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C:\Users\YULIED.PENARANDA\Desktop\2021\CONSOLIDACIÓN SOPORTES INF FYP\INSUMOS\PLAN DE ACCION IV TRI.2019\"/>
    </mc:Choice>
  </mc:AlternateContent>
  <xr:revisionPtr revIDLastSave="0" documentId="8_{EBD91B83-6908-404B-8D49-4B54837162D6}" xr6:coauthVersionLast="47" xr6:coauthVersionMax="47" xr10:uidLastSave="{00000000-0000-0000-0000-000000000000}"/>
  <bookViews>
    <workbookView xWindow="-120" yWindow="-120" windowWidth="20730" windowHeight="11160" tabRatio="494" activeTab="3" xr2:uid="{00000000-000D-0000-FFFF-FFFF00000000}"/>
  </bookViews>
  <sheets>
    <sheet name="GESTIÓN" sheetId="5" r:id="rId1"/>
    <sheet name="INVERSIÓN" sheetId="6" r:id="rId2"/>
    <sheet name="ACTIVIDADES" sheetId="7" r:id="rId3"/>
    <sheet name="TERRITORIALIZACIÓN" sheetId="9" r:id="rId4"/>
  </sheets>
  <externalReferences>
    <externalReference r:id="rId5"/>
    <externalReference r:id="rId6"/>
  </externalReferences>
  <definedNames>
    <definedName name="_xlnm._FilterDatabase" localSheetId="3" hidden="1">TERRITORIALIZACIÓN!$A$7:$Y$18</definedName>
    <definedName name="_xlnm.Print_Area" localSheetId="2">ACTIVIDADES!$A$1:$U$15</definedName>
    <definedName name="_xlnm.Print_Area" localSheetId="0">GESTIÓN!$A$1:$AR$20</definedName>
    <definedName name="_xlnm.Print_Area" localSheetId="1">INVERSIÓN!$A$1:$AP$29</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3" i="6" l="1"/>
  <c r="AD22" i="6"/>
  <c r="AD24" i="6" s="1"/>
  <c r="M17" i="9" l="1"/>
  <c r="L17" i="9"/>
  <c r="K17" i="9"/>
  <c r="L16" i="9"/>
  <c r="L18" i="9" s="1"/>
  <c r="K16" i="9"/>
  <c r="K18" i="9" s="1"/>
  <c r="AO11" i="6"/>
  <c r="AO10" i="6"/>
  <c r="AC15" i="6"/>
  <c r="AB15" i="6"/>
  <c r="AC14" i="6"/>
  <c r="AB14" i="6"/>
  <c r="M11" i="9"/>
  <c r="I17" i="9"/>
  <c r="H17" i="9"/>
  <c r="G17" i="9"/>
  <c r="I11" i="9"/>
  <c r="I10" i="9"/>
  <c r="I9" i="9"/>
  <c r="I8" i="9"/>
  <c r="I16" i="9" l="1"/>
  <c r="I18" i="9" s="1"/>
  <c r="M9" i="9"/>
  <c r="M16" i="9" s="1"/>
  <c r="M18" i="9" s="1"/>
  <c r="AQ15" i="5"/>
  <c r="AC23" i="6" l="1"/>
  <c r="AC22" i="6"/>
  <c r="AC24" i="6" l="1"/>
  <c r="H11" i="6"/>
  <c r="E9" i="9" s="1"/>
  <c r="E16" i="9" s="1"/>
  <c r="H13" i="9"/>
  <c r="H12" i="9"/>
  <c r="H11" i="9"/>
  <c r="H10" i="9"/>
  <c r="H9" i="9"/>
  <c r="H16" i="9" s="1"/>
  <c r="H18" i="9" s="1"/>
  <c r="H8" i="9"/>
  <c r="L11" i="9"/>
  <c r="K11" i="9"/>
  <c r="G13" i="9"/>
  <c r="G12" i="9"/>
  <c r="G11" i="9"/>
  <c r="G10" i="9"/>
  <c r="G9" i="9"/>
  <c r="G16" i="9" s="1"/>
  <c r="G18" i="9" s="1"/>
  <c r="G8" i="9"/>
  <c r="AA15" i="6"/>
  <c r="AA14" i="6"/>
  <c r="Y15" i="5"/>
  <c r="J15" i="5" s="1"/>
  <c r="AR15" i="5" s="1"/>
  <c r="L20" i="6"/>
  <c r="R20" i="6"/>
  <c r="E15" i="9"/>
  <c r="E11" i="9"/>
  <c r="E14" i="9"/>
  <c r="H17" i="6"/>
  <c r="E13" i="9" s="1"/>
  <c r="H16" i="6"/>
  <c r="E12" i="9" s="1"/>
  <c r="J17" i="9"/>
  <c r="J16" i="9"/>
  <c r="F17" i="9"/>
  <c r="F9" i="9"/>
  <c r="F16" i="9" s="1"/>
  <c r="F18" i="9" s="1"/>
  <c r="F13" i="9"/>
  <c r="F12" i="9"/>
  <c r="Z15" i="6"/>
  <c r="Z14" i="6"/>
  <c r="Q21" i="6"/>
  <c r="R21" i="6"/>
  <c r="P21" i="6"/>
  <c r="O21" i="6"/>
  <c r="N21" i="6"/>
  <c r="M21" i="6"/>
  <c r="L21" i="6"/>
  <c r="J21" i="6"/>
  <c r="I21" i="6"/>
  <c r="Q20" i="6"/>
  <c r="P20" i="6"/>
  <c r="O20" i="6"/>
  <c r="N20" i="6"/>
  <c r="M20" i="6"/>
  <c r="K20" i="6"/>
  <c r="J20" i="6"/>
  <c r="I20" i="6"/>
  <c r="K17" i="6"/>
  <c r="K22" i="6" s="1"/>
  <c r="L15" i="6"/>
  <c r="AE15" i="6"/>
  <c r="Y15" i="6"/>
  <c r="U15" i="6"/>
  <c r="T15" i="6"/>
  <c r="S15" i="6"/>
  <c r="Q15" i="6"/>
  <c r="P15" i="6"/>
  <c r="O15" i="6"/>
  <c r="N15" i="6"/>
  <c r="M15" i="6"/>
  <c r="K15" i="6"/>
  <c r="J15" i="6"/>
  <c r="I15" i="6"/>
  <c r="AE14" i="6"/>
  <c r="Y14" i="6"/>
  <c r="U14" i="6"/>
  <c r="T14" i="6"/>
  <c r="S14" i="6"/>
  <c r="Q14" i="6"/>
  <c r="O10" i="6"/>
  <c r="O14" i="6" s="1"/>
  <c r="N14" i="6"/>
  <c r="M14" i="6"/>
  <c r="L14" i="6"/>
  <c r="K10" i="6"/>
  <c r="K14" i="6" s="1"/>
  <c r="J14" i="6"/>
  <c r="I14" i="6"/>
  <c r="H10" i="6"/>
  <c r="E8" i="9" s="1"/>
  <c r="P10" i="6"/>
  <c r="P14" i="6" s="1"/>
  <c r="I22" i="6"/>
  <c r="J22" i="6"/>
  <c r="L22" i="6"/>
  <c r="M22" i="6"/>
  <c r="N22" i="6"/>
  <c r="O22" i="6"/>
  <c r="P22" i="6"/>
  <c r="Q22" i="6"/>
  <c r="R22" i="6"/>
  <c r="S22" i="6"/>
  <c r="T22" i="6"/>
  <c r="U22" i="6"/>
  <c r="V22" i="6"/>
  <c r="W22" i="6"/>
  <c r="X22" i="6"/>
  <c r="Y22" i="6"/>
  <c r="Z22" i="6"/>
  <c r="AA22" i="6"/>
  <c r="AB22" i="6"/>
  <c r="AE22" i="6"/>
  <c r="AK22" i="6"/>
  <c r="AL22" i="6"/>
  <c r="AM22" i="6"/>
  <c r="AN22" i="6"/>
  <c r="AO22" i="6" s="1"/>
  <c r="I23" i="6"/>
  <c r="J23" i="6"/>
  <c r="K23" i="6"/>
  <c r="L23" i="6"/>
  <c r="M23" i="6"/>
  <c r="N23" i="6"/>
  <c r="O23" i="6"/>
  <c r="P23" i="6"/>
  <c r="Q23" i="6"/>
  <c r="R23" i="6"/>
  <c r="S23" i="6"/>
  <c r="T23" i="6"/>
  <c r="U23" i="6"/>
  <c r="V23" i="6"/>
  <c r="W23" i="6"/>
  <c r="X23" i="6"/>
  <c r="Y23" i="6"/>
  <c r="Z23" i="6"/>
  <c r="AA23" i="6"/>
  <c r="AB23" i="6"/>
  <c r="AE23" i="6"/>
  <c r="AK23" i="6"/>
  <c r="AL23" i="6"/>
  <c r="AM23" i="6"/>
  <c r="AN23" i="6"/>
  <c r="H23" i="6"/>
  <c r="J11" i="9"/>
  <c r="F11" i="9"/>
  <c r="F10" i="9"/>
  <c r="F8" i="9"/>
  <c r="E10" i="9"/>
  <c r="T10" i="7"/>
  <c r="S8" i="7"/>
  <c r="S9" i="7"/>
  <c r="U10" i="7"/>
  <c r="K21" i="6" l="1"/>
  <c r="J18" i="9"/>
  <c r="L24" i="6"/>
  <c r="S24" i="6"/>
  <c r="P24" i="6"/>
  <c r="K24" i="6"/>
  <c r="I24" i="6"/>
  <c r="U24" i="6"/>
  <c r="AK24" i="6"/>
  <c r="H21" i="6"/>
  <c r="X24" i="6"/>
  <c r="AA24" i="6"/>
  <c r="Z24" i="6"/>
  <c r="N24" i="6"/>
  <c r="O24" i="6"/>
  <c r="T24" i="6"/>
  <c r="W24" i="6"/>
  <c r="Q24" i="6"/>
  <c r="V24" i="6"/>
  <c r="AE24" i="6"/>
  <c r="R24" i="6"/>
  <c r="Y24" i="6"/>
  <c r="M24" i="6"/>
  <c r="AL24" i="6"/>
  <c r="J24" i="6"/>
  <c r="E17" i="9"/>
  <c r="E18" i="9" s="1"/>
  <c r="AP10" i="6"/>
  <c r="AM24" i="6"/>
  <c r="H20" i="6"/>
  <c r="H14" i="6"/>
  <c r="AP14" i="6" s="1"/>
  <c r="AB24" i="6"/>
  <c r="H15" i="6"/>
  <c r="AP15" i="6" s="1"/>
  <c r="H22" i="6"/>
  <c r="AP11" i="6"/>
  <c r="AO23" i="6"/>
  <c r="AN24" i="6"/>
  <c r="AO24" i="6" s="1"/>
  <c r="H24" i="6" l="1"/>
  <c r="AP2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U14" authorId="0" shapeId="0" xr:uid="{6C1DC9D8-2D9F-420C-99CB-AE9C013A777A}">
      <text>
        <r>
          <rPr>
            <b/>
            <sz val="9"/>
            <color indexed="81"/>
            <rFont val="Tahoma"/>
            <family val="2"/>
          </rPr>
          <t>YULIED.PENARANDA:</t>
        </r>
        <r>
          <rPr>
            <sz val="9"/>
            <color indexed="81"/>
            <rFont val="Tahoma"/>
            <family val="2"/>
          </rPr>
          <t xml:space="preserve">
Resu,ir a 1,000 caracteres (retrasos+solucione)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PAOLA.RODRIGUEZ</author>
  </authors>
  <commentList>
    <comment ref="C8" authorId="0" shapeId="0" xr:uid="{00000000-0006-0000-0300-000001000000}">
      <text>
        <r>
          <rPr>
            <sz val="9"/>
            <color indexed="81"/>
            <rFont val="Tahoma"/>
            <family val="2"/>
          </rPr>
          <t>El área de influencia en la cual se va a ejecutar el proyecto abarca dos escalas: la  escala regional que corresponde a las áreas montañosas aledañas a la zona de Reserva Forestal de los Cerros Orientales que incluye a Bogotá D.C y los municipios de Chía, La Calera, Choachí, Ubaque y Fómeque, junto al borde urbano colindante y la escala local que corresponde a las áreas rurales de las localidades de Usaquén, Chapinero, Santa Fe, San Cristobal, Usme y la candelaria que hacen parte de la Reserva Forestal protectora Bosque Oriental de Bogotá y de la Franja de Adecuación de los Cerros.</t>
        </r>
      </text>
    </comment>
    <comment ref="N8" authorId="0" shapeId="0" xr:uid="{00000000-0006-0000-0300-000002000000}">
      <text>
        <r>
          <rPr>
            <sz val="9"/>
            <color indexed="81"/>
            <rFont val="Tahoma"/>
            <family val="2"/>
          </rPr>
          <t>El área de influencia del sendero panorámico abarca las localidades de Usaquén, Chapinero, Santa Fe, San Cristobal, Usme y la candelaria. El proyecto 980 aun no tiene definido que localidades se benefician con los 15 kilometros de adecuación del Sendero, se sabrá, una vez haya licencia de construcción.</t>
        </r>
      </text>
    </comment>
    <comment ref="Y8" authorId="0" shapeId="0" xr:uid="{00000000-0006-0000-0300-000003000000}">
      <text>
        <r>
          <rPr>
            <sz val="9"/>
            <color indexed="81"/>
            <rFont val="Tahoma"/>
            <family val="2"/>
          </rPr>
          <t xml:space="preserve">
787,230 es el total de población de las UPZ  del  total del área de influencia. Aun pendiente por definir el áea del proyecto.</t>
        </r>
      </text>
    </comment>
  </commentList>
</comments>
</file>

<file path=xl/sharedStrings.xml><?xml version="1.0" encoding="utf-8"?>
<sst xmlns="http://schemas.openxmlformats.org/spreadsheetml/2006/main" count="314" uniqueCount="181">
  <si>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</si>
  <si>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</si>
  <si>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</si>
  <si>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</si>
  <si>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</si>
  <si>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</si>
  <si>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</si>
  <si>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</si>
  <si>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</si>
  <si>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</si>
  <si>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</si>
  <si>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</si>
  <si>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</si>
  <si>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</si>
  <si>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</si>
  <si>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</si>
  <si>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</si>
  <si>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</si>
  <si>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</si>
  <si>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</si>
  <si>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</si>
  <si>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</si>
  <si>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</si>
  <si>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</si>
  <si>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</si>
  <si>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</si>
  <si>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</si>
  <si>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</si>
  <si>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</si>
  <si>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</si>
  <si>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</si>
  <si>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</si>
  <si>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</si>
  <si>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</si>
  <si>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</si>
  <si>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</si>
  <si>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</si>
  <si>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</si>
  <si>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</si>
  <si>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</si>
  <si>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</si>
  <si>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</si>
  <si>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</si>
  <si>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</si>
  <si>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</si>
  <si>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</si>
  <si>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</si>
  <si>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</si>
  <si>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</si>
  <si>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</si>
  <si>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</si>
  <si>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</si>
  <si>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</si>
  <si>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</si>
  <si>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</si>
  <si>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</si>
  <si>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</si>
  <si>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</si>
  <si>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</si>
  <si>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</si>
  <si>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</si>
  <si>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</si>
  <si>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</si>
  <si>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</si>
  <si>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</si>
  <si>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</si>
  <si>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</si>
  <si>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</si>
  <si>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</si>
  <si>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</si>
  <si>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</si>
  <si>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</si>
  <si>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</si>
  <si>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</si>
  <si>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</si>
  <si>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</si>
  <si>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</si>
  <si>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</si>
  <si>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</si>
  <si>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</si>
  <si>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</si>
  <si>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</si>
  <si>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</si>
  <si>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</si>
  <si>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</si>
  <si>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</si>
  <si>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</si>
  <si>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</si>
  <si>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</si>
  <si>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</si>
  <si>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</si>
  <si>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</si>
  <si>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</si>
  <si>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</si>
  <si>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</si>
  <si>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</si>
  <si>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</si>
  <si>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</si>
  <si>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</si>
  <si>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</si>
  <si>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</si>
  <si>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</si>
  <si>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</si>
  <si>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</si>
  <si>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</si>
  <si>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</si>
  <si>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</si>
  <si>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</si>
  <si>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</si>
  <si>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</si>
  <si>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</si>
  <si>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</si>
  <si>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</si>
  <si>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</si>
  <si>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</si>
  <si>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</si>
  <si>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</si>
  <si>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</si>
  <si>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</si>
  <si>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</si>
  <si>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</si>
  <si>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</si>
  <si>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</si>
  <si>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</si>
  <si>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</si>
  <si>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</si>
  <si>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</si>
  <si>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</si>
  <si>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</si>
  <si>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</si>
  <si>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</si>
  <si>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</si>
  <si>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</si>
  <si>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</si>
  <si>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PROGRAMACIÓN, ACTUALIZACIÓN Y SEGUIMIENTO DEL PLAN DE ACCIÓN
Actualización y seguimiento a territorialización de la inversión</t>
  </si>
  <si>
    <t>DIRECCIONAMIENTO ESTRATÉGICO</t>
  </si>
  <si>
    <t>DIRECCION DE PLANEACION Y SISTEMAS DE INFORMACION AMBIENTAL</t>
  </si>
  <si>
    <t>5, PONDERACIÓN HORIZONTAL AÑO: 2019</t>
  </si>
  <si>
    <t>X</t>
  </si>
  <si>
    <t>7, SEGUIMIENTO</t>
  </si>
  <si>
    <t>N/A</t>
  </si>
  <si>
    <t xml:space="preserve">DISTRITO CAPITAL </t>
  </si>
  <si>
    <t>N/D</t>
  </si>
  <si>
    <t>TODOS LOS GRUPOS</t>
  </si>
  <si>
    <t>NO IDENTIFICA GRU´POS ETNICOS</t>
  </si>
  <si>
    <t>980 - SENDERO PANORÁMICO Y CORTAFUEGOS DE LOS CERROS ORIENTALES DE BOGOTÁ</t>
  </si>
  <si>
    <t>02 - Democracia Urbana</t>
  </si>
  <si>
    <t>17 - Espacio público, derecho de todos</t>
  </si>
  <si>
    <t>SENDERO PANORÁMICO Y CORTAFUEGOS DE LOS CERROS ORIENTALES DE BOGOTÁ</t>
  </si>
  <si>
    <t>Adecuar 15 km del sendero panorámico de los cerros orientales</t>
  </si>
  <si>
    <t>Nº de km del sendero panorámico adecuados</t>
  </si>
  <si>
    <t>KILOMETROS</t>
  </si>
  <si>
    <t>SUMA</t>
  </si>
  <si>
    <t xml:space="preserve">250.000 CIUDADANOS QUE RECORREN EL SENDERO PANORÁMICO Y LOS CERROS ORIENTALES </t>
  </si>
  <si>
    <t>Nº de ciudadanos que recorren el sendero panorámico de los cerros orientales</t>
  </si>
  <si>
    <t>CIUDADANOS</t>
  </si>
  <si>
    <t>El sendero panorámico de los Cerros Orientales surge como un corredor ecológico que tiene como propósito dar conectividad y fortalecer el uso público de la red de senderos existentes en la Reserva Forestal Protectora Bosque Oriental de Bogotá, contribuyendo al mejoramiento de la calidad de vida de los ciudadanos.</t>
  </si>
  <si>
    <t>SENDERO PANORÁMICO Y CORTAFUEGOS</t>
  </si>
  <si>
    <t>ADECUAR 15 KILOMETROS LINEALES PARA IMPLANTAR EL SENDERO PANORAMICO</t>
  </si>
  <si>
    <t>ADECUACIÓN DE 15 KILÓMETROS DE SENDERO PANORÁMICO</t>
  </si>
  <si>
    <t>142 - Sendero panorámico de los cerros orientales</t>
  </si>
  <si>
    <t>APROPIACIÓN CIUDADANA DE LOS CERROS ORIENTALES</t>
  </si>
  <si>
    <t>INVOLUCRAR 250.000 CIUDADANOS EN PROCESOS DE APROPIACIÓN AMBIENTAL DE LA RFPBOB</t>
  </si>
  <si>
    <t xml:space="preserve"> CONSTRUCCIÓN/ Y ADECUACIÓN DEL SENDERO PANORAMICO</t>
  </si>
  <si>
    <t>Especial</t>
  </si>
  <si>
    <t>PROCESOS DE PARTICIPACIÓN CIUDADANA Y RECORRIDOS AMBIENTALES EN LOS CERROS ORIENTALES</t>
  </si>
  <si>
    <t>PROGR. ANUAL CORTE  SEP</t>
  </si>
  <si>
    <t>https://drive.google.com/drive/folders/1lPe1qsI9ZqoxgH3kBEJokHRWGUoa74pC?usp=sharing</t>
  </si>
  <si>
    <t>11, DESCRIPCIÓN DE LOS AVANCES Y LOGROS ALCANZADOS a Diciembre 30 de 2019</t>
  </si>
  <si>
    <t>7, OBSERVACIONES AVANCE TRIMESTRE 4o  DE 2019</t>
  </si>
  <si>
    <t>https://drive.google.com/drive/u/2/folders/1tZAaTpD8g4U-sAPfszGVaDMRDJ7_6lPP</t>
  </si>
  <si>
    <t xml:space="preserve">Con relación al proceso de licenciamiento que se tiene en curso con la ANLA se resaltan las siguientes acciones:
-En el marco del fallo del Río Bogotá, la magistrada Nelly Yolanda Villamizar realizó una inspección en el sendero de las Mariposas, donde verificó las condiciones actuales de los senderos preexistentes, la magnitud de las adecuaciones requeridas y los impactos que actualmente se están generando sobre la reserva por no contar con la infraestructura ni la planificación requerida.
-En reunión con la Personería de Bogotá, la Empresa de Acueducto de Bogotá y la Secretaría Distrital de Ambiente-SDA se presentaron los diseños del Sendero de las Mariposas y la preparación de la audiencia Pública programada por la ANLA, con el fin de atender las inquietudes relacionadas con el proyecto.
-Se consolidó la información relacionada con las inscripciones para participar en la audiencia pública ambiental en el marco del proceso de licenciamiento ambiental del proyecto Sendero. 
-Se remitió a la ANLA el Informe de evidencias de la reunión informativa. 
-La ANLA a través del Auto 8772 de 2019 por medio del cual en cumplimiento de la orden impartida por el Juzgado Primero Administrativo Oral del Circuito Judicial de Bogotá mediante Sentencia AC 113-2019, ordena suspender el trámite de la Audiencia Pública Ambiental del proyecto denominado “Sendero de los Cerros Orientales o Sendero de las Mariposas” programada para el viernes 11 de octubre de 2019. 
-Se radicó por parte de la SDA ante ANLA informe de evidencias de desarrollo de la reunión informativa y el informe de cumplimiento a lo ordenado por el artículo 3 del AUTO No. 08772.
-Se está pendiente de la respuesta de la CAR, ante la consulta elevada por la ANLA con radicado 2019143310-2-000 para que una vez se cuente con toda la información requerida en cumplimiento del fallo proferido por el Juzgado Primero Administrativo Oral del Circuito Judicial de Bogotá mediante Sentencia AC 113-2019, se ordene nuevamente la celebración de la audiencia pública.
En el marco de la ejecución del convenio No 001 de 2016, suscrito entre EAB, FONDIGER y SDA, se celebraron los Comités No. 29, 30 y 31 del Convenio 001  
Se suscribió el Convenio Interadministrativo 20191462 entre la SDA, el IDIGER Y FONDIGER con el objeto de Aunar recursos técnicos, administrativos y financieros entre las entidades para el desarrollo y ejecución del proyecto “Sendero ecológico y sistema contra incendios de los Cerros Orientales” con un plazo de 5 años. El objeto contempla: *Actividades ejecutadas en el marco del convenio No 001 de 2016, *procesos de restauración ecológica a través de la sustitución de especies exóticas y el control de retamo espinoso, *procesos de vinculación social, y  *finalmente la adecuación física de la infraestructura para el funcionamiento del sendero.
La magnitud ejecutada de la meta en el 2019 es "0" Este proceso se firmó y giró en el mes de diciembre de 2019 para ser ejecutado a partir del 2020.  </t>
  </si>
  <si>
    <t>La Autoridad Nacional de Licencias Ambientales ANLA, expidió los términos de referencia para la formulación del Estudio de Impacto Ambiental-EIA en noviembre de 2017, con los cuales en el marco del convenio 001 de 2016 se contrató la formulación del estudio de impacto ambiental, los diseños técnicos detallados y la factibilidad del sistema contra incendios y de las estructuras especiales del proyecto Sendero de las Mariposas.
La SDA radicó el EIA ante la ANLA con radicado: 2018174693-1-000. Posteriormente, la ANLA dio inicio al trámite administrativo de evaluación de licencia ambiental para el proyecto “Sendero de los Cerros Orientales o Sendero de las Mariposas” mediante el Auto 08233. El ANLA realizó requerimiento de información a la CAR y al MADS para emitir pronunciamiento respecto a la solicitud de licencia ambiental. Una vez obtenido el concepto de la CAR, la ANLA realizó la solicitud de información adicional a través del Acta No 59 del 8/08/2019. En este sentido, la SDA allegó la información requerida a través de radicación SDA 2019EE207081.
En atención a las solicitudes realizada por varios ciudadanos, la ANLA expidió el Auto No 7267 de 2019, ordenando la ejecución de una audiencia pública ambiental, convocando a los interesados en el proceso de licenciamiento del proyecto. La audiencia pública fue suspendida en atención al cumplimiento a lo dispuesto por el Juzgado Primero Oral Administrativo del Circuito Judicial de Bogotá mediante fallo de acción de tutela del 9/10/2019.  Se está pendiente a que se ordene nuevamente la celebración de la audiencia pública.
El MADS expide la resolución 0505 de 2019 “Por la cual se levanta de manera parcial la veda de especies de flora silvestre y se toman otras determinaciones”. La SDA radicó ante el MADS documentación necesaria para la modificación del levantamiento de veda, a través del radicado SDA 2019EE206780 del 6/09/2019. 
El 19/12/2019 se suscribió el Convenio Interadministrativo 20191462 entre la SDA, el IDIGER Y FONDIGER con el objeto de Aunar recursos técnicos, administrativos y financieros entre las entidades para el desarrollo y ejecución del proyecto “Sendero ecológico y sistema contra incendios de los Cerros Orientales” con un plazo de 5 años. El objeto contempla: *Actividades ejecutadas en el marco del convenio No 001 de 2016, *procesos de restauración ecológica a través de la sustitución de especies exóticas y el control de retamo espinoso, *procesos de vinculación social, y *finalmente la adecuación física de la infraestructura para el funcionamiento del sendero</t>
  </si>
  <si>
    <t>Continuar haciendo acompañamiento y seguimiento a los requerimientos de la ANLA para la obtención de la licencia ambiental.
Avanzar en actividades de carácter social y de restauración ecológica a través de la sustitución de especies exóticas, acciones que no requieren licencia ambiental.
Una vez se desarrolle la audiencia pública , la Anla podrá expedir la licencia Ambiental incorporando los aspectos que considere relevanates producto de la Audiencia.</t>
  </si>
  <si>
    <r>
      <t xml:space="preserve">La Autoridad Nacional de Licencias Ambientales ANLA, expidió los términos de referencia para la formulación del Estudio de Impacto Ambiental-EIA en noviembre de 2017, con los cuales en el marco del convenio 001 de 2016 se contrató la formulación del estudio de impacto ambiental, los diseños técnicos detallados y la factibilidad del sistema contra incendios y de las estructuras especiales del proyecto Sendero de las Mariposas.
La SDA radicó el EIA ante la ANLA con radicado: 2018174693-1-000. Posteriormente, la ANLA dio inicio al trámite administrativo de evaluación de licencia ambiental para el proyecto “Sendero de los Cerros Orientales o Sendero de las Mariposas” mediante el Auto 08233. la ANLA realizó requerimiento de información a la CAR y al MADS para emitir pronunciamiento respecto a la solicitud de licencia ambiental. Una vez obtenido el concepto de la CAR, la ANLA realizó la solicitud de información adicional a través del Acta No 59 del 8/08/2019. En este sentido, la SDA allegó la información requerida a través de radicación SDA 2019EE207081.
En atención a las solicitudes realizada por varios ciudadanos, la ANLA expidió el Auto No 7267 de 2019, ordenando la ejecución de una audiencia pública ambiental, convocando a los interesados en el proceso de licenciamiento del proyecto. La audiencia pública fue suspendida en atención al cumplimiento a lo dispuesto por el Juzgado Primero Oral Administrativo del Circuito Judicial de Bogotá mediante fallo de acción de tutela del 9/10/2019. </t>
    </r>
    <r>
      <rPr>
        <sz val="10"/>
        <color rgb="FFFF0000"/>
        <rFont val="Calibri"/>
        <family val="2"/>
        <scheme val="minor"/>
      </rPr>
      <t xml:space="preserve"> Está pendiente a que se ordene nuevamente la celebración de la audiencia pública.</t>
    </r>
    <r>
      <rPr>
        <sz val="10"/>
        <color theme="1"/>
        <rFont val="Calibri"/>
        <family val="2"/>
        <scheme val="minor"/>
      </rPr>
      <t xml:space="preserve">
El MADS expide la resolución 0505 de 2019 “Por la cual se levanta de manera parcial la veda de especies de flora silvestre y se toman otras determinaciones”. La SDA radicó ante el MADS documentación necesaria para la modificación del levantamiento de veda, a través del radicado SDA 2019EE206780 del 6/09/2019. 
El 19/12/2019 se suscribió el Convenio Interadministrativo 20191462 entre la SDA, el IDIGER Y FONDIGER con el objeto de Aunar recursos técnicos, administrativos y financieros entre las entidades para el desarrollo y ejecución del proyecto “Sendero ecológico y sistema contra incendios de los Cerros Orientales” con un plazo de 5 años. El objeto contempla: *Actividades ejecutadas en el marco del convenio No 001 de 2016, *procesos de restauración ecológica a través de la sustitución de especies exóticas y el control de retamo espinoso, *procesos de vinculación social, y *finalmente la adecuación física de la infraestructura para el funcionamiento del sendero</t>
    </r>
  </si>
  <si>
    <t>Dado que varias de las activiades necesarias para la adecuación del sendero dependen del licenciamiento ambiental, la SDA ha venido realizando seguimiento y cumplimiento a las indicaciones dadas por la ANLA e el marco del trámite de la licencia ambiental, no obstante en octubre de 2019, en el marco del fallo del acción de tutela la ANLA suspende la realización de la audiencia pública, uno de los requisitos para obtener la licencia, hasta contar con la totalidad de información técnica para su ejecución, por lo cual ANLA  en este momento está pendiente del concepto de la CAR ante la licencia.
Sin embargo, hay actividades que no requieren licencia ambiental y que son fundamentales para la gestión del sendero como lo es la restauración ecológica, por lo cual se suscribe el convenio 20191462 entre  SDA, IDIGER y FONDIGER, con el fin de iniciar ejecución del proyecto con componente social y sustitución de especies exóticas en 2020 a través del convenio No 20191462, mientras se adjudica la licencia ambiental para lasdemás  adecuaciones físicas del sendero</t>
  </si>
  <si>
    <t>La Secretaría Distrital de Ambiente acompaña permanentemente a la CAR como a+BL14</t>
  </si>
  <si>
    <t xml:space="preserve">NNo es posible realizar adecuaciones físicas del sendero hasta que se cuente con la licencia ambiental por parte de la ANLA.
Actualmente el pronunciamiento de la ANLA depende de la respuesta de la CAR, ante la consulta elevada con radicado 2019143310-2-000 del 19 de septiembre.
La ANLA debe realizar audiencia pública por solicitud de más de 100 ciudadanos interesados en el tema, pero esta audiencia no fue posible ejecutarla en cumplimiento de la orden impartida por el Juzgado Primero Administrativo Oral del Circuito Judicial de Bogotá mediante Sentencia AC 113-2019  ordena suspender el trámite de la Audiencia Pública Ambiental del proyecto denominado “Sendero de los Cerros Orientales o Sendero de las Mariposas”. Sin este requisito no es posible otorgar la licencia
</t>
  </si>
  <si>
    <t>Una vez se desarrolle la audiencia pública, la ANLA podrá expedir la licencia Ambiental incorporando los aspectos que considere relevantes, producto de la Audiencia.</t>
  </si>
  <si>
    <t>La Secretaría Distrital de Ambiente en el marco de proyectos de educación ambiental, durante este periodo reporta 22.015 visitantes en los senderos habilitados dentro del trazado del sendero panorámico, que sumados a 109.135 reportado en el trimestre anterior, se tiene un total acumulado en el año 2019 de 131.150 ciudadanos que recorrieron los cerros orientales y 184.881 al cuatrienio.</t>
  </si>
  <si>
    <t>6, DESCRIPCIÓN DE LOS AVANCES Y LOGROS ALCANZADOS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</si>
</sst>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_(* #,##0_);_(* \(#,##0\);_(* &quot;-&quot;??_);_(@_)"/>
    <numFmt numFmtId="176" formatCode="_-* #,##0\ &quot;€&quot;_-;\-* #,##0\ &quot;€&quot;_-;_-* &quot;-&quot;??\ &quot;€&quot;_-;_-@_-"/>
  </numFmts>
  <fonts count="45"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sz val="8"/>
      <name val="Arial"/>
      <family val="2"/>
    </font>
    <font>
      <sz val="10"/>
      <name val="Arial"/>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4"/>
      <name val="Arial"/>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2"/>
      <color indexed="8"/>
      <name val="Arial"/>
      <family val="2"/>
    </font>
    <font>
      <b/>
      <sz val="14"/>
      <color indexed="8"/>
      <name val="Arial"/>
      <family val="2"/>
    </font>
    <font>
      <b/>
      <sz val="10"/>
      <color theme="1"/>
      <name val="Calibri"/>
      <family val="2"/>
      <scheme val="minor"/>
    </font>
    <font>
      <sz val="24"/>
      <name val="Arial"/>
      <family val="2"/>
    </font>
    <font>
      <sz val="9"/>
      <color theme="1"/>
      <name val="Arial"/>
      <family val="2"/>
    </font>
    <font>
      <sz val="10"/>
      <color theme="1"/>
      <name val="Arial"/>
      <family val="2"/>
    </font>
    <font>
      <sz val="10"/>
      <name val="Calibri"/>
      <family val="2"/>
      <scheme val="minor"/>
    </font>
    <font>
      <sz val="10"/>
      <color rgb="FFFF0000"/>
      <name val="Calibri"/>
      <family val="2"/>
      <scheme val="minor"/>
    </font>
    <font>
      <sz val="9"/>
      <color indexed="81"/>
      <name val="Tahoma"/>
      <family val="2"/>
    </font>
    <font>
      <u/>
      <sz val="11"/>
      <color theme="10"/>
      <name val="Calibri"/>
      <family val="2"/>
      <scheme val="minor"/>
    </font>
    <font>
      <b/>
      <sz val="9"/>
      <color indexed="81"/>
      <name val="Tahoma"/>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65"/>
        <bgColor indexed="64"/>
      </patternFill>
    </fill>
    <fill>
      <patternFill patternType="solid">
        <fgColor theme="8"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s>
  <cellStyleXfs count="27">
    <xf numFmtId="0" fontId="0" fillId="0" borderId="0"/>
    <xf numFmtId="169" fontId="9" fillId="0" borderId="0" applyFont="0" applyFill="0" applyBorder="0" applyAlignment="0" applyProtection="0"/>
    <xf numFmtId="169" fontId="4" fillId="0" borderId="0" applyFont="0" applyFill="0" applyBorder="0" applyAlignment="0" applyProtection="0"/>
    <xf numFmtId="165" fontId="20"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0" fillId="0" borderId="0" applyFont="0" applyFill="0" applyBorder="0" applyAlignment="0" applyProtection="0"/>
    <xf numFmtId="173" fontId="12"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41" fontId="20" fillId="0" borderId="0" applyFont="0" applyFill="0" applyBorder="0" applyAlignment="0" applyProtection="0"/>
    <xf numFmtId="0" fontId="43" fillId="0" borderId="0" applyNumberFormat="0" applyFill="0" applyBorder="0" applyAlignment="0" applyProtection="0"/>
  </cellStyleXfs>
  <cellXfs count="437">
    <xf numFmtId="0" fontId="0" fillId="0" borderId="0" xfId="0"/>
    <xf numFmtId="0" fontId="0" fillId="0" borderId="0" xfId="0" applyFill="1"/>
    <xf numFmtId="0" fontId="5" fillId="0" borderId="0" xfId="14"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21" fillId="0" borderId="0" xfId="0" applyFont="1" applyFill="1"/>
    <xf numFmtId="0" fontId="4" fillId="0" borderId="0" xfId="0" applyFont="1" applyFill="1"/>
    <xf numFmtId="0" fontId="5" fillId="0" borderId="0" xfId="0" applyFont="1" applyFill="1" applyAlignment="1">
      <alignment horizontal="center"/>
    </xf>
    <xf numFmtId="0" fontId="4" fillId="0" borderId="0" xfId="14" applyAlignment="1">
      <alignment vertical="center"/>
    </xf>
    <xf numFmtId="10" fontId="4" fillId="0" borderId="0" xfId="14" applyNumberFormat="1" applyAlignment="1">
      <alignment vertical="center"/>
    </xf>
    <xf numFmtId="0" fontId="4" fillId="0" borderId="0" xfId="14" applyBorder="1" applyAlignment="1">
      <alignment vertical="center"/>
    </xf>
    <xf numFmtId="0" fontId="4" fillId="2" borderId="0" xfId="14" applyFill="1" applyBorder="1" applyAlignment="1">
      <alignment vertical="center"/>
    </xf>
    <xf numFmtId="0" fontId="4" fillId="2" borderId="0" xfId="14" applyFill="1" applyAlignment="1">
      <alignment vertical="center"/>
    </xf>
    <xf numFmtId="0" fontId="11" fillId="2" borderId="0" xfId="14" applyFont="1" applyFill="1" applyAlignment="1">
      <alignment vertical="center"/>
    </xf>
    <xf numFmtId="0" fontId="11" fillId="0" borderId="0" xfId="14" applyFont="1" applyAlignment="1">
      <alignment vertical="center"/>
    </xf>
    <xf numFmtId="10" fontId="4" fillId="2" borderId="0" xfId="14"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4" applyFill="1" applyAlignment="1">
      <alignment horizontal="left" vertical="center"/>
    </xf>
    <xf numFmtId="0" fontId="4" fillId="0" borderId="0" xfId="14" applyAlignment="1">
      <alignment horizontal="left" vertical="center"/>
    </xf>
    <xf numFmtId="0" fontId="11" fillId="0" borderId="0" xfId="0" applyFont="1" applyFill="1"/>
    <xf numFmtId="0" fontId="4" fillId="3" borderId="0" xfId="14" applyFill="1" applyAlignment="1">
      <alignment vertical="center"/>
    </xf>
    <xf numFmtId="0" fontId="0" fillId="0" borderId="0" xfId="0" applyFill="1" applyAlignment="1">
      <alignment horizontal="center"/>
    </xf>
    <xf numFmtId="0" fontId="0" fillId="0" borderId="0" xfId="0" applyFill="1" applyAlignment="1">
      <alignment horizontal="center"/>
    </xf>
    <xf numFmtId="3" fontId="16" fillId="3" borderId="5" xfId="8" applyNumberFormat="1" applyFont="1" applyFill="1" applyBorder="1" applyAlignment="1">
      <alignment horizontal="center" vertical="center" wrapText="1"/>
    </xf>
    <xf numFmtId="0" fontId="23" fillId="0" borderId="0" xfId="0" applyFont="1" applyFill="1" applyAlignment="1">
      <alignment horizontal="center" vertical="center"/>
    </xf>
    <xf numFmtId="0" fontId="5" fillId="3" borderId="0" xfId="0" applyFont="1" applyFill="1" applyBorder="1" applyAlignment="1">
      <alignment horizontal="center" vertical="center" wrapText="1"/>
    </xf>
    <xf numFmtId="0" fontId="24" fillId="3" borderId="0" xfId="0" applyFont="1" applyFill="1" applyBorder="1"/>
    <xf numFmtId="0" fontId="0" fillId="4" borderId="0" xfId="0" applyFill="1"/>
    <xf numFmtId="0" fontId="0" fillId="5" borderId="0" xfId="0" applyFill="1"/>
    <xf numFmtId="0" fontId="26" fillId="3" borderId="0" xfId="14" applyFont="1" applyFill="1" applyBorder="1" applyProtection="1">
      <protection locked="0"/>
    </xf>
    <xf numFmtId="0" fontId="0" fillId="3" borderId="0" xfId="0" applyFill="1" applyBorder="1"/>
    <xf numFmtId="0" fontId="27" fillId="3" borderId="0" xfId="14" applyFont="1" applyFill="1" applyBorder="1" applyAlignment="1" applyProtection="1">
      <alignment horizontal="center"/>
      <protection locked="0"/>
    </xf>
    <xf numFmtId="0" fontId="28" fillId="3" borderId="0" xfId="14" applyFont="1" applyFill="1" applyBorder="1" applyProtection="1">
      <protection locked="0"/>
    </xf>
    <xf numFmtId="0" fontId="30" fillId="0" borderId="0" xfId="0" applyFont="1" applyFill="1"/>
    <xf numFmtId="0" fontId="32" fillId="0" borderId="0" xfId="0" applyFont="1" applyFill="1"/>
    <xf numFmtId="0" fontId="5" fillId="5" borderId="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14" fillId="5" borderId="5"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0" fontId="14" fillId="5" borderId="4" xfId="0" applyFont="1" applyFill="1" applyBorder="1" applyAlignment="1" applyProtection="1">
      <alignment horizontal="left" vertical="center" wrapText="1"/>
      <protection locked="0"/>
    </xf>
    <xf numFmtId="0" fontId="14" fillId="6" borderId="1" xfId="0" applyFont="1" applyFill="1" applyBorder="1" applyAlignment="1" applyProtection="1">
      <alignment horizontal="left" vertical="center" wrapText="1"/>
      <protection locked="0"/>
    </xf>
    <xf numFmtId="0" fontId="14" fillId="6" borderId="4" xfId="0" applyFont="1" applyFill="1" applyBorder="1" applyAlignment="1" applyProtection="1">
      <alignment horizontal="left" vertical="center" wrapText="1"/>
      <protection locked="0"/>
    </xf>
    <xf numFmtId="10" fontId="4" fillId="5" borderId="4" xfId="14" applyNumberFormat="1" applyFont="1" applyFill="1" applyBorder="1" applyAlignment="1">
      <alignment horizontal="center" vertical="center" wrapText="1"/>
    </xf>
    <xf numFmtId="0" fontId="13" fillId="5" borderId="4" xfId="14" applyFont="1" applyFill="1" applyBorder="1" applyAlignment="1">
      <alignment horizontal="center" vertical="center" textRotation="90" wrapText="1"/>
    </xf>
    <xf numFmtId="171" fontId="22" fillId="5" borderId="5" xfId="0" applyNumberFormat="1" applyFont="1" applyFill="1" applyBorder="1" applyAlignment="1">
      <alignment vertical="center"/>
    </xf>
    <xf numFmtId="171" fontId="22" fillId="5" borderId="3" xfId="0" applyNumberFormat="1" applyFont="1" applyFill="1" applyBorder="1" applyAlignment="1">
      <alignment vertical="center"/>
    </xf>
    <xf numFmtId="171" fontId="22" fillId="6" borderId="1" xfId="0" applyNumberFormat="1" applyFont="1" applyFill="1" applyBorder="1" applyAlignment="1">
      <alignment vertical="center"/>
    </xf>
    <xf numFmtId="0" fontId="13" fillId="5" borderId="4" xfId="17" applyFont="1" applyFill="1" applyBorder="1" applyAlignment="1">
      <alignment horizontal="center" vertical="center" wrapText="1"/>
    </xf>
    <xf numFmtId="0" fontId="13" fillId="5" borderId="4" xfId="17" applyFont="1" applyFill="1" applyBorder="1" applyAlignment="1">
      <alignment horizontal="center" vertical="center"/>
    </xf>
    <xf numFmtId="0" fontId="13" fillId="5" borderId="12" xfId="17" applyFont="1" applyFill="1" applyBorder="1" applyAlignment="1">
      <alignment horizontal="center" vertical="center" wrapText="1"/>
    </xf>
    <xf numFmtId="0" fontId="13" fillId="5" borderId="33" xfId="17" applyFont="1" applyFill="1" applyBorder="1" applyAlignment="1">
      <alignment horizontal="center" vertical="center" wrapText="1"/>
    </xf>
    <xf numFmtId="0" fontId="19" fillId="5" borderId="50" xfId="17" applyFont="1" applyFill="1" applyBorder="1" applyAlignment="1">
      <alignment horizontal="left" vertical="center" wrapText="1"/>
    </xf>
    <xf numFmtId="0" fontId="19" fillId="5" borderId="52" xfId="17" applyFont="1" applyFill="1" applyBorder="1" applyAlignment="1">
      <alignment horizontal="left" vertical="center" wrapText="1"/>
    </xf>
    <xf numFmtId="0" fontId="19" fillId="6" borderId="51" xfId="17" applyFont="1" applyFill="1" applyBorder="1" applyAlignment="1">
      <alignment horizontal="left" vertical="center" wrapText="1"/>
    </xf>
    <xf numFmtId="0" fontId="25" fillId="0" borderId="0" xfId="0" applyFont="1" applyFill="1"/>
    <xf numFmtId="0" fontId="0" fillId="0" borderId="1" xfId="0" applyFill="1" applyBorder="1" applyAlignment="1">
      <alignment horizontal="center" vertical="center"/>
    </xf>
    <xf numFmtId="0" fontId="25" fillId="7" borderId="1" xfId="0" applyFont="1" applyFill="1" applyBorder="1" applyAlignment="1">
      <alignment horizontal="center" vertical="center"/>
    </xf>
    <xf numFmtId="0" fontId="36" fillId="7" borderId="1" xfId="0" applyFont="1" applyFill="1" applyBorder="1" applyAlignment="1">
      <alignment horizontal="center" vertical="center"/>
    </xf>
    <xf numFmtId="0" fontId="21" fillId="0" borderId="1" xfId="0" applyFont="1" applyFill="1" applyBorder="1" applyAlignment="1">
      <alignment horizontal="center" vertical="center"/>
    </xf>
    <xf numFmtId="0" fontId="25" fillId="3" borderId="0" xfId="0" applyFont="1" applyFill="1"/>
    <xf numFmtId="0" fontId="4" fillId="3" borderId="0" xfId="0" applyFont="1" applyFill="1"/>
    <xf numFmtId="0" fontId="11" fillId="3" borderId="0" xfId="0" applyFont="1" applyFill="1"/>
    <xf numFmtId="0" fontId="5" fillId="3" borderId="0" xfId="0" applyFont="1" applyFill="1" applyAlignment="1">
      <alignment horizontal="center"/>
    </xf>
    <xf numFmtId="174" fontId="0" fillId="3" borderId="0" xfId="0" applyNumberFormat="1" applyFill="1" applyAlignment="1">
      <alignment horizontal="center"/>
    </xf>
    <xf numFmtId="0" fontId="5" fillId="5" borderId="4" xfId="0" applyFont="1" applyFill="1" applyBorder="1" applyAlignment="1">
      <alignment horizontal="center" vertical="center" wrapText="1"/>
    </xf>
    <xf numFmtId="0" fontId="2" fillId="5" borderId="4" xfId="14" applyFont="1" applyFill="1" applyBorder="1" applyAlignment="1">
      <alignment horizontal="center" vertical="center" wrapText="1"/>
    </xf>
    <xf numFmtId="0" fontId="5" fillId="5" borderId="2" xfId="0" applyFont="1" applyFill="1" applyBorder="1" applyAlignment="1">
      <alignment horizontal="center" vertical="center" wrapText="1"/>
    </xf>
    <xf numFmtId="0" fontId="16" fillId="8" borderId="1" xfId="0" applyFont="1" applyFill="1" applyBorder="1" applyAlignment="1">
      <alignment horizontal="center" vertical="center"/>
    </xf>
    <xf numFmtId="3" fontId="16" fillId="0" borderId="5" xfId="8" applyNumberFormat="1" applyFont="1" applyFill="1" applyBorder="1" applyAlignment="1">
      <alignment horizontal="center" vertical="center" wrapText="1"/>
    </xf>
    <xf numFmtId="0" fontId="38" fillId="8" borderId="1" xfId="0" applyFont="1" applyFill="1" applyBorder="1" applyAlignment="1">
      <alignment horizontal="center" vertical="center"/>
    </xf>
    <xf numFmtId="37" fontId="16" fillId="0" borderId="1" xfId="8" applyNumberFormat="1" applyFont="1" applyFill="1" applyBorder="1" applyAlignment="1">
      <alignment horizontal="center" vertical="center"/>
    </xf>
    <xf numFmtId="3" fontId="16" fillId="0" borderId="1" xfId="0" applyNumberFormat="1" applyFont="1" applyFill="1" applyBorder="1" applyAlignment="1">
      <alignment horizontal="center" vertical="center" wrapText="1"/>
    </xf>
    <xf numFmtId="9" fontId="2" fillId="5" borderId="33" xfId="19" applyFont="1" applyFill="1" applyBorder="1" applyAlignment="1">
      <alignment horizontal="center" vertical="center" wrapText="1"/>
    </xf>
    <xf numFmtId="41" fontId="0" fillId="0" borderId="5" xfId="25" applyFont="1" applyFill="1" applyBorder="1" applyAlignment="1">
      <alignment horizontal="center" vertical="center" wrapText="1"/>
    </xf>
    <xf numFmtId="41" fontId="19" fillId="5" borderId="5" xfId="25" applyFont="1" applyFill="1" applyBorder="1" applyAlignment="1">
      <alignment horizontal="left" vertical="center" wrapText="1"/>
    </xf>
    <xf numFmtId="41" fontId="19" fillId="6" borderId="1" xfId="25" applyFont="1" applyFill="1" applyBorder="1" applyAlignment="1">
      <alignment horizontal="left" vertical="center" wrapText="1"/>
    </xf>
    <xf numFmtId="41" fontId="19" fillId="5" borderId="4" xfId="25" applyFont="1" applyFill="1" applyBorder="1" applyAlignment="1">
      <alignment horizontal="left" vertical="center" wrapText="1"/>
    </xf>
    <xf numFmtId="1" fontId="7" fillId="0" borderId="1" xfId="4"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1" fontId="7" fillId="0" borderId="1" xfId="0" applyNumberFormat="1" applyFont="1" applyFill="1" applyBorder="1" applyAlignment="1" applyProtection="1">
      <alignment horizontal="center" vertical="center"/>
      <protection locked="0"/>
    </xf>
    <xf numFmtId="10" fontId="38" fillId="3" borderId="5" xfId="22" applyNumberFormat="1" applyFont="1" applyFill="1" applyBorder="1" applyAlignment="1">
      <alignment horizontal="center" vertical="center"/>
    </xf>
    <xf numFmtId="37" fontId="17" fillId="0" borderId="1" xfId="8" applyNumberFormat="1" applyFont="1" applyFill="1" applyBorder="1" applyAlignment="1">
      <alignment horizontal="center" vertical="center"/>
    </xf>
    <xf numFmtId="37" fontId="17" fillId="0" borderId="8" xfId="8" applyNumberFormat="1" applyFont="1" applyFill="1" applyBorder="1" applyAlignment="1">
      <alignment horizontal="center" vertical="center"/>
    </xf>
    <xf numFmtId="37" fontId="16" fillId="0" borderId="17" xfId="8" applyNumberFormat="1" applyFont="1" applyFill="1" applyBorder="1" applyAlignment="1">
      <alignment horizontal="center" vertical="center"/>
    </xf>
    <xf numFmtId="3" fontId="16" fillId="0" borderId="8" xfId="0" applyNumberFormat="1" applyFont="1" applyFill="1" applyBorder="1" applyAlignment="1">
      <alignment horizontal="center" vertical="center" wrapText="1"/>
    </xf>
    <xf numFmtId="4" fontId="38" fillId="0" borderId="16" xfId="0" applyNumberFormat="1" applyFont="1" applyFill="1" applyBorder="1" applyAlignment="1">
      <alignment horizontal="center" vertical="center" wrapText="1"/>
    </xf>
    <xf numFmtId="3" fontId="16" fillId="0" borderId="1" xfId="8" applyNumberFormat="1" applyFont="1" applyFill="1" applyBorder="1" applyAlignment="1">
      <alignment horizontal="center" vertical="center" wrapText="1"/>
    </xf>
    <xf numFmtId="4" fontId="16" fillId="0" borderId="1" xfId="8" applyNumberFormat="1" applyFont="1" applyFill="1" applyBorder="1" applyAlignment="1">
      <alignment horizontal="center" vertical="center" wrapText="1"/>
    </xf>
    <xf numFmtId="3" fontId="16" fillId="0" borderId="8" xfId="8" applyNumberFormat="1" applyFont="1" applyFill="1" applyBorder="1" applyAlignment="1">
      <alignment horizontal="center" vertical="center" wrapText="1"/>
    </xf>
    <xf numFmtId="4" fontId="16" fillId="0" borderId="16" xfId="8" applyNumberFormat="1" applyFont="1" applyFill="1" applyBorder="1" applyAlignment="1">
      <alignment horizontal="center" vertical="center" wrapText="1"/>
    </xf>
    <xf numFmtId="37" fontId="16" fillId="0" borderId="4" xfId="8" applyNumberFormat="1" applyFont="1" applyFill="1" applyBorder="1" applyAlignment="1">
      <alignment horizontal="center" vertical="center"/>
    </xf>
    <xf numFmtId="37" fontId="17" fillId="0" borderId="4" xfId="8" applyNumberFormat="1" applyFont="1" applyFill="1" applyBorder="1" applyAlignment="1">
      <alignment horizontal="center" vertical="center"/>
    </xf>
    <xf numFmtId="37" fontId="17" fillId="0" borderId="38" xfId="8" applyNumberFormat="1" applyFont="1" applyFill="1" applyBorder="1" applyAlignment="1">
      <alignment horizontal="center" vertical="center"/>
    </xf>
    <xf numFmtId="0" fontId="16" fillId="8" borderId="16" xfId="0" applyFont="1" applyFill="1" applyBorder="1" applyAlignment="1">
      <alignment horizontal="center" vertical="center"/>
    </xf>
    <xf numFmtId="0" fontId="17" fillId="8" borderId="1" xfId="0" applyFont="1" applyFill="1" applyBorder="1" applyAlignment="1">
      <alignment horizontal="right" vertical="center"/>
    </xf>
    <xf numFmtId="0" fontId="17" fillId="8" borderId="8" xfId="0" applyFont="1" applyFill="1" applyBorder="1" applyAlignment="1">
      <alignment horizontal="right" vertical="center"/>
    </xf>
    <xf numFmtId="0" fontId="38" fillId="8" borderId="7" xfId="0" applyFont="1" applyFill="1" applyBorder="1" applyAlignment="1">
      <alignment horizontal="center" vertical="center"/>
    </xf>
    <xf numFmtId="3" fontId="18" fillId="9" borderId="4" xfId="0" applyNumberFormat="1" applyFont="1" applyFill="1" applyBorder="1" applyAlignment="1">
      <alignment horizontal="center" vertical="center" wrapText="1"/>
    </xf>
    <xf numFmtId="3" fontId="18" fillId="0" borderId="4" xfId="8" applyNumberFormat="1" applyFont="1" applyFill="1" applyBorder="1" applyAlignment="1">
      <alignment horizontal="center" vertical="center" wrapText="1"/>
    </xf>
    <xf numFmtId="3" fontId="16" fillId="8" borderId="1" xfId="8" applyNumberFormat="1" applyFont="1" applyFill="1" applyBorder="1" applyAlignment="1">
      <alignment horizontal="center" vertical="center" wrapText="1"/>
    </xf>
    <xf numFmtId="171"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171" fontId="40" fillId="6" borderId="1" xfId="0" applyNumberFormat="1" applyFont="1" applyFill="1" applyBorder="1" applyAlignment="1">
      <alignment vertical="center"/>
    </xf>
    <xf numFmtId="9" fontId="2" fillId="5" borderId="1" xfId="19" applyFont="1" applyFill="1" applyBorder="1" applyAlignment="1">
      <alignment horizontal="center" vertical="center" wrapText="1"/>
    </xf>
    <xf numFmtId="171" fontId="40" fillId="5" borderId="5" xfId="0" applyNumberFormat="1" applyFont="1" applyFill="1" applyBorder="1" applyAlignment="1">
      <alignment vertical="center"/>
    </xf>
    <xf numFmtId="0" fontId="0" fillId="0" borderId="5" xfId="19" applyNumberFormat="1" applyFont="1" applyFill="1" applyBorder="1" applyAlignment="1">
      <alignment horizontal="center" vertical="center" wrapText="1"/>
    </xf>
    <xf numFmtId="3" fontId="0" fillId="0" borderId="5" xfId="19" applyNumberFormat="1" applyFont="1" applyFill="1" applyBorder="1" applyAlignment="1">
      <alignment horizontal="center" vertical="center" wrapText="1"/>
    </xf>
    <xf numFmtId="0" fontId="0" fillId="10" borderId="5" xfId="19" applyNumberFormat="1" applyFont="1" applyFill="1" applyBorder="1" applyAlignment="1">
      <alignment horizontal="center" vertical="center" wrapText="1"/>
    </xf>
    <xf numFmtId="41" fontId="0" fillId="0" borderId="4" xfId="25" applyFont="1" applyFill="1" applyBorder="1" applyAlignment="1">
      <alignment horizontal="center" vertical="center" wrapText="1"/>
    </xf>
    <xf numFmtId="10" fontId="38" fillId="8" borderId="5" xfId="22" applyNumberFormat="1" applyFont="1" applyFill="1" applyBorder="1" applyAlignment="1">
      <alignment horizontal="center" vertical="center"/>
    </xf>
    <xf numFmtId="3" fontId="16" fillId="3" borderId="4" xfId="8" applyNumberFormat="1" applyFont="1" applyFill="1" applyBorder="1" applyAlignment="1">
      <alignment horizontal="center" vertical="center" wrapText="1"/>
    </xf>
    <xf numFmtId="4" fontId="0" fillId="0" borderId="5" xfId="19"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37" fontId="4" fillId="0" borderId="1" xfId="8" applyNumberFormat="1" applyFont="1" applyFill="1" applyBorder="1" applyAlignment="1">
      <alignment horizontal="center" vertical="center"/>
    </xf>
    <xf numFmtId="174" fontId="7" fillId="0" borderId="1" xfId="4" applyNumberFormat="1" applyFont="1" applyFill="1" applyBorder="1" applyAlignment="1">
      <alignment horizontal="center" vertical="center"/>
    </xf>
    <xf numFmtId="174" fontId="7" fillId="0" borderId="1" xfId="4" applyNumberFormat="1" applyFont="1" applyFill="1" applyBorder="1" applyAlignment="1">
      <alignment vertical="center"/>
    </xf>
    <xf numFmtId="174" fontId="7" fillId="0" borderId="19" xfId="4" applyNumberFormat="1" applyFont="1" applyFill="1" applyBorder="1" applyAlignment="1">
      <alignment horizontal="left" vertical="center"/>
    </xf>
    <xf numFmtId="174" fontId="7" fillId="0" borderId="19" xfId="4" applyNumberFormat="1" applyFont="1" applyFill="1" applyBorder="1" applyAlignment="1">
      <alignment vertical="center"/>
    </xf>
    <xf numFmtId="10" fontId="7" fillId="0" borderId="1" xfId="22" applyNumberFormat="1" applyFont="1" applyBorder="1" applyAlignment="1">
      <alignment vertical="center"/>
    </xf>
    <xf numFmtId="10" fontId="7" fillId="0" borderId="1" xfId="22" applyNumberFormat="1" applyFont="1" applyFill="1" applyBorder="1" applyAlignment="1">
      <alignment vertical="center"/>
    </xf>
    <xf numFmtId="0" fontId="15"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37" fontId="4" fillId="0" borderId="5" xfId="8" applyNumberFormat="1" applyFont="1" applyFill="1" applyBorder="1" applyAlignment="1">
      <alignment horizontal="center" vertical="center"/>
    </xf>
    <xf numFmtId="39" fontId="4" fillId="0" borderId="1" xfId="8" applyNumberFormat="1" applyFont="1" applyFill="1" applyBorder="1" applyAlignment="1">
      <alignment horizontal="center" vertical="center"/>
    </xf>
    <xf numFmtId="9" fontId="4" fillId="0" borderId="5" xfId="22" applyFont="1" applyFill="1" applyBorder="1" applyAlignment="1">
      <alignment horizontal="center" vertical="center" wrapText="1"/>
    </xf>
    <xf numFmtId="39" fontId="4" fillId="0" borderId="1" xfId="4" applyNumberFormat="1" applyFont="1" applyFill="1" applyBorder="1" applyAlignment="1" applyProtection="1">
      <alignment horizontal="center" vertical="center"/>
      <protection locked="0"/>
    </xf>
    <xf numFmtId="174" fontId="38" fillId="0" borderId="16" xfId="4" applyNumberFormat="1" applyFont="1" applyFill="1" applyBorder="1" applyAlignment="1">
      <alignment horizontal="center" vertical="center"/>
    </xf>
    <xf numFmtId="37" fontId="39" fillId="0" borderId="1" xfId="0" applyNumberFormat="1" applyFont="1" applyFill="1" applyBorder="1" applyAlignment="1">
      <alignment horizontal="center" vertical="center"/>
    </xf>
    <xf numFmtId="37" fontId="39" fillId="0" borderId="1" xfId="8" applyNumberFormat="1" applyFont="1" applyFill="1" applyBorder="1" applyAlignment="1">
      <alignment horizontal="center" vertical="center" wrapText="1"/>
    </xf>
    <xf numFmtId="10" fontId="38" fillId="0" borderId="7" xfId="22" applyNumberFormat="1" applyFont="1" applyFill="1" applyBorder="1" applyAlignment="1">
      <alignment horizontal="center" vertical="center"/>
    </xf>
    <xf numFmtId="9" fontId="4" fillId="0" borderId="1" xfId="22" applyFont="1" applyFill="1" applyBorder="1" applyAlignment="1">
      <alignment horizontal="center" vertical="center" wrapText="1"/>
    </xf>
    <xf numFmtId="37" fontId="4" fillId="0" borderId="4" xfId="8" applyNumberFormat="1" applyFont="1" applyFill="1" applyBorder="1" applyAlignment="1">
      <alignment horizontal="center" vertical="center"/>
    </xf>
    <xf numFmtId="3" fontId="39" fillId="0" borderId="4" xfId="0" applyNumberFormat="1" applyFont="1" applyFill="1" applyBorder="1" applyAlignment="1">
      <alignment horizontal="center" vertical="center" wrapText="1"/>
    </xf>
    <xf numFmtId="174" fontId="39" fillId="0" borderId="1" xfId="4" applyNumberFormat="1" applyFont="1" applyFill="1" applyBorder="1" applyAlignment="1">
      <alignment horizontal="center" vertical="center"/>
    </xf>
    <xf numFmtId="3" fontId="39" fillId="0" borderId="1" xfId="0" applyNumberFormat="1" applyFont="1" applyFill="1" applyBorder="1" applyAlignment="1">
      <alignment horizontal="center" vertical="center" wrapText="1"/>
    </xf>
    <xf numFmtId="167" fontId="4" fillId="0" borderId="1" xfId="4" applyFont="1" applyFill="1" applyBorder="1" applyAlignment="1">
      <alignment horizontal="center" vertical="center"/>
    </xf>
    <xf numFmtId="3" fontId="7" fillId="0" borderId="14" xfId="0" applyNumberFormat="1" applyFont="1" applyFill="1" applyBorder="1" applyAlignment="1">
      <alignment horizontal="center" vertical="center" wrapText="1"/>
    </xf>
    <xf numFmtId="4" fontId="7" fillId="0" borderId="43" xfId="0" applyNumberFormat="1" applyFont="1" applyFill="1" applyBorder="1" applyAlignment="1">
      <alignment horizontal="center" vertical="center" wrapText="1"/>
    </xf>
    <xf numFmtId="3" fontId="7" fillId="0" borderId="43" xfId="0" applyNumberFormat="1" applyFont="1" applyFill="1" applyBorder="1" applyAlignment="1">
      <alignment horizontal="center" vertical="center" wrapText="1"/>
    </xf>
    <xf numFmtId="3" fontId="7" fillId="8" borderId="1" xfId="0" applyNumberFormat="1" applyFont="1" applyFill="1" applyBorder="1" applyAlignment="1">
      <alignment horizontal="center" vertical="center" wrapText="1"/>
    </xf>
    <xf numFmtId="4" fontId="7" fillId="8" borderId="43" xfId="0" applyNumberFormat="1" applyFont="1" applyFill="1" applyBorder="1" applyAlignment="1">
      <alignment horizontal="center" vertical="center" wrapText="1"/>
    </xf>
    <xf numFmtId="170" fontId="7" fillId="8" borderId="4" xfId="0" applyNumberFormat="1" applyFont="1" applyFill="1" applyBorder="1" applyAlignment="1">
      <alignment horizontal="center" vertical="center" wrapText="1"/>
    </xf>
    <xf numFmtId="4" fontId="7" fillId="10" borderId="4" xfId="0" applyNumberFormat="1"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10" fontId="38" fillId="0" borderId="1" xfId="22"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0" fontId="39" fillId="0" borderId="1" xfId="0" applyFont="1" applyFill="1" applyBorder="1" applyAlignment="1">
      <alignment horizontal="center" vertical="center"/>
    </xf>
    <xf numFmtId="10" fontId="38" fillId="0" borderId="17" xfId="22" applyNumberFormat="1" applyFont="1" applyFill="1" applyBorder="1" applyAlignment="1">
      <alignment horizontal="center" vertical="center"/>
    </xf>
    <xf numFmtId="10" fontId="38" fillId="0" borderId="12" xfId="22" applyNumberFormat="1" applyFont="1" applyFill="1" applyBorder="1" applyAlignment="1">
      <alignment horizontal="center" vertical="center"/>
    </xf>
    <xf numFmtId="4" fontId="16" fillId="8" borderId="3" xfId="0" applyNumberFormat="1" applyFont="1" applyFill="1" applyBorder="1" applyAlignment="1">
      <alignment horizontal="center" vertical="center" wrapText="1"/>
    </xf>
    <xf numFmtId="3" fontId="16" fillId="8" borderId="1" xfId="0" applyNumberFormat="1" applyFont="1" applyFill="1" applyBorder="1" applyAlignment="1">
      <alignment horizontal="center" vertical="center" wrapText="1"/>
    </xf>
    <xf numFmtId="3" fontId="16" fillId="8" borderId="8" xfId="0" applyNumberFormat="1" applyFont="1" applyFill="1" applyBorder="1" applyAlignment="1">
      <alignment horizontal="center" vertical="center" wrapText="1"/>
    </xf>
    <xf numFmtId="4" fontId="16" fillId="8" borderId="1" xfId="0" applyNumberFormat="1" applyFont="1" applyFill="1" applyBorder="1" applyAlignment="1">
      <alignment horizontal="center" vertical="center" wrapText="1"/>
    </xf>
    <xf numFmtId="3" fontId="39" fillId="8" borderId="3" xfId="0" applyNumberFormat="1" applyFont="1" applyFill="1" applyBorder="1" applyAlignment="1">
      <alignment horizontal="center" vertical="center" wrapText="1"/>
    </xf>
    <xf numFmtId="10" fontId="38" fillId="8" borderId="45" xfId="22" applyNumberFormat="1" applyFont="1" applyFill="1" applyBorder="1" applyAlignment="1">
      <alignment horizontal="center" vertical="center"/>
    </xf>
    <xf numFmtId="3" fontId="4" fillId="8" borderId="1" xfId="8" applyNumberFormat="1" applyFont="1" applyFill="1" applyBorder="1" applyAlignment="1">
      <alignment horizontal="center" vertical="center"/>
    </xf>
    <xf numFmtId="37" fontId="17" fillId="8" borderId="1" xfId="8" applyNumberFormat="1" applyFont="1" applyFill="1" applyBorder="1" applyAlignment="1">
      <alignment horizontal="center" vertical="center"/>
    </xf>
    <xf numFmtId="37" fontId="17" fillId="8" borderId="8" xfId="8" applyNumberFormat="1" applyFont="1" applyFill="1" applyBorder="1" applyAlignment="1">
      <alignment horizontal="center" vertical="center"/>
    </xf>
    <xf numFmtId="37" fontId="16" fillId="8" borderId="1" xfId="8" applyNumberFormat="1" applyFont="1" applyFill="1" applyBorder="1" applyAlignment="1">
      <alignment horizontal="center" vertical="center"/>
    </xf>
    <xf numFmtId="3" fontId="39" fillId="8" borderId="1" xfId="0" applyNumberFormat="1" applyFont="1" applyFill="1" applyBorder="1" applyAlignment="1">
      <alignment horizontal="center" vertical="center" wrapText="1"/>
    </xf>
    <xf numFmtId="10" fontId="38" fillId="8" borderId="7" xfId="22" applyNumberFormat="1" applyFont="1" applyFill="1" applyBorder="1" applyAlignment="1">
      <alignment horizontal="center" vertical="center"/>
    </xf>
    <xf numFmtId="10" fontId="38" fillId="8" borderId="1" xfId="22" applyNumberFormat="1" applyFont="1" applyFill="1" applyBorder="1" applyAlignment="1">
      <alignment horizontal="center" vertical="center"/>
    </xf>
    <xf numFmtId="0" fontId="4" fillId="8" borderId="1" xfId="0" applyFont="1" applyFill="1" applyBorder="1" applyAlignment="1">
      <alignment horizontal="center" vertical="center"/>
    </xf>
    <xf numFmtId="0" fontId="39" fillId="8" borderId="1" xfId="0" applyFont="1" applyFill="1" applyBorder="1" applyAlignment="1">
      <alignment horizontal="center" vertical="center"/>
    </xf>
    <xf numFmtId="174" fontId="39" fillId="8" borderId="1" xfId="4" applyNumberFormat="1" applyFont="1" applyFill="1" applyBorder="1" applyAlignment="1" applyProtection="1">
      <alignment horizontal="center" vertical="center"/>
      <protection locked="0"/>
    </xf>
    <xf numFmtId="37" fontId="39" fillId="8" borderId="1" xfId="4" applyNumberFormat="1" applyFont="1" applyFill="1" applyBorder="1" applyAlignment="1" applyProtection="1">
      <alignment horizontal="center" vertical="center"/>
      <protection locked="0"/>
    </xf>
    <xf numFmtId="3" fontId="16" fillId="8" borderId="8" xfId="8" applyNumberFormat="1" applyFont="1" applyFill="1" applyBorder="1" applyAlignment="1">
      <alignment horizontal="center" vertical="center" wrapText="1"/>
    </xf>
    <xf numFmtId="4" fontId="16" fillId="8" borderId="16" xfId="8" applyNumberFormat="1" applyFont="1" applyFill="1" applyBorder="1" applyAlignment="1">
      <alignment horizontal="center" vertical="center" wrapText="1"/>
    </xf>
    <xf numFmtId="4" fontId="16" fillId="8" borderId="1" xfId="8" applyNumberFormat="1" applyFont="1" applyFill="1" applyBorder="1" applyAlignment="1">
      <alignment horizontal="center" vertical="center" wrapText="1"/>
    </xf>
    <xf numFmtId="37" fontId="4" fillId="8" borderId="1" xfId="8" applyNumberFormat="1" applyFont="1" applyFill="1" applyBorder="1" applyAlignment="1">
      <alignment horizontal="center" vertical="center"/>
    </xf>
    <xf numFmtId="37" fontId="4" fillId="8" borderId="4" xfId="8" applyNumberFormat="1" applyFont="1" applyFill="1" applyBorder="1" applyAlignment="1">
      <alignment horizontal="center" vertical="center"/>
    </xf>
    <xf numFmtId="37" fontId="17" fillId="8" borderId="4" xfId="8" applyNumberFormat="1" applyFont="1" applyFill="1" applyBorder="1" applyAlignment="1">
      <alignment horizontal="center" vertical="center"/>
    </xf>
    <xf numFmtId="37" fontId="17" fillId="8" borderId="38" xfId="8" applyNumberFormat="1" applyFont="1" applyFill="1" applyBorder="1" applyAlignment="1">
      <alignment horizontal="center" vertical="center"/>
    </xf>
    <xf numFmtId="37" fontId="16" fillId="8" borderId="17" xfId="8" applyNumberFormat="1" applyFont="1" applyFill="1" applyBorder="1" applyAlignment="1">
      <alignment horizontal="center" vertical="center"/>
    </xf>
    <xf numFmtId="37" fontId="16" fillId="8" borderId="4" xfId="8" applyNumberFormat="1" applyFont="1" applyFill="1" applyBorder="1" applyAlignment="1">
      <alignment horizontal="center" vertical="center"/>
    </xf>
    <xf numFmtId="10" fontId="38" fillId="8" borderId="17" xfId="22" applyNumberFormat="1" applyFont="1" applyFill="1" applyBorder="1" applyAlignment="1">
      <alignment horizontal="center" vertical="center"/>
    </xf>
    <xf numFmtId="10" fontId="38" fillId="8" borderId="12" xfId="22" applyNumberFormat="1" applyFont="1" applyFill="1" applyBorder="1" applyAlignment="1">
      <alignment horizontal="center" vertical="center"/>
    </xf>
    <xf numFmtId="0" fontId="4" fillId="5" borderId="4" xfId="0" applyFont="1" applyFill="1" applyBorder="1" applyAlignment="1">
      <alignment horizontal="center" vertical="center" wrapText="1"/>
    </xf>
    <xf numFmtId="0" fontId="15" fillId="0" borderId="16" xfId="0" applyFont="1" applyFill="1" applyBorder="1" applyAlignment="1">
      <alignment horizontal="justify" vertical="center" wrapText="1"/>
    </xf>
    <xf numFmtId="0" fontId="5" fillId="5" borderId="6" xfId="0" applyFont="1" applyFill="1" applyBorder="1" applyAlignment="1">
      <alignment horizontal="center" vertical="center"/>
    </xf>
    <xf numFmtId="0" fontId="43" fillId="0" borderId="1" xfId="26" applyFill="1" applyBorder="1" applyAlignment="1">
      <alignment horizontal="justify" vertical="center" wrapText="1"/>
    </xf>
    <xf numFmtId="0" fontId="5" fillId="5" borderId="4" xfId="0" applyFont="1" applyFill="1" applyBorder="1" applyAlignment="1">
      <alignment horizontal="center" vertical="center" wrapText="1"/>
    </xf>
    <xf numFmtId="0" fontId="5" fillId="5" borderId="6" xfId="0" applyFont="1" applyFill="1" applyBorder="1" applyAlignment="1">
      <alignment horizontal="center" vertical="center"/>
    </xf>
    <xf numFmtId="174" fontId="0" fillId="3" borderId="0" xfId="0" applyNumberFormat="1" applyFill="1"/>
    <xf numFmtId="37" fontId="4" fillId="0" borderId="1" xfId="4" applyNumberFormat="1" applyFont="1" applyFill="1" applyBorder="1" applyAlignment="1" applyProtection="1">
      <alignment horizontal="center" vertical="center"/>
      <protection locked="0"/>
    </xf>
    <xf numFmtId="10" fontId="38" fillId="3" borderId="7" xfId="22" applyNumberFormat="1" applyFont="1" applyFill="1" applyBorder="1" applyAlignment="1">
      <alignment horizontal="center" vertical="center"/>
    </xf>
    <xf numFmtId="9" fontId="4" fillId="0" borderId="3" xfId="0" applyNumberFormat="1" applyFont="1" applyFill="1" applyBorder="1" applyAlignment="1">
      <alignment horizontal="center" vertical="center"/>
    </xf>
    <xf numFmtId="0" fontId="15" fillId="0" borderId="1" xfId="26" applyFont="1" applyFill="1" applyBorder="1" applyAlignment="1">
      <alignment horizontal="justify" vertical="center" wrapText="1"/>
    </xf>
    <xf numFmtId="0" fontId="4" fillId="0" borderId="1" xfId="0" applyFont="1" applyFill="1" applyBorder="1" applyAlignment="1">
      <alignment horizontal="center" vertical="center" wrapText="1"/>
    </xf>
    <xf numFmtId="1" fontId="7" fillId="0" borderId="1" xfId="4" applyNumberFormat="1" applyFont="1" applyFill="1" applyBorder="1" applyAlignment="1" applyProtection="1">
      <alignment horizontal="center" vertical="center"/>
      <protection locked="0"/>
    </xf>
    <xf numFmtId="41" fontId="7" fillId="0" borderId="1" xfId="25" applyFont="1" applyFill="1" applyBorder="1" applyAlignment="1">
      <alignment horizontal="center" vertical="center"/>
    </xf>
    <xf numFmtId="3" fontId="39" fillId="0" borderId="5" xfId="0" applyNumberFormat="1" applyFont="1" applyFill="1" applyBorder="1" applyAlignment="1">
      <alignment horizontal="center" vertical="center" wrapText="1"/>
    </xf>
    <xf numFmtId="37" fontId="16" fillId="0" borderId="16" xfId="8" applyNumberFormat="1" applyFont="1" applyFill="1" applyBorder="1" applyAlignment="1">
      <alignment horizontal="center" vertical="center"/>
    </xf>
    <xf numFmtId="4" fontId="16" fillId="8" borderId="16" xfId="0" applyNumberFormat="1" applyFont="1" applyFill="1" applyBorder="1" applyAlignment="1">
      <alignment horizontal="center" vertical="center" wrapText="1"/>
    </xf>
    <xf numFmtId="37" fontId="16" fillId="8" borderId="16" xfId="8" applyNumberFormat="1" applyFont="1" applyFill="1" applyBorder="1" applyAlignment="1">
      <alignment horizontal="center" vertical="center"/>
    </xf>
    <xf numFmtId="0" fontId="38" fillId="8" borderId="16" xfId="0" applyFont="1" applyFill="1" applyBorder="1" applyAlignment="1">
      <alignment horizontal="center" vertical="center"/>
    </xf>
    <xf numFmtId="4" fontId="4" fillId="8" borderId="1" xfId="0" applyNumberFormat="1" applyFont="1" applyFill="1" applyBorder="1" applyAlignment="1">
      <alignment horizontal="center" vertical="center"/>
    </xf>
    <xf numFmtId="37" fontId="4" fillId="8" borderId="1" xfId="0" applyNumberFormat="1" applyFont="1" applyFill="1" applyBorder="1" applyAlignment="1">
      <alignment horizontal="center" vertical="center"/>
    </xf>
    <xf numFmtId="3" fontId="4" fillId="8" borderId="1" xfId="0" applyNumberFormat="1" applyFont="1" applyFill="1" applyBorder="1" applyAlignment="1">
      <alignment horizontal="center" vertical="center"/>
    </xf>
    <xf numFmtId="174" fontId="39" fillId="8" borderId="1" xfId="4" applyNumberFormat="1" applyFont="1" applyFill="1" applyBorder="1" applyAlignment="1">
      <alignment horizontal="center" vertical="center"/>
    </xf>
    <xf numFmtId="176" fontId="4" fillId="8" borderId="1" xfId="8" applyNumberFormat="1" applyFont="1" applyFill="1" applyBorder="1" applyAlignment="1">
      <alignment horizontal="center" vertical="center"/>
    </xf>
    <xf numFmtId="3" fontId="39" fillId="8" borderId="1" xfId="8" applyNumberFormat="1" applyFont="1" applyFill="1" applyBorder="1" applyAlignment="1">
      <alignment horizontal="center" vertical="center" wrapText="1"/>
    </xf>
    <xf numFmtId="167" fontId="4" fillId="8" borderId="1" xfId="4" applyFont="1" applyFill="1" applyBorder="1" applyAlignment="1">
      <alignment horizontal="center" vertical="center"/>
    </xf>
    <xf numFmtId="37" fontId="4" fillId="8" borderId="7" xfId="8" applyNumberFormat="1" applyFont="1" applyFill="1" applyBorder="1" applyAlignment="1">
      <alignment horizontal="center" vertical="center"/>
    </xf>
    <xf numFmtId="3" fontId="18" fillId="0" borderId="4" xfId="0" applyNumberFormat="1" applyFont="1" applyFill="1" applyBorder="1" applyAlignment="1">
      <alignment horizontal="center" vertical="center" wrapText="1"/>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10" fillId="5" borderId="16" xfId="0" applyFont="1" applyFill="1" applyBorder="1" applyAlignment="1">
      <alignment horizontal="right" vertical="center" wrapText="1"/>
    </xf>
    <xf numFmtId="0" fontId="10" fillId="5" borderId="1" xfId="0" applyFont="1" applyFill="1" applyBorder="1" applyAlignment="1">
      <alignment horizontal="right" vertical="center" wrapText="1"/>
    </xf>
    <xf numFmtId="0" fontId="33" fillId="0" borderId="14" xfId="0" applyFont="1" applyFill="1" applyBorder="1" applyAlignment="1">
      <alignment horizontal="center" vertical="center" wrapText="1"/>
    </xf>
    <xf numFmtId="0" fontId="33" fillId="0" borderId="29" xfId="0" applyFont="1" applyFill="1" applyBorder="1" applyAlignment="1">
      <alignment horizontal="center" vertical="center" wrapText="1"/>
    </xf>
    <xf numFmtId="0" fontId="10" fillId="3" borderId="14"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31" fillId="3" borderId="38" xfId="0" applyFont="1" applyFill="1" applyBorder="1" applyAlignment="1">
      <alignment horizontal="left" vertical="center" wrapText="1"/>
    </xf>
    <xf numFmtId="0" fontId="31" fillId="3" borderId="27" xfId="0" applyFont="1" applyFill="1" applyBorder="1" applyAlignment="1">
      <alignment horizontal="left" vertical="center" wrapText="1"/>
    </xf>
    <xf numFmtId="0" fontId="31" fillId="3" borderId="48" xfId="0" applyFont="1" applyFill="1" applyBorder="1" applyAlignment="1">
      <alignment horizontal="left" vertical="center" wrapText="1"/>
    </xf>
    <xf numFmtId="0" fontId="10" fillId="5" borderId="39" xfId="0" applyFont="1" applyFill="1" applyBorder="1" applyAlignment="1">
      <alignment horizontal="right" vertical="center" wrapText="1"/>
    </xf>
    <xf numFmtId="0" fontId="10" fillId="5" borderId="29" xfId="0" applyFont="1" applyFill="1" applyBorder="1" applyAlignment="1">
      <alignment horizontal="right" vertical="center" wrapText="1"/>
    </xf>
    <xf numFmtId="0" fontId="10" fillId="5" borderId="35" xfId="0" applyFont="1" applyFill="1" applyBorder="1" applyAlignment="1">
      <alignment horizontal="right" vertical="center" wrapText="1"/>
    </xf>
    <xf numFmtId="0" fontId="10" fillId="5" borderId="40" xfId="0" applyFont="1" applyFill="1" applyBorder="1" applyAlignment="1">
      <alignment horizontal="right" vertical="center" wrapText="1"/>
    </xf>
    <xf numFmtId="0" fontId="10" fillId="5" borderId="6" xfId="0" applyFont="1" applyFill="1" applyBorder="1" applyAlignment="1">
      <alignment horizontal="right" vertical="center" wrapText="1"/>
    </xf>
    <xf numFmtId="0" fontId="10" fillId="5" borderId="7" xfId="0" applyFont="1" applyFill="1" applyBorder="1" applyAlignment="1">
      <alignment horizontal="right" vertical="center" wrapText="1"/>
    </xf>
    <xf numFmtId="0" fontId="32" fillId="0" borderId="20" xfId="0" applyFont="1" applyFill="1" applyBorder="1" applyAlignment="1">
      <alignment horizontal="center"/>
    </xf>
    <xf numFmtId="0" fontId="32" fillId="0" borderId="21" xfId="0" applyFont="1" applyFill="1" applyBorder="1" applyAlignment="1">
      <alignment horizontal="center"/>
    </xf>
    <xf numFmtId="0" fontId="32" fillId="0" borderId="22" xfId="0" applyFont="1" applyFill="1" applyBorder="1" applyAlignment="1">
      <alignment horizontal="center"/>
    </xf>
    <xf numFmtId="0" fontId="32" fillId="0" borderId="23" xfId="0" applyFont="1" applyFill="1" applyBorder="1" applyAlignment="1">
      <alignment horizontal="center"/>
    </xf>
    <xf numFmtId="0" fontId="32" fillId="0" borderId="0" xfId="0" applyFont="1" applyFill="1" applyBorder="1" applyAlignment="1">
      <alignment horizontal="center"/>
    </xf>
    <xf numFmtId="0" fontId="32" fillId="0" borderId="9" xfId="0" applyFont="1" applyFill="1" applyBorder="1" applyAlignment="1">
      <alignment horizontal="center"/>
    </xf>
    <xf numFmtId="0" fontId="32" fillId="0" borderId="25" xfId="0" applyFont="1" applyFill="1" applyBorder="1" applyAlignment="1">
      <alignment horizontal="center"/>
    </xf>
    <xf numFmtId="0" fontId="32" fillId="0" borderId="26" xfId="0" applyFont="1" applyFill="1" applyBorder="1" applyAlignment="1">
      <alignment horizontal="center"/>
    </xf>
    <xf numFmtId="0" fontId="32" fillId="0" borderId="31" xfId="0" applyFont="1" applyFill="1" applyBorder="1" applyAlignment="1">
      <alignment horizontal="center"/>
    </xf>
    <xf numFmtId="0" fontId="37" fillId="0" borderId="8"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21" fillId="0" borderId="1" xfId="0" applyFont="1" applyFill="1" applyBorder="1" applyAlignment="1">
      <alignment horizontal="left"/>
    </xf>
    <xf numFmtId="0" fontId="0" fillId="0" borderId="23" xfId="0" applyFill="1" applyBorder="1" applyAlignment="1">
      <alignment horizontal="center"/>
    </xf>
    <xf numFmtId="0" fontId="0" fillId="0" borderId="0" xfId="0" applyFill="1" applyBorder="1" applyAlignment="1">
      <alignment horizontal="center"/>
    </xf>
    <xf numFmtId="0" fontId="5" fillId="5"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48" xfId="0" applyFont="1" applyFill="1" applyBorder="1" applyAlignment="1">
      <alignment horizontal="center" vertical="center" wrapText="1"/>
    </xf>
    <xf numFmtId="0" fontId="36" fillId="7" borderId="1" xfId="0" applyFont="1" applyFill="1" applyBorder="1" applyAlignment="1">
      <alignment horizontal="center" vertical="center"/>
    </xf>
    <xf numFmtId="0" fontId="21" fillId="0" borderId="1" xfId="0" applyFont="1" applyFill="1" applyBorder="1" applyAlignment="1">
      <alignment horizontal="left"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21" fillId="0" borderId="19"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40" fillId="0" borderId="32" xfId="0" applyFont="1" applyFill="1" applyBorder="1" applyAlignment="1">
      <alignment horizontal="center" vertical="center" wrapText="1"/>
    </xf>
    <xf numFmtId="0" fontId="40" fillId="0" borderId="19"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21" fillId="0" borderId="19" xfId="0" applyFont="1" applyFill="1" applyBorder="1" applyAlignment="1">
      <alignment horizontal="justify" vertical="center" wrapText="1"/>
    </xf>
    <xf numFmtId="0" fontId="21" fillId="0" borderId="5" xfId="0" applyFont="1" applyFill="1" applyBorder="1" applyAlignment="1">
      <alignment horizontal="justify" vertical="center" wrapText="1"/>
    </xf>
    <xf numFmtId="0" fontId="43" fillId="0" borderId="19" xfId="26" applyFill="1" applyBorder="1" applyAlignment="1">
      <alignment horizontal="justify" vertical="center" wrapText="1"/>
    </xf>
    <xf numFmtId="0" fontId="21" fillId="0" borderId="19" xfId="0" applyFont="1" applyBorder="1" applyAlignment="1">
      <alignment horizontal="justify" vertical="center" wrapText="1"/>
    </xf>
    <xf numFmtId="0" fontId="21" fillId="0" borderId="5" xfId="0" applyFont="1" applyBorder="1" applyAlignment="1">
      <alignment horizontal="justify" vertical="center" wrapText="1"/>
    </xf>
    <xf numFmtId="0" fontId="40" fillId="8" borderId="2" xfId="0" applyFont="1" applyFill="1" applyBorder="1" applyAlignment="1">
      <alignment horizontal="center" vertical="center" wrapText="1"/>
    </xf>
    <xf numFmtId="0" fontId="40" fillId="8" borderId="19" xfId="0" applyFont="1" applyFill="1" applyBorder="1" applyAlignment="1">
      <alignment horizontal="center" vertical="center" wrapText="1"/>
    </xf>
    <xf numFmtId="0" fontId="40" fillId="8" borderId="33" xfId="0"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8" borderId="19" xfId="0" applyFont="1" applyFill="1" applyBorder="1" applyAlignment="1">
      <alignment horizontal="center" vertical="center" wrapText="1"/>
    </xf>
    <xf numFmtId="0" fontId="41" fillId="8" borderId="33" xfId="0" applyFont="1" applyFill="1" applyBorder="1" applyAlignment="1">
      <alignment horizontal="center" vertical="center" wrapText="1"/>
    </xf>
    <xf numFmtId="0" fontId="41" fillId="8" borderId="2" xfId="0" applyFont="1" applyFill="1" applyBorder="1" applyAlignment="1">
      <alignment horizontal="justify" vertical="center" wrapText="1"/>
    </xf>
    <xf numFmtId="0" fontId="41" fillId="8" borderId="19" xfId="0" applyFont="1" applyFill="1" applyBorder="1" applyAlignment="1">
      <alignment horizontal="justify" vertical="center" wrapText="1"/>
    </xf>
    <xf numFmtId="0" fontId="41" fillId="8" borderId="33" xfId="0" applyFont="1" applyFill="1" applyBorder="1" applyAlignment="1">
      <alignment horizontal="justify"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0" fillId="0" borderId="20" xfId="0" applyFill="1" applyBorder="1" applyAlignment="1">
      <alignment horizontal="center"/>
    </xf>
    <xf numFmtId="0" fontId="0" fillId="0" borderId="21" xfId="0" applyFill="1" applyBorder="1" applyAlignment="1">
      <alignment horizontal="center"/>
    </xf>
    <xf numFmtId="0" fontId="0" fillId="0" borderId="22" xfId="0" applyFill="1" applyBorder="1" applyAlignment="1">
      <alignment horizontal="center"/>
    </xf>
    <xf numFmtId="0" fontId="0" fillId="0" borderId="9" xfId="0" applyFill="1" applyBorder="1" applyAlignment="1">
      <alignment horizontal="center"/>
    </xf>
    <xf numFmtId="0" fontId="0" fillId="0" borderId="25" xfId="0" applyFill="1" applyBorder="1" applyAlignment="1">
      <alignment horizontal="center"/>
    </xf>
    <xf numFmtId="0" fontId="0" fillId="0" borderId="26" xfId="0" applyFill="1" applyBorder="1" applyAlignment="1">
      <alignment horizontal="center"/>
    </xf>
    <xf numFmtId="0" fontId="0" fillId="0" borderId="31" xfId="0" applyFill="1" applyBorder="1" applyAlignment="1">
      <alignment horizontal="center"/>
    </xf>
    <xf numFmtId="0" fontId="10" fillId="5" borderId="46" xfId="0" applyFont="1" applyFill="1" applyBorder="1" applyAlignment="1">
      <alignment horizontal="right" vertical="center" wrapText="1"/>
    </xf>
    <xf numFmtId="0" fontId="10" fillId="5" borderId="44" xfId="0" applyFont="1" applyFill="1" applyBorder="1" applyAlignment="1">
      <alignment horizontal="right" vertical="center" wrapText="1"/>
    </xf>
    <xf numFmtId="0" fontId="10" fillId="5" borderId="45" xfId="0" applyFont="1" applyFill="1" applyBorder="1" applyAlignment="1">
      <alignment horizontal="right" vertical="center" wrapText="1"/>
    </xf>
    <xf numFmtId="0" fontId="10" fillId="5" borderId="47" xfId="0" applyFont="1" applyFill="1" applyBorder="1" applyAlignment="1">
      <alignment horizontal="right" vertical="center" wrapText="1"/>
    </xf>
    <xf numFmtId="0" fontId="10" fillId="5" borderId="27" xfId="0" applyFont="1" applyFill="1" applyBorder="1" applyAlignment="1">
      <alignment horizontal="right" vertical="center" wrapText="1"/>
    </xf>
    <xf numFmtId="0" fontId="10" fillId="5" borderId="48" xfId="0" applyFont="1" applyFill="1" applyBorder="1" applyAlignment="1">
      <alignment horizontal="right" vertical="center" wrapText="1"/>
    </xf>
    <xf numFmtId="0" fontId="10" fillId="3" borderId="43" xfId="0" applyFont="1" applyFill="1" applyBorder="1" applyAlignment="1">
      <alignment horizontal="left" vertical="center" wrapText="1"/>
    </xf>
    <xf numFmtId="0" fontId="10" fillId="3" borderId="44" xfId="0" applyFont="1" applyFill="1" applyBorder="1" applyAlignment="1">
      <alignment horizontal="left" vertical="center" wrapText="1"/>
    </xf>
    <xf numFmtId="0" fontId="37" fillId="3" borderId="8"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25" fillId="7" borderId="1" xfId="0" applyFont="1" applyFill="1" applyBorder="1" applyAlignment="1">
      <alignment horizontal="center" vertical="center"/>
    </xf>
    <xf numFmtId="0" fontId="0" fillId="0" borderId="1" xfId="0" applyFill="1" applyBorder="1" applyAlignment="1">
      <alignment horizontal="center" vertical="center"/>
    </xf>
    <xf numFmtId="0" fontId="25" fillId="7" borderId="1" xfId="0" applyFont="1" applyFill="1" applyBorder="1" applyAlignment="1">
      <alignment horizontal="center" vertical="center" wrapText="1"/>
    </xf>
    <xf numFmtId="0" fontId="0" fillId="0" borderId="1" xfId="0" applyFill="1" applyBorder="1" applyAlignment="1">
      <alignment horizontal="left" vertical="center"/>
    </xf>
    <xf numFmtId="0" fontId="5" fillId="5" borderId="4" xfId="0" applyFont="1" applyFill="1" applyBorder="1" applyAlignment="1">
      <alignment horizontal="center"/>
    </xf>
    <xf numFmtId="0" fontId="5" fillId="5" borderId="14"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35"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23"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0" borderId="31"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5" borderId="5" xfId="14" applyFont="1" applyFill="1" applyBorder="1" applyAlignment="1">
      <alignment horizontal="center" vertical="center" wrapText="1"/>
    </xf>
    <xf numFmtId="0" fontId="4" fillId="0" borderId="1" xfId="0" applyFont="1" applyBorder="1" applyAlignment="1">
      <alignment horizontal="center" vertical="center" wrapText="1"/>
    </xf>
    <xf numFmtId="0" fontId="11" fillId="0" borderId="54" xfId="14" applyFont="1" applyFill="1" applyBorder="1" applyAlignment="1">
      <alignment horizontal="justify" vertical="center" wrapText="1"/>
    </xf>
    <xf numFmtId="0" fontId="11" fillId="0" borderId="55" xfId="14" applyFont="1" applyFill="1" applyBorder="1" applyAlignment="1">
      <alignment horizontal="justify" vertical="center" wrapText="1"/>
    </xf>
    <xf numFmtId="0" fontId="2" fillId="5" borderId="32" xfId="14" applyFont="1" applyFill="1" applyBorder="1" applyAlignment="1">
      <alignment horizontal="center" vertical="center" wrapText="1"/>
    </xf>
    <xf numFmtId="0" fontId="2" fillId="5" borderId="19" xfId="14" applyFont="1" applyFill="1" applyBorder="1" applyAlignment="1">
      <alignment horizontal="center" vertical="center" wrapText="1"/>
    </xf>
    <xf numFmtId="0" fontId="13" fillId="5" borderId="43" xfId="14" applyFont="1" applyFill="1" applyBorder="1" applyAlignment="1">
      <alignment horizontal="center" vertical="center" wrapText="1"/>
    </xf>
    <xf numFmtId="0" fontId="13" fillId="5" borderId="45" xfId="14" applyFont="1" applyFill="1" applyBorder="1" applyAlignment="1">
      <alignment horizontal="center" vertical="center" wrapText="1"/>
    </xf>
    <xf numFmtId="0" fontId="2" fillId="5" borderId="20" xfId="14" applyFont="1" applyFill="1" applyBorder="1" applyAlignment="1">
      <alignment horizontal="center" vertical="center" wrapText="1"/>
    </xf>
    <xf numFmtId="0" fontId="2" fillId="5" borderId="25" xfId="14" applyFont="1" applyFill="1" applyBorder="1" applyAlignment="1">
      <alignment horizontal="center" vertical="center" wrapText="1"/>
    </xf>
    <xf numFmtId="0" fontId="2" fillId="5" borderId="3" xfId="14" applyFont="1" applyFill="1" applyBorder="1" applyAlignment="1">
      <alignment horizontal="center" vertical="center" wrapText="1"/>
    </xf>
    <xf numFmtId="0" fontId="2" fillId="5" borderId="4" xfId="14" applyFont="1" applyFill="1" applyBorder="1" applyAlignment="1">
      <alignment horizontal="center" vertical="center" wrapText="1"/>
    </xf>
    <xf numFmtId="0" fontId="2" fillId="5" borderId="18" xfId="14" applyFont="1" applyFill="1" applyBorder="1" applyAlignment="1">
      <alignment horizontal="center" vertical="center" wrapText="1"/>
    </xf>
    <xf numFmtId="0" fontId="2" fillId="5" borderId="12" xfId="14" applyFont="1" applyFill="1" applyBorder="1" applyAlignment="1">
      <alignment horizontal="center" vertical="center" wrapText="1"/>
    </xf>
    <xf numFmtId="171" fontId="2" fillId="0" borderId="5" xfId="21" applyNumberFormat="1" applyFont="1" applyFill="1" applyBorder="1" applyAlignment="1" applyProtection="1">
      <alignment horizontal="center" vertical="center" wrapText="1"/>
      <protection locked="0"/>
    </xf>
    <xf numFmtId="171" fontId="2" fillId="0" borderId="1" xfId="21" applyNumberFormat="1" applyFont="1" applyFill="1" applyBorder="1" applyAlignment="1" applyProtection="1">
      <alignment horizontal="center" vertical="center" wrapText="1"/>
      <protection locked="0"/>
    </xf>
    <xf numFmtId="0" fontId="4" fillId="0" borderId="1" xfId="14" applyFont="1" applyFill="1" applyBorder="1" applyAlignment="1">
      <alignment horizontal="center" vertical="center" wrapText="1"/>
    </xf>
    <xf numFmtId="0" fontId="2" fillId="0" borderId="3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10" fontId="2" fillId="0" borderId="1" xfId="0" applyNumberFormat="1" applyFont="1" applyFill="1" applyBorder="1" applyAlignment="1" applyProtection="1">
      <alignment horizontal="center" vertical="center" wrapText="1"/>
      <protection locked="0"/>
    </xf>
    <xf numFmtId="0" fontId="2" fillId="5" borderId="13" xfId="14" applyFont="1" applyFill="1" applyBorder="1" applyAlignment="1">
      <alignment horizontal="center" vertical="center" wrapText="1"/>
    </xf>
    <xf numFmtId="0" fontId="2" fillId="5" borderId="33" xfId="14" applyFont="1" applyFill="1" applyBorder="1" applyAlignment="1">
      <alignment horizontal="center" vertical="center" wrapText="1"/>
    </xf>
    <xf numFmtId="0" fontId="33" fillId="0" borderId="1" xfId="0" applyFont="1" applyFill="1" applyBorder="1" applyAlignment="1">
      <alignment horizontal="center" vertical="center" wrapText="1"/>
    </xf>
    <xf numFmtId="0" fontId="10" fillId="3" borderId="1" xfId="0" applyFont="1" applyFill="1" applyBorder="1" applyAlignment="1">
      <alignment horizontal="left" vertical="center"/>
    </xf>
    <xf numFmtId="0" fontId="13" fillId="5" borderId="14" xfId="17" applyFont="1" applyFill="1" applyBorder="1" applyAlignment="1">
      <alignment horizontal="center" vertical="center" wrapText="1"/>
    </xf>
    <xf numFmtId="0" fontId="13" fillId="5" borderId="29" xfId="17" applyFont="1" applyFill="1" applyBorder="1" applyAlignment="1">
      <alignment horizontal="center" vertical="center" wrapText="1"/>
    </xf>
    <xf numFmtId="3" fontId="29" fillId="0" borderId="32" xfId="0" applyNumberFormat="1" applyFont="1" applyFill="1" applyBorder="1" applyAlignment="1">
      <alignment horizontal="center" vertical="center" wrapText="1"/>
    </xf>
    <xf numFmtId="3" fontId="29" fillId="0" borderId="19" xfId="0" applyNumberFormat="1" applyFont="1" applyFill="1" applyBorder="1" applyAlignment="1">
      <alignment horizontal="center" vertical="center" wrapText="1"/>
    </xf>
    <xf numFmtId="3" fontId="29" fillId="0" borderId="33" xfId="0" applyNumberFormat="1"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13" fillId="5" borderId="3" xfId="17" applyFont="1" applyFill="1" applyBorder="1" applyAlignment="1">
      <alignment horizontal="center" vertical="center" wrapText="1"/>
    </xf>
    <xf numFmtId="0" fontId="13" fillId="5" borderId="15" xfId="17" applyFont="1" applyFill="1" applyBorder="1" applyAlignment="1">
      <alignment horizontal="center" vertical="center" wrapText="1"/>
    </xf>
    <xf numFmtId="0" fontId="13" fillId="5" borderId="17" xfId="17" applyFont="1" applyFill="1" applyBorder="1" applyAlignment="1">
      <alignment horizontal="center" vertical="center" wrapText="1"/>
    </xf>
    <xf numFmtId="0" fontId="13" fillId="5" borderId="4" xfId="17" applyFont="1" applyFill="1" applyBorder="1" applyAlignment="1">
      <alignment horizontal="center" vertical="center" wrapText="1"/>
    </xf>
    <xf numFmtId="0" fontId="39" fillId="0" borderId="54" xfId="0" applyFont="1" applyBorder="1" applyAlignment="1">
      <alignment horizontal="center" vertical="center"/>
    </xf>
    <xf numFmtId="0" fontId="39" fillId="0" borderId="53" xfId="0" applyFont="1" applyBorder="1" applyAlignment="1">
      <alignment horizontal="center" vertical="center"/>
    </xf>
    <xf numFmtId="0" fontId="39" fillId="0" borderId="55" xfId="0" applyFont="1" applyBorder="1" applyAlignment="1">
      <alignment horizontal="center" vertical="center"/>
    </xf>
    <xf numFmtId="0" fontId="29" fillId="0" borderId="35"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48" xfId="0"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33" fillId="0" borderId="15"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7" fillId="3" borderId="16"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11"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17" xfId="0" applyFont="1" applyFill="1" applyBorder="1" applyAlignment="1">
      <alignment horizontal="left" vertical="center" wrapText="1"/>
    </xf>
    <xf numFmtId="0" fontId="31" fillId="3" borderId="4" xfId="0" applyFont="1" applyFill="1" applyBorder="1" applyAlignment="1">
      <alignment horizontal="left" vertical="center" wrapText="1"/>
    </xf>
    <xf numFmtId="3" fontId="4" fillId="0" borderId="32" xfId="0" applyNumberFormat="1" applyFont="1" applyFill="1" applyBorder="1" applyAlignment="1">
      <alignment horizontal="center" vertical="center" wrapText="1"/>
    </xf>
    <xf numFmtId="3" fontId="4" fillId="0" borderId="19"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75" fontId="0" fillId="0" borderId="18"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34" fillId="3" borderId="14" xfId="17" applyFont="1" applyFill="1" applyBorder="1" applyAlignment="1">
      <alignment vertical="center" wrapText="1"/>
    </xf>
    <xf numFmtId="0" fontId="34" fillId="3" borderId="29" xfId="17" applyFont="1" applyFill="1" applyBorder="1" applyAlignment="1">
      <alignment vertical="center" wrapText="1"/>
    </xf>
    <xf numFmtId="0" fontId="34" fillId="3" borderId="30" xfId="17" applyFont="1" applyFill="1" applyBorder="1" applyAlignment="1">
      <alignment vertical="center" wrapText="1"/>
    </xf>
    <xf numFmtId="175" fontId="0" fillId="0" borderId="57" xfId="0" applyNumberFormat="1" applyFill="1" applyBorder="1" applyAlignment="1">
      <alignment horizontal="center" vertical="center" wrapText="1"/>
    </xf>
    <xf numFmtId="175" fontId="0" fillId="0" borderId="56" xfId="0" applyNumberFormat="1" applyFill="1" applyBorder="1" applyAlignment="1">
      <alignment horizontal="center" vertical="center" wrapText="1"/>
    </xf>
    <xf numFmtId="175" fontId="0" fillId="0" borderId="49" xfId="0" applyNumberFormat="1" applyFill="1" applyBorder="1" applyAlignment="1">
      <alignment horizontal="center" vertical="center" wrapText="1"/>
    </xf>
    <xf numFmtId="0" fontId="35" fillId="5" borderId="39" xfId="17" applyFont="1" applyFill="1" applyBorder="1" applyAlignment="1">
      <alignment horizontal="right" vertical="center" wrapText="1"/>
    </xf>
    <xf numFmtId="0" fontId="35" fillId="5" borderId="29" xfId="17" applyFont="1" applyFill="1" applyBorder="1" applyAlignment="1">
      <alignment horizontal="right" vertical="center" wrapText="1"/>
    </xf>
    <xf numFmtId="0" fontId="35" fillId="5" borderId="35" xfId="17" applyFont="1" applyFill="1" applyBorder="1" applyAlignment="1">
      <alignment horizontal="right" vertical="center" wrapText="1"/>
    </xf>
    <xf numFmtId="0" fontId="35" fillId="5" borderId="47" xfId="17" applyFont="1" applyFill="1" applyBorder="1" applyAlignment="1">
      <alignment horizontal="right" vertical="center" wrapText="1"/>
    </xf>
    <xf numFmtId="0" fontId="35" fillId="5" borderId="27" xfId="17" applyFont="1" applyFill="1" applyBorder="1" applyAlignment="1">
      <alignment horizontal="right" vertical="center" wrapText="1"/>
    </xf>
    <xf numFmtId="0" fontId="35" fillId="5" borderId="48" xfId="17" applyFont="1" applyFill="1" applyBorder="1" applyAlignment="1">
      <alignment horizontal="right" vertical="center" wrapText="1"/>
    </xf>
    <xf numFmtId="0" fontId="39" fillId="0" borderId="50" xfId="0" applyFont="1" applyBorder="1" applyAlignment="1">
      <alignment horizontal="center" vertical="center"/>
    </xf>
    <xf numFmtId="0" fontId="39" fillId="0" borderId="51" xfId="0" applyFont="1" applyBorder="1" applyAlignment="1">
      <alignment horizontal="center" vertical="center"/>
    </xf>
    <xf numFmtId="0" fontId="34" fillId="3" borderId="38" xfId="17" applyFont="1" applyFill="1" applyBorder="1" applyAlignment="1">
      <alignment horizontal="left" vertical="center" wrapText="1"/>
    </xf>
    <xf numFmtId="0" fontId="34" fillId="3" borderId="27" xfId="17" applyFont="1" applyFill="1" applyBorder="1" applyAlignment="1">
      <alignment horizontal="left" vertical="center" wrapText="1"/>
    </xf>
    <xf numFmtId="0" fontId="34" fillId="3" borderId="28" xfId="17" applyFont="1" applyFill="1" applyBorder="1" applyAlignment="1">
      <alignment horizontal="left" vertical="center" wrapText="1"/>
    </xf>
    <xf numFmtId="0" fontId="13" fillId="5" borderId="10" xfId="17" applyFont="1" applyFill="1" applyBorder="1" applyAlignment="1">
      <alignment horizontal="center" vertical="center" wrapText="1"/>
    </xf>
    <xf numFmtId="0" fontId="25" fillId="7" borderId="8"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25" fillId="7" borderId="7" xfId="0" applyFont="1" applyFill="1" applyBorder="1" applyAlignment="1">
      <alignment horizontal="center" vertical="center" wrapText="1"/>
    </xf>
    <xf numFmtId="0" fontId="0" fillId="0" borderId="8"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13" fillId="5" borderId="20" xfId="17" applyFont="1" applyFill="1" applyBorder="1" applyAlignment="1">
      <alignment horizontal="center" vertical="center" wrapText="1"/>
    </xf>
    <xf numFmtId="0" fontId="13" fillId="5" borderId="21" xfId="17" applyFont="1" applyFill="1" applyBorder="1" applyAlignment="1">
      <alignment horizontal="center" vertical="center" wrapText="1"/>
    </xf>
    <xf numFmtId="0" fontId="13" fillId="5" borderId="36" xfId="17" applyFont="1" applyFill="1" applyBorder="1" applyAlignment="1">
      <alignment horizontal="center" vertical="center" wrapText="1"/>
    </xf>
    <xf numFmtId="0" fontId="13" fillId="5" borderId="23" xfId="17" applyFont="1" applyFill="1" applyBorder="1" applyAlignment="1">
      <alignment horizontal="center" vertical="center" wrapText="1"/>
    </xf>
    <xf numFmtId="0" fontId="13" fillId="5" borderId="0" xfId="17" applyFont="1" applyFill="1" applyBorder="1" applyAlignment="1">
      <alignment horizontal="center" vertical="center" wrapText="1"/>
    </xf>
    <xf numFmtId="0" fontId="13" fillId="5" borderId="24" xfId="17" applyFont="1" applyFill="1" applyBorder="1" applyAlignment="1">
      <alignment horizontal="center" vertical="center" wrapText="1"/>
    </xf>
    <xf numFmtId="0" fontId="13" fillId="5" borderId="25" xfId="17" applyFont="1" applyFill="1" applyBorder="1" applyAlignment="1">
      <alignment horizontal="center" vertical="center" wrapText="1"/>
    </xf>
    <xf numFmtId="0" fontId="13" fillId="5" borderId="26" xfId="17" applyFont="1" applyFill="1" applyBorder="1" applyAlignment="1">
      <alignment horizontal="center" vertical="center" wrapText="1"/>
    </xf>
    <xf numFmtId="0" fontId="13" fillId="5" borderId="37" xfId="17" applyFont="1" applyFill="1" applyBorder="1" applyAlignment="1">
      <alignment horizontal="center" vertical="center" wrapText="1"/>
    </xf>
    <xf numFmtId="0" fontId="25" fillId="7" borderId="8" xfId="0" applyFont="1" applyFill="1" applyBorder="1" applyAlignment="1">
      <alignment horizontal="center" vertical="center"/>
    </xf>
    <xf numFmtId="0" fontId="25" fillId="7" borderId="6" xfId="0" applyFont="1" applyFill="1" applyBorder="1" applyAlignment="1">
      <alignment horizontal="center" vertical="center"/>
    </xf>
    <xf numFmtId="0" fontId="25" fillId="7" borderId="7" xfId="0" applyFont="1" applyFill="1" applyBorder="1" applyAlignment="1">
      <alignment horizontal="center" vertical="center"/>
    </xf>
    <xf numFmtId="0" fontId="2" fillId="5" borderId="42"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37" xfId="0" applyFont="1" applyFill="1" applyBorder="1" applyAlignment="1">
      <alignment horizontal="center" vertical="center" wrapText="1"/>
    </xf>
  </cellXfs>
  <cellStyles count="27">
    <cellStyle name="Coma 2" xfId="1" xr:uid="{00000000-0005-0000-0000-000000000000}"/>
    <cellStyle name="Coma 2 2" xfId="2" xr:uid="{00000000-0005-0000-0000-000001000000}"/>
    <cellStyle name="Hipervínculo" xfId="26" builtinId="8"/>
    <cellStyle name="Millares [0]" xfId="25" builtinId="6"/>
    <cellStyle name="Millares 2" xfId="3" xr:uid="{00000000-0005-0000-0000-000003000000}"/>
    <cellStyle name="Millares 2 2" xfId="4" xr:uid="{00000000-0005-0000-0000-000004000000}"/>
    <cellStyle name="Millares 3" xfId="5" xr:uid="{00000000-0005-0000-0000-000005000000}"/>
    <cellStyle name="Millares 3 2" xfId="6" xr:uid="{00000000-0005-0000-0000-000006000000}"/>
    <cellStyle name="Millares 4" xfId="7" xr:uid="{00000000-0005-0000-0000-000007000000}"/>
    <cellStyle name="Moneda 2" xfId="8" xr:uid="{00000000-0005-0000-0000-000008000000}"/>
    <cellStyle name="Moneda 2 2" xfId="9" xr:uid="{00000000-0005-0000-0000-000009000000}"/>
    <cellStyle name="Moneda 2 2 2" xfId="10" xr:uid="{00000000-0005-0000-0000-00000A000000}"/>
    <cellStyle name="Moneda 2 3" xfId="11" xr:uid="{00000000-0005-0000-0000-00000B000000}"/>
    <cellStyle name="Moneda 3" xfId="12" xr:uid="{00000000-0005-0000-0000-00000C000000}"/>
    <cellStyle name="Moneda 4" xfId="13" xr:uid="{00000000-0005-0000-0000-00000D000000}"/>
    <cellStyle name="Normal" xfId="0" builtinId="0"/>
    <cellStyle name="Normal 2" xfId="14" xr:uid="{00000000-0005-0000-0000-00000F000000}"/>
    <cellStyle name="Normal 2 10" xfId="15" xr:uid="{00000000-0005-0000-0000-000010000000}"/>
    <cellStyle name="Normal 3" xfId="16" xr:uid="{00000000-0005-0000-0000-000011000000}"/>
    <cellStyle name="Normal 3 2" xfId="17" xr:uid="{00000000-0005-0000-0000-000012000000}"/>
    <cellStyle name="Normal 4 2" xfId="18" xr:uid="{00000000-0005-0000-0000-000013000000}"/>
    <cellStyle name="Porcentaje" xfId="19" builtinId="5"/>
    <cellStyle name="Porcentaje 2" xfId="22" xr:uid="{00000000-0005-0000-0000-000015000000}"/>
    <cellStyle name="Porcentaje 3" xfId="23" xr:uid="{00000000-0005-0000-0000-000016000000}"/>
    <cellStyle name="Porcentaje 4" xfId="24" xr:uid="{00000000-0005-0000-0000-000017000000}"/>
    <cellStyle name="Porcentual 2" xfId="20" xr:uid="{00000000-0005-0000-0000-000018000000}"/>
    <cellStyle name="Porcentual 2 2" xfId="21" xr:uid="{00000000-0005-0000-0000-000019000000}"/>
  </cellStyles>
  <dxfs count="0"/>
  <tableStyles count="0" defaultTableStyle="TableStyleMedium9" defaultPivotStyle="PivotStyleLight16"/>
  <colors>
    <mruColors>
      <color rgb="FF669900"/>
      <color rgb="FF75DBFF"/>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145833</xdr:rowOff>
    </xdr:from>
    <xdr:to>
      <xdr:col>6</xdr:col>
      <xdr:colOff>821764</xdr:colOff>
      <xdr:row>3</xdr:row>
      <xdr:rowOff>409867</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407304"/>
          <a:ext cx="6042585" cy="2056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316707</xdr:colOff>
      <xdr:row>0</xdr:row>
      <xdr:rowOff>169068</xdr:rowOff>
    </xdr:from>
    <xdr:to>
      <xdr:col>4</xdr:col>
      <xdr:colOff>497681</xdr:colOff>
      <xdr:row>2</xdr:row>
      <xdr:rowOff>345281</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6707" y="169068"/>
          <a:ext cx="4514849" cy="1819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571501</xdr:colOff>
      <xdr:row>0</xdr:row>
      <xdr:rowOff>204787</xdr:rowOff>
    </xdr:from>
    <xdr:to>
      <xdr:col>2</xdr:col>
      <xdr:colOff>2222500</xdr:colOff>
      <xdr:row>2</xdr:row>
      <xdr:rowOff>399590</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204787"/>
          <a:ext cx="4905374" cy="1861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224117</xdr:colOff>
      <xdr:row>0</xdr:row>
      <xdr:rowOff>120742</xdr:rowOff>
    </xdr:from>
    <xdr:to>
      <xdr:col>3</xdr:col>
      <xdr:colOff>582706</xdr:colOff>
      <xdr:row>2</xdr:row>
      <xdr:rowOff>280146</xdr:rowOff>
    </xdr:to>
    <xdr:pic>
      <xdr:nvPicPr>
        <xdr:cNvPr id="3" name="Imagen 21" descr="logo 3">
          <a:extLst>
            <a:ext uri="{FF2B5EF4-FFF2-40B4-BE49-F238E27FC236}">
              <a16:creationId xmlns:a16="http://schemas.microsoft.com/office/drawing/2014/main" id="{4D59CD57-3C3E-4F50-ABBE-BFBCB1C78F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9140"/>
        <a:stretch/>
      </xdr:blipFill>
      <xdr:spPr bwMode="auto">
        <a:xfrm>
          <a:off x="224117" y="120742"/>
          <a:ext cx="4728883" cy="1369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ATOS\Myriam.Leon\Mis%20documentos\2019\ACTUALIZACI&#211;N%20SEGPLAN\INICIAL-%20Reprogramaci&#243;n\980\Plan%20de%20accion-980%20reprogramaci&#243;n%20%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s>
    <sheetDataSet>
      <sheetData sheetId="0" refreshError="1"/>
      <sheetData sheetId="1" refreshError="1">
        <row r="16">
          <cell r="N16">
            <v>0</v>
          </cell>
          <cell r="O16"/>
          <cell r="P16"/>
        </row>
        <row r="17">
          <cell r="N17"/>
          <cell r="O17"/>
          <cell r="P17"/>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drive.google.com/drive/u/2/folders/1tZAaTpD8g4U-sAPfszGVaDMRDJ7_6lPP" TargetMode="External"/><Relationship Id="rId1" Type="http://schemas.openxmlformats.org/officeDocument/2006/relationships/hyperlink" Target="https://drive.google.com/drive/u/2/folders/1tZAaTpD8g4U-sAPfszGVaDMRDJ7_6lPP"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drive/folders/1lPe1qsI9ZqoxgH3kBEJokHRWGUoa74pC?usp=sharing" TargetMode="Externa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0"/>
  <sheetViews>
    <sheetView topLeftCell="A4" zoomScale="59" zoomScaleNormal="59" zoomScaleSheetLayoutView="70" workbookViewId="0">
      <selection activeCell="A14" sqref="A14:A15"/>
    </sheetView>
  </sheetViews>
  <sheetFormatPr baseColWidth="10" defaultRowHeight="15" x14ac:dyDescent="0.25"/>
  <cols>
    <col min="1" max="1" width="11.42578125" style="1"/>
    <col min="2" max="2" width="8.85546875" style="1" customWidth="1"/>
    <col min="3" max="3" width="20.85546875" style="1" customWidth="1"/>
    <col min="4" max="4" width="8.85546875" style="1" customWidth="1"/>
    <col min="5" max="5" width="27.140625" style="1" customWidth="1"/>
    <col min="6" max="6" width="7.5703125" style="1" customWidth="1"/>
    <col min="7" max="7" width="16" style="1" customWidth="1"/>
    <col min="8" max="8" width="12.85546875" style="1" customWidth="1"/>
    <col min="9" max="9" width="11.7109375" style="1" customWidth="1"/>
    <col min="10" max="10" width="13.5703125" style="18" bestFit="1" customWidth="1"/>
    <col min="11" max="11" width="17.140625" style="24" customWidth="1"/>
    <col min="12" max="12" width="12.7109375" style="23" customWidth="1"/>
    <col min="13" max="13" width="12.7109375" style="18" customWidth="1"/>
    <col min="14" max="14" width="12.42578125" style="24" customWidth="1"/>
    <col min="15" max="15" width="14.5703125" style="24" customWidth="1"/>
    <col min="16" max="16" width="12.7109375" style="23" customWidth="1"/>
    <col min="17" max="17" width="14.28515625" style="23" customWidth="1"/>
    <col min="18" max="19" width="12.7109375" style="23" customWidth="1"/>
    <col min="20" max="21" width="12.7109375" style="24" customWidth="1"/>
    <col min="22" max="22" width="9" style="23" customWidth="1"/>
    <col min="23" max="25" width="12.7109375" style="23" customWidth="1"/>
    <col min="26" max="26" width="12.7109375" style="24" customWidth="1"/>
    <col min="27" max="27" width="18.7109375" style="24" customWidth="1"/>
    <col min="28" max="28" width="16.140625" style="23" customWidth="1"/>
    <col min="29" max="29" width="14.140625" style="23" customWidth="1"/>
    <col min="30" max="32" width="14.140625" style="24" customWidth="1"/>
    <col min="33" max="33" width="12.7109375" style="24" customWidth="1"/>
    <col min="34" max="38" width="12.7109375" style="24" hidden="1" customWidth="1"/>
    <col min="39" max="39" width="12.85546875" style="1" customWidth="1"/>
    <col min="40" max="40" width="12.7109375" style="1" customWidth="1"/>
    <col min="41" max="41" width="12.85546875" style="1" customWidth="1"/>
    <col min="42" max="42" width="14.28515625" style="1" customWidth="1"/>
    <col min="43" max="43" width="13.140625" style="1" customWidth="1"/>
    <col min="44" max="44" width="12.28515625" style="1" customWidth="1"/>
    <col min="45" max="45" width="167.42578125" style="1" customWidth="1"/>
    <col min="46" max="46" width="81.42578125" style="1" customWidth="1"/>
    <col min="47" max="47" width="31.7109375" style="1" customWidth="1"/>
    <col min="48" max="48" width="42.7109375" style="1" customWidth="1"/>
    <col min="49" max="49" width="31.7109375" style="1" customWidth="1"/>
    <col min="50" max="16384" width="11.42578125" style="1"/>
  </cols>
  <sheetData>
    <row r="1" spans="1:49" ht="21" customHeight="1" thickBot="1" x14ac:dyDescent="0.3">
      <c r="B1" s="4"/>
      <c r="C1" s="4"/>
      <c r="D1" s="4"/>
      <c r="E1" s="4"/>
      <c r="F1" s="4"/>
      <c r="G1" s="4"/>
      <c r="H1" s="4"/>
      <c r="I1" s="4"/>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4"/>
      <c r="AN1" s="4"/>
      <c r="AO1" s="4"/>
      <c r="AP1" s="4"/>
      <c r="AQ1" s="4"/>
      <c r="AR1" s="4"/>
    </row>
    <row r="2" spans="1:49" s="36" customFormat="1" ht="56.25" customHeight="1" x14ac:dyDescent="0.5">
      <c r="A2" s="242"/>
      <c r="B2" s="243"/>
      <c r="C2" s="243"/>
      <c r="D2" s="243"/>
      <c r="E2" s="243"/>
      <c r="F2" s="243"/>
      <c r="G2" s="244"/>
      <c r="H2" s="225" t="s">
        <v>135</v>
      </c>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row>
    <row r="3" spans="1:49" s="36" customFormat="1" ht="84.75" customHeight="1" x14ac:dyDescent="0.5">
      <c r="A3" s="245"/>
      <c r="B3" s="246"/>
      <c r="C3" s="246"/>
      <c r="D3" s="246"/>
      <c r="E3" s="246"/>
      <c r="F3" s="246"/>
      <c r="G3" s="247"/>
      <c r="H3" s="251" t="s">
        <v>130</v>
      </c>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row>
    <row r="4" spans="1:49" s="35" customFormat="1" ht="63" customHeight="1" thickBot="1" x14ac:dyDescent="0.45">
      <c r="A4" s="248"/>
      <c r="B4" s="249"/>
      <c r="C4" s="249"/>
      <c r="D4" s="249"/>
      <c r="E4" s="249"/>
      <c r="F4" s="249"/>
      <c r="G4" s="250"/>
      <c r="H4" s="233" t="s">
        <v>123</v>
      </c>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5"/>
      <c r="AM4" s="233" t="s">
        <v>124</v>
      </c>
      <c r="AN4" s="234"/>
      <c r="AO4" s="234"/>
      <c r="AP4" s="234"/>
      <c r="AQ4" s="234"/>
      <c r="AR4" s="234"/>
    </row>
    <row r="5" spans="1:49" ht="41.25" customHeight="1" x14ac:dyDescent="0.25">
      <c r="A5" s="236" t="s">
        <v>0</v>
      </c>
      <c r="B5" s="237"/>
      <c r="C5" s="237"/>
      <c r="D5" s="237"/>
      <c r="E5" s="237"/>
      <c r="F5" s="237"/>
      <c r="G5" s="237"/>
      <c r="H5" s="237"/>
      <c r="I5" s="237"/>
      <c r="J5" s="237"/>
      <c r="K5" s="237"/>
      <c r="L5" s="237"/>
      <c r="M5" s="237"/>
      <c r="N5" s="237"/>
      <c r="O5" s="237"/>
      <c r="P5" s="237"/>
      <c r="Q5" s="237"/>
      <c r="R5" s="238"/>
      <c r="S5" s="227" t="s">
        <v>136</v>
      </c>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8"/>
    </row>
    <row r="6" spans="1:49" ht="26.25" customHeight="1" x14ac:dyDescent="0.25">
      <c r="A6" s="239" t="s">
        <v>2</v>
      </c>
      <c r="B6" s="240"/>
      <c r="C6" s="240"/>
      <c r="D6" s="240"/>
      <c r="E6" s="240"/>
      <c r="F6" s="240"/>
      <c r="G6" s="240"/>
      <c r="H6" s="240"/>
      <c r="I6" s="240"/>
      <c r="J6" s="240"/>
      <c r="K6" s="240"/>
      <c r="L6" s="240"/>
      <c r="M6" s="240"/>
      <c r="N6" s="240"/>
      <c r="O6" s="240"/>
      <c r="P6" s="240"/>
      <c r="Q6" s="240"/>
      <c r="R6" s="241"/>
      <c r="S6" s="229" t="s">
        <v>145</v>
      </c>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row>
    <row r="7" spans="1:49" ht="30" customHeight="1" x14ac:dyDescent="0.25">
      <c r="A7" s="223" t="s">
        <v>3</v>
      </c>
      <c r="B7" s="224"/>
      <c r="C7" s="224"/>
      <c r="D7" s="224"/>
      <c r="E7" s="224"/>
      <c r="F7" s="224"/>
      <c r="G7" s="224"/>
      <c r="H7" s="224"/>
      <c r="I7" s="224"/>
      <c r="J7" s="224"/>
      <c r="K7" s="224"/>
      <c r="L7" s="224"/>
      <c r="M7" s="224"/>
      <c r="N7" s="224"/>
      <c r="O7" s="224"/>
      <c r="P7" s="224"/>
      <c r="Q7" s="224"/>
      <c r="R7" s="224"/>
      <c r="S7" s="229" t="s">
        <v>146</v>
      </c>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row>
    <row r="8" spans="1:49" ht="30" customHeight="1" thickBot="1" x14ac:dyDescent="0.3">
      <c r="A8" s="223" t="s">
        <v>1</v>
      </c>
      <c r="B8" s="224"/>
      <c r="C8" s="224"/>
      <c r="D8" s="224"/>
      <c r="E8" s="224"/>
      <c r="F8" s="224"/>
      <c r="G8" s="224"/>
      <c r="H8" s="224"/>
      <c r="I8" s="224"/>
      <c r="J8" s="224"/>
      <c r="K8" s="224"/>
      <c r="L8" s="224"/>
      <c r="M8" s="224"/>
      <c r="N8" s="224"/>
      <c r="O8" s="224"/>
      <c r="P8" s="224"/>
      <c r="Q8" s="224"/>
      <c r="R8" s="224"/>
      <c r="S8" s="231" t="s">
        <v>147</v>
      </c>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row>
    <row r="9" spans="1:49" ht="36" customHeight="1" thickBot="1" x14ac:dyDescent="0.3">
      <c r="A9" s="255"/>
      <c r="B9" s="256"/>
      <c r="C9" s="256"/>
      <c r="D9" s="256"/>
      <c r="E9" s="256"/>
      <c r="F9" s="256"/>
      <c r="G9" s="256"/>
      <c r="H9" s="256"/>
      <c r="I9" s="256"/>
      <c r="J9" s="256"/>
      <c r="K9" s="256"/>
      <c r="L9" s="256"/>
      <c r="M9" s="256"/>
      <c r="N9" s="256"/>
      <c r="O9" s="256"/>
      <c r="P9" s="256"/>
      <c r="Q9" s="256"/>
      <c r="R9" s="27"/>
      <c r="S9" s="27"/>
      <c r="T9" s="27"/>
      <c r="U9" s="27"/>
      <c r="V9" s="27"/>
      <c r="W9" s="27"/>
      <c r="X9" s="27"/>
      <c r="Y9" s="27"/>
      <c r="Z9" s="27"/>
      <c r="AA9" s="27"/>
      <c r="AB9" s="27"/>
      <c r="AC9" s="27"/>
      <c r="AD9" s="27"/>
      <c r="AE9" s="27"/>
      <c r="AF9" s="27"/>
      <c r="AG9" s="27"/>
      <c r="AH9" s="27"/>
      <c r="AI9" s="27"/>
      <c r="AJ9" s="27"/>
      <c r="AK9" s="27"/>
      <c r="AL9" s="27"/>
      <c r="AM9" s="28"/>
      <c r="AN9" s="28"/>
      <c r="AO9" s="28"/>
      <c r="AP9" s="28"/>
      <c r="AQ9" s="28"/>
      <c r="AR9" s="28"/>
    </row>
    <row r="10" spans="1:49" s="2" customFormat="1" ht="42" customHeight="1" x14ac:dyDescent="0.25">
      <c r="A10" s="259" t="s">
        <v>112</v>
      </c>
      <c r="B10" s="216"/>
      <c r="C10" s="216"/>
      <c r="D10" s="216" t="s">
        <v>83</v>
      </c>
      <c r="E10" s="216"/>
      <c r="F10" s="216" t="s">
        <v>85</v>
      </c>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t="s">
        <v>93</v>
      </c>
      <c r="AR10" s="216" t="s">
        <v>94</v>
      </c>
      <c r="AS10" s="210" t="s">
        <v>180</v>
      </c>
      <c r="AT10" s="210" t="s">
        <v>95</v>
      </c>
      <c r="AU10" s="210" t="s">
        <v>96</v>
      </c>
      <c r="AV10" s="210" t="s">
        <v>97</v>
      </c>
      <c r="AW10" s="213" t="s">
        <v>98</v>
      </c>
    </row>
    <row r="11" spans="1:49" s="3" customFormat="1" ht="45.75" customHeight="1" x14ac:dyDescent="0.2">
      <c r="A11" s="257" t="s">
        <v>111</v>
      </c>
      <c r="B11" s="260" t="s">
        <v>82</v>
      </c>
      <c r="C11" s="217" t="s">
        <v>113</v>
      </c>
      <c r="D11" s="217" t="s">
        <v>68</v>
      </c>
      <c r="E11" s="217" t="s">
        <v>84</v>
      </c>
      <c r="F11" s="217" t="s">
        <v>86</v>
      </c>
      <c r="G11" s="217" t="s">
        <v>87</v>
      </c>
      <c r="H11" s="217" t="s">
        <v>88</v>
      </c>
      <c r="I11" s="217" t="s">
        <v>89</v>
      </c>
      <c r="J11" s="217" t="s">
        <v>90</v>
      </c>
      <c r="K11" s="37"/>
      <c r="L11" s="220" t="s">
        <v>91</v>
      </c>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2"/>
      <c r="AM11" s="217" t="s">
        <v>92</v>
      </c>
      <c r="AN11" s="217"/>
      <c r="AO11" s="217"/>
      <c r="AP11" s="217"/>
      <c r="AQ11" s="217"/>
      <c r="AR11" s="217"/>
      <c r="AS11" s="211"/>
      <c r="AT11" s="211"/>
      <c r="AU11" s="211"/>
      <c r="AV11" s="211"/>
      <c r="AW11" s="214"/>
    </row>
    <row r="12" spans="1:49" s="3" customFormat="1" ht="24.75" customHeight="1" x14ac:dyDescent="0.2">
      <c r="A12" s="257"/>
      <c r="B12" s="260"/>
      <c r="C12" s="217"/>
      <c r="D12" s="217"/>
      <c r="E12" s="217"/>
      <c r="F12" s="217"/>
      <c r="G12" s="217"/>
      <c r="H12" s="217"/>
      <c r="I12" s="217"/>
      <c r="J12" s="217"/>
      <c r="K12" s="38"/>
      <c r="L12" s="219">
        <v>2016</v>
      </c>
      <c r="M12" s="219"/>
      <c r="N12" s="219"/>
      <c r="O12" s="220">
        <v>2017</v>
      </c>
      <c r="P12" s="221"/>
      <c r="Q12" s="221"/>
      <c r="R12" s="221"/>
      <c r="S12" s="221"/>
      <c r="T12" s="222"/>
      <c r="U12" s="220">
        <v>2018</v>
      </c>
      <c r="V12" s="221"/>
      <c r="W12" s="221"/>
      <c r="X12" s="221"/>
      <c r="Y12" s="221"/>
      <c r="Z12" s="222"/>
      <c r="AA12" s="220">
        <v>2019</v>
      </c>
      <c r="AB12" s="221"/>
      <c r="AC12" s="221"/>
      <c r="AD12" s="184"/>
      <c r="AE12" s="187"/>
      <c r="AF12" s="187"/>
      <c r="AG12" s="220">
        <v>2020</v>
      </c>
      <c r="AH12" s="221"/>
      <c r="AI12" s="221"/>
      <c r="AJ12" s="221"/>
      <c r="AK12" s="221"/>
      <c r="AL12" s="222"/>
      <c r="AM12" s="217" t="s">
        <v>4</v>
      </c>
      <c r="AN12" s="217" t="s">
        <v>5</v>
      </c>
      <c r="AO12" s="217" t="s">
        <v>6</v>
      </c>
      <c r="AP12" s="217" t="s">
        <v>7</v>
      </c>
      <c r="AQ12" s="217"/>
      <c r="AR12" s="217"/>
      <c r="AS12" s="211"/>
      <c r="AT12" s="211"/>
      <c r="AU12" s="211"/>
      <c r="AV12" s="211"/>
      <c r="AW12" s="214"/>
    </row>
    <row r="13" spans="1:49" s="3" customFormat="1" ht="65.25" customHeight="1" thickBot="1" x14ac:dyDescent="0.25">
      <c r="A13" s="258"/>
      <c r="B13" s="261"/>
      <c r="C13" s="218"/>
      <c r="D13" s="218"/>
      <c r="E13" s="218"/>
      <c r="F13" s="218"/>
      <c r="G13" s="218"/>
      <c r="H13" s="218"/>
      <c r="I13" s="218"/>
      <c r="J13" s="218"/>
      <c r="K13" s="39" t="s">
        <v>114</v>
      </c>
      <c r="L13" s="39" t="s">
        <v>118</v>
      </c>
      <c r="M13" s="39" t="s">
        <v>122</v>
      </c>
      <c r="N13" s="39" t="s">
        <v>31</v>
      </c>
      <c r="O13" s="39" t="s">
        <v>117</v>
      </c>
      <c r="P13" s="39" t="s">
        <v>120</v>
      </c>
      <c r="Q13" s="39" t="s">
        <v>121</v>
      </c>
      <c r="R13" s="39" t="s">
        <v>118</v>
      </c>
      <c r="S13" s="39" t="s">
        <v>122</v>
      </c>
      <c r="T13" s="39" t="s">
        <v>31</v>
      </c>
      <c r="U13" s="39" t="s">
        <v>117</v>
      </c>
      <c r="V13" s="39" t="s">
        <v>120</v>
      </c>
      <c r="W13" s="39" t="s">
        <v>121</v>
      </c>
      <c r="X13" s="39" t="s">
        <v>118</v>
      </c>
      <c r="Y13" s="39" t="s">
        <v>122</v>
      </c>
      <c r="Z13" s="39" t="s">
        <v>31</v>
      </c>
      <c r="AA13" s="70" t="s">
        <v>117</v>
      </c>
      <c r="AB13" s="70" t="s">
        <v>120</v>
      </c>
      <c r="AC13" s="70" t="s">
        <v>121</v>
      </c>
      <c r="AD13" s="70" t="s">
        <v>166</v>
      </c>
      <c r="AE13" s="186" t="s">
        <v>122</v>
      </c>
      <c r="AF13" s="186" t="s">
        <v>31</v>
      </c>
      <c r="AG13" s="39" t="s">
        <v>117</v>
      </c>
      <c r="AH13" s="39" t="s">
        <v>120</v>
      </c>
      <c r="AI13" s="39" t="s">
        <v>121</v>
      </c>
      <c r="AJ13" s="39" t="s">
        <v>118</v>
      </c>
      <c r="AK13" s="39" t="s">
        <v>122</v>
      </c>
      <c r="AL13" s="39" t="s">
        <v>31</v>
      </c>
      <c r="AM13" s="218"/>
      <c r="AN13" s="218"/>
      <c r="AO13" s="218"/>
      <c r="AP13" s="218"/>
      <c r="AQ13" s="218"/>
      <c r="AR13" s="218"/>
      <c r="AS13" s="212"/>
      <c r="AT13" s="212"/>
      <c r="AU13" s="212"/>
      <c r="AV13" s="212"/>
      <c r="AW13" s="215"/>
    </row>
    <row r="14" spans="1:49" s="3" customFormat="1" ht="318" customHeight="1" x14ac:dyDescent="0.2">
      <c r="A14" s="264">
        <v>17</v>
      </c>
      <c r="B14" s="264">
        <v>980</v>
      </c>
      <c r="C14" s="266" t="s">
        <v>148</v>
      </c>
      <c r="D14" s="116">
        <v>262</v>
      </c>
      <c r="E14" s="116" t="s">
        <v>149</v>
      </c>
      <c r="F14" s="117">
        <v>169</v>
      </c>
      <c r="G14" s="116" t="s">
        <v>150</v>
      </c>
      <c r="H14" s="116" t="s">
        <v>151</v>
      </c>
      <c r="I14" s="116" t="s">
        <v>152</v>
      </c>
      <c r="J14" s="118">
        <v>15</v>
      </c>
      <c r="K14" s="81">
        <v>15</v>
      </c>
      <c r="L14" s="81">
        <v>0</v>
      </c>
      <c r="M14" s="81">
        <v>0</v>
      </c>
      <c r="N14" s="81">
        <v>0</v>
      </c>
      <c r="O14" s="81">
        <v>0</v>
      </c>
      <c r="P14" s="81">
        <v>0</v>
      </c>
      <c r="Q14" s="81">
        <v>0</v>
      </c>
      <c r="R14" s="81">
        <v>0</v>
      </c>
      <c r="S14" s="82">
        <v>0</v>
      </c>
      <c r="T14" s="81">
        <v>0</v>
      </c>
      <c r="U14" s="81">
        <v>7</v>
      </c>
      <c r="V14" s="81">
        <v>7</v>
      </c>
      <c r="W14" s="194">
        <v>7</v>
      </c>
      <c r="X14" s="83">
        <v>0</v>
      </c>
      <c r="Y14" s="81">
        <v>0</v>
      </c>
      <c r="Z14" s="81">
        <v>0</v>
      </c>
      <c r="AA14" s="81">
        <v>15</v>
      </c>
      <c r="AB14" s="81">
        <v>15</v>
      </c>
      <c r="AC14" s="81">
        <v>15</v>
      </c>
      <c r="AD14" s="81">
        <v>14</v>
      </c>
      <c r="AE14" s="81">
        <v>14</v>
      </c>
      <c r="AF14" s="81">
        <v>0</v>
      </c>
      <c r="AG14" s="81">
        <v>1</v>
      </c>
      <c r="AH14" s="120"/>
      <c r="AI14" s="121"/>
      <c r="AJ14" s="121"/>
      <c r="AK14" s="122"/>
      <c r="AL14" s="122"/>
      <c r="AM14" s="81">
        <v>0</v>
      </c>
      <c r="AN14" s="81">
        <v>0</v>
      </c>
      <c r="AO14" s="81">
        <v>0</v>
      </c>
      <c r="AP14" s="81">
        <v>0</v>
      </c>
      <c r="AQ14" s="123">
        <v>0</v>
      </c>
      <c r="AR14" s="123">
        <v>0</v>
      </c>
      <c r="AS14" s="125" t="s">
        <v>171</v>
      </c>
      <c r="AT14" s="126" t="s">
        <v>177</v>
      </c>
      <c r="AU14" s="126" t="s">
        <v>178</v>
      </c>
      <c r="AV14" s="125" t="s">
        <v>156</v>
      </c>
      <c r="AW14" s="192" t="s">
        <v>176</v>
      </c>
    </row>
    <row r="15" spans="1:49" s="3" customFormat="1" ht="168" customHeight="1" x14ac:dyDescent="0.2">
      <c r="A15" s="265"/>
      <c r="B15" s="265"/>
      <c r="C15" s="267"/>
      <c r="D15" s="117">
        <v>258</v>
      </c>
      <c r="E15" s="116" t="s">
        <v>153</v>
      </c>
      <c r="F15" s="117">
        <v>168</v>
      </c>
      <c r="G15" s="193" t="s">
        <v>154</v>
      </c>
      <c r="H15" s="116" t="s">
        <v>155</v>
      </c>
      <c r="I15" s="116" t="s">
        <v>152</v>
      </c>
      <c r="J15" s="119">
        <f>+N15+Y15+AE15+AG15</f>
        <v>250000</v>
      </c>
      <c r="K15" s="119">
        <v>250000</v>
      </c>
      <c r="L15" s="119">
        <v>10000</v>
      </c>
      <c r="M15" s="119">
        <v>28812</v>
      </c>
      <c r="N15" s="195">
        <v>28812</v>
      </c>
      <c r="O15" s="81">
        <v>0</v>
      </c>
      <c r="P15" s="81">
        <v>0</v>
      </c>
      <c r="Q15" s="81">
        <v>0</v>
      </c>
      <c r="R15" s="81">
        <v>0</v>
      </c>
      <c r="S15" s="82">
        <v>0</v>
      </c>
      <c r="T15" s="81">
        <v>0</v>
      </c>
      <c r="U15" s="119">
        <v>0</v>
      </c>
      <c r="V15" s="119">
        <v>0</v>
      </c>
      <c r="W15" s="119">
        <v>0</v>
      </c>
      <c r="X15" s="119">
        <v>10863</v>
      </c>
      <c r="Y15" s="119">
        <f>+X15+14056</f>
        <v>24919</v>
      </c>
      <c r="Z15" s="119">
        <v>24919</v>
      </c>
      <c r="AA15" s="119">
        <v>125078</v>
      </c>
      <c r="AB15" s="119">
        <v>125078</v>
      </c>
      <c r="AC15" s="119">
        <v>125078</v>
      </c>
      <c r="AD15" s="119">
        <v>125078</v>
      </c>
      <c r="AE15" s="119">
        <v>131150</v>
      </c>
      <c r="AF15" s="119">
        <v>131150</v>
      </c>
      <c r="AG15" s="119">
        <v>65119</v>
      </c>
      <c r="AH15" s="120"/>
      <c r="AI15" s="121"/>
      <c r="AJ15" s="121"/>
      <c r="AK15" s="122"/>
      <c r="AL15" s="122"/>
      <c r="AM15" s="81">
        <v>621</v>
      </c>
      <c r="AN15" s="81">
        <v>20467</v>
      </c>
      <c r="AO15" s="119">
        <v>109135</v>
      </c>
      <c r="AP15" s="119">
        <v>131150</v>
      </c>
      <c r="AQ15" s="124">
        <f>+AP15/AE15</f>
        <v>1</v>
      </c>
      <c r="AR15" s="124">
        <f>+(+N15+T15+Z15+AP15)/J15</f>
        <v>0.73952399999999996</v>
      </c>
      <c r="AS15" s="183" t="s">
        <v>179</v>
      </c>
      <c r="AT15" s="126" t="s">
        <v>140</v>
      </c>
      <c r="AU15" s="126" t="s">
        <v>140</v>
      </c>
      <c r="AV15" s="125" t="s">
        <v>156</v>
      </c>
      <c r="AW15" s="185" t="s">
        <v>170</v>
      </c>
    </row>
    <row r="16" spans="1:49" x14ac:dyDescent="0.25">
      <c r="A16" s="4"/>
      <c r="B16" s="4"/>
      <c r="C16" s="4"/>
      <c r="D16" s="4"/>
      <c r="E16" s="4"/>
      <c r="F16" s="4"/>
      <c r="G16" s="4"/>
      <c r="H16" s="4"/>
      <c r="I16" s="4"/>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4"/>
      <c r="AN16" s="4"/>
      <c r="AO16" s="188"/>
      <c r="AP16" s="4"/>
      <c r="AQ16" s="4"/>
      <c r="AR16" s="4"/>
    </row>
    <row r="17" spans="1:44" x14ac:dyDescent="0.25">
      <c r="A17" s="4"/>
      <c r="B17" s="4"/>
      <c r="C17" s="4"/>
      <c r="D17" s="4"/>
      <c r="E17" s="4"/>
      <c r="F17" s="4"/>
      <c r="G17" s="4"/>
      <c r="H17" s="4"/>
      <c r="I17" s="4"/>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4"/>
      <c r="AN17" s="4"/>
      <c r="AO17" s="4"/>
      <c r="AP17" s="4"/>
      <c r="AQ17" s="4"/>
      <c r="AR17" s="4"/>
    </row>
    <row r="18" spans="1:44" x14ac:dyDescent="0.25">
      <c r="A18" s="63" t="s">
        <v>125</v>
      </c>
      <c r="B18" s="4"/>
      <c r="C18" s="4"/>
      <c r="D18" s="4"/>
      <c r="E18" s="4"/>
      <c r="F18" s="4"/>
      <c r="G18" s="4"/>
      <c r="H18" s="4"/>
      <c r="I18" s="4"/>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4"/>
      <c r="AN18" s="4"/>
      <c r="AO18" s="4"/>
      <c r="AP18" s="4"/>
      <c r="AQ18" s="4"/>
      <c r="AR18" s="4"/>
    </row>
    <row r="19" spans="1:44" ht="25.5" customHeight="1" x14ac:dyDescent="0.25">
      <c r="A19" s="61" t="s">
        <v>126</v>
      </c>
      <c r="B19" s="262" t="s">
        <v>127</v>
      </c>
      <c r="C19" s="262"/>
      <c r="D19" s="262"/>
      <c r="E19" s="262"/>
      <c r="F19" s="262"/>
      <c r="G19" s="262"/>
      <c r="H19" s="253" t="s">
        <v>128</v>
      </c>
      <c r="I19" s="253"/>
      <c r="J19" s="253"/>
      <c r="K19" s="253"/>
      <c r="L19" s="17"/>
      <c r="M19" s="17"/>
      <c r="N19" s="17"/>
      <c r="O19" s="17"/>
      <c r="P19" s="17"/>
      <c r="Q19" s="17"/>
      <c r="R19" s="17"/>
      <c r="S19" s="17"/>
      <c r="T19" s="17"/>
      <c r="U19" s="17"/>
      <c r="V19" s="17"/>
      <c r="W19" s="17"/>
      <c r="X19" s="17"/>
      <c r="Y19" s="17"/>
      <c r="Z19" s="17"/>
      <c r="AA19" s="17"/>
      <c r="AB19" s="17"/>
      <c r="AC19" s="17"/>
      <c r="AD19" s="17"/>
      <c r="AE19" s="67"/>
      <c r="AF19" s="17"/>
      <c r="AG19" s="17"/>
      <c r="AH19" s="17"/>
      <c r="AI19" s="17"/>
      <c r="AJ19" s="17"/>
      <c r="AK19" s="17"/>
      <c r="AL19" s="17"/>
      <c r="AM19" s="4"/>
      <c r="AN19" s="4"/>
      <c r="AO19" s="4"/>
      <c r="AP19" s="4"/>
      <c r="AQ19" s="4"/>
      <c r="AR19" s="4"/>
    </row>
    <row r="20" spans="1:44" ht="25.5" customHeight="1" x14ac:dyDescent="0.25">
      <c r="A20" s="62">
        <v>11</v>
      </c>
      <c r="B20" s="263" t="s">
        <v>129</v>
      </c>
      <c r="C20" s="263"/>
      <c r="D20" s="263"/>
      <c r="E20" s="263"/>
      <c r="F20" s="263"/>
      <c r="G20" s="263"/>
      <c r="H20" s="254" t="s">
        <v>131</v>
      </c>
      <c r="I20" s="254"/>
      <c r="J20" s="254"/>
      <c r="K20" s="254"/>
      <c r="L20" s="17"/>
      <c r="M20" s="17"/>
      <c r="N20" s="17"/>
      <c r="O20" s="17"/>
      <c r="P20" s="17"/>
      <c r="Q20" s="17"/>
      <c r="R20" s="17"/>
      <c r="S20" s="17"/>
      <c r="T20" s="17"/>
      <c r="U20" s="17"/>
      <c r="V20" s="17"/>
      <c r="W20" s="17"/>
      <c r="X20" s="17"/>
      <c r="Y20" s="17"/>
      <c r="Z20" s="17"/>
      <c r="AA20" s="17"/>
      <c r="AB20" s="17"/>
      <c r="AC20" s="17"/>
      <c r="AD20" s="17"/>
      <c r="AE20" s="67"/>
      <c r="AF20" s="17"/>
      <c r="AG20" s="17"/>
      <c r="AH20" s="17"/>
      <c r="AI20" s="17"/>
      <c r="AJ20" s="17"/>
      <c r="AK20" s="17"/>
      <c r="AL20" s="17"/>
      <c r="AM20" s="4"/>
      <c r="AN20" s="4"/>
      <c r="AO20" s="4"/>
      <c r="AP20" s="4"/>
      <c r="AQ20" s="4"/>
      <c r="AR20" s="4"/>
    </row>
  </sheetData>
  <mergeCells count="52">
    <mergeCell ref="H19:K19"/>
    <mergeCell ref="H20:K20"/>
    <mergeCell ref="A9:Q9"/>
    <mergeCell ref="A11:A13"/>
    <mergeCell ref="A10:C10"/>
    <mergeCell ref="D10:E10"/>
    <mergeCell ref="J11:J13"/>
    <mergeCell ref="B11:B13"/>
    <mergeCell ref="C11:C13"/>
    <mergeCell ref="D11:D13"/>
    <mergeCell ref="E11:E13"/>
    <mergeCell ref="B19:G19"/>
    <mergeCell ref="B20:G20"/>
    <mergeCell ref="A14:A15"/>
    <mergeCell ref="B14:B15"/>
    <mergeCell ref="C14:C15"/>
    <mergeCell ref="AM12:AM13"/>
    <mergeCell ref="AN12:AN13"/>
    <mergeCell ref="A7:R7"/>
    <mergeCell ref="A8:R8"/>
    <mergeCell ref="H2:AR2"/>
    <mergeCell ref="S5:AR5"/>
    <mergeCell ref="S7:AR7"/>
    <mergeCell ref="S8:AR8"/>
    <mergeCell ref="S6:AR6"/>
    <mergeCell ref="H4:AL4"/>
    <mergeCell ref="AM4:AR4"/>
    <mergeCell ref="A5:R5"/>
    <mergeCell ref="A6:R6"/>
    <mergeCell ref="A2:G4"/>
    <mergeCell ref="H3:AR3"/>
    <mergeCell ref="AR10:AR13"/>
    <mergeCell ref="F11:F13"/>
    <mergeCell ref="L12:N12"/>
    <mergeCell ref="AM11:AP11"/>
    <mergeCell ref="O12:T12"/>
    <mergeCell ref="U12:Z12"/>
    <mergeCell ref="AA12:AC12"/>
    <mergeCell ref="AG12:AL12"/>
    <mergeCell ref="F10:AP10"/>
    <mergeCell ref="I11:I13"/>
    <mergeCell ref="AO12:AO13"/>
    <mergeCell ref="AP12:AP13"/>
    <mergeCell ref="AQ10:AQ13"/>
    <mergeCell ref="G11:G13"/>
    <mergeCell ref="H11:H13"/>
    <mergeCell ref="L11:AL11"/>
    <mergeCell ref="AS10:AS13"/>
    <mergeCell ref="AT10:AT13"/>
    <mergeCell ref="AU10:AU13"/>
    <mergeCell ref="AV10:AV13"/>
    <mergeCell ref="AW10:AW13"/>
  </mergeCells>
  <phoneticPr fontId="8" type="noConversion"/>
  <dataValidations count="1">
    <dataValidation type="list" allowBlank="1" showInputMessage="1" showErrorMessage="1" sqref="I14:I15" xr:uid="{00000000-0002-0000-0000-000000000000}">
      <formula1>#REF!</formula1>
    </dataValidation>
  </dataValidations>
  <hyperlinks>
    <hyperlink ref="AW14" r:id="rId1" display="https://drive.google.com/drive/u/2/folders/1tZAaTpD8g4U-sAPfszGVaDMRDJ7_6lPP" xr:uid="{73039C8A-D7E8-4D69-8A64-41F6C4B88F01}"/>
    <hyperlink ref="AW15" r:id="rId2" xr:uid="{51E27245-63CE-460C-8F97-B7588E1C8AB1}"/>
  </hyperlinks>
  <printOptions horizontalCentered="1" verticalCentered="1"/>
  <pageMargins left="0" right="0" top="0.55118110236220474" bottom="0" header="0.31496062992125984" footer="0.31496062992125984"/>
  <pageSetup scale="22" fitToWidth="0" orientation="landscape" r:id="rId3"/>
  <headerFooter>
    <oddFooter>&amp;C&amp;G</oddFooter>
  </headerFooter>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9"/>
  <sheetViews>
    <sheetView topLeftCell="V16" zoomScale="82" zoomScaleNormal="82" zoomScaleSheetLayoutView="40" workbookViewId="0">
      <selection activeCell="AD22" sqref="AD22"/>
    </sheetView>
  </sheetViews>
  <sheetFormatPr baseColWidth="10" defaultRowHeight="15.75" x14ac:dyDescent="0.25"/>
  <cols>
    <col min="1" max="1" width="12.85546875" style="1" customWidth="1"/>
    <col min="2" max="2" width="9.140625" style="1" customWidth="1"/>
    <col min="3" max="3" width="25.140625" style="1" customWidth="1"/>
    <col min="4" max="4" width="17.85546875" style="7" customWidth="1"/>
    <col min="5" max="5" width="16.140625" style="7" customWidth="1"/>
    <col min="6" max="6" width="14.140625" style="7" customWidth="1"/>
    <col min="7" max="7" width="13.85546875" style="21" customWidth="1"/>
    <col min="8" max="8" width="18.42578125" style="8" customWidth="1"/>
    <col min="9" max="9" width="16.28515625" style="8" customWidth="1"/>
    <col min="10" max="10" width="15.7109375" style="8" customWidth="1"/>
    <col min="11" max="11" width="15.42578125" style="8" customWidth="1"/>
    <col min="12" max="12" width="17" style="8" customWidth="1"/>
    <col min="13" max="13" width="18.28515625" style="8" customWidth="1"/>
    <col min="14" max="14" width="22.85546875" style="8" customWidth="1"/>
    <col min="15" max="15" width="19.42578125" style="8" customWidth="1"/>
    <col min="16" max="16" width="22.5703125" style="8" customWidth="1"/>
    <col min="17" max="17" width="15.28515625" style="8" customWidth="1"/>
    <col min="18" max="19" width="18.28515625" style="8" customWidth="1"/>
    <col min="20" max="20" width="15.85546875" style="8" customWidth="1"/>
    <col min="21" max="22" width="14.85546875" style="8" customWidth="1"/>
    <col min="23" max="23" width="14.7109375" style="8" customWidth="1"/>
    <col min="24" max="26" width="18.28515625" style="8" customWidth="1"/>
    <col min="27" max="27" width="19" style="8" customWidth="1"/>
    <col min="28" max="28" width="18.5703125" style="8" customWidth="1"/>
    <col min="29" max="29" width="21.28515625" style="8" customWidth="1"/>
    <col min="30" max="30" width="17.85546875" style="8" customWidth="1"/>
    <col min="31" max="31" width="18.28515625" style="8" customWidth="1"/>
    <col min="32" max="35" width="16.28515625" style="8" customWidth="1"/>
    <col min="36" max="36" width="18.28515625" style="8" customWidth="1"/>
    <col min="37" max="37" width="16.140625" style="1" customWidth="1"/>
    <col min="38" max="38" width="13.140625" style="1" customWidth="1"/>
    <col min="39" max="39" width="12.7109375" style="18" customWidth="1"/>
    <col min="40" max="40" width="18.42578125" style="18" customWidth="1"/>
    <col min="41" max="41" width="12.5703125" style="1" customWidth="1"/>
    <col min="42" max="42" width="10.7109375" style="1" customWidth="1"/>
    <col min="43" max="43" width="106.5703125" style="1" customWidth="1"/>
    <col min="44" max="44" width="34.7109375" style="1" customWidth="1"/>
    <col min="45" max="45" width="35.140625" style="1" customWidth="1"/>
    <col min="46" max="46" width="30.5703125" style="1" customWidth="1"/>
    <col min="47" max="47" width="60.42578125" style="1" customWidth="1"/>
    <col min="48" max="16384" width="11.42578125" style="1"/>
  </cols>
  <sheetData>
    <row r="1" spans="1:47" s="36" customFormat="1" ht="56.25" customHeight="1" x14ac:dyDescent="0.5">
      <c r="A1" s="289"/>
      <c r="B1" s="290"/>
      <c r="C1" s="290"/>
      <c r="D1" s="290"/>
      <c r="E1" s="291"/>
      <c r="F1" s="225" t="s">
        <v>135</v>
      </c>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row>
    <row r="2" spans="1:47" s="36" customFormat="1" ht="72.75" customHeight="1" x14ac:dyDescent="0.5">
      <c r="A2" s="255"/>
      <c r="B2" s="256"/>
      <c r="C2" s="256"/>
      <c r="D2" s="256"/>
      <c r="E2" s="292"/>
      <c r="F2" s="304" t="s">
        <v>132</v>
      </c>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row>
    <row r="3" spans="1:47" s="35" customFormat="1" ht="42" customHeight="1" thickBot="1" x14ac:dyDescent="0.45">
      <c r="A3" s="293"/>
      <c r="B3" s="294"/>
      <c r="C3" s="294"/>
      <c r="D3" s="294"/>
      <c r="E3" s="295"/>
      <c r="F3" s="233" t="s">
        <v>123</v>
      </c>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5"/>
      <c r="AM3" s="233" t="s">
        <v>124</v>
      </c>
      <c r="AN3" s="234"/>
      <c r="AO3" s="234"/>
      <c r="AP3" s="234"/>
    </row>
    <row r="4" spans="1:47" ht="35.25" customHeight="1" x14ac:dyDescent="0.25">
      <c r="A4" s="296" t="s">
        <v>0</v>
      </c>
      <c r="B4" s="297"/>
      <c r="C4" s="297"/>
      <c r="D4" s="297"/>
      <c r="E4" s="297"/>
      <c r="F4" s="297"/>
      <c r="G4" s="297"/>
      <c r="H4" s="297"/>
      <c r="I4" s="297"/>
      <c r="J4" s="297"/>
      <c r="K4" s="297"/>
      <c r="L4" s="297"/>
      <c r="M4" s="297"/>
      <c r="N4" s="297"/>
      <c r="O4" s="297"/>
      <c r="P4" s="298"/>
      <c r="Q4" s="302" t="s">
        <v>136</v>
      </c>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c r="AP4" s="303"/>
    </row>
    <row r="5" spans="1:47" ht="36" customHeight="1" thickBot="1" x14ac:dyDescent="0.3">
      <c r="A5" s="299" t="s">
        <v>2</v>
      </c>
      <c r="B5" s="300"/>
      <c r="C5" s="300"/>
      <c r="D5" s="300"/>
      <c r="E5" s="300"/>
      <c r="F5" s="300"/>
      <c r="G5" s="300"/>
      <c r="H5" s="300"/>
      <c r="I5" s="300"/>
      <c r="J5" s="300"/>
      <c r="K5" s="300"/>
      <c r="L5" s="300"/>
      <c r="M5" s="300"/>
      <c r="N5" s="300"/>
      <c r="O5" s="300"/>
      <c r="P5" s="301"/>
      <c r="Q5" s="231" t="s">
        <v>145</v>
      </c>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row>
    <row r="6" spans="1:47" ht="14.25" customHeight="1" thickBot="1" x14ac:dyDescent="0.3">
      <c r="A6" s="4"/>
      <c r="B6" s="4"/>
      <c r="C6" s="4"/>
      <c r="D6" s="64"/>
      <c r="E6" s="64"/>
      <c r="F6" s="64"/>
      <c r="G6" s="65"/>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4"/>
      <c r="AL6" s="4"/>
      <c r="AM6" s="17"/>
      <c r="AN6" s="67"/>
      <c r="AO6" s="4"/>
      <c r="AP6" s="4"/>
    </row>
    <row r="7" spans="1:47" s="26" customFormat="1" ht="15" customHeight="1" x14ac:dyDescent="0.25">
      <c r="A7" s="259" t="s">
        <v>57</v>
      </c>
      <c r="B7" s="216" t="s">
        <v>67</v>
      </c>
      <c r="C7" s="216"/>
      <c r="D7" s="216"/>
      <c r="E7" s="216" t="s">
        <v>71</v>
      </c>
      <c r="F7" s="216" t="s">
        <v>110</v>
      </c>
      <c r="G7" s="216" t="s">
        <v>72</v>
      </c>
      <c r="H7" s="216" t="s">
        <v>115</v>
      </c>
      <c r="I7" s="40"/>
      <c r="J7" s="311" t="s">
        <v>73</v>
      </c>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3"/>
      <c r="AK7" s="216" t="s">
        <v>74</v>
      </c>
      <c r="AL7" s="216"/>
      <c r="AM7" s="216"/>
      <c r="AN7" s="216"/>
      <c r="AO7" s="216" t="s">
        <v>76</v>
      </c>
      <c r="AP7" s="216" t="s">
        <v>77</v>
      </c>
      <c r="AQ7" s="217" t="s">
        <v>168</v>
      </c>
      <c r="AR7" s="217" t="s">
        <v>78</v>
      </c>
      <c r="AS7" s="217" t="s">
        <v>79</v>
      </c>
      <c r="AT7" s="217" t="s">
        <v>80</v>
      </c>
      <c r="AU7" s="287" t="s">
        <v>81</v>
      </c>
    </row>
    <row r="8" spans="1:47" s="26" customFormat="1" ht="33" customHeight="1" x14ac:dyDescent="0.25">
      <c r="A8" s="257"/>
      <c r="B8" s="217"/>
      <c r="C8" s="217"/>
      <c r="D8" s="217"/>
      <c r="E8" s="217"/>
      <c r="F8" s="217"/>
      <c r="G8" s="217"/>
      <c r="H8" s="217"/>
      <c r="I8" s="220">
        <v>2016</v>
      </c>
      <c r="J8" s="221"/>
      <c r="K8" s="221"/>
      <c r="L8" s="222"/>
      <c r="M8" s="220">
        <v>2017</v>
      </c>
      <c r="N8" s="221"/>
      <c r="O8" s="221"/>
      <c r="P8" s="221"/>
      <c r="Q8" s="221"/>
      <c r="R8" s="222"/>
      <c r="S8" s="220">
        <v>2018</v>
      </c>
      <c r="T8" s="221"/>
      <c r="U8" s="221"/>
      <c r="V8" s="221"/>
      <c r="W8" s="221"/>
      <c r="X8" s="222"/>
      <c r="Y8" s="220">
        <v>2019</v>
      </c>
      <c r="Z8" s="221"/>
      <c r="AA8" s="221"/>
      <c r="AB8" s="221"/>
      <c r="AC8" s="221"/>
      <c r="AD8" s="222"/>
      <c r="AE8" s="220">
        <v>2020</v>
      </c>
      <c r="AF8" s="221"/>
      <c r="AG8" s="221"/>
      <c r="AH8" s="221"/>
      <c r="AI8" s="221"/>
      <c r="AJ8" s="222"/>
      <c r="AK8" s="217" t="s">
        <v>75</v>
      </c>
      <c r="AL8" s="217"/>
      <c r="AM8" s="217"/>
      <c r="AN8" s="217"/>
      <c r="AO8" s="217"/>
      <c r="AP8" s="217"/>
      <c r="AQ8" s="217"/>
      <c r="AR8" s="217"/>
      <c r="AS8" s="217"/>
      <c r="AT8" s="217"/>
      <c r="AU8" s="287"/>
    </row>
    <row r="9" spans="1:47" s="26" customFormat="1" ht="60" customHeight="1" thickBot="1" x14ac:dyDescent="0.3">
      <c r="A9" s="258"/>
      <c r="B9" s="39" t="s">
        <v>68</v>
      </c>
      <c r="C9" s="39" t="s">
        <v>69</v>
      </c>
      <c r="D9" s="39" t="s">
        <v>70</v>
      </c>
      <c r="E9" s="218"/>
      <c r="F9" s="218"/>
      <c r="G9" s="218"/>
      <c r="H9" s="310"/>
      <c r="I9" s="39" t="s">
        <v>116</v>
      </c>
      <c r="J9" s="39" t="s">
        <v>118</v>
      </c>
      <c r="K9" s="39" t="s">
        <v>119</v>
      </c>
      <c r="L9" s="182" t="s">
        <v>31</v>
      </c>
      <c r="M9" s="182" t="s">
        <v>117</v>
      </c>
      <c r="N9" s="182" t="s">
        <v>120</v>
      </c>
      <c r="O9" s="182" t="s">
        <v>121</v>
      </c>
      <c r="P9" s="182" t="s">
        <v>118</v>
      </c>
      <c r="Q9" s="182" t="s">
        <v>122</v>
      </c>
      <c r="R9" s="182" t="s">
        <v>31</v>
      </c>
      <c r="S9" s="182" t="s">
        <v>117</v>
      </c>
      <c r="T9" s="182" t="s">
        <v>120</v>
      </c>
      <c r="U9" s="182" t="s">
        <v>121</v>
      </c>
      <c r="V9" s="182" t="s">
        <v>118</v>
      </c>
      <c r="W9" s="182" t="s">
        <v>122</v>
      </c>
      <c r="X9" s="182" t="s">
        <v>31</v>
      </c>
      <c r="Y9" s="182" t="s">
        <v>117</v>
      </c>
      <c r="Z9" s="182" t="s">
        <v>120</v>
      </c>
      <c r="AA9" s="182" t="s">
        <v>121</v>
      </c>
      <c r="AB9" s="39" t="s">
        <v>118</v>
      </c>
      <c r="AC9" s="39" t="s">
        <v>122</v>
      </c>
      <c r="AD9" s="39" t="s">
        <v>31</v>
      </c>
      <c r="AE9" s="39" t="s">
        <v>117</v>
      </c>
      <c r="AF9" s="39" t="s">
        <v>120</v>
      </c>
      <c r="AG9" s="39" t="s">
        <v>121</v>
      </c>
      <c r="AH9" s="39" t="s">
        <v>118</v>
      </c>
      <c r="AI9" s="39" t="s">
        <v>122</v>
      </c>
      <c r="AJ9" s="39" t="s">
        <v>31</v>
      </c>
      <c r="AK9" s="68" t="s">
        <v>4</v>
      </c>
      <c r="AL9" s="39" t="s">
        <v>5</v>
      </c>
      <c r="AM9" s="39" t="s">
        <v>6</v>
      </c>
      <c r="AN9" s="39" t="s">
        <v>7</v>
      </c>
      <c r="AO9" s="218"/>
      <c r="AP9" s="218"/>
      <c r="AQ9" s="218"/>
      <c r="AR9" s="218"/>
      <c r="AS9" s="218"/>
      <c r="AT9" s="218"/>
      <c r="AU9" s="288"/>
    </row>
    <row r="10" spans="1:47" s="5" customFormat="1" ht="30" customHeight="1" x14ac:dyDescent="0.25">
      <c r="A10" s="314" t="s">
        <v>157</v>
      </c>
      <c r="B10" s="314">
        <v>1</v>
      </c>
      <c r="C10" s="314" t="s">
        <v>158</v>
      </c>
      <c r="D10" s="314" t="s">
        <v>152</v>
      </c>
      <c r="E10" s="314" t="s">
        <v>159</v>
      </c>
      <c r="F10" s="321" t="s">
        <v>160</v>
      </c>
      <c r="G10" s="41" t="s">
        <v>8</v>
      </c>
      <c r="H10" s="127">
        <f>+L10+R10+X10+Y10+AE10</f>
        <v>16</v>
      </c>
      <c r="I10" s="89">
        <v>0</v>
      </c>
      <c r="J10" s="128">
        <v>0</v>
      </c>
      <c r="K10" s="128">
        <f>+K6+K8</f>
        <v>0</v>
      </c>
      <c r="L10" s="129">
        <v>0</v>
      </c>
      <c r="M10" s="128">
        <v>0</v>
      </c>
      <c r="N10" s="128">
        <v>0</v>
      </c>
      <c r="O10" s="128">
        <f>+O6+O8</f>
        <v>0</v>
      </c>
      <c r="P10" s="128">
        <f>+P6+P8</f>
        <v>0</v>
      </c>
      <c r="Q10" s="128">
        <v>0</v>
      </c>
      <c r="R10" s="129">
        <v>0</v>
      </c>
      <c r="S10" s="128">
        <v>7</v>
      </c>
      <c r="T10" s="128">
        <v>7</v>
      </c>
      <c r="U10" s="128">
        <v>7</v>
      </c>
      <c r="V10" s="75">
        <v>0</v>
      </c>
      <c r="W10" s="75">
        <v>0</v>
      </c>
      <c r="X10" s="88">
        <v>0</v>
      </c>
      <c r="Y10" s="130">
        <v>15</v>
      </c>
      <c r="Z10" s="130">
        <v>15</v>
      </c>
      <c r="AA10" s="189">
        <v>15</v>
      </c>
      <c r="AB10" s="75">
        <v>14</v>
      </c>
      <c r="AC10" s="75">
        <v>14</v>
      </c>
      <c r="AD10" s="189">
        <v>0</v>
      </c>
      <c r="AE10" s="189">
        <v>1</v>
      </c>
      <c r="AF10" s="148"/>
      <c r="AG10" s="75"/>
      <c r="AH10" s="75"/>
      <c r="AI10" s="75"/>
      <c r="AJ10" s="88"/>
      <c r="AK10" s="189">
        <v>0</v>
      </c>
      <c r="AL10" s="189">
        <v>0</v>
      </c>
      <c r="AM10" s="189">
        <v>0</v>
      </c>
      <c r="AN10" s="189">
        <v>0</v>
      </c>
      <c r="AO10" s="134">
        <f>+AN10/AC10</f>
        <v>0</v>
      </c>
      <c r="AP10" s="149">
        <f>(AN10+L10)/H10</f>
        <v>0</v>
      </c>
      <c r="AQ10" s="268" t="s">
        <v>174</v>
      </c>
      <c r="AR10" s="270" t="s">
        <v>175</v>
      </c>
      <c r="AS10" s="270" t="s">
        <v>173</v>
      </c>
      <c r="AT10" s="273" t="s">
        <v>156</v>
      </c>
      <c r="AU10" s="275" t="s">
        <v>167</v>
      </c>
    </row>
    <row r="11" spans="1:47" s="5" customFormat="1" ht="30" customHeight="1" x14ac:dyDescent="0.25">
      <c r="A11" s="314"/>
      <c r="B11" s="314"/>
      <c r="C11" s="314"/>
      <c r="D11" s="314"/>
      <c r="E11" s="314"/>
      <c r="F11" s="322"/>
      <c r="G11" s="44" t="s">
        <v>9</v>
      </c>
      <c r="H11" s="118">
        <f>+L11+R11+W11+Y11+AE11</f>
        <v>223946064000</v>
      </c>
      <c r="I11" s="131">
        <v>0</v>
      </c>
      <c r="J11" s="118">
        <v>0</v>
      </c>
      <c r="K11" s="118">
        <v>0</v>
      </c>
      <c r="L11" s="132">
        <v>0</v>
      </c>
      <c r="M11" s="118">
        <v>0</v>
      </c>
      <c r="N11" s="118">
        <v>0</v>
      </c>
      <c r="O11" s="118"/>
      <c r="P11" s="118"/>
      <c r="Q11" s="118">
        <v>0</v>
      </c>
      <c r="R11" s="133">
        <v>0</v>
      </c>
      <c r="S11" s="118">
        <v>35000000000</v>
      </c>
      <c r="T11" s="118">
        <v>35000000000</v>
      </c>
      <c r="U11" s="118">
        <v>35000000000</v>
      </c>
      <c r="V11" s="85">
        <v>0</v>
      </c>
      <c r="W11" s="85">
        <v>0</v>
      </c>
      <c r="X11" s="86">
        <v>0</v>
      </c>
      <c r="Y11" s="118">
        <v>223438064000</v>
      </c>
      <c r="Z11" s="118">
        <v>223438064000</v>
      </c>
      <c r="AA11" s="118">
        <v>223438064000</v>
      </c>
      <c r="AB11" s="118">
        <v>223438064000</v>
      </c>
      <c r="AC11" s="118">
        <v>223438064000</v>
      </c>
      <c r="AD11" s="133">
        <v>223438064000</v>
      </c>
      <c r="AE11" s="197">
        <v>508000000</v>
      </c>
      <c r="AF11" s="74"/>
      <c r="AG11" s="85"/>
      <c r="AH11" s="85"/>
      <c r="AI11" s="85"/>
      <c r="AJ11" s="86"/>
      <c r="AK11" s="133">
        <v>0</v>
      </c>
      <c r="AL11" s="133">
        <v>0</v>
      </c>
      <c r="AM11" s="133">
        <v>0</v>
      </c>
      <c r="AN11" s="133">
        <v>223438064000</v>
      </c>
      <c r="AO11" s="134">
        <f>+AN11/AC11</f>
        <v>1</v>
      </c>
      <c r="AP11" s="149">
        <f>(AN11+L11)/H11</f>
        <v>0.99773159665802391</v>
      </c>
      <c r="AQ11" s="268"/>
      <c r="AR11" s="271"/>
      <c r="AS11" s="271"/>
      <c r="AT11" s="273"/>
      <c r="AU11" s="276"/>
    </row>
    <row r="12" spans="1:47" s="5" customFormat="1" ht="30" customHeight="1" x14ac:dyDescent="0.25">
      <c r="A12" s="314"/>
      <c r="B12" s="314"/>
      <c r="C12" s="314"/>
      <c r="D12" s="314"/>
      <c r="E12" s="314"/>
      <c r="F12" s="322"/>
      <c r="G12" s="42" t="s">
        <v>10</v>
      </c>
      <c r="H12" s="167"/>
      <c r="I12" s="200"/>
      <c r="J12" s="201"/>
      <c r="K12" s="201"/>
      <c r="L12" s="168"/>
      <c r="M12" s="202"/>
      <c r="N12" s="202"/>
      <c r="O12" s="167"/>
      <c r="P12" s="167"/>
      <c r="Q12" s="202"/>
      <c r="R12" s="202"/>
      <c r="S12" s="167"/>
      <c r="T12" s="167"/>
      <c r="U12" s="167"/>
      <c r="V12" s="98"/>
      <c r="W12" s="98"/>
      <c r="X12" s="99"/>
      <c r="Y12" s="167"/>
      <c r="Z12" s="167"/>
      <c r="AA12" s="167"/>
      <c r="AB12" s="98"/>
      <c r="AC12" s="98"/>
      <c r="AD12" s="168"/>
      <c r="AE12" s="97"/>
      <c r="AF12" s="71"/>
      <c r="AG12" s="98"/>
      <c r="AH12" s="98"/>
      <c r="AI12" s="98"/>
      <c r="AJ12" s="99"/>
      <c r="AK12" s="168"/>
      <c r="AL12" s="168"/>
      <c r="AM12" s="168"/>
      <c r="AN12" s="168"/>
      <c r="AO12" s="100"/>
      <c r="AP12" s="73"/>
      <c r="AQ12" s="268"/>
      <c r="AR12" s="271"/>
      <c r="AS12" s="271"/>
      <c r="AT12" s="273"/>
      <c r="AU12" s="276"/>
    </row>
    <row r="13" spans="1:47" s="5" customFormat="1" ht="30" customHeight="1" x14ac:dyDescent="0.25">
      <c r="A13" s="314"/>
      <c r="B13" s="314"/>
      <c r="C13" s="314"/>
      <c r="D13" s="314"/>
      <c r="E13" s="314"/>
      <c r="F13" s="322"/>
      <c r="G13" s="44" t="s">
        <v>11</v>
      </c>
      <c r="H13" s="203"/>
      <c r="I13" s="200"/>
      <c r="J13" s="201"/>
      <c r="K13" s="201"/>
      <c r="L13" s="204"/>
      <c r="M13" s="203"/>
      <c r="N13" s="203"/>
      <c r="O13" s="203"/>
      <c r="P13" s="203"/>
      <c r="Q13" s="203"/>
      <c r="R13" s="203"/>
      <c r="S13" s="205"/>
      <c r="T13" s="205"/>
      <c r="U13" s="205"/>
      <c r="V13" s="98"/>
      <c r="W13" s="98"/>
      <c r="X13" s="99"/>
      <c r="Y13" s="169"/>
      <c r="Z13" s="169"/>
      <c r="AA13" s="169"/>
      <c r="AB13" s="98"/>
      <c r="AC13" s="98"/>
      <c r="AD13" s="206"/>
      <c r="AE13" s="97"/>
      <c r="AF13" s="71"/>
      <c r="AG13" s="98"/>
      <c r="AH13" s="98"/>
      <c r="AI13" s="98"/>
      <c r="AJ13" s="99"/>
      <c r="AK13" s="206"/>
      <c r="AL13" s="206"/>
      <c r="AM13" s="206"/>
      <c r="AN13" s="206"/>
      <c r="AO13" s="165"/>
      <c r="AP13" s="73"/>
      <c r="AQ13" s="268"/>
      <c r="AR13" s="271"/>
      <c r="AS13" s="271"/>
      <c r="AT13" s="273"/>
      <c r="AU13" s="276"/>
    </row>
    <row r="14" spans="1:47" s="5" customFormat="1" ht="30" customHeight="1" x14ac:dyDescent="0.25">
      <c r="A14" s="314"/>
      <c r="B14" s="314"/>
      <c r="C14" s="314"/>
      <c r="D14" s="314"/>
      <c r="E14" s="314"/>
      <c r="F14" s="322"/>
      <c r="G14" s="42" t="s">
        <v>12</v>
      </c>
      <c r="H14" s="118">
        <f>+H10+H12</f>
        <v>16</v>
      </c>
      <c r="I14" s="93">
        <f>+I10+I12</f>
        <v>0</v>
      </c>
      <c r="J14" s="128">
        <f>+J10</f>
        <v>0</v>
      </c>
      <c r="K14" s="128">
        <f t="shared" ref="K14:O15" si="0">+K10+K12</f>
        <v>0</v>
      </c>
      <c r="L14" s="128">
        <f>+L10</f>
        <v>0</v>
      </c>
      <c r="M14" s="128">
        <f>+M10</f>
        <v>0</v>
      </c>
      <c r="N14" s="128">
        <f>+N10</f>
        <v>0</v>
      </c>
      <c r="O14" s="128">
        <f t="shared" ref="O14:Q15" si="1">+O10+O12</f>
        <v>0</v>
      </c>
      <c r="P14" s="128">
        <f t="shared" si="1"/>
        <v>0</v>
      </c>
      <c r="Q14" s="128">
        <f>+Q10</f>
        <v>0</v>
      </c>
      <c r="R14" s="135">
        <v>0</v>
      </c>
      <c r="S14" s="128">
        <f>+S10</f>
        <v>7</v>
      </c>
      <c r="T14" s="128">
        <f>+T10</f>
        <v>7</v>
      </c>
      <c r="U14" s="128">
        <f>+U10</f>
        <v>7</v>
      </c>
      <c r="V14" s="90"/>
      <c r="W14" s="90"/>
      <c r="X14" s="92"/>
      <c r="Y14" s="128">
        <f>+Y10</f>
        <v>15</v>
      </c>
      <c r="Z14" s="128">
        <f>+Z10</f>
        <v>15</v>
      </c>
      <c r="AA14" s="128">
        <f>+AA10</f>
        <v>15</v>
      </c>
      <c r="AB14" s="128">
        <f>+AB10</f>
        <v>14</v>
      </c>
      <c r="AC14" s="128">
        <f>+AC10</f>
        <v>14</v>
      </c>
      <c r="AD14" s="189">
        <v>0</v>
      </c>
      <c r="AE14" s="93">
        <f>+AE10+AE12</f>
        <v>1</v>
      </c>
      <c r="AF14" s="91"/>
      <c r="AG14" s="90"/>
      <c r="AH14" s="90"/>
      <c r="AI14" s="90"/>
      <c r="AJ14" s="92"/>
      <c r="AK14" s="189">
        <v>0</v>
      </c>
      <c r="AL14" s="189">
        <v>0</v>
      </c>
      <c r="AM14" s="189">
        <v>0</v>
      </c>
      <c r="AN14" s="189">
        <v>0</v>
      </c>
      <c r="AO14" s="134">
        <v>0</v>
      </c>
      <c r="AP14" s="149">
        <f>(AN14+L14)/H14</f>
        <v>0</v>
      </c>
      <c r="AQ14" s="268"/>
      <c r="AR14" s="271"/>
      <c r="AS14" s="271"/>
      <c r="AT14" s="273"/>
      <c r="AU14" s="276"/>
    </row>
    <row r="15" spans="1:47" s="5" customFormat="1" ht="30" customHeight="1" thickBot="1" x14ac:dyDescent="0.3">
      <c r="A15" s="314"/>
      <c r="B15" s="314"/>
      <c r="C15" s="314"/>
      <c r="D15" s="314"/>
      <c r="E15" s="314"/>
      <c r="F15" s="323"/>
      <c r="G15" s="45" t="s">
        <v>13</v>
      </c>
      <c r="H15" s="136">
        <f>+H11+H13</f>
        <v>223946064000</v>
      </c>
      <c r="I15" s="94">
        <f>+I11+I13</f>
        <v>0</v>
      </c>
      <c r="J15" s="136">
        <f>+J11+J13</f>
        <v>0</v>
      </c>
      <c r="K15" s="136">
        <f t="shared" si="0"/>
        <v>0</v>
      </c>
      <c r="L15" s="136">
        <f t="shared" si="0"/>
        <v>0</v>
      </c>
      <c r="M15" s="136">
        <f t="shared" si="0"/>
        <v>0</v>
      </c>
      <c r="N15" s="136">
        <f t="shared" si="0"/>
        <v>0</v>
      </c>
      <c r="O15" s="136">
        <f t="shared" si="0"/>
        <v>0</v>
      </c>
      <c r="P15" s="136">
        <f t="shared" si="1"/>
        <v>0</v>
      </c>
      <c r="Q15" s="136">
        <f t="shared" si="1"/>
        <v>0</v>
      </c>
      <c r="R15" s="137">
        <v>0</v>
      </c>
      <c r="S15" s="136">
        <f>+S11+S13</f>
        <v>35000000000</v>
      </c>
      <c r="T15" s="136">
        <f>+T11+T13</f>
        <v>35000000000</v>
      </c>
      <c r="U15" s="136">
        <f>+U11+U13</f>
        <v>35000000000</v>
      </c>
      <c r="V15" s="95"/>
      <c r="W15" s="95"/>
      <c r="X15" s="96"/>
      <c r="Y15" s="136">
        <f>+Y11+Y13</f>
        <v>223438064000</v>
      </c>
      <c r="Z15" s="136">
        <f>+Z11+Z13</f>
        <v>223438064000</v>
      </c>
      <c r="AA15" s="136">
        <f>+AA11+AA13</f>
        <v>223438064000</v>
      </c>
      <c r="AB15" s="136">
        <f>+AB11+AB13</f>
        <v>223438064000</v>
      </c>
      <c r="AC15" s="136">
        <f>+AC11+AC13</f>
        <v>223438064000</v>
      </c>
      <c r="AD15" s="137">
        <v>0</v>
      </c>
      <c r="AE15" s="87">
        <f>+AE11+AE13</f>
        <v>508000000</v>
      </c>
      <c r="AF15" s="94"/>
      <c r="AG15" s="95"/>
      <c r="AH15" s="95"/>
      <c r="AI15" s="95"/>
      <c r="AJ15" s="96"/>
      <c r="AK15" s="137">
        <v>0</v>
      </c>
      <c r="AL15" s="137">
        <v>0</v>
      </c>
      <c r="AM15" s="137">
        <v>0</v>
      </c>
      <c r="AN15" s="137">
        <v>0</v>
      </c>
      <c r="AO15" s="152">
        <v>0</v>
      </c>
      <c r="AP15" s="153">
        <f>(AN15+L15)/H15</f>
        <v>0</v>
      </c>
      <c r="AQ15" s="269"/>
      <c r="AR15" s="272"/>
      <c r="AS15" s="272"/>
      <c r="AT15" s="274"/>
      <c r="AU15" s="277"/>
    </row>
    <row r="16" spans="1:47" s="5" customFormat="1" ht="30" customHeight="1" x14ac:dyDescent="0.25">
      <c r="A16" s="314" t="s">
        <v>161</v>
      </c>
      <c r="B16" s="314">
        <v>2</v>
      </c>
      <c r="C16" s="314" t="s">
        <v>162</v>
      </c>
      <c r="D16" s="314" t="s">
        <v>152</v>
      </c>
      <c r="E16" s="314" t="s">
        <v>153</v>
      </c>
      <c r="F16" s="321" t="s">
        <v>160</v>
      </c>
      <c r="G16" s="41" t="s">
        <v>8</v>
      </c>
      <c r="H16" s="118">
        <f>+L16+S16+Y16+AE16</f>
        <v>28812</v>
      </c>
      <c r="I16" s="127">
        <v>10000</v>
      </c>
      <c r="J16" s="127">
        <v>10000</v>
      </c>
      <c r="K16" s="127">
        <v>28812</v>
      </c>
      <c r="L16" s="196">
        <v>28812</v>
      </c>
      <c r="M16" s="208"/>
      <c r="N16" s="208"/>
      <c r="O16" s="174"/>
      <c r="P16" s="174"/>
      <c r="Q16" s="208"/>
      <c r="R16" s="158"/>
      <c r="S16" s="174"/>
      <c r="T16" s="174"/>
      <c r="U16" s="174"/>
      <c r="V16" s="155"/>
      <c r="W16" s="155"/>
      <c r="X16" s="156"/>
      <c r="Y16" s="154"/>
      <c r="Z16" s="154"/>
      <c r="AA16" s="154"/>
      <c r="AB16" s="154"/>
      <c r="AC16" s="154"/>
      <c r="AD16" s="158"/>
      <c r="AE16" s="198"/>
      <c r="AF16" s="157"/>
      <c r="AG16" s="155"/>
      <c r="AH16" s="155"/>
      <c r="AI16" s="155"/>
      <c r="AJ16" s="156"/>
      <c r="AK16" s="158"/>
      <c r="AL16" s="158"/>
      <c r="AM16" s="158"/>
      <c r="AN16" s="158"/>
      <c r="AO16" s="159"/>
      <c r="AP16" s="113"/>
      <c r="AQ16" s="278"/>
      <c r="AR16" s="281"/>
      <c r="AS16" s="281"/>
      <c r="AT16" s="284"/>
      <c r="AU16" s="284"/>
    </row>
    <row r="17" spans="1:47" s="5" customFormat="1" ht="30" customHeight="1" x14ac:dyDescent="0.25">
      <c r="A17" s="314"/>
      <c r="B17" s="314"/>
      <c r="C17" s="314"/>
      <c r="D17" s="314"/>
      <c r="E17" s="314"/>
      <c r="F17" s="322"/>
      <c r="G17" s="44" t="s">
        <v>9</v>
      </c>
      <c r="H17" s="118">
        <f>+L17+R17+S17+Y17+AE17</f>
        <v>246444433</v>
      </c>
      <c r="I17" s="118">
        <v>367951224</v>
      </c>
      <c r="J17" s="118">
        <v>367951224</v>
      </c>
      <c r="K17" s="118">
        <f>217951224+150000000</f>
        <v>367951224</v>
      </c>
      <c r="L17" s="138">
        <v>246444433</v>
      </c>
      <c r="M17" s="160"/>
      <c r="N17" s="160"/>
      <c r="O17" s="160"/>
      <c r="P17" s="160"/>
      <c r="Q17" s="160"/>
      <c r="R17" s="164"/>
      <c r="S17" s="160"/>
      <c r="T17" s="160"/>
      <c r="U17" s="160"/>
      <c r="V17" s="161"/>
      <c r="W17" s="161"/>
      <c r="X17" s="162"/>
      <c r="Y17" s="160"/>
      <c r="Z17" s="160"/>
      <c r="AA17" s="160"/>
      <c r="AB17" s="160"/>
      <c r="AC17" s="160"/>
      <c r="AD17" s="164"/>
      <c r="AE17" s="199"/>
      <c r="AF17" s="163"/>
      <c r="AG17" s="161"/>
      <c r="AH17" s="161"/>
      <c r="AI17" s="161"/>
      <c r="AJ17" s="162"/>
      <c r="AK17" s="164"/>
      <c r="AL17" s="164"/>
      <c r="AM17" s="164"/>
      <c r="AN17" s="164"/>
      <c r="AO17" s="165"/>
      <c r="AP17" s="166"/>
      <c r="AQ17" s="279"/>
      <c r="AR17" s="282"/>
      <c r="AS17" s="282"/>
      <c r="AT17" s="285"/>
      <c r="AU17" s="285"/>
    </row>
    <row r="18" spans="1:47" s="5" customFormat="1" ht="30" customHeight="1" x14ac:dyDescent="0.25">
      <c r="A18" s="314"/>
      <c r="B18" s="314"/>
      <c r="C18" s="314"/>
      <c r="D18" s="314"/>
      <c r="E18" s="314"/>
      <c r="F18" s="322"/>
      <c r="G18" s="42" t="s">
        <v>10</v>
      </c>
      <c r="H18" s="167"/>
      <c r="I18" s="201"/>
      <c r="J18" s="201"/>
      <c r="K18" s="201"/>
      <c r="L18" s="168"/>
      <c r="M18" s="207"/>
      <c r="N18" s="207"/>
      <c r="O18" s="167"/>
      <c r="P18" s="167"/>
      <c r="Q18" s="207"/>
      <c r="R18" s="207"/>
      <c r="S18" s="167"/>
      <c r="T18" s="167"/>
      <c r="U18" s="167"/>
      <c r="V18" s="98"/>
      <c r="W18" s="98"/>
      <c r="X18" s="99"/>
      <c r="Y18" s="167"/>
      <c r="Z18" s="167"/>
      <c r="AA18" s="167"/>
      <c r="AB18" s="167"/>
      <c r="AC18" s="167"/>
      <c r="AD18" s="168"/>
      <c r="AE18" s="97"/>
      <c r="AF18" s="71"/>
      <c r="AG18" s="98"/>
      <c r="AH18" s="98"/>
      <c r="AI18" s="98"/>
      <c r="AJ18" s="99"/>
      <c r="AK18" s="168"/>
      <c r="AL18" s="168"/>
      <c r="AM18" s="168"/>
      <c r="AN18" s="168"/>
      <c r="AO18" s="100"/>
      <c r="AP18" s="73"/>
      <c r="AQ18" s="279"/>
      <c r="AR18" s="282"/>
      <c r="AS18" s="282"/>
      <c r="AT18" s="285"/>
      <c r="AU18" s="285"/>
    </row>
    <row r="19" spans="1:47" s="5" customFormat="1" ht="30" customHeight="1" x14ac:dyDescent="0.25">
      <c r="A19" s="314"/>
      <c r="B19" s="314"/>
      <c r="C19" s="314"/>
      <c r="D19" s="314"/>
      <c r="E19" s="314"/>
      <c r="F19" s="322"/>
      <c r="G19" s="44" t="s">
        <v>11</v>
      </c>
      <c r="H19" s="118"/>
      <c r="I19" s="150"/>
      <c r="J19" s="150"/>
      <c r="K19" s="150"/>
      <c r="L19" s="151"/>
      <c r="M19" s="140">
        <v>152677847</v>
      </c>
      <c r="N19" s="140">
        <v>152677847</v>
      </c>
      <c r="O19" s="140">
        <v>152677847</v>
      </c>
      <c r="P19" s="140">
        <v>150977224</v>
      </c>
      <c r="Q19" s="139">
        <v>150977224</v>
      </c>
      <c r="R19" s="139">
        <v>150977224</v>
      </c>
      <c r="S19" s="174"/>
      <c r="T19" s="174"/>
      <c r="U19" s="174"/>
      <c r="V19" s="98"/>
      <c r="W19" s="98"/>
      <c r="X19" s="99"/>
      <c r="Y19" s="169"/>
      <c r="Z19" s="169"/>
      <c r="AA19" s="169"/>
      <c r="AB19" s="169"/>
      <c r="AC19" s="169"/>
      <c r="AD19" s="164"/>
      <c r="AE19" s="97"/>
      <c r="AF19" s="71"/>
      <c r="AG19" s="98"/>
      <c r="AH19" s="98"/>
      <c r="AI19" s="98"/>
      <c r="AJ19" s="99"/>
      <c r="AK19" s="164"/>
      <c r="AL19" s="164"/>
      <c r="AM19" s="164"/>
      <c r="AN19" s="164"/>
      <c r="AO19" s="165"/>
      <c r="AP19" s="73"/>
      <c r="AQ19" s="279"/>
      <c r="AR19" s="282"/>
      <c r="AS19" s="282"/>
      <c r="AT19" s="285"/>
      <c r="AU19" s="285"/>
    </row>
    <row r="20" spans="1:47" s="5" customFormat="1" ht="30" customHeight="1" x14ac:dyDescent="0.25">
      <c r="A20" s="314"/>
      <c r="B20" s="314"/>
      <c r="C20" s="314"/>
      <c r="D20" s="314"/>
      <c r="E20" s="314"/>
      <c r="F20" s="322"/>
      <c r="G20" s="42" t="s">
        <v>12</v>
      </c>
      <c r="H20" s="118">
        <f>+L20+R20+S20+Y20+AE20</f>
        <v>28812</v>
      </c>
      <c r="I20" s="118">
        <f t="shared" ref="I20:R21" si="2">+I16+I18</f>
        <v>10000</v>
      </c>
      <c r="J20" s="118">
        <f t="shared" si="2"/>
        <v>10000</v>
      </c>
      <c r="K20" s="118">
        <f t="shared" si="2"/>
        <v>28812</v>
      </c>
      <c r="L20" s="118">
        <f t="shared" si="2"/>
        <v>28812</v>
      </c>
      <c r="M20" s="118">
        <f t="shared" si="2"/>
        <v>0</v>
      </c>
      <c r="N20" s="118">
        <f t="shared" si="2"/>
        <v>0</v>
      </c>
      <c r="O20" s="118">
        <f t="shared" si="2"/>
        <v>0</v>
      </c>
      <c r="P20" s="118">
        <f t="shared" si="2"/>
        <v>0</v>
      </c>
      <c r="Q20" s="118">
        <f t="shared" si="2"/>
        <v>0</v>
      </c>
      <c r="R20" s="118">
        <f t="shared" si="2"/>
        <v>0</v>
      </c>
      <c r="S20" s="174"/>
      <c r="T20" s="174"/>
      <c r="U20" s="174"/>
      <c r="V20" s="103"/>
      <c r="W20" s="103"/>
      <c r="X20" s="171"/>
      <c r="Y20" s="170"/>
      <c r="Z20" s="170"/>
      <c r="AA20" s="170"/>
      <c r="AB20" s="170"/>
      <c r="AC20" s="170"/>
      <c r="AD20" s="174"/>
      <c r="AE20" s="172"/>
      <c r="AF20" s="173"/>
      <c r="AG20" s="103"/>
      <c r="AH20" s="103"/>
      <c r="AI20" s="103"/>
      <c r="AJ20" s="171"/>
      <c r="AK20" s="174"/>
      <c r="AL20" s="174"/>
      <c r="AM20" s="174"/>
      <c r="AN20" s="174"/>
      <c r="AO20" s="165"/>
      <c r="AP20" s="166"/>
      <c r="AQ20" s="279"/>
      <c r="AR20" s="282"/>
      <c r="AS20" s="282"/>
      <c r="AT20" s="285"/>
      <c r="AU20" s="285"/>
    </row>
    <row r="21" spans="1:47" s="5" customFormat="1" ht="30" customHeight="1" thickBot="1" x14ac:dyDescent="0.3">
      <c r="A21" s="314"/>
      <c r="B21" s="314"/>
      <c r="C21" s="314"/>
      <c r="D21" s="314"/>
      <c r="E21" s="314"/>
      <c r="F21" s="323"/>
      <c r="G21" s="45" t="s">
        <v>13</v>
      </c>
      <c r="H21" s="136">
        <f>+H17+H19</f>
        <v>246444433</v>
      </c>
      <c r="I21" s="136">
        <f>+I17+I19</f>
        <v>367951224</v>
      </c>
      <c r="J21" s="136">
        <f>+J17+J19</f>
        <v>367951224</v>
      </c>
      <c r="K21" s="136">
        <f>+K17+K19</f>
        <v>367951224</v>
      </c>
      <c r="L21" s="136">
        <f t="shared" si="2"/>
        <v>246444433</v>
      </c>
      <c r="M21" s="136">
        <f t="shared" si="2"/>
        <v>152677847</v>
      </c>
      <c r="N21" s="136">
        <f t="shared" si="2"/>
        <v>152677847</v>
      </c>
      <c r="O21" s="136">
        <f t="shared" si="2"/>
        <v>152677847</v>
      </c>
      <c r="P21" s="136">
        <f t="shared" si="2"/>
        <v>150977224</v>
      </c>
      <c r="Q21" s="136">
        <f t="shared" si="2"/>
        <v>150977224</v>
      </c>
      <c r="R21" s="136">
        <f t="shared" si="2"/>
        <v>150977224</v>
      </c>
      <c r="S21" s="175"/>
      <c r="T21" s="175"/>
      <c r="U21" s="175"/>
      <c r="V21" s="176"/>
      <c r="W21" s="176"/>
      <c r="X21" s="177"/>
      <c r="Y21" s="175"/>
      <c r="Z21" s="175"/>
      <c r="AA21" s="175"/>
      <c r="AB21" s="175"/>
      <c r="AC21" s="175"/>
      <c r="AD21" s="175"/>
      <c r="AE21" s="178"/>
      <c r="AF21" s="179"/>
      <c r="AG21" s="176"/>
      <c r="AH21" s="176"/>
      <c r="AI21" s="176"/>
      <c r="AJ21" s="177"/>
      <c r="AK21" s="175"/>
      <c r="AL21" s="175"/>
      <c r="AM21" s="175"/>
      <c r="AN21" s="175"/>
      <c r="AO21" s="180"/>
      <c r="AP21" s="181"/>
      <c r="AQ21" s="280"/>
      <c r="AR21" s="283"/>
      <c r="AS21" s="283"/>
      <c r="AT21" s="286"/>
      <c r="AU21" s="286"/>
    </row>
    <row r="22" spans="1:47" ht="31.5" customHeight="1" x14ac:dyDescent="0.25">
      <c r="A22" s="315" t="s">
        <v>14</v>
      </c>
      <c r="B22" s="316"/>
      <c r="C22" s="316"/>
      <c r="D22" s="316"/>
      <c r="E22" s="316"/>
      <c r="F22" s="317"/>
      <c r="G22" s="41" t="s">
        <v>9</v>
      </c>
      <c r="H22" s="72">
        <f>H11+H17</f>
        <v>224192508433</v>
      </c>
      <c r="I22" s="72">
        <f t="shared" ref="I22:AN22" si="3">I11+I17</f>
        <v>367951224</v>
      </c>
      <c r="J22" s="72">
        <f t="shared" si="3"/>
        <v>367951224</v>
      </c>
      <c r="K22" s="72">
        <f t="shared" si="3"/>
        <v>367951224</v>
      </c>
      <c r="L22" s="72">
        <f t="shared" si="3"/>
        <v>246444433</v>
      </c>
      <c r="M22" s="72">
        <f t="shared" si="3"/>
        <v>0</v>
      </c>
      <c r="N22" s="72">
        <f t="shared" si="3"/>
        <v>0</v>
      </c>
      <c r="O22" s="72">
        <f t="shared" si="3"/>
        <v>0</v>
      </c>
      <c r="P22" s="72">
        <f t="shared" si="3"/>
        <v>0</v>
      </c>
      <c r="Q22" s="72">
        <f t="shared" si="3"/>
        <v>0</v>
      </c>
      <c r="R22" s="72">
        <f t="shared" si="3"/>
        <v>0</v>
      </c>
      <c r="S22" s="72">
        <f t="shared" si="3"/>
        <v>35000000000</v>
      </c>
      <c r="T22" s="72">
        <f t="shared" si="3"/>
        <v>35000000000</v>
      </c>
      <c r="U22" s="72">
        <f t="shared" si="3"/>
        <v>35000000000</v>
      </c>
      <c r="V22" s="72">
        <f t="shared" si="3"/>
        <v>0</v>
      </c>
      <c r="W22" s="72">
        <f t="shared" si="3"/>
        <v>0</v>
      </c>
      <c r="X22" s="72">
        <f t="shared" si="3"/>
        <v>0</v>
      </c>
      <c r="Y22" s="72">
        <f t="shared" si="3"/>
        <v>223438064000</v>
      </c>
      <c r="Z22" s="72">
        <f t="shared" si="3"/>
        <v>223438064000</v>
      </c>
      <c r="AA22" s="72">
        <f t="shared" si="3"/>
        <v>223438064000</v>
      </c>
      <c r="AB22" s="72">
        <f t="shared" si="3"/>
        <v>223438064000</v>
      </c>
      <c r="AC22" s="72">
        <f>AC11+AC17</f>
        <v>223438064000</v>
      </c>
      <c r="AD22" s="72">
        <f t="shared" ref="AD22" si="4">AD11+AD17</f>
        <v>223438064000</v>
      </c>
      <c r="AE22" s="72">
        <f t="shared" si="3"/>
        <v>508000000</v>
      </c>
      <c r="AF22" s="72"/>
      <c r="AG22" s="72"/>
      <c r="AH22" s="72"/>
      <c r="AI22" s="72"/>
      <c r="AJ22" s="72"/>
      <c r="AK22" s="72">
        <f t="shared" si="3"/>
        <v>0</v>
      </c>
      <c r="AL22" s="72">
        <f t="shared" si="3"/>
        <v>0</v>
      </c>
      <c r="AM22" s="72">
        <f t="shared" si="3"/>
        <v>0</v>
      </c>
      <c r="AN22" s="72">
        <f t="shared" si="3"/>
        <v>223438064000</v>
      </c>
      <c r="AO22" s="134">
        <f>+AN22/AC22</f>
        <v>1</v>
      </c>
      <c r="AP22" s="84">
        <f>(R22+L22+X22)/H22</f>
        <v>1.0992536491184761E-3</v>
      </c>
    </row>
    <row r="23" spans="1:47" ht="28.5" customHeight="1" x14ac:dyDescent="0.25">
      <c r="A23" s="315"/>
      <c r="B23" s="316"/>
      <c r="C23" s="316"/>
      <c r="D23" s="316"/>
      <c r="E23" s="316"/>
      <c r="F23" s="317"/>
      <c r="G23" s="44" t="s">
        <v>11</v>
      </c>
      <c r="H23" s="90">
        <f>+H13+H19</f>
        <v>0</v>
      </c>
      <c r="I23" s="90">
        <f t="shared" ref="I23:AN23" si="5">+I13+I19</f>
        <v>0</v>
      </c>
      <c r="J23" s="90">
        <f t="shared" si="5"/>
        <v>0</v>
      </c>
      <c r="K23" s="90">
        <f t="shared" si="5"/>
        <v>0</v>
      </c>
      <c r="L23" s="90">
        <f t="shared" si="5"/>
        <v>0</v>
      </c>
      <c r="M23" s="90">
        <f t="shared" si="5"/>
        <v>152677847</v>
      </c>
      <c r="N23" s="90">
        <f t="shared" si="5"/>
        <v>152677847</v>
      </c>
      <c r="O23" s="90">
        <f t="shared" si="5"/>
        <v>152677847</v>
      </c>
      <c r="P23" s="90">
        <f t="shared" si="5"/>
        <v>150977224</v>
      </c>
      <c r="Q23" s="90">
        <f t="shared" si="5"/>
        <v>150977224</v>
      </c>
      <c r="R23" s="90">
        <f t="shared" si="5"/>
        <v>150977224</v>
      </c>
      <c r="S23" s="90">
        <f t="shared" si="5"/>
        <v>0</v>
      </c>
      <c r="T23" s="90">
        <f t="shared" si="5"/>
        <v>0</v>
      </c>
      <c r="U23" s="90">
        <f t="shared" si="5"/>
        <v>0</v>
      </c>
      <c r="V23" s="90">
        <f t="shared" si="5"/>
        <v>0</v>
      </c>
      <c r="W23" s="90">
        <f t="shared" si="5"/>
        <v>0</v>
      </c>
      <c r="X23" s="90">
        <f t="shared" si="5"/>
        <v>0</v>
      </c>
      <c r="Y23" s="90">
        <f t="shared" si="5"/>
        <v>0</v>
      </c>
      <c r="Z23" s="90">
        <f t="shared" si="5"/>
        <v>0</v>
      </c>
      <c r="AA23" s="90">
        <f t="shared" si="5"/>
        <v>0</v>
      </c>
      <c r="AB23" s="90">
        <f t="shared" si="5"/>
        <v>0</v>
      </c>
      <c r="AC23" s="90">
        <f>+AC13+AC19</f>
        <v>0</v>
      </c>
      <c r="AD23" s="90">
        <f t="shared" ref="AD23" si="6">+AD13+AD19</f>
        <v>0</v>
      </c>
      <c r="AE23" s="90">
        <f t="shared" si="5"/>
        <v>0</v>
      </c>
      <c r="AF23" s="90"/>
      <c r="AG23" s="90"/>
      <c r="AH23" s="90"/>
      <c r="AI23" s="90"/>
      <c r="AJ23" s="90"/>
      <c r="AK23" s="90">
        <f t="shared" si="5"/>
        <v>0</v>
      </c>
      <c r="AL23" s="90">
        <f t="shared" si="5"/>
        <v>0</v>
      </c>
      <c r="AM23" s="90">
        <f t="shared" si="5"/>
        <v>0</v>
      </c>
      <c r="AN23" s="90">
        <f t="shared" si="5"/>
        <v>0</v>
      </c>
      <c r="AO23" s="190" t="e">
        <f>+AN23/AC23</f>
        <v>#DIV/0!</v>
      </c>
      <c r="AP23" s="113"/>
    </row>
    <row r="24" spans="1:47" ht="35.25" customHeight="1" thickBot="1" x14ac:dyDescent="0.3">
      <c r="A24" s="318"/>
      <c r="B24" s="319"/>
      <c r="C24" s="319"/>
      <c r="D24" s="319"/>
      <c r="E24" s="319"/>
      <c r="F24" s="320"/>
      <c r="G24" s="43" t="s">
        <v>14</v>
      </c>
      <c r="H24" s="101">
        <f>H22+H23</f>
        <v>224192508433</v>
      </c>
      <c r="I24" s="101">
        <f t="shared" ref="I24:AE24" si="7">I22+I23</f>
        <v>367951224</v>
      </c>
      <c r="J24" s="101">
        <f t="shared" si="7"/>
        <v>367951224</v>
      </c>
      <c r="K24" s="101">
        <f t="shared" si="7"/>
        <v>367951224</v>
      </c>
      <c r="L24" s="101">
        <f t="shared" si="7"/>
        <v>246444433</v>
      </c>
      <c r="M24" s="101">
        <f t="shared" si="7"/>
        <v>152677847</v>
      </c>
      <c r="N24" s="101">
        <f t="shared" si="7"/>
        <v>152677847</v>
      </c>
      <c r="O24" s="101">
        <f t="shared" si="7"/>
        <v>152677847</v>
      </c>
      <c r="P24" s="101">
        <f t="shared" si="7"/>
        <v>150977224</v>
      </c>
      <c r="Q24" s="101">
        <f t="shared" si="7"/>
        <v>150977224</v>
      </c>
      <c r="R24" s="101">
        <f t="shared" si="7"/>
        <v>150977224</v>
      </c>
      <c r="S24" s="101">
        <f t="shared" si="7"/>
        <v>35000000000</v>
      </c>
      <c r="T24" s="101">
        <f t="shared" si="7"/>
        <v>35000000000</v>
      </c>
      <c r="U24" s="101">
        <f t="shared" si="7"/>
        <v>35000000000</v>
      </c>
      <c r="V24" s="102">
        <f t="shared" si="7"/>
        <v>0</v>
      </c>
      <c r="W24" s="102">
        <f t="shared" si="7"/>
        <v>0</v>
      </c>
      <c r="X24" s="101">
        <f t="shared" si="7"/>
        <v>0</v>
      </c>
      <c r="Y24" s="209">
        <f t="shared" si="7"/>
        <v>223438064000</v>
      </c>
      <c r="Z24" s="101">
        <f t="shared" si="7"/>
        <v>223438064000</v>
      </c>
      <c r="AA24" s="101">
        <f t="shared" si="7"/>
        <v>223438064000</v>
      </c>
      <c r="AB24" s="101">
        <f t="shared" si="7"/>
        <v>223438064000</v>
      </c>
      <c r="AC24" s="101">
        <f>AC22+AC23</f>
        <v>223438064000</v>
      </c>
      <c r="AD24" s="101">
        <f>AD22+AD23</f>
        <v>223438064000</v>
      </c>
      <c r="AE24" s="101">
        <f t="shared" si="7"/>
        <v>508000000</v>
      </c>
      <c r="AF24" s="25"/>
      <c r="AG24" s="25"/>
      <c r="AH24" s="25"/>
      <c r="AI24" s="25"/>
      <c r="AJ24" s="25"/>
      <c r="AK24" s="114">
        <f t="shared" ref="AK24:AM24" si="8">+AK22+AK23</f>
        <v>0</v>
      </c>
      <c r="AL24" s="114">
        <f t="shared" si="8"/>
        <v>0</v>
      </c>
      <c r="AM24" s="114">
        <f t="shared" si="8"/>
        <v>0</v>
      </c>
      <c r="AN24" s="101">
        <f>AN22+AN23</f>
        <v>223438064000</v>
      </c>
      <c r="AO24" s="190">
        <f>+AN24/AC24</f>
        <v>1</v>
      </c>
      <c r="AP24" s="113"/>
      <c r="AQ24" s="6"/>
      <c r="AR24" s="6"/>
    </row>
    <row r="27" spans="1:47" x14ac:dyDescent="0.25">
      <c r="G27" s="58" t="s">
        <v>125</v>
      </c>
      <c r="H27" s="1"/>
      <c r="I27" s="1"/>
      <c r="J27" s="1"/>
      <c r="K27" s="1"/>
      <c r="L27" s="1"/>
      <c r="M27" s="1"/>
    </row>
    <row r="28" spans="1:47" ht="15.75" customHeight="1" x14ac:dyDescent="0.25">
      <c r="G28" s="60" t="s">
        <v>126</v>
      </c>
      <c r="H28" s="306" t="s">
        <v>127</v>
      </c>
      <c r="I28" s="306"/>
      <c r="J28" s="306"/>
      <c r="K28" s="306"/>
      <c r="L28" s="308" t="s">
        <v>128</v>
      </c>
      <c r="M28" s="308"/>
      <c r="N28" s="308"/>
    </row>
    <row r="29" spans="1:47" x14ac:dyDescent="0.25">
      <c r="G29" s="59">
        <v>11</v>
      </c>
      <c r="H29" s="307" t="s">
        <v>129</v>
      </c>
      <c r="I29" s="307"/>
      <c r="J29" s="307"/>
      <c r="K29" s="307"/>
      <c r="L29" s="309" t="s">
        <v>131</v>
      </c>
      <c r="M29" s="309"/>
      <c r="N29" s="309"/>
    </row>
  </sheetData>
  <mergeCells count="57">
    <mergeCell ref="A16:A21"/>
    <mergeCell ref="A10:A15"/>
    <mergeCell ref="A22:F24"/>
    <mergeCell ref="B16:B21"/>
    <mergeCell ref="C16:C21"/>
    <mergeCell ref="D16:D21"/>
    <mergeCell ref="E16:E21"/>
    <mergeCell ref="F16:F21"/>
    <mergeCell ref="E10:E15"/>
    <mergeCell ref="F10:F15"/>
    <mergeCell ref="B10:B15"/>
    <mergeCell ref="C10:C15"/>
    <mergeCell ref="D10:D15"/>
    <mergeCell ref="A7:A9"/>
    <mergeCell ref="AP7:AP9"/>
    <mergeCell ref="B7:D8"/>
    <mergeCell ref="J7:AJ7"/>
    <mergeCell ref="I8:L8"/>
    <mergeCell ref="M8:R8"/>
    <mergeCell ref="S8:X8"/>
    <mergeCell ref="Y8:AD8"/>
    <mergeCell ref="AK8:AN8"/>
    <mergeCell ref="F7:F9"/>
    <mergeCell ref="AK7:AN7"/>
    <mergeCell ref="E7:E9"/>
    <mergeCell ref="G7:G9"/>
    <mergeCell ref="H28:K28"/>
    <mergeCell ref="H29:K29"/>
    <mergeCell ref="L28:N28"/>
    <mergeCell ref="L29:N29"/>
    <mergeCell ref="AO7:AO9"/>
    <mergeCell ref="H7:H9"/>
    <mergeCell ref="AE8:AJ8"/>
    <mergeCell ref="A1:E3"/>
    <mergeCell ref="A4:P4"/>
    <mergeCell ref="A5:P5"/>
    <mergeCell ref="AM3:AP3"/>
    <mergeCell ref="F1:AP1"/>
    <mergeCell ref="F3:AL3"/>
    <mergeCell ref="Q4:AP4"/>
    <mergeCell ref="Q5:AP5"/>
    <mergeCell ref="F2:AP2"/>
    <mergeCell ref="AQ7:AQ9"/>
    <mergeCell ref="AR7:AR9"/>
    <mergeCell ref="AS7:AS9"/>
    <mergeCell ref="AT7:AT9"/>
    <mergeCell ref="AU7:AU9"/>
    <mergeCell ref="AQ16:AQ21"/>
    <mergeCell ref="AR16:AR21"/>
    <mergeCell ref="AS16:AS21"/>
    <mergeCell ref="AT16:AT21"/>
    <mergeCell ref="AU16:AU21"/>
    <mergeCell ref="AQ10:AQ15"/>
    <mergeCell ref="AR10:AR15"/>
    <mergeCell ref="AS10:AS15"/>
    <mergeCell ref="AT10:AT15"/>
    <mergeCell ref="AU10:AU15"/>
  </mergeCells>
  <dataValidations count="1">
    <dataValidation type="list" allowBlank="1" showInputMessage="1" showErrorMessage="1" sqref="D10:D21" xr:uid="{00000000-0002-0000-0100-000000000000}">
      <formula1>#REF!</formula1>
    </dataValidation>
  </dataValidations>
  <hyperlinks>
    <hyperlink ref="AU10" r:id="rId1" xr:uid="{81D64DA8-8465-4CCC-A236-C9D7EDF33BBF}"/>
  </hyperlinks>
  <printOptions horizontalCentered="1" verticalCentered="1"/>
  <pageMargins left="0" right="0" top="0.74803149606299213" bottom="0" header="0.31496062992125984" footer="0"/>
  <pageSetup scale="22" fitToHeight="0" orientation="landscape" r:id="rId2"/>
  <headerFooter>
    <oddFooter>&amp;C&amp;G</oddFoot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81"/>
  <sheetViews>
    <sheetView zoomScale="44" zoomScaleNormal="44" workbookViewId="0">
      <selection activeCell="V8" sqref="V8:V9"/>
    </sheetView>
  </sheetViews>
  <sheetFormatPr baseColWidth="10" defaultRowHeight="12.75" x14ac:dyDescent="0.25"/>
  <cols>
    <col min="1" max="1" width="18" style="9" customWidth="1"/>
    <col min="2" max="2" width="12.7109375" style="9" customWidth="1"/>
    <col min="3" max="3" width="18" style="20" customWidth="1"/>
    <col min="4" max="4" width="6.140625" style="9" customWidth="1"/>
    <col min="5" max="5" width="7.85546875" style="9" customWidth="1"/>
    <col min="6" max="6" width="11.7109375" style="9" customWidth="1"/>
    <col min="7" max="13" width="8.28515625" style="9" customWidth="1"/>
    <col min="14" max="18" width="8.28515625" style="10" customWidth="1"/>
    <col min="19" max="19" width="11.7109375" style="10" customWidth="1"/>
    <col min="20" max="20" width="11.140625" style="10" customWidth="1"/>
    <col min="21" max="21" width="13.28515625" style="10" customWidth="1"/>
    <col min="22" max="22" width="95.140625" style="13" customWidth="1"/>
    <col min="23" max="16384" width="11.42578125" style="9"/>
  </cols>
  <sheetData>
    <row r="1" spans="1:22" s="11" customFormat="1" ht="43.5" customHeight="1" x14ac:dyDescent="0.25">
      <c r="A1" s="289"/>
      <c r="B1" s="290"/>
      <c r="C1" s="290"/>
      <c r="D1" s="349" t="s">
        <v>135</v>
      </c>
      <c r="E1" s="349"/>
      <c r="F1" s="349"/>
      <c r="G1" s="349"/>
      <c r="H1" s="349"/>
      <c r="I1" s="349"/>
      <c r="J1" s="349"/>
      <c r="K1" s="349"/>
      <c r="L1" s="349"/>
      <c r="M1" s="349"/>
      <c r="N1" s="349"/>
      <c r="O1" s="349"/>
      <c r="P1" s="349"/>
      <c r="Q1" s="349"/>
      <c r="R1" s="349"/>
      <c r="S1" s="349"/>
      <c r="T1" s="349"/>
      <c r="U1" s="349"/>
      <c r="V1" s="349"/>
    </row>
    <row r="2" spans="1:22" s="11" customFormat="1" ht="64.5" customHeight="1" x14ac:dyDescent="0.25">
      <c r="A2" s="255"/>
      <c r="B2" s="256"/>
      <c r="C2" s="256"/>
      <c r="D2" s="349" t="s">
        <v>133</v>
      </c>
      <c r="E2" s="349"/>
      <c r="F2" s="349"/>
      <c r="G2" s="349"/>
      <c r="H2" s="349"/>
      <c r="I2" s="349"/>
      <c r="J2" s="349"/>
      <c r="K2" s="349"/>
      <c r="L2" s="349"/>
      <c r="M2" s="349"/>
      <c r="N2" s="349"/>
      <c r="O2" s="349"/>
      <c r="P2" s="349"/>
      <c r="Q2" s="349"/>
      <c r="R2" s="349"/>
      <c r="S2" s="349"/>
      <c r="T2" s="349"/>
      <c r="U2" s="349"/>
      <c r="V2" s="349"/>
    </row>
    <row r="3" spans="1:22" s="11" customFormat="1" ht="43.5" customHeight="1" thickBot="1" x14ac:dyDescent="0.3">
      <c r="A3" s="293"/>
      <c r="B3" s="294"/>
      <c r="C3" s="294"/>
      <c r="D3" s="349" t="s">
        <v>123</v>
      </c>
      <c r="E3" s="349"/>
      <c r="F3" s="349"/>
      <c r="G3" s="349"/>
      <c r="H3" s="349"/>
      <c r="I3" s="349"/>
      <c r="J3" s="349"/>
      <c r="K3" s="349"/>
      <c r="L3" s="349"/>
      <c r="M3" s="349"/>
      <c r="N3" s="349"/>
      <c r="O3" s="349"/>
      <c r="P3" s="349"/>
      <c r="Q3" s="349"/>
      <c r="R3" s="349"/>
      <c r="S3" s="349"/>
      <c r="T3" s="349"/>
      <c r="U3" s="349"/>
      <c r="V3" s="349"/>
    </row>
    <row r="4" spans="1:22" s="11" customFormat="1" ht="43.5" customHeight="1" x14ac:dyDescent="0.25">
      <c r="A4" s="236" t="s">
        <v>0</v>
      </c>
      <c r="B4" s="237"/>
      <c r="C4" s="237"/>
      <c r="D4" s="350" t="s">
        <v>136</v>
      </c>
      <c r="E4" s="350"/>
      <c r="F4" s="350"/>
      <c r="G4" s="350"/>
      <c r="H4" s="350"/>
      <c r="I4" s="350"/>
      <c r="J4" s="350"/>
      <c r="K4" s="350"/>
      <c r="L4" s="350"/>
      <c r="M4" s="350"/>
      <c r="N4" s="350"/>
      <c r="O4" s="350"/>
      <c r="P4" s="350"/>
      <c r="Q4" s="350"/>
      <c r="R4" s="350"/>
      <c r="S4" s="350"/>
      <c r="T4" s="350"/>
      <c r="U4" s="350"/>
      <c r="V4" s="350"/>
    </row>
    <row r="5" spans="1:22" s="11" customFormat="1" ht="43.5" customHeight="1" thickBot="1" x14ac:dyDescent="0.3">
      <c r="A5" s="299" t="s">
        <v>2</v>
      </c>
      <c r="B5" s="300"/>
      <c r="C5" s="300"/>
      <c r="D5" s="350" t="s">
        <v>145</v>
      </c>
      <c r="E5" s="350"/>
      <c r="F5" s="350"/>
      <c r="G5" s="350"/>
      <c r="H5" s="350"/>
      <c r="I5" s="350"/>
      <c r="J5" s="350"/>
      <c r="K5" s="350"/>
      <c r="L5" s="350"/>
      <c r="M5" s="350"/>
      <c r="N5" s="350"/>
      <c r="O5" s="350"/>
      <c r="P5" s="350"/>
      <c r="Q5" s="350"/>
      <c r="R5" s="350"/>
      <c r="S5" s="350"/>
      <c r="T5" s="350"/>
      <c r="U5" s="350"/>
      <c r="V5" s="350"/>
    </row>
    <row r="6" spans="1:22" s="12" customFormat="1" ht="42.75" customHeight="1" x14ac:dyDescent="0.25">
      <c r="A6" s="332" t="s">
        <v>57</v>
      </c>
      <c r="B6" s="334" t="s">
        <v>58</v>
      </c>
      <c r="C6" s="328" t="s">
        <v>59</v>
      </c>
      <c r="D6" s="330" t="s">
        <v>60</v>
      </c>
      <c r="E6" s="331"/>
      <c r="F6" s="324" t="s">
        <v>137</v>
      </c>
      <c r="G6" s="324"/>
      <c r="H6" s="324"/>
      <c r="I6" s="324"/>
      <c r="J6" s="324"/>
      <c r="K6" s="324"/>
      <c r="L6" s="324"/>
      <c r="M6" s="324"/>
      <c r="N6" s="324"/>
      <c r="O6" s="324"/>
      <c r="P6" s="324"/>
      <c r="Q6" s="324"/>
      <c r="R6" s="324"/>
      <c r="S6" s="324"/>
      <c r="T6" s="324" t="s">
        <v>64</v>
      </c>
      <c r="U6" s="324"/>
      <c r="V6" s="336" t="s">
        <v>169</v>
      </c>
    </row>
    <row r="7" spans="1:22" s="12" customFormat="1" ht="59.25" customHeight="1" thickBot="1" x14ac:dyDescent="0.3">
      <c r="A7" s="333"/>
      <c r="B7" s="335"/>
      <c r="C7" s="329"/>
      <c r="D7" s="47" t="s">
        <v>61</v>
      </c>
      <c r="E7" s="47" t="s">
        <v>62</v>
      </c>
      <c r="F7" s="47" t="s">
        <v>63</v>
      </c>
      <c r="G7" s="46" t="s">
        <v>15</v>
      </c>
      <c r="H7" s="46" t="s">
        <v>16</v>
      </c>
      <c r="I7" s="46" t="s">
        <v>17</v>
      </c>
      <c r="J7" s="46" t="s">
        <v>18</v>
      </c>
      <c r="K7" s="46" t="s">
        <v>19</v>
      </c>
      <c r="L7" s="46" t="s">
        <v>20</v>
      </c>
      <c r="M7" s="46" t="s">
        <v>21</v>
      </c>
      <c r="N7" s="46" t="s">
        <v>22</v>
      </c>
      <c r="O7" s="46" t="s">
        <v>23</v>
      </c>
      <c r="P7" s="46" t="s">
        <v>24</v>
      </c>
      <c r="Q7" s="46" t="s">
        <v>25</v>
      </c>
      <c r="R7" s="46" t="s">
        <v>26</v>
      </c>
      <c r="S7" s="69" t="s">
        <v>27</v>
      </c>
      <c r="T7" s="69" t="s">
        <v>65</v>
      </c>
      <c r="U7" s="69" t="s">
        <v>66</v>
      </c>
      <c r="V7" s="337"/>
    </row>
    <row r="8" spans="1:22" s="13" customFormat="1" ht="135.75" customHeight="1" x14ac:dyDescent="0.25">
      <c r="A8" s="340" t="s">
        <v>157</v>
      </c>
      <c r="B8" s="325" t="s">
        <v>158</v>
      </c>
      <c r="C8" s="340" t="s">
        <v>163</v>
      </c>
      <c r="D8" s="341" t="s">
        <v>138</v>
      </c>
      <c r="E8" s="343"/>
      <c r="F8" s="48" t="s">
        <v>28</v>
      </c>
      <c r="G8" s="191">
        <v>0</v>
      </c>
      <c r="H8" s="191">
        <v>0</v>
      </c>
      <c r="I8" s="191">
        <v>0</v>
      </c>
      <c r="J8" s="191">
        <v>0</v>
      </c>
      <c r="K8" s="191">
        <v>0</v>
      </c>
      <c r="L8" s="191">
        <v>0</v>
      </c>
      <c r="M8" s="191">
        <v>0</v>
      </c>
      <c r="N8" s="191">
        <v>0</v>
      </c>
      <c r="O8" s="191">
        <v>0</v>
      </c>
      <c r="P8" s="191">
        <v>0</v>
      </c>
      <c r="Q8" s="191">
        <v>0</v>
      </c>
      <c r="R8" s="191">
        <v>1</v>
      </c>
      <c r="S8" s="108">
        <f>SUM(G8:R8)</f>
        <v>1</v>
      </c>
      <c r="T8" s="345">
        <v>1</v>
      </c>
      <c r="U8" s="338">
        <v>1</v>
      </c>
      <c r="V8" s="326" t="s">
        <v>172</v>
      </c>
    </row>
    <row r="9" spans="1:22" s="13" customFormat="1" ht="123.75" customHeight="1" x14ac:dyDescent="0.25">
      <c r="A9" s="340"/>
      <c r="B9" s="325"/>
      <c r="C9" s="340"/>
      <c r="D9" s="342"/>
      <c r="E9" s="344"/>
      <c r="F9" s="50" t="s">
        <v>29</v>
      </c>
      <c r="G9" s="104"/>
      <c r="H9" s="104"/>
      <c r="I9" s="104"/>
      <c r="J9" s="104"/>
      <c r="K9" s="104"/>
      <c r="L9" s="104"/>
      <c r="M9" s="105"/>
      <c r="N9" s="105"/>
      <c r="O9" s="105">
        <v>0</v>
      </c>
      <c r="P9" s="105">
        <v>0</v>
      </c>
      <c r="Q9" s="105">
        <v>0</v>
      </c>
      <c r="R9" s="105">
        <v>0</v>
      </c>
      <c r="S9" s="106">
        <f>SUM(G9:R9)</f>
        <v>0</v>
      </c>
      <c r="T9" s="346"/>
      <c r="U9" s="339"/>
      <c r="V9" s="327"/>
    </row>
    <row r="10" spans="1:22" s="15" customFormat="1" ht="18.75" customHeight="1" thickBot="1" x14ac:dyDescent="0.3">
      <c r="A10" s="347" t="s">
        <v>30</v>
      </c>
      <c r="B10" s="348"/>
      <c r="C10" s="348"/>
      <c r="D10" s="348"/>
      <c r="E10" s="348"/>
      <c r="F10" s="348"/>
      <c r="G10" s="348"/>
      <c r="H10" s="348"/>
      <c r="I10" s="348"/>
      <c r="J10" s="348"/>
      <c r="K10" s="348"/>
      <c r="L10" s="348"/>
      <c r="M10" s="348"/>
      <c r="N10" s="348"/>
      <c r="O10" s="348"/>
      <c r="P10" s="348"/>
      <c r="Q10" s="348"/>
      <c r="R10" s="348"/>
      <c r="S10" s="348"/>
      <c r="T10" s="76">
        <f>SUM(T8:T9)</f>
        <v>1</v>
      </c>
      <c r="U10" s="107">
        <f>SUM(U8:U9)</f>
        <v>1</v>
      </c>
      <c r="V10" s="14"/>
    </row>
    <row r="11" spans="1:22" x14ac:dyDescent="0.25">
      <c r="A11" s="13"/>
      <c r="B11" s="13"/>
      <c r="C11" s="19"/>
      <c r="D11" s="13"/>
      <c r="E11" s="13"/>
      <c r="F11" s="13"/>
      <c r="G11" s="13"/>
      <c r="H11" s="13"/>
      <c r="I11" s="13"/>
      <c r="J11" s="13"/>
      <c r="K11" s="13"/>
      <c r="L11" s="13"/>
      <c r="M11" s="13"/>
      <c r="N11" s="16"/>
      <c r="O11" s="16"/>
      <c r="P11" s="16"/>
      <c r="Q11" s="16"/>
      <c r="R11" s="16"/>
      <c r="S11" s="16"/>
      <c r="T11" s="16"/>
      <c r="U11" s="16"/>
    </row>
    <row r="12" spans="1:22" x14ac:dyDescent="0.25">
      <c r="A12" s="13"/>
      <c r="B12" s="13"/>
      <c r="C12" s="19"/>
      <c r="D12" s="13"/>
      <c r="E12" s="13"/>
      <c r="F12" s="13"/>
      <c r="G12" s="13"/>
      <c r="H12" s="13"/>
      <c r="I12" s="13"/>
      <c r="J12" s="13"/>
      <c r="K12" s="13"/>
      <c r="L12" s="13"/>
      <c r="M12" s="13"/>
      <c r="N12" s="16"/>
      <c r="O12" s="16"/>
      <c r="P12" s="16"/>
      <c r="Q12" s="16"/>
      <c r="R12" s="16"/>
      <c r="S12" s="16"/>
      <c r="T12" s="16"/>
      <c r="U12" s="16"/>
    </row>
    <row r="13" spans="1:22" ht="15" x14ac:dyDescent="0.25">
      <c r="A13" s="58" t="s">
        <v>125</v>
      </c>
      <c r="B13" s="4"/>
      <c r="C13" s="4"/>
      <c r="D13" s="4"/>
      <c r="E13" s="4"/>
      <c r="F13" s="4"/>
      <c r="G13" s="4"/>
      <c r="H13" s="22"/>
      <c r="I13" s="13"/>
      <c r="J13" s="13"/>
      <c r="K13" s="13"/>
      <c r="L13" s="13"/>
      <c r="M13" s="13"/>
      <c r="N13" s="16"/>
      <c r="O13" s="16"/>
      <c r="P13" s="16"/>
      <c r="Q13" s="16"/>
      <c r="R13" s="16"/>
      <c r="S13" s="16"/>
      <c r="T13" s="16"/>
      <c r="U13" s="16"/>
    </row>
    <row r="14" spans="1:22" ht="15" customHeight="1" x14ac:dyDescent="0.25">
      <c r="A14" s="60" t="s">
        <v>126</v>
      </c>
      <c r="B14" s="306" t="s">
        <v>127</v>
      </c>
      <c r="C14" s="306"/>
      <c r="D14" s="306"/>
      <c r="E14" s="306"/>
      <c r="F14" s="306"/>
      <c r="G14" s="306"/>
      <c r="H14" s="306"/>
      <c r="I14" s="308" t="s">
        <v>128</v>
      </c>
      <c r="J14" s="308"/>
      <c r="K14" s="308"/>
      <c r="L14" s="308"/>
      <c r="M14" s="308"/>
      <c r="N14" s="308"/>
      <c r="O14" s="308"/>
      <c r="P14" s="16"/>
      <c r="Q14" s="16"/>
      <c r="R14" s="16"/>
      <c r="S14" s="16"/>
      <c r="T14" s="16"/>
      <c r="U14" s="16"/>
    </row>
    <row r="15" spans="1:22" ht="33.75" customHeight="1" x14ac:dyDescent="0.25">
      <c r="A15" s="59">
        <v>11</v>
      </c>
      <c r="B15" s="309" t="s">
        <v>129</v>
      </c>
      <c r="C15" s="309"/>
      <c r="D15" s="309"/>
      <c r="E15" s="309"/>
      <c r="F15" s="309"/>
      <c r="G15" s="309"/>
      <c r="H15" s="309"/>
      <c r="I15" s="309" t="s">
        <v>131</v>
      </c>
      <c r="J15" s="309"/>
      <c r="K15" s="309"/>
      <c r="L15" s="309"/>
      <c r="M15" s="309"/>
      <c r="N15" s="309"/>
      <c r="O15" s="309"/>
      <c r="P15" s="16"/>
      <c r="Q15" s="16"/>
      <c r="R15" s="16"/>
      <c r="S15" s="16"/>
      <c r="T15" s="16"/>
      <c r="U15" s="16"/>
    </row>
    <row r="16" spans="1:22" x14ac:dyDescent="0.25">
      <c r="A16" s="13"/>
      <c r="B16" s="13"/>
      <c r="C16" s="19"/>
      <c r="D16" s="13"/>
      <c r="E16" s="13"/>
      <c r="F16" s="13"/>
      <c r="G16" s="13"/>
      <c r="H16" s="13"/>
      <c r="I16" s="13"/>
      <c r="J16" s="13"/>
      <c r="K16" s="13"/>
      <c r="L16" s="13"/>
      <c r="M16" s="13"/>
      <c r="N16" s="16"/>
      <c r="O16" s="16"/>
      <c r="P16" s="16"/>
      <c r="Q16" s="16"/>
      <c r="R16" s="16"/>
      <c r="S16" s="16"/>
      <c r="T16" s="16"/>
      <c r="U16" s="16"/>
    </row>
    <row r="17" spans="1:21" x14ac:dyDescent="0.25">
      <c r="A17" s="13"/>
      <c r="B17" s="13"/>
      <c r="C17" s="19"/>
      <c r="D17" s="13"/>
      <c r="E17" s="13"/>
      <c r="F17" s="13"/>
      <c r="G17" s="13"/>
      <c r="H17" s="13"/>
      <c r="I17" s="13"/>
      <c r="J17" s="13"/>
      <c r="K17" s="13"/>
      <c r="L17" s="13"/>
      <c r="M17" s="13"/>
      <c r="N17" s="16"/>
      <c r="O17" s="16"/>
      <c r="P17" s="16"/>
      <c r="Q17" s="16"/>
      <c r="R17" s="16"/>
      <c r="S17" s="16"/>
      <c r="T17" s="16"/>
      <c r="U17" s="16"/>
    </row>
    <row r="18" spans="1:21" x14ac:dyDescent="0.25">
      <c r="A18" s="13"/>
      <c r="B18" s="13"/>
      <c r="C18" s="19"/>
      <c r="D18" s="13"/>
      <c r="E18" s="13"/>
      <c r="F18" s="13"/>
      <c r="G18" s="13"/>
      <c r="H18" s="13"/>
      <c r="I18" s="13"/>
      <c r="J18" s="13"/>
      <c r="K18" s="13"/>
      <c r="L18" s="13"/>
      <c r="M18" s="13"/>
      <c r="N18" s="16"/>
      <c r="O18" s="16"/>
      <c r="P18" s="16"/>
      <c r="Q18" s="16"/>
      <c r="R18" s="16"/>
      <c r="S18" s="16"/>
      <c r="T18" s="16"/>
      <c r="U18" s="16"/>
    </row>
    <row r="19" spans="1:21" x14ac:dyDescent="0.25">
      <c r="A19" s="13"/>
      <c r="B19" s="13"/>
      <c r="C19" s="19"/>
      <c r="D19" s="13"/>
      <c r="E19" s="13"/>
      <c r="F19" s="13"/>
      <c r="G19" s="13"/>
      <c r="H19" s="13"/>
      <c r="I19" s="13"/>
      <c r="J19" s="13"/>
      <c r="K19" s="13"/>
      <c r="L19" s="13"/>
      <c r="M19" s="13"/>
      <c r="N19" s="16"/>
      <c r="O19" s="16"/>
      <c r="P19" s="16"/>
      <c r="Q19" s="16"/>
      <c r="R19" s="16"/>
      <c r="S19" s="16"/>
      <c r="T19" s="16"/>
      <c r="U19" s="16"/>
    </row>
    <row r="20" spans="1:21" x14ac:dyDescent="0.25">
      <c r="A20" s="13"/>
      <c r="B20" s="13"/>
      <c r="C20" s="19"/>
      <c r="D20" s="13"/>
      <c r="E20" s="13"/>
      <c r="F20" s="13"/>
      <c r="G20" s="13"/>
      <c r="H20" s="13"/>
      <c r="I20" s="13"/>
      <c r="J20" s="13"/>
      <c r="K20" s="13"/>
      <c r="L20" s="13"/>
      <c r="M20" s="13"/>
      <c r="N20" s="16"/>
      <c r="O20" s="16"/>
      <c r="P20" s="16"/>
      <c r="Q20" s="16"/>
      <c r="R20" s="16"/>
      <c r="S20" s="16"/>
      <c r="T20" s="16"/>
      <c r="U20" s="16"/>
    </row>
    <row r="21" spans="1:21" x14ac:dyDescent="0.25">
      <c r="A21" s="13"/>
      <c r="B21" s="13"/>
      <c r="C21" s="19"/>
      <c r="D21" s="13"/>
      <c r="E21" s="13"/>
      <c r="F21" s="13"/>
      <c r="G21" s="13"/>
      <c r="H21" s="13"/>
      <c r="I21" s="13"/>
      <c r="J21" s="13"/>
      <c r="K21" s="13"/>
      <c r="L21" s="13"/>
      <c r="M21" s="13"/>
      <c r="N21" s="16"/>
      <c r="O21" s="16"/>
      <c r="P21" s="16"/>
      <c r="Q21" s="16"/>
      <c r="R21" s="16"/>
      <c r="S21" s="16"/>
      <c r="T21" s="16"/>
      <c r="U21" s="16"/>
    </row>
    <row r="22" spans="1:21" x14ac:dyDescent="0.25">
      <c r="A22" s="13"/>
      <c r="B22" s="13"/>
      <c r="C22" s="19"/>
      <c r="D22" s="13"/>
      <c r="E22" s="13"/>
      <c r="F22" s="13"/>
      <c r="G22" s="13"/>
      <c r="H22" s="13"/>
      <c r="I22" s="13"/>
      <c r="J22" s="13"/>
      <c r="K22" s="13"/>
      <c r="L22" s="13"/>
      <c r="M22" s="13"/>
      <c r="N22" s="16"/>
      <c r="O22" s="16"/>
      <c r="P22" s="16"/>
      <c r="Q22" s="16"/>
      <c r="R22" s="16"/>
      <c r="S22" s="16"/>
      <c r="T22" s="16"/>
      <c r="U22" s="16"/>
    </row>
    <row r="23" spans="1:21" x14ac:dyDescent="0.25">
      <c r="A23" s="13"/>
      <c r="B23" s="13"/>
      <c r="C23" s="19"/>
      <c r="D23" s="13"/>
      <c r="E23" s="13"/>
      <c r="F23" s="13"/>
      <c r="G23" s="13"/>
      <c r="H23" s="13"/>
      <c r="I23" s="13"/>
      <c r="J23" s="13"/>
      <c r="K23" s="13"/>
      <c r="L23" s="13"/>
      <c r="M23" s="13"/>
      <c r="N23" s="16"/>
      <c r="O23" s="16"/>
      <c r="P23" s="16"/>
      <c r="Q23" s="16"/>
      <c r="R23" s="16"/>
      <c r="S23" s="16"/>
      <c r="T23" s="16"/>
      <c r="U23" s="16"/>
    </row>
    <row r="24" spans="1:21" x14ac:dyDescent="0.25">
      <c r="A24" s="13"/>
      <c r="B24" s="13"/>
      <c r="C24" s="19"/>
      <c r="D24" s="13"/>
      <c r="E24" s="13"/>
      <c r="F24" s="13"/>
      <c r="G24" s="13"/>
      <c r="H24" s="13"/>
      <c r="I24" s="13"/>
      <c r="J24" s="13"/>
      <c r="K24" s="13"/>
      <c r="L24" s="13"/>
      <c r="M24" s="13"/>
      <c r="N24" s="16"/>
      <c r="O24" s="16"/>
      <c r="P24" s="16"/>
      <c r="Q24" s="16"/>
      <c r="R24" s="16"/>
      <c r="S24" s="16"/>
      <c r="T24" s="16"/>
      <c r="U24" s="16"/>
    </row>
    <row r="25" spans="1:21" x14ac:dyDescent="0.25">
      <c r="A25" s="13"/>
      <c r="B25" s="13"/>
      <c r="C25" s="19"/>
      <c r="D25" s="13"/>
      <c r="E25" s="13"/>
      <c r="F25" s="13"/>
      <c r="G25" s="13"/>
      <c r="H25" s="13"/>
      <c r="I25" s="13"/>
      <c r="J25" s="13"/>
      <c r="K25" s="13"/>
      <c r="L25" s="13"/>
      <c r="M25" s="13"/>
      <c r="N25" s="16"/>
      <c r="O25" s="16"/>
      <c r="P25" s="16"/>
      <c r="Q25" s="16"/>
      <c r="R25" s="16"/>
      <c r="S25" s="16"/>
      <c r="T25" s="16"/>
      <c r="U25" s="16"/>
    </row>
    <row r="26" spans="1:21" x14ac:dyDescent="0.25">
      <c r="A26" s="13"/>
      <c r="B26" s="13"/>
      <c r="C26" s="19"/>
      <c r="D26" s="13"/>
      <c r="E26" s="13"/>
      <c r="F26" s="13"/>
      <c r="G26" s="13"/>
      <c r="H26" s="13"/>
      <c r="I26" s="13"/>
      <c r="J26" s="13"/>
      <c r="K26" s="13"/>
      <c r="L26" s="13"/>
      <c r="M26" s="13"/>
      <c r="N26" s="16"/>
      <c r="O26" s="16"/>
      <c r="P26" s="16"/>
      <c r="Q26" s="16"/>
      <c r="R26" s="16"/>
      <c r="S26" s="16"/>
      <c r="T26" s="16"/>
      <c r="U26" s="16"/>
    </row>
    <row r="27" spans="1:21" x14ac:dyDescent="0.25">
      <c r="A27" s="13"/>
      <c r="B27" s="13"/>
      <c r="C27" s="19"/>
      <c r="D27" s="13"/>
      <c r="E27" s="13"/>
      <c r="F27" s="13"/>
      <c r="G27" s="13"/>
      <c r="H27" s="13"/>
      <c r="I27" s="13"/>
      <c r="J27" s="13"/>
      <c r="K27" s="13"/>
      <c r="L27" s="13"/>
      <c r="M27" s="13"/>
      <c r="N27" s="16"/>
      <c r="O27" s="16"/>
      <c r="P27" s="16"/>
      <c r="Q27" s="16"/>
      <c r="R27" s="16"/>
      <c r="S27" s="16"/>
      <c r="T27" s="16"/>
      <c r="U27" s="16"/>
    </row>
    <row r="28" spans="1:21" x14ac:dyDescent="0.25">
      <c r="A28" s="13"/>
      <c r="B28" s="13"/>
      <c r="C28" s="19"/>
      <c r="D28" s="13"/>
      <c r="E28" s="13"/>
      <c r="F28" s="13"/>
      <c r="G28" s="13"/>
      <c r="H28" s="13"/>
      <c r="I28" s="13"/>
      <c r="J28" s="13"/>
      <c r="K28" s="13"/>
      <c r="L28" s="13"/>
      <c r="M28" s="13"/>
      <c r="N28" s="16"/>
      <c r="O28" s="16"/>
      <c r="P28" s="16"/>
      <c r="Q28" s="16"/>
      <c r="R28" s="16"/>
      <c r="S28" s="16"/>
      <c r="T28" s="16"/>
      <c r="U28" s="16"/>
    </row>
    <row r="29" spans="1:21" x14ac:dyDescent="0.25">
      <c r="A29" s="13"/>
      <c r="B29" s="13"/>
      <c r="C29" s="19"/>
      <c r="D29" s="13"/>
      <c r="E29" s="13"/>
      <c r="F29" s="13"/>
      <c r="G29" s="13"/>
      <c r="H29" s="13"/>
      <c r="I29" s="13"/>
      <c r="J29" s="13"/>
      <c r="K29" s="13"/>
      <c r="L29" s="13"/>
      <c r="M29" s="13"/>
      <c r="N29" s="16"/>
      <c r="O29" s="16"/>
      <c r="P29" s="16"/>
      <c r="Q29" s="16"/>
      <c r="R29" s="16"/>
      <c r="S29" s="16"/>
      <c r="T29" s="16"/>
      <c r="U29" s="16"/>
    </row>
    <row r="30" spans="1:21" x14ac:dyDescent="0.25">
      <c r="A30" s="13"/>
      <c r="B30" s="13"/>
      <c r="C30" s="19"/>
      <c r="D30" s="13"/>
      <c r="E30" s="13"/>
      <c r="F30" s="13"/>
      <c r="G30" s="13"/>
      <c r="H30" s="13"/>
      <c r="I30" s="13"/>
      <c r="J30" s="13"/>
      <c r="K30" s="13"/>
      <c r="L30" s="13"/>
      <c r="M30" s="13"/>
      <c r="N30" s="16"/>
      <c r="O30" s="16"/>
      <c r="P30" s="16"/>
      <c r="Q30" s="16"/>
      <c r="R30" s="16"/>
      <c r="S30" s="16"/>
      <c r="T30" s="16"/>
      <c r="U30" s="16"/>
    </row>
    <row r="31" spans="1:21" x14ac:dyDescent="0.25">
      <c r="A31" s="13"/>
      <c r="B31" s="13"/>
      <c r="C31" s="19"/>
      <c r="D31" s="13"/>
      <c r="E31" s="13"/>
      <c r="F31" s="13"/>
      <c r="G31" s="13"/>
      <c r="H31" s="13"/>
      <c r="I31" s="13"/>
      <c r="J31" s="13"/>
      <c r="K31" s="13"/>
      <c r="L31" s="13"/>
      <c r="M31" s="13"/>
      <c r="N31" s="16"/>
      <c r="O31" s="16"/>
      <c r="P31" s="16"/>
      <c r="Q31" s="16"/>
      <c r="R31" s="16"/>
      <c r="S31" s="16"/>
      <c r="T31" s="16"/>
      <c r="U31" s="16"/>
    </row>
    <row r="32" spans="1:21" x14ac:dyDescent="0.25">
      <c r="A32" s="13"/>
      <c r="B32" s="13"/>
      <c r="C32" s="19"/>
      <c r="D32" s="13"/>
      <c r="E32" s="13"/>
      <c r="F32" s="13"/>
      <c r="G32" s="13"/>
      <c r="H32" s="13"/>
      <c r="I32" s="13"/>
      <c r="J32" s="13"/>
      <c r="K32" s="13"/>
      <c r="L32" s="13"/>
      <c r="M32" s="13"/>
      <c r="N32" s="16"/>
      <c r="O32" s="16"/>
      <c r="P32" s="16"/>
      <c r="Q32" s="16"/>
      <c r="R32" s="16"/>
      <c r="S32" s="16"/>
      <c r="T32" s="16"/>
      <c r="U32" s="16"/>
    </row>
    <row r="33" spans="1:21" x14ac:dyDescent="0.25">
      <c r="A33" s="13"/>
      <c r="B33" s="13"/>
      <c r="C33" s="19"/>
      <c r="D33" s="13"/>
      <c r="E33" s="13"/>
      <c r="F33" s="13"/>
      <c r="G33" s="13"/>
      <c r="H33" s="13"/>
      <c r="I33" s="13"/>
      <c r="J33" s="13"/>
      <c r="K33" s="13"/>
      <c r="L33" s="13"/>
      <c r="M33" s="13"/>
      <c r="N33" s="16"/>
      <c r="O33" s="16"/>
      <c r="P33" s="16"/>
      <c r="Q33" s="16"/>
      <c r="R33" s="16"/>
      <c r="S33" s="16"/>
      <c r="T33" s="16"/>
      <c r="U33" s="16"/>
    </row>
    <row r="34" spans="1:21" x14ac:dyDescent="0.25">
      <c r="A34" s="13"/>
      <c r="B34" s="13"/>
      <c r="C34" s="19"/>
      <c r="D34" s="13"/>
      <c r="E34" s="13"/>
      <c r="F34" s="13"/>
      <c r="G34" s="13"/>
      <c r="H34" s="13"/>
      <c r="I34" s="13"/>
      <c r="J34" s="13"/>
      <c r="K34" s="13"/>
      <c r="L34" s="13"/>
      <c r="M34" s="13"/>
      <c r="N34" s="16"/>
      <c r="O34" s="16"/>
      <c r="P34" s="16"/>
      <c r="Q34" s="16"/>
      <c r="R34" s="16"/>
      <c r="S34" s="16"/>
      <c r="T34" s="16"/>
      <c r="U34" s="16"/>
    </row>
    <row r="35" spans="1:21" x14ac:dyDescent="0.25">
      <c r="A35" s="13"/>
      <c r="B35" s="13"/>
      <c r="C35" s="19"/>
      <c r="D35" s="13"/>
      <c r="E35" s="13"/>
      <c r="F35" s="13"/>
      <c r="G35" s="13"/>
      <c r="H35" s="13"/>
      <c r="I35" s="13"/>
      <c r="J35" s="13"/>
      <c r="K35" s="13"/>
      <c r="L35" s="13"/>
      <c r="M35" s="13"/>
      <c r="N35" s="16"/>
      <c r="O35" s="16"/>
      <c r="P35" s="16"/>
      <c r="Q35" s="16"/>
      <c r="R35" s="16"/>
      <c r="S35" s="16"/>
      <c r="T35" s="16"/>
      <c r="U35" s="16"/>
    </row>
    <row r="36" spans="1:21" x14ac:dyDescent="0.25">
      <c r="A36" s="13"/>
      <c r="B36" s="13"/>
      <c r="C36" s="19"/>
      <c r="D36" s="13"/>
      <c r="E36" s="13"/>
      <c r="F36" s="13"/>
      <c r="G36" s="13"/>
      <c r="H36" s="13"/>
      <c r="I36" s="13"/>
      <c r="J36" s="13"/>
      <c r="K36" s="13"/>
      <c r="L36" s="13"/>
      <c r="M36" s="13"/>
      <c r="N36" s="16"/>
      <c r="O36" s="16"/>
      <c r="P36" s="16"/>
      <c r="Q36" s="16"/>
      <c r="R36" s="16"/>
      <c r="S36" s="16"/>
      <c r="T36" s="16"/>
      <c r="U36" s="16"/>
    </row>
    <row r="37" spans="1:21" x14ac:dyDescent="0.25">
      <c r="A37" s="13"/>
      <c r="B37" s="13"/>
      <c r="C37" s="19"/>
      <c r="D37" s="13"/>
      <c r="E37" s="13"/>
      <c r="F37" s="13"/>
      <c r="G37" s="13"/>
      <c r="H37" s="13"/>
      <c r="I37" s="13"/>
      <c r="J37" s="13"/>
      <c r="K37" s="13"/>
      <c r="L37" s="13"/>
      <c r="M37" s="13"/>
      <c r="N37" s="16"/>
      <c r="O37" s="16"/>
      <c r="P37" s="16"/>
      <c r="Q37" s="16"/>
      <c r="R37" s="16"/>
      <c r="S37" s="16"/>
      <c r="T37" s="16"/>
      <c r="U37" s="16"/>
    </row>
    <row r="38" spans="1:21" x14ac:dyDescent="0.25">
      <c r="A38" s="13"/>
      <c r="B38" s="13"/>
      <c r="C38" s="19"/>
      <c r="D38" s="13"/>
      <c r="E38" s="13"/>
      <c r="F38" s="13"/>
      <c r="G38" s="13"/>
      <c r="H38" s="13"/>
      <c r="I38" s="13"/>
      <c r="J38" s="13"/>
      <c r="K38" s="13"/>
      <c r="L38" s="13"/>
      <c r="M38" s="13"/>
      <c r="N38" s="16"/>
      <c r="O38" s="16"/>
      <c r="P38" s="16"/>
      <c r="Q38" s="16"/>
      <c r="R38" s="16"/>
      <c r="S38" s="16"/>
      <c r="T38" s="16"/>
      <c r="U38" s="16"/>
    </row>
    <row r="39" spans="1:21" x14ac:dyDescent="0.25">
      <c r="A39" s="13"/>
      <c r="B39" s="13"/>
      <c r="C39" s="19"/>
      <c r="D39" s="13"/>
      <c r="E39" s="13"/>
      <c r="F39" s="13"/>
      <c r="G39" s="13"/>
      <c r="H39" s="13"/>
      <c r="I39" s="13"/>
      <c r="J39" s="13"/>
      <c r="K39" s="13"/>
      <c r="L39" s="13"/>
      <c r="M39" s="13"/>
      <c r="N39" s="16"/>
      <c r="O39" s="16"/>
      <c r="P39" s="16"/>
      <c r="Q39" s="16"/>
      <c r="R39" s="16"/>
      <c r="S39" s="16"/>
      <c r="T39" s="16"/>
      <c r="U39" s="16"/>
    </row>
    <row r="40" spans="1:21" x14ac:dyDescent="0.25">
      <c r="A40" s="13"/>
      <c r="B40" s="13"/>
      <c r="C40" s="19"/>
      <c r="D40" s="13"/>
      <c r="E40" s="13"/>
      <c r="F40" s="13"/>
      <c r="G40" s="13"/>
      <c r="H40" s="13"/>
      <c r="I40" s="13"/>
      <c r="J40" s="13"/>
      <c r="K40" s="13"/>
      <c r="L40" s="13"/>
      <c r="M40" s="13"/>
      <c r="N40" s="16"/>
      <c r="O40" s="16"/>
      <c r="P40" s="16"/>
      <c r="Q40" s="16"/>
      <c r="R40" s="16"/>
      <c r="S40" s="16"/>
      <c r="T40" s="16"/>
      <c r="U40" s="16"/>
    </row>
    <row r="41" spans="1:21" x14ac:dyDescent="0.25">
      <c r="A41" s="13"/>
      <c r="B41" s="13"/>
      <c r="C41" s="19"/>
      <c r="D41" s="13"/>
      <c r="E41" s="13"/>
      <c r="F41" s="13"/>
      <c r="G41" s="13"/>
      <c r="H41" s="13"/>
      <c r="I41" s="13"/>
      <c r="J41" s="13"/>
      <c r="K41" s="13"/>
      <c r="L41" s="13"/>
      <c r="M41" s="13"/>
      <c r="N41" s="16"/>
      <c r="O41" s="16"/>
      <c r="P41" s="16"/>
      <c r="Q41" s="16"/>
      <c r="R41" s="16"/>
      <c r="S41" s="16"/>
      <c r="T41" s="16"/>
      <c r="U41" s="16"/>
    </row>
    <row r="42" spans="1:21" x14ac:dyDescent="0.25">
      <c r="A42" s="13"/>
      <c r="B42" s="13"/>
      <c r="C42" s="19"/>
      <c r="D42" s="13"/>
      <c r="E42" s="13"/>
      <c r="F42" s="13"/>
      <c r="G42" s="13"/>
      <c r="H42" s="13"/>
      <c r="I42" s="13"/>
      <c r="J42" s="13"/>
      <c r="K42" s="13"/>
      <c r="L42" s="13"/>
      <c r="M42" s="13"/>
      <c r="N42" s="16"/>
      <c r="O42" s="16"/>
      <c r="P42" s="16"/>
      <c r="Q42" s="16"/>
      <c r="R42" s="16"/>
      <c r="S42" s="16"/>
      <c r="T42" s="16"/>
      <c r="U42" s="16"/>
    </row>
    <row r="43" spans="1:21" x14ac:dyDescent="0.25">
      <c r="A43" s="13"/>
      <c r="B43" s="13"/>
      <c r="C43" s="19"/>
      <c r="D43" s="13"/>
      <c r="E43" s="13"/>
      <c r="F43" s="13"/>
      <c r="G43" s="13"/>
      <c r="H43" s="13"/>
      <c r="I43" s="13"/>
      <c r="J43" s="13"/>
      <c r="K43" s="13"/>
      <c r="L43" s="13"/>
      <c r="M43" s="13"/>
      <c r="N43" s="16"/>
      <c r="O43" s="16"/>
      <c r="P43" s="16"/>
      <c r="Q43" s="16"/>
      <c r="R43" s="16"/>
      <c r="S43" s="16"/>
      <c r="T43" s="16"/>
      <c r="U43" s="16"/>
    </row>
    <row r="44" spans="1:21" x14ac:dyDescent="0.25">
      <c r="A44" s="13"/>
      <c r="B44" s="13"/>
      <c r="C44" s="19"/>
      <c r="D44" s="13"/>
      <c r="E44" s="13"/>
      <c r="F44" s="13"/>
      <c r="G44" s="13"/>
      <c r="H44" s="13"/>
      <c r="I44" s="13"/>
      <c r="J44" s="13"/>
      <c r="K44" s="13"/>
      <c r="L44" s="13"/>
      <c r="M44" s="13"/>
      <c r="N44" s="16"/>
      <c r="O44" s="16"/>
      <c r="P44" s="16"/>
      <c r="Q44" s="16"/>
      <c r="R44" s="16"/>
      <c r="S44" s="16"/>
      <c r="T44" s="16"/>
      <c r="U44" s="16"/>
    </row>
    <row r="45" spans="1:21" x14ac:dyDescent="0.25">
      <c r="A45" s="13"/>
      <c r="B45" s="13"/>
      <c r="C45" s="19"/>
      <c r="D45" s="13"/>
      <c r="E45" s="13"/>
      <c r="F45" s="13"/>
      <c r="G45" s="13"/>
      <c r="H45" s="13"/>
      <c r="I45" s="13"/>
      <c r="J45" s="13"/>
      <c r="K45" s="13"/>
      <c r="L45" s="13"/>
      <c r="M45" s="13"/>
      <c r="N45" s="16"/>
      <c r="O45" s="16"/>
      <c r="P45" s="16"/>
      <c r="Q45" s="16"/>
      <c r="R45" s="16"/>
      <c r="S45" s="16"/>
      <c r="T45" s="16"/>
      <c r="U45" s="16"/>
    </row>
    <row r="46" spans="1:21" x14ac:dyDescent="0.25">
      <c r="A46" s="13"/>
      <c r="B46" s="13"/>
      <c r="C46" s="19"/>
      <c r="D46" s="13"/>
      <c r="E46" s="13"/>
      <c r="F46" s="13"/>
      <c r="G46" s="13"/>
      <c r="H46" s="13"/>
      <c r="I46" s="13"/>
      <c r="J46" s="13"/>
      <c r="K46" s="13"/>
      <c r="L46" s="13"/>
      <c r="M46" s="13"/>
      <c r="N46" s="16"/>
      <c r="O46" s="16"/>
      <c r="P46" s="16"/>
      <c r="Q46" s="16"/>
      <c r="R46" s="16"/>
      <c r="S46" s="16"/>
      <c r="T46" s="16"/>
      <c r="U46" s="16"/>
    </row>
    <row r="47" spans="1:21" x14ac:dyDescent="0.25">
      <c r="A47" s="13"/>
      <c r="B47" s="13"/>
      <c r="C47" s="19"/>
      <c r="D47" s="13"/>
      <c r="E47" s="13"/>
      <c r="F47" s="13"/>
      <c r="G47" s="13"/>
      <c r="H47" s="13"/>
      <c r="I47" s="13"/>
      <c r="J47" s="13"/>
      <c r="K47" s="13"/>
      <c r="L47" s="13"/>
      <c r="M47" s="13"/>
      <c r="N47" s="16"/>
      <c r="O47" s="16"/>
      <c r="P47" s="16"/>
      <c r="Q47" s="16"/>
      <c r="R47" s="16"/>
      <c r="S47" s="16"/>
      <c r="T47" s="16"/>
      <c r="U47" s="16"/>
    </row>
    <row r="48" spans="1:21" x14ac:dyDescent="0.25">
      <c r="A48" s="13"/>
      <c r="B48" s="13"/>
      <c r="C48" s="19"/>
      <c r="D48" s="13"/>
      <c r="E48" s="13"/>
      <c r="F48" s="13"/>
      <c r="G48" s="13"/>
      <c r="H48" s="13"/>
      <c r="I48" s="13"/>
      <c r="J48" s="13"/>
      <c r="K48" s="13"/>
      <c r="L48" s="13"/>
      <c r="M48" s="13"/>
      <c r="N48" s="16"/>
      <c r="O48" s="16"/>
      <c r="P48" s="16"/>
      <c r="Q48" s="16"/>
      <c r="R48" s="16"/>
      <c r="S48" s="16"/>
      <c r="T48" s="16"/>
      <c r="U48" s="16"/>
    </row>
    <row r="49" spans="1:21" x14ac:dyDescent="0.25">
      <c r="A49" s="13"/>
      <c r="B49" s="13"/>
      <c r="C49" s="19"/>
      <c r="D49" s="13"/>
      <c r="E49" s="13"/>
      <c r="F49" s="13"/>
      <c r="G49" s="13"/>
      <c r="H49" s="13"/>
      <c r="I49" s="13"/>
      <c r="J49" s="13"/>
      <c r="K49" s="13"/>
      <c r="L49" s="13"/>
      <c r="M49" s="13"/>
      <c r="N49" s="16"/>
      <c r="O49" s="16"/>
      <c r="P49" s="16"/>
      <c r="Q49" s="16"/>
      <c r="R49" s="16"/>
      <c r="S49" s="16"/>
      <c r="T49" s="16"/>
      <c r="U49" s="16"/>
    </row>
    <row r="50" spans="1:21" x14ac:dyDescent="0.25">
      <c r="A50" s="13"/>
      <c r="B50" s="13"/>
      <c r="C50" s="19"/>
      <c r="D50" s="13"/>
      <c r="E50" s="13"/>
      <c r="F50" s="13"/>
      <c r="G50" s="13"/>
      <c r="H50" s="13"/>
      <c r="I50" s="13"/>
      <c r="J50" s="13"/>
      <c r="K50" s="13"/>
      <c r="L50" s="13"/>
      <c r="M50" s="13"/>
      <c r="N50" s="16"/>
      <c r="O50" s="16"/>
      <c r="P50" s="16"/>
      <c r="Q50" s="16"/>
      <c r="R50" s="16"/>
      <c r="S50" s="16"/>
      <c r="T50" s="16"/>
      <c r="U50" s="16"/>
    </row>
    <row r="51" spans="1:21" x14ac:dyDescent="0.25">
      <c r="A51" s="13"/>
      <c r="B51" s="13"/>
      <c r="C51" s="19"/>
      <c r="D51" s="13"/>
      <c r="E51" s="13"/>
      <c r="F51" s="13"/>
      <c r="G51" s="13"/>
      <c r="H51" s="13"/>
      <c r="I51" s="13"/>
      <c r="J51" s="13"/>
      <c r="K51" s="13"/>
      <c r="L51" s="13"/>
      <c r="M51" s="13"/>
      <c r="N51" s="16"/>
      <c r="O51" s="16"/>
      <c r="P51" s="16"/>
      <c r="Q51" s="16"/>
      <c r="R51" s="16"/>
      <c r="S51" s="16"/>
      <c r="T51" s="16"/>
      <c r="U51" s="16"/>
    </row>
    <row r="52" spans="1:21" x14ac:dyDescent="0.25">
      <c r="A52" s="13"/>
      <c r="B52" s="13"/>
      <c r="C52" s="19"/>
      <c r="D52" s="13"/>
      <c r="E52" s="13"/>
      <c r="F52" s="13"/>
      <c r="G52" s="13"/>
      <c r="H52" s="13"/>
      <c r="I52" s="13"/>
      <c r="J52" s="13"/>
      <c r="K52" s="13"/>
      <c r="L52" s="13"/>
      <c r="M52" s="13"/>
      <c r="N52" s="16"/>
      <c r="O52" s="16"/>
      <c r="P52" s="16"/>
      <c r="Q52" s="16"/>
      <c r="R52" s="16"/>
      <c r="S52" s="16"/>
      <c r="T52" s="16"/>
      <c r="U52" s="16"/>
    </row>
    <row r="53" spans="1:21" x14ac:dyDescent="0.25">
      <c r="A53" s="13"/>
      <c r="B53" s="13"/>
      <c r="C53" s="19"/>
      <c r="D53" s="13"/>
      <c r="E53" s="13"/>
      <c r="F53" s="13"/>
      <c r="G53" s="13"/>
      <c r="H53" s="13"/>
      <c r="I53" s="13"/>
      <c r="J53" s="13"/>
      <c r="K53" s="13"/>
      <c r="L53" s="13"/>
      <c r="M53" s="13"/>
      <c r="N53" s="16"/>
      <c r="O53" s="16"/>
      <c r="P53" s="16"/>
      <c r="Q53" s="16"/>
      <c r="R53" s="16"/>
      <c r="S53" s="16"/>
      <c r="T53" s="16"/>
      <c r="U53" s="16"/>
    </row>
    <row r="54" spans="1:21" x14ac:dyDescent="0.25">
      <c r="A54" s="13"/>
      <c r="B54" s="13"/>
      <c r="C54" s="19"/>
      <c r="D54" s="13"/>
      <c r="E54" s="13"/>
      <c r="F54" s="13"/>
      <c r="G54" s="13"/>
      <c r="H54" s="13"/>
      <c r="I54" s="13"/>
      <c r="J54" s="13"/>
      <c r="K54" s="13"/>
      <c r="L54" s="13"/>
      <c r="M54" s="13"/>
      <c r="N54" s="16"/>
      <c r="O54" s="16"/>
      <c r="P54" s="16"/>
      <c r="Q54" s="16"/>
      <c r="R54" s="16"/>
      <c r="S54" s="16"/>
      <c r="T54" s="16"/>
      <c r="U54" s="16"/>
    </row>
    <row r="55" spans="1:21" x14ac:dyDescent="0.25">
      <c r="A55" s="13"/>
      <c r="B55" s="13"/>
      <c r="C55" s="19"/>
      <c r="D55" s="13"/>
      <c r="E55" s="13"/>
      <c r="F55" s="13"/>
      <c r="G55" s="13"/>
      <c r="H55" s="13"/>
      <c r="I55" s="13"/>
      <c r="J55" s="13"/>
      <c r="K55" s="13"/>
      <c r="L55" s="13"/>
      <c r="M55" s="13"/>
      <c r="N55" s="16"/>
      <c r="O55" s="16"/>
      <c r="P55" s="16"/>
      <c r="Q55" s="16"/>
      <c r="R55" s="16"/>
      <c r="S55" s="16"/>
      <c r="T55" s="16"/>
      <c r="U55" s="16"/>
    </row>
    <row r="56" spans="1:21" x14ac:dyDescent="0.25">
      <c r="A56" s="13"/>
      <c r="B56" s="13"/>
      <c r="C56" s="19"/>
      <c r="D56" s="13"/>
      <c r="E56" s="13"/>
      <c r="F56" s="13"/>
      <c r="G56" s="13"/>
      <c r="H56" s="13"/>
      <c r="I56" s="13"/>
      <c r="J56" s="13"/>
      <c r="K56" s="13"/>
      <c r="L56" s="13"/>
      <c r="M56" s="13"/>
      <c r="N56" s="16"/>
      <c r="O56" s="16"/>
      <c r="P56" s="16"/>
      <c r="Q56" s="16"/>
      <c r="R56" s="16"/>
      <c r="S56" s="16"/>
      <c r="T56" s="16"/>
      <c r="U56" s="16"/>
    </row>
    <row r="57" spans="1:21" x14ac:dyDescent="0.25">
      <c r="A57" s="13"/>
      <c r="B57" s="13"/>
      <c r="C57" s="19"/>
      <c r="D57" s="13"/>
      <c r="E57" s="13"/>
      <c r="F57" s="13"/>
      <c r="G57" s="13"/>
      <c r="H57" s="13"/>
      <c r="I57" s="13"/>
      <c r="J57" s="13"/>
      <c r="K57" s="13"/>
      <c r="L57" s="13"/>
      <c r="M57" s="13"/>
      <c r="N57" s="16"/>
      <c r="O57" s="16"/>
      <c r="P57" s="16"/>
      <c r="Q57" s="16"/>
      <c r="R57" s="16"/>
      <c r="S57" s="16"/>
      <c r="T57" s="16"/>
      <c r="U57" s="16"/>
    </row>
    <row r="58" spans="1:21" x14ac:dyDescent="0.25">
      <c r="A58" s="13"/>
      <c r="B58" s="13"/>
      <c r="C58" s="19"/>
      <c r="D58" s="13"/>
      <c r="E58" s="13"/>
      <c r="F58" s="13"/>
      <c r="G58" s="13"/>
      <c r="H58" s="13"/>
      <c r="I58" s="13"/>
      <c r="J58" s="13"/>
      <c r="K58" s="13"/>
      <c r="L58" s="13"/>
      <c r="M58" s="13"/>
      <c r="N58" s="16"/>
      <c r="O58" s="16"/>
      <c r="P58" s="16"/>
      <c r="Q58" s="16"/>
      <c r="R58" s="16"/>
      <c r="S58" s="16"/>
      <c r="T58" s="16"/>
      <c r="U58" s="16"/>
    </row>
    <row r="59" spans="1:21" x14ac:dyDescent="0.25">
      <c r="A59" s="13"/>
      <c r="B59" s="13"/>
      <c r="C59" s="19"/>
      <c r="D59" s="13"/>
      <c r="E59" s="13"/>
      <c r="F59" s="13"/>
      <c r="G59" s="13"/>
      <c r="H59" s="13"/>
      <c r="I59" s="13"/>
      <c r="J59" s="13"/>
      <c r="K59" s="13"/>
      <c r="L59" s="13"/>
      <c r="M59" s="13"/>
      <c r="N59" s="16"/>
      <c r="O59" s="16"/>
      <c r="P59" s="16"/>
      <c r="Q59" s="16"/>
      <c r="R59" s="16"/>
      <c r="S59" s="16"/>
      <c r="T59" s="16"/>
      <c r="U59" s="16"/>
    </row>
    <row r="60" spans="1:21" x14ac:dyDescent="0.25">
      <c r="A60" s="13"/>
      <c r="B60" s="13"/>
      <c r="C60" s="19"/>
      <c r="D60" s="13"/>
      <c r="E60" s="13"/>
      <c r="F60" s="13"/>
      <c r="G60" s="13"/>
      <c r="H60" s="13"/>
      <c r="I60" s="13"/>
      <c r="J60" s="13"/>
      <c r="K60" s="13"/>
      <c r="L60" s="13"/>
      <c r="M60" s="13"/>
      <c r="N60" s="16"/>
      <c r="O60" s="16"/>
      <c r="P60" s="16"/>
      <c r="Q60" s="16"/>
      <c r="R60" s="16"/>
      <c r="S60" s="16"/>
      <c r="T60" s="16"/>
      <c r="U60" s="16"/>
    </row>
    <row r="61" spans="1:21" x14ac:dyDescent="0.25">
      <c r="A61" s="13"/>
      <c r="B61" s="13"/>
      <c r="C61" s="19"/>
      <c r="D61" s="13"/>
      <c r="E61" s="13"/>
      <c r="F61" s="13"/>
      <c r="G61" s="13"/>
      <c r="H61" s="13"/>
      <c r="I61" s="13"/>
      <c r="J61" s="13"/>
      <c r="K61" s="13"/>
      <c r="L61" s="13"/>
      <c r="M61" s="13"/>
      <c r="N61" s="16"/>
      <c r="O61" s="16"/>
      <c r="P61" s="16"/>
      <c r="Q61" s="16"/>
      <c r="R61" s="16"/>
      <c r="S61" s="16"/>
      <c r="T61" s="16"/>
      <c r="U61" s="16"/>
    </row>
    <row r="62" spans="1:21" x14ac:dyDescent="0.25">
      <c r="A62" s="13"/>
      <c r="B62" s="13"/>
      <c r="C62" s="19"/>
      <c r="D62" s="13"/>
      <c r="E62" s="13"/>
      <c r="F62" s="13"/>
      <c r="G62" s="13"/>
      <c r="H62" s="13"/>
      <c r="I62" s="13"/>
      <c r="J62" s="13"/>
      <c r="K62" s="13"/>
      <c r="L62" s="13"/>
      <c r="M62" s="13"/>
      <c r="N62" s="16"/>
      <c r="O62" s="16"/>
      <c r="P62" s="16"/>
      <c r="Q62" s="16"/>
      <c r="R62" s="16"/>
      <c r="S62" s="16"/>
      <c r="T62" s="16"/>
      <c r="U62" s="16"/>
    </row>
    <row r="63" spans="1:21" x14ac:dyDescent="0.25">
      <c r="A63" s="13"/>
      <c r="B63" s="13"/>
      <c r="C63" s="19"/>
      <c r="D63" s="13"/>
      <c r="E63" s="13"/>
      <c r="F63" s="13"/>
      <c r="G63" s="13"/>
      <c r="H63" s="13"/>
      <c r="I63" s="13"/>
      <c r="J63" s="13"/>
      <c r="K63" s="13"/>
      <c r="L63" s="13"/>
      <c r="M63" s="13"/>
      <c r="N63" s="16"/>
      <c r="O63" s="16"/>
      <c r="P63" s="16"/>
      <c r="Q63" s="16"/>
      <c r="R63" s="16"/>
      <c r="S63" s="16"/>
      <c r="T63" s="16"/>
      <c r="U63" s="16"/>
    </row>
    <row r="64" spans="1:21" x14ac:dyDescent="0.25">
      <c r="A64" s="13"/>
      <c r="B64" s="13"/>
      <c r="C64" s="19"/>
      <c r="D64" s="13"/>
      <c r="E64" s="13"/>
      <c r="F64" s="13"/>
      <c r="G64" s="13"/>
      <c r="H64" s="13"/>
      <c r="I64" s="13"/>
      <c r="J64" s="13"/>
      <c r="K64" s="13"/>
      <c r="L64" s="13"/>
      <c r="M64" s="13"/>
      <c r="N64" s="16"/>
      <c r="O64" s="16"/>
      <c r="P64" s="16"/>
      <c r="Q64" s="16"/>
      <c r="R64" s="16"/>
      <c r="S64" s="16"/>
      <c r="T64" s="16"/>
      <c r="U64" s="16"/>
    </row>
    <row r="65" spans="1:21" x14ac:dyDescent="0.25">
      <c r="A65" s="13"/>
      <c r="B65" s="13"/>
      <c r="C65" s="19"/>
      <c r="D65" s="13"/>
      <c r="E65" s="13"/>
      <c r="F65" s="13"/>
      <c r="G65" s="13"/>
      <c r="H65" s="13"/>
      <c r="I65" s="13"/>
      <c r="J65" s="13"/>
      <c r="K65" s="13"/>
      <c r="L65" s="13"/>
      <c r="M65" s="13"/>
      <c r="N65" s="16"/>
      <c r="O65" s="16"/>
      <c r="P65" s="16"/>
      <c r="Q65" s="16"/>
      <c r="R65" s="16"/>
      <c r="S65" s="16"/>
      <c r="T65" s="16"/>
      <c r="U65" s="16"/>
    </row>
    <row r="66" spans="1:21" x14ac:dyDescent="0.25">
      <c r="A66" s="13"/>
      <c r="B66" s="13"/>
      <c r="C66" s="19"/>
      <c r="D66" s="13"/>
      <c r="E66" s="13"/>
      <c r="F66" s="13"/>
      <c r="G66" s="13"/>
      <c r="H66" s="13"/>
      <c r="I66" s="13"/>
      <c r="J66" s="13"/>
      <c r="K66" s="13"/>
      <c r="L66" s="13"/>
      <c r="M66" s="13"/>
      <c r="N66" s="16"/>
      <c r="O66" s="16"/>
      <c r="P66" s="16"/>
      <c r="Q66" s="16"/>
      <c r="R66" s="16"/>
      <c r="S66" s="16"/>
      <c r="T66" s="16"/>
      <c r="U66" s="16"/>
    </row>
    <row r="67" spans="1:21" x14ac:dyDescent="0.25">
      <c r="A67" s="13"/>
      <c r="B67" s="13"/>
      <c r="C67" s="19"/>
      <c r="D67" s="13"/>
      <c r="E67" s="13"/>
      <c r="F67" s="13"/>
      <c r="G67" s="13"/>
      <c r="H67" s="13"/>
      <c r="I67" s="13"/>
      <c r="J67" s="13"/>
      <c r="K67" s="13"/>
      <c r="L67" s="13"/>
      <c r="M67" s="13"/>
      <c r="N67" s="16"/>
      <c r="O67" s="16"/>
      <c r="P67" s="16"/>
      <c r="Q67" s="16"/>
      <c r="R67" s="16"/>
      <c r="S67" s="16"/>
      <c r="T67" s="16"/>
      <c r="U67" s="16"/>
    </row>
    <row r="68" spans="1:21" x14ac:dyDescent="0.25">
      <c r="A68" s="13"/>
      <c r="B68" s="13"/>
      <c r="C68" s="19"/>
      <c r="D68" s="13"/>
      <c r="E68" s="13"/>
      <c r="F68" s="13"/>
      <c r="G68" s="13"/>
      <c r="H68" s="13"/>
      <c r="I68" s="13"/>
      <c r="J68" s="13"/>
      <c r="K68" s="13"/>
      <c r="L68" s="13"/>
      <c r="M68" s="13"/>
      <c r="N68" s="16"/>
      <c r="O68" s="16"/>
      <c r="P68" s="16"/>
      <c r="Q68" s="16"/>
      <c r="R68" s="16"/>
      <c r="S68" s="16"/>
      <c r="T68" s="16"/>
      <c r="U68" s="16"/>
    </row>
    <row r="69" spans="1:21" x14ac:dyDescent="0.25">
      <c r="A69" s="13"/>
      <c r="B69" s="13"/>
      <c r="C69" s="19"/>
      <c r="D69" s="13"/>
      <c r="E69" s="13"/>
      <c r="F69" s="13"/>
      <c r="G69" s="13"/>
      <c r="H69" s="13"/>
      <c r="I69" s="13"/>
      <c r="J69" s="13"/>
      <c r="K69" s="13"/>
      <c r="L69" s="13"/>
      <c r="M69" s="13"/>
      <c r="N69" s="16"/>
      <c r="O69" s="16"/>
      <c r="P69" s="16"/>
      <c r="Q69" s="16"/>
      <c r="R69" s="16"/>
      <c r="S69" s="16"/>
      <c r="T69" s="16"/>
      <c r="U69" s="16"/>
    </row>
    <row r="70" spans="1:21" x14ac:dyDescent="0.25">
      <c r="A70" s="13"/>
      <c r="B70" s="13"/>
      <c r="C70" s="19"/>
      <c r="D70" s="13"/>
      <c r="E70" s="13"/>
      <c r="F70" s="13"/>
      <c r="G70" s="13"/>
      <c r="H70" s="13"/>
      <c r="I70" s="13"/>
      <c r="J70" s="13"/>
      <c r="K70" s="13"/>
      <c r="L70" s="13"/>
      <c r="M70" s="13"/>
      <c r="N70" s="16"/>
      <c r="O70" s="16"/>
      <c r="P70" s="16"/>
      <c r="Q70" s="16"/>
      <c r="R70" s="16"/>
      <c r="S70" s="16"/>
      <c r="T70" s="16"/>
      <c r="U70" s="16"/>
    </row>
    <row r="71" spans="1:21" x14ac:dyDescent="0.25">
      <c r="A71" s="13"/>
      <c r="B71" s="13"/>
      <c r="C71" s="19"/>
      <c r="D71" s="13"/>
      <c r="E71" s="13"/>
      <c r="F71" s="13"/>
      <c r="G71" s="13"/>
      <c r="H71" s="13"/>
      <c r="I71" s="13"/>
      <c r="J71" s="13"/>
      <c r="K71" s="13"/>
      <c r="L71" s="13"/>
      <c r="M71" s="13"/>
      <c r="N71" s="16"/>
      <c r="O71" s="16"/>
      <c r="P71" s="16"/>
      <c r="Q71" s="16"/>
      <c r="R71" s="16"/>
      <c r="S71" s="16"/>
      <c r="T71" s="16"/>
      <c r="U71" s="16"/>
    </row>
    <row r="72" spans="1:21" x14ac:dyDescent="0.25">
      <c r="A72" s="13"/>
      <c r="B72" s="13"/>
      <c r="C72" s="19"/>
      <c r="D72" s="13"/>
      <c r="E72" s="13"/>
      <c r="F72" s="13"/>
      <c r="G72" s="13"/>
      <c r="H72" s="13"/>
      <c r="I72" s="13"/>
      <c r="J72" s="13"/>
      <c r="K72" s="13"/>
      <c r="L72" s="13"/>
      <c r="M72" s="13"/>
      <c r="N72" s="16"/>
      <c r="O72" s="16"/>
      <c r="P72" s="16"/>
      <c r="Q72" s="16"/>
      <c r="R72" s="16"/>
      <c r="S72" s="16"/>
      <c r="T72" s="16"/>
      <c r="U72" s="16"/>
    </row>
    <row r="73" spans="1:21" x14ac:dyDescent="0.25">
      <c r="A73" s="13"/>
      <c r="B73" s="13"/>
      <c r="C73" s="19"/>
      <c r="D73" s="13"/>
      <c r="E73" s="13"/>
      <c r="F73" s="13"/>
      <c r="G73" s="13"/>
      <c r="H73" s="13"/>
      <c r="I73" s="13"/>
      <c r="J73" s="13"/>
      <c r="K73" s="13"/>
      <c r="L73" s="13"/>
      <c r="M73" s="13"/>
      <c r="N73" s="16"/>
      <c r="O73" s="16"/>
      <c r="P73" s="16"/>
      <c r="Q73" s="16"/>
      <c r="R73" s="16"/>
      <c r="S73" s="16"/>
      <c r="T73" s="16"/>
      <c r="U73" s="16"/>
    </row>
    <row r="74" spans="1:21" x14ac:dyDescent="0.25">
      <c r="A74" s="13"/>
      <c r="B74" s="13"/>
      <c r="C74" s="19"/>
      <c r="D74" s="13"/>
      <c r="E74" s="13"/>
      <c r="F74" s="13"/>
      <c r="G74" s="13"/>
      <c r="H74" s="13"/>
      <c r="I74" s="13"/>
      <c r="J74" s="13"/>
      <c r="K74" s="13"/>
      <c r="L74" s="13"/>
      <c r="M74" s="13"/>
      <c r="N74" s="16"/>
      <c r="O74" s="16"/>
      <c r="P74" s="16"/>
      <c r="Q74" s="16"/>
      <c r="R74" s="16"/>
      <c r="S74" s="16"/>
      <c r="T74" s="16"/>
      <c r="U74" s="16"/>
    </row>
    <row r="75" spans="1:21" x14ac:dyDescent="0.25">
      <c r="A75" s="13"/>
      <c r="B75" s="13"/>
      <c r="C75" s="19"/>
      <c r="D75" s="13"/>
      <c r="E75" s="13"/>
      <c r="F75" s="13"/>
      <c r="G75" s="13"/>
      <c r="H75" s="13"/>
      <c r="I75" s="13"/>
      <c r="J75" s="13"/>
      <c r="K75" s="13"/>
      <c r="L75" s="13"/>
      <c r="M75" s="13"/>
      <c r="N75" s="16"/>
      <c r="O75" s="16"/>
      <c r="P75" s="16"/>
      <c r="Q75" s="16"/>
      <c r="R75" s="16"/>
      <c r="S75" s="16"/>
      <c r="T75" s="16"/>
      <c r="U75" s="16"/>
    </row>
    <row r="76" spans="1:21" x14ac:dyDescent="0.25">
      <c r="A76" s="13"/>
      <c r="B76" s="13"/>
      <c r="C76" s="19"/>
      <c r="D76" s="13"/>
      <c r="E76" s="13"/>
      <c r="F76" s="13"/>
      <c r="G76" s="13"/>
      <c r="H76" s="13"/>
      <c r="I76" s="13"/>
      <c r="J76" s="13"/>
      <c r="K76" s="13"/>
      <c r="L76" s="13"/>
      <c r="M76" s="13"/>
      <c r="N76" s="16"/>
      <c r="O76" s="16"/>
      <c r="P76" s="16"/>
      <c r="Q76" s="16"/>
      <c r="R76" s="16"/>
      <c r="S76" s="16"/>
      <c r="T76" s="16"/>
      <c r="U76" s="16"/>
    </row>
    <row r="77" spans="1:21" x14ac:dyDescent="0.25">
      <c r="A77" s="13"/>
      <c r="B77" s="13"/>
      <c r="C77" s="19"/>
      <c r="D77" s="13"/>
      <c r="E77" s="13"/>
      <c r="F77" s="13"/>
      <c r="G77" s="13"/>
      <c r="H77" s="13"/>
      <c r="I77" s="13"/>
      <c r="J77" s="13"/>
      <c r="K77" s="13"/>
      <c r="L77" s="13"/>
      <c r="M77" s="13"/>
      <c r="N77" s="16"/>
      <c r="O77" s="16"/>
      <c r="P77" s="16"/>
      <c r="Q77" s="16"/>
      <c r="R77" s="16"/>
      <c r="S77" s="16"/>
      <c r="T77" s="16"/>
      <c r="U77" s="16"/>
    </row>
    <row r="78" spans="1:21" x14ac:dyDescent="0.25">
      <c r="C78" s="19"/>
      <c r="D78" s="13"/>
      <c r="E78" s="13"/>
      <c r="F78" s="13"/>
      <c r="G78" s="13"/>
      <c r="H78" s="13"/>
      <c r="I78" s="13"/>
      <c r="J78" s="13"/>
      <c r="K78" s="13"/>
      <c r="L78" s="13"/>
      <c r="M78" s="13"/>
      <c r="N78" s="16"/>
    </row>
    <row r="79" spans="1:21" x14ac:dyDescent="0.25">
      <c r="C79" s="19"/>
      <c r="D79" s="13"/>
      <c r="E79" s="13"/>
      <c r="F79" s="13"/>
      <c r="G79" s="13"/>
      <c r="H79" s="13"/>
      <c r="I79" s="13"/>
      <c r="J79" s="13"/>
      <c r="K79" s="13"/>
      <c r="L79" s="13"/>
      <c r="M79" s="13"/>
      <c r="N79" s="16"/>
    </row>
    <row r="80" spans="1:21" x14ac:dyDescent="0.25">
      <c r="C80" s="19"/>
      <c r="D80" s="13"/>
      <c r="E80" s="13"/>
      <c r="F80" s="13"/>
      <c r="G80" s="13"/>
      <c r="H80" s="13"/>
      <c r="I80" s="13"/>
      <c r="J80" s="13"/>
      <c r="K80" s="13"/>
      <c r="L80" s="13"/>
      <c r="M80" s="13"/>
      <c r="N80" s="16"/>
    </row>
    <row r="81" spans="3:14" x14ac:dyDescent="0.25">
      <c r="C81" s="19"/>
      <c r="D81" s="13"/>
      <c r="E81" s="13"/>
      <c r="F81" s="13"/>
      <c r="G81" s="13"/>
      <c r="H81" s="13"/>
      <c r="I81" s="13"/>
      <c r="J81" s="13"/>
      <c r="K81" s="13"/>
      <c r="L81" s="13"/>
      <c r="M81" s="13"/>
      <c r="N81" s="16"/>
    </row>
  </sheetData>
  <mergeCells count="28">
    <mergeCell ref="D1:V1"/>
    <mergeCell ref="D2:V2"/>
    <mergeCell ref="D3:V3"/>
    <mergeCell ref="D4:V4"/>
    <mergeCell ref="D5:V5"/>
    <mergeCell ref="T8:T9"/>
    <mergeCell ref="A8:A9"/>
    <mergeCell ref="B15:H15"/>
    <mergeCell ref="B14:H14"/>
    <mergeCell ref="I14:O14"/>
    <mergeCell ref="I15:O15"/>
    <mergeCell ref="A10:S10"/>
    <mergeCell ref="T6:U6"/>
    <mergeCell ref="B8:B9"/>
    <mergeCell ref="V8:V9"/>
    <mergeCell ref="A1:C3"/>
    <mergeCell ref="C6:C7"/>
    <mergeCell ref="D6:E6"/>
    <mergeCell ref="F6:S6"/>
    <mergeCell ref="A5:C5"/>
    <mergeCell ref="A4:C4"/>
    <mergeCell ref="A6:A7"/>
    <mergeCell ref="B6:B7"/>
    <mergeCell ref="V6:V7"/>
    <mergeCell ref="U8:U9"/>
    <mergeCell ref="C8:C9"/>
    <mergeCell ref="D8:D9"/>
    <mergeCell ref="E8:E9"/>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589"/>
  <sheetViews>
    <sheetView tabSelected="1" topLeftCell="D3" zoomScale="80" zoomScaleNormal="80" workbookViewId="0">
      <selection activeCell="M10" sqref="M10"/>
    </sheetView>
  </sheetViews>
  <sheetFormatPr baseColWidth="10" defaultRowHeight="15" x14ac:dyDescent="0.25"/>
  <cols>
    <col min="2" max="2" width="34.42578125" customWidth="1"/>
    <col min="3" max="3" width="33.5703125" customWidth="1"/>
    <col min="4" max="4" width="16.28515625" customWidth="1"/>
    <col min="5" max="5" width="20.7109375" customWidth="1"/>
    <col min="6" max="6" width="19.42578125" customWidth="1"/>
    <col min="7" max="7" width="21.140625" style="30" customWidth="1"/>
    <col min="8" max="8" width="21.7109375" customWidth="1"/>
    <col min="9" max="9" width="22.28515625" customWidth="1"/>
    <col min="10" max="11" width="18.7109375" customWidth="1"/>
    <col min="12" max="12" width="18.7109375" style="29" customWidth="1"/>
    <col min="13" max="13" width="23.7109375" customWidth="1"/>
    <col min="14" max="14" width="17.42578125" customWidth="1"/>
    <col min="15" max="15" width="16.140625" customWidth="1"/>
    <col min="16" max="16" width="19.42578125" customWidth="1"/>
    <col min="17" max="18" width="20.85546875" customWidth="1"/>
    <col min="19" max="19" width="14" customWidth="1"/>
    <col min="20" max="21" width="14.7109375" customWidth="1"/>
    <col min="22" max="22" width="9.85546875" customWidth="1"/>
    <col min="23" max="23" width="11.7109375" customWidth="1"/>
    <col min="24" max="24" width="15.28515625" customWidth="1"/>
    <col min="25" max="25" width="23.140625" customWidth="1"/>
  </cols>
  <sheetData>
    <row r="1" spans="1:25" ht="31.5" customHeight="1" x14ac:dyDescent="0.25">
      <c r="A1" s="289"/>
      <c r="B1" s="290"/>
      <c r="C1" s="290"/>
      <c r="D1" s="290"/>
      <c r="E1" s="371" t="s">
        <v>135</v>
      </c>
      <c r="F1" s="372"/>
      <c r="G1" s="372"/>
      <c r="H1" s="372"/>
      <c r="I1" s="372"/>
      <c r="J1" s="372"/>
      <c r="K1" s="372"/>
      <c r="L1" s="372"/>
      <c r="M1" s="372"/>
      <c r="N1" s="372"/>
      <c r="O1" s="372"/>
      <c r="P1" s="372"/>
      <c r="Q1" s="372"/>
      <c r="R1" s="372"/>
      <c r="S1" s="372"/>
      <c r="T1" s="372"/>
      <c r="U1" s="372"/>
      <c r="V1" s="372"/>
      <c r="W1" s="372"/>
      <c r="X1" s="372"/>
      <c r="Y1" s="373"/>
    </row>
    <row r="2" spans="1:25" ht="55.5" customHeight="1" x14ac:dyDescent="0.25">
      <c r="A2" s="255"/>
      <c r="B2" s="256"/>
      <c r="C2" s="256"/>
      <c r="D2" s="256"/>
      <c r="E2" s="374" t="s">
        <v>134</v>
      </c>
      <c r="F2" s="375"/>
      <c r="G2" s="375"/>
      <c r="H2" s="375"/>
      <c r="I2" s="375"/>
      <c r="J2" s="375"/>
      <c r="K2" s="375"/>
      <c r="L2" s="375"/>
      <c r="M2" s="375"/>
      <c r="N2" s="375"/>
      <c r="O2" s="375"/>
      <c r="P2" s="375"/>
      <c r="Q2" s="375"/>
      <c r="R2" s="375"/>
      <c r="S2" s="375"/>
      <c r="T2" s="375"/>
      <c r="U2" s="375"/>
      <c r="V2" s="375"/>
      <c r="W2" s="375"/>
      <c r="X2" s="375"/>
      <c r="Y2" s="376"/>
    </row>
    <row r="3" spans="1:25" ht="31.5" customHeight="1" thickBot="1" x14ac:dyDescent="0.3">
      <c r="A3" s="293"/>
      <c r="B3" s="294"/>
      <c r="C3" s="294"/>
      <c r="D3" s="294"/>
      <c r="E3" s="379" t="s">
        <v>123</v>
      </c>
      <c r="F3" s="380"/>
      <c r="G3" s="380"/>
      <c r="H3" s="380"/>
      <c r="I3" s="380"/>
      <c r="J3" s="380"/>
      <c r="K3" s="380"/>
      <c r="L3" s="380"/>
      <c r="M3" s="380"/>
      <c r="N3" s="380"/>
      <c r="O3" s="380"/>
      <c r="P3" s="380"/>
      <c r="Q3" s="380"/>
      <c r="R3" s="380"/>
      <c r="S3" s="377" t="s">
        <v>124</v>
      </c>
      <c r="T3" s="377"/>
      <c r="U3" s="377"/>
      <c r="V3" s="377"/>
      <c r="W3" s="377"/>
      <c r="X3" s="377"/>
      <c r="Y3" s="378"/>
    </row>
    <row r="4" spans="1:25" ht="29.25" customHeight="1" x14ac:dyDescent="0.25">
      <c r="A4" s="398" t="s">
        <v>32</v>
      </c>
      <c r="B4" s="399"/>
      <c r="C4" s="399"/>
      <c r="D4" s="400"/>
      <c r="E4" s="392" t="s">
        <v>145</v>
      </c>
      <c r="F4" s="393"/>
      <c r="G4" s="393"/>
      <c r="H4" s="393"/>
      <c r="I4" s="393"/>
      <c r="J4" s="393"/>
      <c r="K4" s="393"/>
      <c r="L4" s="393"/>
      <c r="M4" s="393"/>
      <c r="N4" s="393"/>
      <c r="O4" s="393"/>
      <c r="P4" s="393"/>
      <c r="Q4" s="393"/>
      <c r="R4" s="393"/>
      <c r="S4" s="393"/>
      <c r="T4" s="393"/>
      <c r="U4" s="393"/>
      <c r="V4" s="393"/>
      <c r="W4" s="393"/>
      <c r="X4" s="393"/>
      <c r="Y4" s="394"/>
    </row>
    <row r="5" spans="1:25" ht="27.75" customHeight="1" thickBot="1" x14ac:dyDescent="0.3">
      <c r="A5" s="401" t="s">
        <v>33</v>
      </c>
      <c r="B5" s="402"/>
      <c r="C5" s="402"/>
      <c r="D5" s="403"/>
      <c r="E5" s="406">
        <v>2019</v>
      </c>
      <c r="F5" s="407"/>
      <c r="G5" s="407"/>
      <c r="H5" s="407"/>
      <c r="I5" s="407"/>
      <c r="J5" s="407"/>
      <c r="K5" s="407"/>
      <c r="L5" s="407"/>
      <c r="M5" s="407"/>
      <c r="N5" s="407"/>
      <c r="O5" s="407"/>
      <c r="P5" s="407"/>
      <c r="Q5" s="407"/>
      <c r="R5" s="407"/>
      <c r="S5" s="407"/>
      <c r="T5" s="407"/>
      <c r="U5" s="407"/>
      <c r="V5" s="407"/>
      <c r="W5" s="407"/>
      <c r="X5" s="407"/>
      <c r="Y5" s="408"/>
    </row>
    <row r="6" spans="1:25" ht="26.25" customHeight="1" x14ac:dyDescent="0.25">
      <c r="A6" s="359" t="s">
        <v>40</v>
      </c>
      <c r="B6" s="358" t="s">
        <v>41</v>
      </c>
      <c r="C6" s="358" t="s">
        <v>109</v>
      </c>
      <c r="D6" s="358" t="s">
        <v>42</v>
      </c>
      <c r="E6" s="358" t="s">
        <v>43</v>
      </c>
      <c r="F6" s="351" t="s">
        <v>108</v>
      </c>
      <c r="G6" s="352"/>
      <c r="H6" s="352"/>
      <c r="I6" s="352"/>
      <c r="J6" s="358" t="s">
        <v>139</v>
      </c>
      <c r="K6" s="358"/>
      <c r="L6" s="358"/>
      <c r="M6" s="358"/>
      <c r="N6" s="358" t="s">
        <v>44</v>
      </c>
      <c r="O6" s="358"/>
      <c r="P6" s="358"/>
      <c r="Q6" s="358"/>
      <c r="R6" s="358"/>
      <c r="S6" s="358" t="s">
        <v>50</v>
      </c>
      <c r="T6" s="358"/>
      <c r="U6" s="358"/>
      <c r="V6" s="358"/>
      <c r="W6" s="358"/>
      <c r="X6" s="358"/>
      <c r="Y6" s="409"/>
    </row>
    <row r="7" spans="1:25" ht="27.75" customHeight="1" thickBot="1" x14ac:dyDescent="0.3">
      <c r="A7" s="360" t="s">
        <v>34</v>
      </c>
      <c r="B7" s="361"/>
      <c r="C7" s="361"/>
      <c r="D7" s="361"/>
      <c r="E7" s="361"/>
      <c r="F7" s="54" t="s">
        <v>107</v>
      </c>
      <c r="G7" s="54" t="s">
        <v>106</v>
      </c>
      <c r="H7" s="54" t="s">
        <v>105</v>
      </c>
      <c r="I7" s="54" t="s">
        <v>104</v>
      </c>
      <c r="J7" s="54" t="s">
        <v>107</v>
      </c>
      <c r="K7" s="54" t="s">
        <v>106</v>
      </c>
      <c r="L7" s="54" t="s">
        <v>105</v>
      </c>
      <c r="M7" s="54" t="s">
        <v>104</v>
      </c>
      <c r="N7" s="51" t="s">
        <v>45</v>
      </c>
      <c r="O7" s="51" t="s">
        <v>46</v>
      </c>
      <c r="P7" s="51" t="s">
        <v>47</v>
      </c>
      <c r="Q7" s="51" t="s">
        <v>48</v>
      </c>
      <c r="R7" s="51" t="s">
        <v>49</v>
      </c>
      <c r="S7" s="51" t="s">
        <v>51</v>
      </c>
      <c r="T7" s="51" t="s">
        <v>52</v>
      </c>
      <c r="U7" s="51" t="s">
        <v>103</v>
      </c>
      <c r="V7" s="51" t="s">
        <v>53</v>
      </c>
      <c r="W7" s="51" t="s">
        <v>54</v>
      </c>
      <c r="X7" s="52" t="s">
        <v>55</v>
      </c>
      <c r="Y7" s="53" t="s">
        <v>56</v>
      </c>
    </row>
    <row r="8" spans="1:25" ht="24" customHeight="1" x14ac:dyDescent="0.25">
      <c r="A8" s="404">
        <v>1</v>
      </c>
      <c r="B8" s="365" t="s">
        <v>158</v>
      </c>
      <c r="C8" s="353" t="s">
        <v>164</v>
      </c>
      <c r="D8" s="49" t="s">
        <v>35</v>
      </c>
      <c r="E8" s="109">
        <f>+INVERSIÓN!H10</f>
        <v>16</v>
      </c>
      <c r="F8" s="110">
        <f>+INVERSIÓN!Z10</f>
        <v>15</v>
      </c>
      <c r="G8" s="110">
        <f>+INVERSIÓN!AA10</f>
        <v>15</v>
      </c>
      <c r="H8" s="110">
        <f>+INVERSIÓN!AB10</f>
        <v>14</v>
      </c>
      <c r="I8" s="110">
        <f>+INVERSIÓN!AC10</f>
        <v>14</v>
      </c>
      <c r="J8" s="115">
        <v>0</v>
      </c>
      <c r="K8" s="115">
        <v>0</v>
      </c>
      <c r="L8" s="115">
        <v>0</v>
      </c>
      <c r="M8" s="115">
        <v>0</v>
      </c>
      <c r="N8" s="356" t="s">
        <v>102</v>
      </c>
      <c r="O8" s="389" t="s">
        <v>140</v>
      </c>
      <c r="P8" s="389" t="s">
        <v>140</v>
      </c>
      <c r="Q8" s="389" t="s">
        <v>140</v>
      </c>
      <c r="R8" s="389" t="s">
        <v>141</v>
      </c>
      <c r="S8" s="381" t="s">
        <v>142</v>
      </c>
      <c r="T8" s="381" t="s">
        <v>142</v>
      </c>
      <c r="U8" s="381" t="s">
        <v>142</v>
      </c>
      <c r="V8" s="384" t="s">
        <v>143</v>
      </c>
      <c r="W8" s="384" t="s">
        <v>143</v>
      </c>
      <c r="X8" s="384" t="s">
        <v>144</v>
      </c>
      <c r="Y8" s="395">
        <v>8281030</v>
      </c>
    </row>
    <row r="9" spans="1:25" ht="24" customHeight="1" x14ac:dyDescent="0.25">
      <c r="A9" s="405"/>
      <c r="B9" s="366"/>
      <c r="C9" s="354"/>
      <c r="D9" s="50" t="s">
        <v>36</v>
      </c>
      <c r="E9" s="77">
        <f>+INVERSIÓN!H11</f>
        <v>223946064000</v>
      </c>
      <c r="F9" s="77">
        <f>+INVERSIÓN!Z11</f>
        <v>223438064000</v>
      </c>
      <c r="G9" s="77">
        <f>+INVERSIÓN!AA11</f>
        <v>223438064000</v>
      </c>
      <c r="H9" s="77">
        <f>+INVERSIÓN!AB11</f>
        <v>223438064000</v>
      </c>
      <c r="I9" s="77">
        <f>+INVERSIÓN!AC11</f>
        <v>223438064000</v>
      </c>
      <c r="J9" s="77">
        <v>0</v>
      </c>
      <c r="K9" s="77">
        <v>0</v>
      </c>
      <c r="L9" s="77">
        <v>0</v>
      </c>
      <c r="M9" s="77">
        <f>I9</f>
        <v>223438064000</v>
      </c>
      <c r="N9" s="307"/>
      <c r="O9" s="390"/>
      <c r="P9" s="390"/>
      <c r="Q9" s="390"/>
      <c r="R9" s="390"/>
      <c r="S9" s="382"/>
      <c r="T9" s="382"/>
      <c r="U9" s="382"/>
      <c r="V9" s="325"/>
      <c r="W9" s="325"/>
      <c r="X9" s="325"/>
      <c r="Y9" s="396"/>
    </row>
    <row r="10" spans="1:25" ht="24" customHeight="1" x14ac:dyDescent="0.25">
      <c r="A10" s="405"/>
      <c r="B10" s="366"/>
      <c r="C10" s="354"/>
      <c r="D10" s="48" t="s">
        <v>37</v>
      </c>
      <c r="E10" s="111">
        <f>+INVERSIÓN!H12</f>
        <v>0</v>
      </c>
      <c r="F10" s="111">
        <f>+INVERSIÓN!Z12</f>
        <v>0</v>
      </c>
      <c r="G10" s="111">
        <f>+INVERSIÓN!AA12</f>
        <v>0</v>
      </c>
      <c r="H10" s="111">
        <f>+INVERSIÓN!AB12</f>
        <v>0</v>
      </c>
      <c r="I10" s="111">
        <f>+INVERSIÓN!AC12</f>
        <v>0</v>
      </c>
      <c r="J10" s="111">
        <v>0</v>
      </c>
      <c r="K10" s="111">
        <v>0</v>
      </c>
      <c r="L10" s="111">
        <v>0</v>
      </c>
      <c r="M10" s="111">
        <v>0</v>
      </c>
      <c r="N10" s="307"/>
      <c r="O10" s="390"/>
      <c r="P10" s="390"/>
      <c r="Q10" s="390"/>
      <c r="R10" s="390"/>
      <c r="S10" s="382"/>
      <c r="T10" s="382"/>
      <c r="U10" s="382"/>
      <c r="V10" s="325"/>
      <c r="W10" s="325"/>
      <c r="X10" s="325"/>
      <c r="Y10" s="396"/>
    </row>
    <row r="11" spans="1:25" ht="24" customHeight="1" thickBot="1" x14ac:dyDescent="0.3">
      <c r="A11" s="405"/>
      <c r="B11" s="367"/>
      <c r="C11" s="355"/>
      <c r="D11" s="50" t="s">
        <v>38</v>
      </c>
      <c r="E11" s="112">
        <f>+INVERSIÓN!H13</f>
        <v>0</v>
      </c>
      <c r="F11" s="112">
        <f>+INVERSIÓN!Z13</f>
        <v>0</v>
      </c>
      <c r="G11" s="112">
        <f>+INVERSIÓN!AA13</f>
        <v>0</v>
      </c>
      <c r="H11" s="112">
        <f>+INVERSIÓN!AB13</f>
        <v>0</v>
      </c>
      <c r="I11" s="112">
        <f>+INVERSIÓN!AC13</f>
        <v>0</v>
      </c>
      <c r="J11" s="112">
        <f>+INVERSIÓN!AK13</f>
        <v>0</v>
      </c>
      <c r="K11" s="112">
        <f>+INVERSIÓN!AL13</f>
        <v>0</v>
      </c>
      <c r="L11" s="112">
        <f>+INVERSIÓN!AM13</f>
        <v>0</v>
      </c>
      <c r="M11" s="112">
        <f>+INVERSIÓN!AN13</f>
        <v>0</v>
      </c>
      <c r="N11" s="357"/>
      <c r="O11" s="391"/>
      <c r="P11" s="391"/>
      <c r="Q11" s="391"/>
      <c r="R11" s="391"/>
      <c r="S11" s="383"/>
      <c r="T11" s="383"/>
      <c r="U11" s="383"/>
      <c r="V11" s="385"/>
      <c r="W11" s="385"/>
      <c r="X11" s="385"/>
      <c r="Y11" s="397"/>
    </row>
    <row r="12" spans="1:25" ht="24" customHeight="1" x14ac:dyDescent="0.25">
      <c r="A12" s="362">
        <v>2</v>
      </c>
      <c r="B12" s="365" t="s">
        <v>165</v>
      </c>
      <c r="C12" s="368" t="s">
        <v>102</v>
      </c>
      <c r="D12" s="49" t="s">
        <v>35</v>
      </c>
      <c r="E12" s="141">
        <f>+INVERSIÓN!H16</f>
        <v>28812</v>
      </c>
      <c r="F12" s="142">
        <f>+[2]INVERSIÓN!N16</f>
        <v>0</v>
      </c>
      <c r="G12" s="142">
        <f>+[2]INVERSIÓN!O16</f>
        <v>0</v>
      </c>
      <c r="H12" s="142">
        <f>+[2]INVERSIÓN!P16</f>
        <v>0</v>
      </c>
      <c r="I12" s="142">
        <v>0</v>
      </c>
      <c r="J12" s="115">
        <v>0</v>
      </c>
      <c r="K12" s="115">
        <v>0</v>
      </c>
      <c r="L12" s="115">
        <v>0</v>
      </c>
      <c r="M12" s="115">
        <v>0</v>
      </c>
      <c r="N12" s="368" t="s">
        <v>102</v>
      </c>
      <c r="O12" s="389" t="s">
        <v>140</v>
      </c>
      <c r="P12" s="389" t="s">
        <v>140</v>
      </c>
      <c r="Q12" s="389" t="s">
        <v>140</v>
      </c>
      <c r="R12" s="389" t="s">
        <v>141</v>
      </c>
      <c r="S12" s="381" t="s">
        <v>142</v>
      </c>
      <c r="T12" s="381" t="s">
        <v>142</v>
      </c>
      <c r="U12" s="381" t="s">
        <v>142</v>
      </c>
      <c r="V12" s="384" t="s">
        <v>143</v>
      </c>
      <c r="W12" s="384" t="s">
        <v>143</v>
      </c>
      <c r="X12" s="384" t="s">
        <v>144</v>
      </c>
      <c r="Y12" s="386">
        <v>8281030</v>
      </c>
    </row>
    <row r="13" spans="1:25" ht="24" customHeight="1" x14ac:dyDescent="0.25">
      <c r="A13" s="363"/>
      <c r="B13" s="366"/>
      <c r="C13" s="369"/>
      <c r="D13" s="50" t="s">
        <v>36</v>
      </c>
      <c r="E13" s="143">
        <f>+INVERSIÓN!H17</f>
        <v>246444433</v>
      </c>
      <c r="F13" s="142">
        <f>+[2]INVERSIÓN!N17</f>
        <v>0</v>
      </c>
      <c r="G13" s="142">
        <f>+[2]INVERSIÓN!O17</f>
        <v>0</v>
      </c>
      <c r="H13" s="142">
        <f>+[2]INVERSIÓN!P17</f>
        <v>0</v>
      </c>
      <c r="I13" s="142">
        <v>0</v>
      </c>
      <c r="J13" s="77">
        <v>0</v>
      </c>
      <c r="K13" s="77">
        <v>0</v>
      </c>
      <c r="L13" s="77">
        <v>0</v>
      </c>
      <c r="M13" s="77">
        <v>0</v>
      </c>
      <c r="N13" s="369"/>
      <c r="O13" s="390"/>
      <c r="P13" s="390"/>
      <c r="Q13" s="390"/>
      <c r="R13" s="390"/>
      <c r="S13" s="382"/>
      <c r="T13" s="382"/>
      <c r="U13" s="382"/>
      <c r="V13" s="325"/>
      <c r="W13" s="325"/>
      <c r="X13" s="325"/>
      <c r="Y13" s="387"/>
    </row>
    <row r="14" spans="1:25" ht="24" customHeight="1" x14ac:dyDescent="0.25">
      <c r="A14" s="363"/>
      <c r="B14" s="366"/>
      <c r="C14" s="369"/>
      <c r="D14" s="48" t="s">
        <v>37</v>
      </c>
      <c r="E14" s="144">
        <f>+INVERSIÓN!H18</f>
        <v>0</v>
      </c>
      <c r="F14" s="145">
        <v>0</v>
      </c>
      <c r="G14" s="145">
        <v>0</v>
      </c>
      <c r="H14" s="145">
        <v>0</v>
      </c>
      <c r="I14" s="145">
        <v>0</v>
      </c>
      <c r="J14" s="111">
        <v>0</v>
      </c>
      <c r="K14" s="111">
        <v>0</v>
      </c>
      <c r="L14" s="111">
        <v>0</v>
      </c>
      <c r="M14" s="111">
        <v>0</v>
      </c>
      <c r="N14" s="369"/>
      <c r="O14" s="390"/>
      <c r="P14" s="390"/>
      <c r="Q14" s="390"/>
      <c r="R14" s="390"/>
      <c r="S14" s="382"/>
      <c r="T14" s="382"/>
      <c r="U14" s="382"/>
      <c r="V14" s="325"/>
      <c r="W14" s="325"/>
      <c r="X14" s="325"/>
      <c r="Y14" s="387"/>
    </row>
    <row r="15" spans="1:25" ht="24" customHeight="1" thickBot="1" x14ac:dyDescent="0.3">
      <c r="A15" s="364"/>
      <c r="B15" s="367"/>
      <c r="C15" s="370"/>
      <c r="D15" s="50" t="s">
        <v>38</v>
      </c>
      <c r="E15" s="146">
        <f>+INVERSIÓN!H19</f>
        <v>0</v>
      </c>
      <c r="F15" s="147">
        <v>0</v>
      </c>
      <c r="G15" s="147">
        <v>0</v>
      </c>
      <c r="H15" s="147">
        <v>0</v>
      </c>
      <c r="I15" s="147">
        <v>0</v>
      </c>
      <c r="J15" s="112">
        <v>0</v>
      </c>
      <c r="K15" s="112">
        <v>0</v>
      </c>
      <c r="L15" s="112">
        <v>0</v>
      </c>
      <c r="M15" s="112">
        <v>0</v>
      </c>
      <c r="N15" s="370"/>
      <c r="O15" s="391"/>
      <c r="P15" s="391"/>
      <c r="Q15" s="391"/>
      <c r="R15" s="391"/>
      <c r="S15" s="383"/>
      <c r="T15" s="383"/>
      <c r="U15" s="383"/>
      <c r="V15" s="385"/>
      <c r="W15" s="385"/>
      <c r="X15" s="385"/>
      <c r="Y15" s="388"/>
    </row>
    <row r="16" spans="1:25" ht="29.25" customHeight="1" x14ac:dyDescent="0.25">
      <c r="A16" s="416" t="s">
        <v>39</v>
      </c>
      <c r="B16" s="417"/>
      <c r="C16" s="418"/>
      <c r="D16" s="55" t="s">
        <v>101</v>
      </c>
      <c r="E16" s="78">
        <f t="shared" ref="E16:M16" si="0">+E9</f>
        <v>223946064000</v>
      </c>
      <c r="F16" s="78">
        <f t="shared" si="0"/>
        <v>223438064000</v>
      </c>
      <c r="G16" s="78">
        <f t="shared" si="0"/>
        <v>223438064000</v>
      </c>
      <c r="H16" s="78">
        <f t="shared" si="0"/>
        <v>223438064000</v>
      </c>
      <c r="I16" s="78">
        <f t="shared" si="0"/>
        <v>223438064000</v>
      </c>
      <c r="J16" s="78">
        <f t="shared" si="0"/>
        <v>0</v>
      </c>
      <c r="K16" s="78">
        <f t="shared" si="0"/>
        <v>0</v>
      </c>
      <c r="L16" s="78">
        <f t="shared" si="0"/>
        <v>0</v>
      </c>
      <c r="M16" s="78">
        <f t="shared" si="0"/>
        <v>223438064000</v>
      </c>
      <c r="N16" s="428"/>
      <c r="O16" s="429"/>
      <c r="P16" s="429"/>
      <c r="Q16" s="429"/>
      <c r="R16" s="429"/>
      <c r="S16" s="429"/>
      <c r="T16" s="429"/>
      <c r="U16" s="429"/>
      <c r="V16" s="429"/>
      <c r="W16" s="429"/>
      <c r="X16" s="429"/>
      <c r="Y16" s="430"/>
    </row>
    <row r="17" spans="1:25" ht="29.25" customHeight="1" x14ac:dyDescent="0.25">
      <c r="A17" s="419"/>
      <c r="B17" s="420"/>
      <c r="C17" s="421"/>
      <c r="D17" s="57" t="s">
        <v>100</v>
      </c>
      <c r="E17" s="79">
        <f>+E11+E15</f>
        <v>0</v>
      </c>
      <c r="F17" s="79">
        <f t="shared" ref="F17:M17" si="1">+F15</f>
        <v>0</v>
      </c>
      <c r="G17" s="79">
        <f t="shared" si="1"/>
        <v>0</v>
      </c>
      <c r="H17" s="79">
        <f t="shared" si="1"/>
        <v>0</v>
      </c>
      <c r="I17" s="79">
        <f t="shared" si="1"/>
        <v>0</v>
      </c>
      <c r="J17" s="79">
        <f t="shared" si="1"/>
        <v>0</v>
      </c>
      <c r="K17" s="79">
        <f t="shared" si="1"/>
        <v>0</v>
      </c>
      <c r="L17" s="79">
        <f t="shared" si="1"/>
        <v>0</v>
      </c>
      <c r="M17" s="79">
        <f t="shared" si="1"/>
        <v>0</v>
      </c>
      <c r="N17" s="431"/>
      <c r="O17" s="432"/>
      <c r="P17" s="432"/>
      <c r="Q17" s="432"/>
      <c r="R17" s="432"/>
      <c r="S17" s="432"/>
      <c r="T17" s="432"/>
      <c r="U17" s="432"/>
      <c r="V17" s="432"/>
      <c r="W17" s="432"/>
      <c r="X17" s="432"/>
      <c r="Y17" s="433"/>
    </row>
    <row r="18" spans="1:25" ht="29.25" customHeight="1" thickBot="1" x14ac:dyDescent="0.3">
      <c r="A18" s="422"/>
      <c r="B18" s="423"/>
      <c r="C18" s="424"/>
      <c r="D18" s="56" t="s">
        <v>99</v>
      </c>
      <c r="E18" s="80">
        <f t="shared" ref="E18:M18" si="2">+E16+E17</f>
        <v>223946064000</v>
      </c>
      <c r="F18" s="80">
        <f t="shared" si="2"/>
        <v>223438064000</v>
      </c>
      <c r="G18" s="80">
        <f t="shared" si="2"/>
        <v>223438064000</v>
      </c>
      <c r="H18" s="80">
        <f t="shared" si="2"/>
        <v>223438064000</v>
      </c>
      <c r="I18" s="80">
        <f t="shared" si="2"/>
        <v>223438064000</v>
      </c>
      <c r="J18" s="80">
        <f t="shared" si="2"/>
        <v>0</v>
      </c>
      <c r="K18" s="80">
        <f t="shared" si="2"/>
        <v>0</v>
      </c>
      <c r="L18" s="80">
        <f t="shared" si="2"/>
        <v>0</v>
      </c>
      <c r="M18" s="80">
        <f t="shared" si="2"/>
        <v>223438064000</v>
      </c>
      <c r="N18" s="434"/>
      <c r="O18" s="435"/>
      <c r="P18" s="435"/>
      <c r="Q18" s="435"/>
      <c r="R18" s="435"/>
      <c r="S18" s="435"/>
      <c r="T18" s="435"/>
      <c r="U18" s="435"/>
      <c r="V18" s="435"/>
      <c r="W18" s="435"/>
      <c r="X18" s="435"/>
      <c r="Y18" s="436"/>
    </row>
    <row r="19" spans="1:25" x14ac:dyDescent="0.25">
      <c r="A19" s="4"/>
      <c r="B19" s="32"/>
      <c r="C19" s="32"/>
      <c r="D19" s="32"/>
      <c r="E19" s="4"/>
      <c r="F19" s="4"/>
      <c r="G19" s="4"/>
      <c r="H19" s="4"/>
      <c r="I19" s="4"/>
      <c r="J19" s="4"/>
      <c r="K19" s="4"/>
      <c r="L19" s="4"/>
      <c r="M19" s="4"/>
      <c r="N19" s="4"/>
      <c r="O19" s="4"/>
      <c r="P19" s="4"/>
      <c r="Q19" s="32"/>
      <c r="R19" s="32"/>
      <c r="S19" s="32"/>
      <c r="T19" s="32"/>
      <c r="U19" s="32"/>
      <c r="V19" s="32"/>
      <c r="W19" s="32"/>
      <c r="X19" s="32"/>
      <c r="Y19" s="32"/>
    </row>
    <row r="20" spans="1:25" ht="18" x14ac:dyDescent="0.25">
      <c r="A20" s="4"/>
      <c r="B20" s="32"/>
      <c r="C20" s="32"/>
      <c r="D20" s="32"/>
      <c r="E20" s="4"/>
      <c r="F20" s="4"/>
      <c r="G20" s="4"/>
      <c r="H20" s="4"/>
      <c r="I20" s="4"/>
      <c r="J20" s="4"/>
      <c r="K20" s="4"/>
      <c r="L20" s="4"/>
      <c r="M20" s="4"/>
      <c r="N20" s="4"/>
      <c r="O20" s="4"/>
      <c r="P20" s="4"/>
      <c r="Q20" s="31"/>
      <c r="R20" s="31"/>
      <c r="S20" s="31"/>
      <c r="T20" s="31"/>
      <c r="U20" s="31"/>
      <c r="V20" s="34"/>
      <c r="W20" s="34"/>
      <c r="X20" s="34"/>
      <c r="Y20" s="34"/>
    </row>
    <row r="21" spans="1:25" ht="18" x14ac:dyDescent="0.25">
      <c r="A21" s="63" t="s">
        <v>125</v>
      </c>
      <c r="B21" s="4"/>
      <c r="C21" s="4"/>
      <c r="D21" s="4"/>
      <c r="E21" s="4"/>
      <c r="F21" s="4"/>
      <c r="G21" s="4"/>
      <c r="H21" s="4"/>
      <c r="I21" s="4"/>
      <c r="J21" s="4"/>
      <c r="K21" s="4"/>
      <c r="L21" s="4"/>
      <c r="M21" s="4"/>
      <c r="N21" s="4"/>
      <c r="O21" s="4"/>
      <c r="P21" s="4"/>
      <c r="Q21" s="31"/>
      <c r="R21" s="31"/>
      <c r="S21" s="31"/>
      <c r="T21" s="31"/>
      <c r="U21" s="31"/>
      <c r="V21" s="33"/>
      <c r="W21" s="33"/>
      <c r="X21" s="33"/>
      <c r="Y21" s="33"/>
    </row>
    <row r="22" spans="1:25" ht="30" customHeight="1" x14ac:dyDescent="0.25">
      <c r="A22" s="60" t="s">
        <v>126</v>
      </c>
      <c r="B22" s="425" t="s">
        <v>127</v>
      </c>
      <c r="C22" s="426"/>
      <c r="D22" s="426"/>
      <c r="E22" s="427"/>
      <c r="F22" s="410" t="s">
        <v>128</v>
      </c>
      <c r="G22" s="411"/>
      <c r="H22" s="412"/>
      <c r="I22" s="4"/>
      <c r="J22" s="4"/>
      <c r="K22" s="4"/>
      <c r="L22" s="4"/>
      <c r="M22" s="4"/>
      <c r="N22" s="4"/>
      <c r="O22" s="4"/>
      <c r="P22" s="4"/>
      <c r="Q22" s="31"/>
      <c r="R22" s="31"/>
      <c r="S22" s="31"/>
      <c r="T22" s="31"/>
      <c r="U22" s="31"/>
      <c r="V22" s="31"/>
      <c r="W22" s="31"/>
      <c r="X22" s="31"/>
      <c r="Y22" s="31"/>
    </row>
    <row r="23" spans="1:25" x14ac:dyDescent="0.25">
      <c r="A23" s="59">
        <v>11</v>
      </c>
      <c r="B23" s="413" t="s">
        <v>129</v>
      </c>
      <c r="C23" s="414"/>
      <c r="D23" s="414"/>
      <c r="E23" s="415"/>
      <c r="F23" s="413" t="s">
        <v>131</v>
      </c>
      <c r="G23" s="414"/>
      <c r="H23" s="415"/>
      <c r="I23" s="4"/>
      <c r="J23" s="4"/>
      <c r="K23" s="4"/>
      <c r="L23" s="4"/>
      <c r="M23" s="4"/>
      <c r="N23" s="4"/>
      <c r="O23" s="4"/>
      <c r="P23" s="4"/>
      <c r="Q23" s="4"/>
      <c r="R23" s="4"/>
      <c r="S23" s="4"/>
      <c r="T23" s="4"/>
      <c r="U23" s="4"/>
      <c r="V23" s="4"/>
      <c r="W23" s="4"/>
      <c r="X23" s="4"/>
      <c r="Y23" s="4"/>
    </row>
    <row r="24" spans="1:25" x14ac:dyDescent="0.25">
      <c r="E24" s="1"/>
      <c r="F24" s="1"/>
      <c r="G24" s="1"/>
      <c r="H24" s="1"/>
      <c r="I24" s="1"/>
      <c r="J24" s="1"/>
      <c r="K24" s="1"/>
      <c r="L24" s="1"/>
      <c r="M24" s="1"/>
      <c r="N24" s="1"/>
      <c r="O24" s="1"/>
      <c r="P24" s="1"/>
    </row>
    <row r="25" spans="1:25" x14ac:dyDescent="0.25">
      <c r="G25" s="1"/>
      <c r="H25" s="1"/>
      <c r="I25" s="1"/>
      <c r="J25" s="1"/>
      <c r="K25" s="1"/>
      <c r="L25" s="1"/>
    </row>
    <row r="26" spans="1:25" x14ac:dyDescent="0.25">
      <c r="G26" s="1"/>
      <c r="H26" s="1"/>
      <c r="I26" s="1"/>
      <c r="J26" s="1"/>
      <c r="K26" s="1"/>
      <c r="L26" s="1"/>
    </row>
    <row r="27" spans="1:25" x14ac:dyDescent="0.25">
      <c r="G27" s="1"/>
      <c r="H27" s="1"/>
      <c r="I27" s="1"/>
      <c r="J27" s="1"/>
      <c r="K27" s="1"/>
      <c r="L27" s="1"/>
    </row>
    <row r="28" spans="1:25" x14ac:dyDescent="0.25">
      <c r="G28" s="1"/>
      <c r="H28" s="1"/>
      <c r="I28" s="1"/>
      <c r="J28" s="1"/>
      <c r="K28" s="1"/>
      <c r="L28" s="1"/>
    </row>
    <row r="29" spans="1:25" x14ac:dyDescent="0.25">
      <c r="G29" s="1"/>
      <c r="H29" s="1"/>
      <c r="I29" s="1"/>
      <c r="J29" s="1"/>
      <c r="K29" s="1"/>
      <c r="L29" s="1"/>
    </row>
    <row r="30" spans="1:25" x14ac:dyDescent="0.25">
      <c r="G30" s="1"/>
      <c r="H30" s="1"/>
      <c r="I30" s="1"/>
      <c r="J30" s="1"/>
      <c r="K30" s="1"/>
      <c r="L30" s="1"/>
    </row>
    <row r="31" spans="1:25" x14ac:dyDescent="0.25">
      <c r="G31" s="1"/>
      <c r="H31" s="1"/>
      <c r="I31" s="1"/>
      <c r="J31" s="1"/>
      <c r="K31" s="1"/>
      <c r="L31" s="1"/>
    </row>
    <row r="32" spans="1:25" x14ac:dyDescent="0.25">
      <c r="G32" s="1"/>
      <c r="H32" s="1"/>
      <c r="I32" s="1"/>
      <c r="J32" s="1"/>
      <c r="K32" s="1"/>
      <c r="L32" s="1"/>
    </row>
    <row r="33" spans="7:12" x14ac:dyDescent="0.25">
      <c r="G33" s="1"/>
      <c r="H33" s="1"/>
      <c r="I33" s="1"/>
      <c r="J33" s="1"/>
      <c r="K33" s="1"/>
      <c r="L33" s="1"/>
    </row>
    <row r="34" spans="7:12" x14ac:dyDescent="0.25">
      <c r="G34" s="1"/>
      <c r="H34" s="1"/>
      <c r="I34" s="1"/>
      <c r="J34" s="1"/>
      <c r="K34" s="1"/>
      <c r="L34" s="1"/>
    </row>
    <row r="35" spans="7:12" x14ac:dyDescent="0.25">
      <c r="G35" s="1"/>
      <c r="H35" s="1"/>
      <c r="I35" s="1"/>
      <c r="J35" s="1"/>
      <c r="K35" s="1"/>
      <c r="L35" s="1"/>
    </row>
    <row r="36" spans="7:12" x14ac:dyDescent="0.25">
      <c r="G36" s="1"/>
      <c r="H36" s="1"/>
      <c r="I36" s="1"/>
      <c r="J36" s="1"/>
      <c r="K36" s="1"/>
      <c r="L36" s="1"/>
    </row>
    <row r="37" spans="7:12" x14ac:dyDescent="0.25">
      <c r="G37" s="1"/>
      <c r="H37" s="1"/>
      <c r="I37" s="1"/>
      <c r="J37" s="1"/>
      <c r="K37" s="1"/>
      <c r="L37" s="1"/>
    </row>
    <row r="38" spans="7:12" x14ac:dyDescent="0.25">
      <c r="G38" s="1"/>
      <c r="H38" s="1"/>
      <c r="I38" s="1"/>
      <c r="J38" s="1"/>
      <c r="K38" s="1"/>
      <c r="L38" s="1"/>
    </row>
    <row r="39" spans="7:12" x14ac:dyDescent="0.25">
      <c r="G39" s="1"/>
      <c r="H39" s="1"/>
      <c r="I39" s="1"/>
      <c r="J39" s="1"/>
      <c r="K39" s="1"/>
      <c r="L39" s="1"/>
    </row>
    <row r="40" spans="7:12" x14ac:dyDescent="0.25">
      <c r="G40" s="1"/>
      <c r="H40" s="1"/>
      <c r="I40" s="1"/>
      <c r="J40" s="1"/>
      <c r="K40" s="1"/>
      <c r="L40" s="1"/>
    </row>
    <row r="41" spans="7:12" x14ac:dyDescent="0.25">
      <c r="G41" s="1"/>
      <c r="H41" s="1"/>
      <c r="I41" s="1"/>
      <c r="J41" s="1"/>
      <c r="K41" s="1"/>
      <c r="L41" s="1"/>
    </row>
    <row r="42" spans="7:12" x14ac:dyDescent="0.25">
      <c r="G42" s="1"/>
      <c r="H42" s="1"/>
      <c r="I42" s="1"/>
      <c r="J42" s="1"/>
      <c r="K42" s="1"/>
      <c r="L42" s="1"/>
    </row>
    <row r="43" spans="7:12" x14ac:dyDescent="0.25">
      <c r="G43" s="1"/>
      <c r="H43" s="1"/>
      <c r="I43" s="1"/>
      <c r="J43" s="1"/>
      <c r="K43" s="1"/>
      <c r="L43" s="1"/>
    </row>
    <row r="44" spans="7:12" x14ac:dyDescent="0.25">
      <c r="G44" s="1"/>
      <c r="H44" s="1"/>
      <c r="I44" s="1"/>
      <c r="J44" s="1"/>
      <c r="K44" s="1"/>
      <c r="L44" s="1"/>
    </row>
    <row r="45" spans="7:12" x14ac:dyDescent="0.25">
      <c r="G45" s="1"/>
      <c r="H45" s="1"/>
      <c r="I45" s="1"/>
      <c r="J45" s="1"/>
      <c r="K45" s="1"/>
      <c r="L45" s="1"/>
    </row>
    <row r="46" spans="7:12" x14ac:dyDescent="0.25">
      <c r="G46" s="1"/>
      <c r="H46" s="1"/>
      <c r="I46" s="1"/>
      <c r="J46" s="1"/>
      <c r="K46" s="1"/>
      <c r="L46" s="1"/>
    </row>
    <row r="47" spans="7:12" x14ac:dyDescent="0.25">
      <c r="G47" s="1"/>
      <c r="H47" s="1"/>
      <c r="I47" s="1"/>
      <c r="J47" s="1"/>
      <c r="K47" s="1"/>
      <c r="L47" s="1"/>
    </row>
    <row r="48" spans="7:12" x14ac:dyDescent="0.25">
      <c r="G48" s="1"/>
      <c r="H48" s="1"/>
      <c r="I48" s="1"/>
      <c r="J48" s="1"/>
      <c r="K48" s="1"/>
      <c r="L48" s="1"/>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sheetData>
  <mergeCells count="54">
    <mergeCell ref="W8:W11"/>
    <mergeCell ref="F22:H22"/>
    <mergeCell ref="F23:H23"/>
    <mergeCell ref="A16:C18"/>
    <mergeCell ref="B22:E22"/>
    <mergeCell ref="B23:E23"/>
    <mergeCell ref="P8:P11"/>
    <mergeCell ref="N16:Y18"/>
    <mergeCell ref="N12:N15"/>
    <mergeCell ref="S12:S15"/>
    <mergeCell ref="A1:D3"/>
    <mergeCell ref="E4:Y4"/>
    <mergeCell ref="X8:X11"/>
    <mergeCell ref="Y8:Y11"/>
    <mergeCell ref="S8:S11"/>
    <mergeCell ref="T8:T11"/>
    <mergeCell ref="U8:U11"/>
    <mergeCell ref="A4:D4"/>
    <mergeCell ref="A5:D5"/>
    <mergeCell ref="A8:A11"/>
    <mergeCell ref="B8:B11"/>
    <mergeCell ref="Q8:Q11"/>
    <mergeCell ref="E5:Y5"/>
    <mergeCell ref="R8:R11"/>
    <mergeCell ref="V8:V11"/>
    <mergeCell ref="S6:Y6"/>
    <mergeCell ref="E1:Y1"/>
    <mergeCell ref="E2:Y2"/>
    <mergeCell ref="S3:Y3"/>
    <mergeCell ref="E3:R3"/>
    <mergeCell ref="T12:T15"/>
    <mergeCell ref="U12:U15"/>
    <mergeCell ref="V12:V15"/>
    <mergeCell ref="W12:W15"/>
    <mergeCell ref="X12:X15"/>
    <mergeCell ref="Y12:Y15"/>
    <mergeCell ref="O12:O15"/>
    <mergeCell ref="P12:P15"/>
    <mergeCell ref="O8:O11"/>
    <mergeCell ref="E6:E7"/>
    <mergeCell ref="Q12:Q15"/>
    <mergeCell ref="R12:R15"/>
    <mergeCell ref="A6:A7"/>
    <mergeCell ref="B6:B7"/>
    <mergeCell ref="C6:C7"/>
    <mergeCell ref="D6:D7"/>
    <mergeCell ref="A12:A15"/>
    <mergeCell ref="B12:B15"/>
    <mergeCell ref="C12:C15"/>
    <mergeCell ref="F6:I6"/>
    <mergeCell ref="C8:C11"/>
    <mergeCell ref="N8:N11"/>
    <mergeCell ref="J6:M6"/>
    <mergeCell ref="N6:R6"/>
  </mergeCells>
  <dataValidations count="1">
    <dataValidation type="list" allowBlank="1" showInputMessage="1" showErrorMessage="1" sqref="C12:C15 O12 N8:N15 V12:X12 O8 V8:X8" xr:uid="{00000000-0002-0000-0300-000000000000}">
      <formula1>#REF!</formula1>
    </dataValidation>
  </dataValidations>
  <pageMargins left="0.70866141732283472" right="0.70866141732283472" top="0.74803149606299213" bottom="0.74803149606299213" header="0.31496062992125984" footer="0.31496062992125984"/>
  <pageSetup scale="28" orientation="landscape" r:id="rId1"/>
  <headerFooter>
    <oddFooter>&amp;C&amp;G</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2020-01-31T07:06:23Z</cp:lastPrinted>
  <dcterms:created xsi:type="dcterms:W3CDTF">2010-03-25T16:40:43Z</dcterms:created>
  <dcterms:modified xsi:type="dcterms:W3CDTF">2021-06-18T03:55:06Z</dcterms:modified>
</cp:coreProperties>
</file>