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tabRatio="373"/>
  </bookViews>
  <sheets>
    <sheet name="GESTIÓN" sheetId="5" r:id="rId1"/>
    <sheet name="INVERSIÓN" sheetId="6" r:id="rId2"/>
    <sheet name="ACTIVIDADES" sheetId="7" r:id="rId3"/>
    <sheet name="TERRITORIALIZACIÓN" sheetId="9" r:id="rId4"/>
  </sheets>
  <externalReferences>
    <externalReference r:id="rId5"/>
  </externalReferences>
  <definedNames>
    <definedName name="_xlnm.Print_Area" localSheetId="2">ACTIVIDADES!$A$1:$V$28</definedName>
    <definedName name="_xlnm.Print_Area" localSheetId="0">GESTIÓN!$A$1:$AQ$14</definedName>
    <definedName name="_xlnm.Print_Area" localSheetId="1">INVERSIÓN!$A$1:$AP$30</definedName>
    <definedName name="_xlnm.Print_Area" localSheetId="3">TERRITORIALIZACIÓN!$A$1:$X$331</definedName>
    <definedName name="CONDICION_POBLACIONAL">[1]Variables!$C$1:$C$24</definedName>
    <definedName name="GRUPO_ETAREO">[1]Variables!$A$1:$A$8</definedName>
    <definedName name="GRUPO_ETAREOS">#REF!</definedName>
    <definedName name="GRUPO_ETARIO">#REF!</definedName>
    <definedName name="GRUPO_ETNICO">#REF!</definedName>
    <definedName name="GRUPOETNICO">#REF!</definedName>
    <definedName name="GRUPOS_ETNICOS">[1]Variables!$H$1:$H$8</definedName>
    <definedName name="LOCALIDAD">#REF!</definedName>
    <definedName name="LOCALIZACION">#REF!</definedName>
  </definedNames>
  <calcPr calcId="144525"/>
</workbook>
</file>

<file path=xl/calcChain.xml><?xml version="1.0" encoding="utf-8"?>
<calcChain xmlns="http://schemas.openxmlformats.org/spreadsheetml/2006/main">
  <c r="I29" i="6" l="1"/>
  <c r="X7" i="9"/>
  <c r="X14" i="9"/>
  <c r="X21" i="9"/>
  <c r="X28" i="9"/>
  <c r="X35" i="9"/>
  <c r="X41" i="9"/>
  <c r="X47" i="9"/>
  <c r="X53" i="9"/>
  <c r="X59" i="9"/>
  <c r="X65" i="9"/>
  <c r="X71" i="9"/>
  <c r="X77" i="9"/>
  <c r="X83" i="9"/>
  <c r="X89" i="9"/>
  <c r="X95" i="9"/>
  <c r="X101" i="9"/>
  <c r="X107" i="9"/>
  <c r="X113" i="9"/>
  <c r="X119" i="9"/>
  <c r="X125" i="9"/>
  <c r="E131" i="9"/>
  <c r="H131" i="9"/>
  <c r="S131" i="9"/>
  <c r="T131" i="9"/>
  <c r="E132" i="9"/>
  <c r="H132" i="9"/>
  <c r="X135" i="9"/>
  <c r="F136" i="9"/>
  <c r="X142" i="9"/>
  <c r="F143" i="9"/>
  <c r="H143" i="9"/>
  <c r="X149" i="9"/>
  <c r="F150" i="9"/>
  <c r="H150" i="9"/>
  <c r="X156" i="9"/>
  <c r="F157" i="9"/>
  <c r="X163" i="9"/>
  <c r="F164" i="9"/>
  <c r="H164" i="9"/>
  <c r="X170" i="9"/>
  <c r="F171" i="9"/>
  <c r="H171" i="9"/>
  <c r="X177" i="9"/>
  <c r="F178" i="9"/>
  <c r="H178" i="9"/>
  <c r="X184" i="9"/>
  <c r="F185" i="9"/>
  <c r="H185" i="9"/>
  <c r="X191" i="9"/>
  <c r="F192" i="9"/>
  <c r="H192" i="9"/>
  <c r="X198" i="9"/>
  <c r="F199" i="9"/>
  <c r="X205" i="9"/>
  <c r="F206" i="9"/>
  <c r="X212" i="9"/>
  <c r="F213" i="9"/>
  <c r="H213" i="9"/>
  <c r="X219" i="9"/>
  <c r="F220" i="9"/>
  <c r="H220" i="9"/>
  <c r="X226" i="9"/>
  <c r="F227" i="9"/>
  <c r="H227" i="9"/>
  <c r="X233" i="9"/>
  <c r="F234" i="9"/>
  <c r="H234" i="9"/>
  <c r="X240" i="9"/>
  <c r="F241" i="9"/>
  <c r="H241" i="9"/>
  <c r="X247" i="9"/>
  <c r="F248" i="9"/>
  <c r="H248" i="9"/>
  <c r="X254" i="9"/>
  <c r="F255" i="9"/>
  <c r="H255" i="9"/>
  <c r="X261" i="9"/>
  <c r="F262" i="9"/>
  <c r="H262" i="9"/>
  <c r="X268" i="9"/>
  <c r="F269" i="9"/>
  <c r="H269" i="9"/>
  <c r="H275" i="9"/>
  <c r="H311" i="9" s="1"/>
  <c r="S275" i="9"/>
  <c r="T275" i="9"/>
  <c r="X279" i="9"/>
  <c r="X286" i="9"/>
  <c r="X293" i="9"/>
  <c r="X300" i="9"/>
  <c r="H307" i="9"/>
  <c r="H308" i="9"/>
  <c r="F316" i="9"/>
  <c r="F322" i="9" s="1"/>
  <c r="F325" i="9" s="1"/>
  <c r="G316" i="9"/>
  <c r="G322" i="9" s="1"/>
  <c r="G325" i="9" s="1"/>
  <c r="H316" i="9"/>
  <c r="H322" i="9" s="1"/>
  <c r="F321" i="9"/>
  <c r="G321" i="9"/>
  <c r="H321" i="9"/>
  <c r="F324" i="9"/>
  <c r="G324" i="9"/>
  <c r="H324" i="9"/>
  <c r="I325" i="9"/>
  <c r="J325" i="9"/>
  <c r="K325" i="9"/>
  <c r="L325" i="9"/>
  <c r="O325" i="9"/>
  <c r="P325" i="9"/>
  <c r="Q325" i="9"/>
  <c r="F326" i="9"/>
  <c r="G326" i="9"/>
  <c r="H326" i="9"/>
  <c r="I326" i="9"/>
  <c r="J326" i="9"/>
  <c r="K326" i="9"/>
  <c r="L326" i="9"/>
  <c r="O326" i="9"/>
  <c r="P326" i="9"/>
  <c r="Q326" i="9"/>
  <c r="X131" i="9" l="1"/>
  <c r="H276" i="9"/>
  <c r="H312" i="9" s="1"/>
  <c r="H325" i="9" s="1"/>
  <c r="U22" i="7" l="1"/>
  <c r="U20" i="7"/>
  <c r="U18" i="7"/>
  <c r="U16" i="7"/>
  <c r="U14" i="7"/>
  <c r="U12" i="7"/>
  <c r="U10" i="7"/>
  <c r="U8" i="7"/>
  <c r="S22" i="7"/>
  <c r="S20" i="7"/>
  <c r="S18" i="7"/>
  <c r="S16" i="7"/>
  <c r="S14" i="7"/>
  <c r="S12" i="7"/>
  <c r="S10" i="7"/>
  <c r="S8" i="7"/>
  <c r="S9" i="7"/>
  <c r="AA27" i="6"/>
  <c r="AA29" i="6"/>
  <c r="AA26" i="6"/>
  <c r="AA20" i="6"/>
  <c r="AA14" i="6"/>
  <c r="V27" i="6"/>
  <c r="V29" i="6"/>
  <c r="V26" i="6"/>
  <c r="V20" i="6"/>
  <c r="V14" i="6"/>
  <c r="Q27" i="6"/>
  <c r="Q29" i="6"/>
  <c r="Q26" i="6"/>
  <c r="Q20" i="6"/>
  <c r="Q14" i="6"/>
  <c r="L27" i="6"/>
  <c r="L29" i="6"/>
  <c r="L26" i="6"/>
  <c r="L20" i="6"/>
  <c r="L14" i="6"/>
  <c r="H29" i="6"/>
  <c r="H27" i="6"/>
  <c r="U24" i="7"/>
  <c r="S25" i="7"/>
  <c r="S24" i="7"/>
  <c r="S23" i="7"/>
  <c r="S21" i="7"/>
  <c r="S19" i="7"/>
  <c r="S17" i="7"/>
  <c r="S15" i="7"/>
  <c r="S13" i="7"/>
  <c r="I27" i="6"/>
  <c r="S11" i="7"/>
  <c r="T26" i="7"/>
  <c r="U26" i="7"/>
  <c r="AQ26" i="6"/>
</calcChain>
</file>

<file path=xl/comments1.xml><?xml version="1.0" encoding="utf-8"?>
<comments xmlns="http://schemas.openxmlformats.org/spreadsheetml/2006/main">
  <authors>
    <author>YULIED.PENARANDA</author>
  </authors>
  <commentList>
    <comment ref="V8" authorId="0">
      <text>
        <r>
          <rPr>
            <b/>
            <sz val="9"/>
            <color indexed="81"/>
            <rFont val="Tahoma"/>
            <family val="2"/>
          </rPr>
          <t xml:space="preserve">YULIED.PENARANDA
Logros más representativos alcanzados durante el trimestre reportado.
</t>
        </r>
      </text>
    </comment>
  </commentList>
</comments>
</file>

<file path=xl/comments2.xml><?xml version="1.0" encoding="utf-8"?>
<comments xmlns="http://schemas.openxmlformats.org/spreadsheetml/2006/main">
  <authors>
    <author>paola.rodriguez</author>
    <author>YULIED.PENARANDA</author>
    <author>JENNIFER.VARGAS</author>
  </authors>
  <commentList>
    <comment ref="U6" authorId="0">
      <text>
        <r>
          <rPr>
            <b/>
            <sz val="9"/>
            <color indexed="81"/>
            <rFont val="Tahoma"/>
            <family val="2"/>
          </rPr>
          <t>paola.rodriguez:</t>
        </r>
        <r>
          <rPr>
            <sz val="9"/>
            <color indexed="81"/>
            <rFont val="Tahoma"/>
            <family val="2"/>
          </rPr>
          <t xml:space="preserve">
0-5 Primera infancia.
6-13 Infancia
14-17 Adolecencia
18-26 Juventud
27-59 Adultez
60 o mas personas.
Grupo etario sin definir.</t>
        </r>
      </text>
    </comment>
    <comment ref="V6" authorId="1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Ciudadanos-as habitantes de calle.
• Personas en situación de desplazamiento.
• Mujeres gestantes y lactantes.
• Personas cabeza de familia.
• Reincorporados-as.
• Personas vinculadas a la prostitución.
• Personas con discapacidad.
• Personas consumidoras de sustancias psicoactivas.
• Servidores y servidoras públicos.
• Niños y niñas de primera infancia.
• Niños, niñas y adolecentes en riesgo social.
• Niños, niñas y adolecentes escolarizados.
• Niños, niñas y adolecentes desescolarizados.
• Jóvenes escolarizados.
• Jóvenes desescolarizados.
• Adultos-as  trabajador-a formal.
• Adultos-as  trabajador-a informal.
• Familias en situación de vulnerabilidad.
• Familias en emergencia social y catastrófica.
• Familias ubicadas en zonas en zonas de alto deterioro.
• Sector LGBT.
• Comunidad en general.
</t>
        </r>
      </text>
    </comment>
    <comment ref="W6" authorId="1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Afrocolombianos.
• Indígenas.
• ROM
• Raizales.
• No identifica grupos étnicos.
• Otros grupos étnicos.
</t>
        </r>
      </text>
    </comment>
    <comment ref="H8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15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22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29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36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42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48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54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60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66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72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78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84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90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96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102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108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114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120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  <comment ref="H126" authorId="2">
      <text>
        <r>
          <rPr>
            <b/>
            <sz val="9"/>
            <color indexed="81"/>
            <rFont val="Tahoma"/>
            <family val="2"/>
          </rPr>
          <t>JENNIFER.VARGAS:</t>
        </r>
        <r>
          <rPr>
            <sz val="9"/>
            <color indexed="81"/>
            <rFont val="Tahoma"/>
            <family val="2"/>
          </rPr>
          <t xml:space="preserve">
Profesional+Técnico+3Bachilleres+Caja de Herramientas+Material</t>
        </r>
      </text>
    </comment>
  </commentList>
</comments>
</file>

<file path=xl/sharedStrings.xml><?xml version="1.0" encoding="utf-8"?>
<sst xmlns="http://schemas.openxmlformats.org/spreadsheetml/2006/main" count="827" uniqueCount="225">
  <si>
    <t>SECRETARÍA DISTRITAL DE AMBIENTE</t>
  </si>
  <si>
    <t>DEPENDENCIA:</t>
  </si>
  <si>
    <t>Programa Plan de Desarrollo</t>
  </si>
  <si>
    <t>CÓDIGO Y NOMBRE PROYECTO:</t>
  </si>
  <si>
    <t>Eje Plan de Desarrollo</t>
  </si>
  <si>
    <t>MAR</t>
  </si>
  <si>
    <t>JUN</t>
  </si>
  <si>
    <t>SEPT</t>
  </si>
  <si>
    <t>DIC</t>
  </si>
  <si>
    <t>MAGNITUD META</t>
  </si>
  <si>
    <t>PRESUPUESTO VIGENCIA</t>
  </si>
  <si>
    <t>MAGNITUD META DE RESERVAS</t>
  </si>
  <si>
    <t>RESERVA PRESUPUESTAL</t>
  </si>
  <si>
    <t>TOTAL MAGNITUD META</t>
  </si>
  <si>
    <t xml:space="preserve">TOTAL PRESUPUESTO </t>
  </si>
  <si>
    <t>TOTAL PROYECTO</t>
  </si>
  <si>
    <t>CÓDIGO Y NOMBRE DE PROYECTO: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</si>
  <si>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</si>
  <si>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</si>
  <si>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</si>
  <si>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</si>
  <si>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</si>
  <si>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</si>
  <si>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</si>
  <si>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</si>
  <si>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</si>
  <si>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</si>
  <si>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</si>
  <si>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</si>
  <si>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</si>
  <si>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Programado</t>
  </si>
  <si>
    <t>Ejecutado</t>
  </si>
  <si>
    <t>TOTAL PONDERACIÓN</t>
  </si>
  <si>
    <t>AÑO 1</t>
  </si>
  <si>
    <t>AÑO 2</t>
  </si>
  <si>
    <t>AÑO 3</t>
  </si>
  <si>
    <t>AÑO 4</t>
  </si>
  <si>
    <t>EJECUTADO</t>
  </si>
  <si>
    <t>ID Meta</t>
  </si>
  <si>
    <t>CONDICION POBLACIONAL</t>
  </si>
  <si>
    <t>GRUPOS ETNICOS</t>
  </si>
  <si>
    <t>CÓDIGO</t>
  </si>
  <si>
    <t>LOCALIZACION</t>
  </si>
  <si>
    <t>GRUPO ETAREO</t>
  </si>
  <si>
    <t>Magnitud Vigencia</t>
  </si>
  <si>
    <t>Niños y niñas de primera infancia</t>
  </si>
  <si>
    <t>Barrios Unidos</t>
  </si>
  <si>
    <t>Recursos Vigencia</t>
  </si>
  <si>
    <t>Teusaquillo</t>
  </si>
  <si>
    <t>Niños, niñas y adolescentes desescolarizados</t>
  </si>
  <si>
    <t>Magnitud Reservas</t>
  </si>
  <si>
    <t>Los Martires</t>
  </si>
  <si>
    <t>Niños, niñas y adolescentes en riesgo social vinculacion temprana al trabajo o acompañamiento</t>
  </si>
  <si>
    <t>Reservas Presupuestales</t>
  </si>
  <si>
    <t>TOTAL MP1</t>
  </si>
  <si>
    <t>Total Magnitud MP1</t>
  </si>
  <si>
    <t>Antonio Nariño</t>
  </si>
  <si>
    <t>Niños, niñas y adolescentes escolarizados</t>
  </si>
  <si>
    <t>Total Recursos Vigencia MP1</t>
  </si>
  <si>
    <t>Puente Aranda</t>
  </si>
  <si>
    <t>Personas cabezas de familia</t>
  </si>
  <si>
    <t>Total Reservas MP1</t>
  </si>
  <si>
    <t>TOTALES - PROYECTO</t>
  </si>
  <si>
    <t>Total Recursos Vigencia - Proyecto</t>
  </si>
  <si>
    <t>Total  Recursos Reservas - Proyecto</t>
  </si>
  <si>
    <t>1, COD. META</t>
  </si>
  <si>
    <t>2, Meta Proyecto</t>
  </si>
  <si>
    <t>3, Nombre -Punto de inversión (Localidad, Especial, Distrital)</t>
  </si>
  <si>
    <t>4, Variable</t>
  </si>
  <si>
    <t>5, Programación-Actualización</t>
  </si>
  <si>
    <t>6, ACTUALIZACIÓN</t>
  </si>
  <si>
    <t>6,1 Actualización Marzo</t>
  </si>
  <si>
    <t>6,2 Actualización Junio</t>
  </si>
  <si>
    <t>6,3 Actualización Septiembre</t>
  </si>
  <si>
    <t>6,4 Actualización Diciembre</t>
  </si>
  <si>
    <t>7, SEGUIMIENTO META</t>
  </si>
  <si>
    <t>7,1 Seguimiento Marzo</t>
  </si>
  <si>
    <t>7,2 Seguimiento Junio</t>
  </si>
  <si>
    <t>7,3 Seguimiento Septiembre</t>
  </si>
  <si>
    <t>7,4 Seguimiento Diciembre</t>
  </si>
  <si>
    <t>8, LOCALIZACIÓN GEOGRÁFICA</t>
  </si>
  <si>
    <t>8,1 LOCALIDADES</t>
  </si>
  <si>
    <t>8,2 UPZ</t>
  </si>
  <si>
    <t>8,3 BARRIO</t>
  </si>
  <si>
    <t>8,4 PUNTO, LÍNEA O POLÍGONO</t>
  </si>
  <si>
    <t>8,5 ÁREA DE INFLUENCIA</t>
  </si>
  <si>
    <t>9,  POBLACIÓN</t>
  </si>
  <si>
    <t>9,1 NUMERO DE HOMBRES</t>
  </si>
  <si>
    <t>9,2 NUMERO DE MUJERES</t>
  </si>
  <si>
    <t>9,3 GRUPO ETARIO</t>
  </si>
  <si>
    <t>9,4 CONDICION POBLACIONAL</t>
  </si>
  <si>
    <t>9,5 GRUPOS ETNICOS</t>
  </si>
  <si>
    <t>9,6 TOTAL POBLACIÓN
PERSONAS/CANTIDAD</t>
  </si>
  <si>
    <t>1, LÍNEA DE ACCIÓN</t>
  </si>
  <si>
    <t>2, META DE PROYECTO</t>
  </si>
  <si>
    <t>3, ACTIVIDAD</t>
  </si>
  <si>
    <t>4, SE EJECUTA CON RECURSOS DE:</t>
  </si>
  <si>
    <t>4,1 VIGENCIA</t>
  </si>
  <si>
    <t>4,2 RESERVA</t>
  </si>
  <si>
    <t>VARIABLES</t>
  </si>
  <si>
    <t xml:space="preserve">6,PONDERACIÓN VERTICAL </t>
  </si>
  <si>
    <t>6,1 META</t>
  </si>
  <si>
    <t>6,2 ACTIVIDAD</t>
  </si>
  <si>
    <t>7, OBSERVACIONES AVANCE TRIMESTRE____  DE ____</t>
  </si>
  <si>
    <t>2,  META DE PROYECTO</t>
  </si>
  <si>
    <t>2,1 COD.</t>
  </si>
  <si>
    <t>2,2 META</t>
  </si>
  <si>
    <t>2,3 TIPOLOGÍA</t>
  </si>
  <si>
    <t>3, COD. META PDD A QUE SE ASOCIA META PROY</t>
  </si>
  <si>
    <t>4, COD. META PROYECTO PRIORITARIO</t>
  </si>
  <si>
    <t>5, VARIABLE REQUERIDA</t>
  </si>
  <si>
    <t>6, MAGNITUD PD</t>
  </si>
  <si>
    <t>7, PROGRAMACIÓN - ACTUALIZACIÓN</t>
  </si>
  <si>
    <t>8, EJECUCIÓN</t>
  </si>
  <si>
    <t>8,1 SEGUIMIENTO VIGENCIA ACTUAL</t>
  </si>
  <si>
    <t>9, % CUMPLIMIENTO ACUMULADO (Vigencia)</t>
  </si>
  <si>
    <t>10 ,% DE AVANCE CUATRIENIO</t>
  </si>
  <si>
    <t>11, DESCRIPCIÓN DE LOS AVANCES Y LOGROS ALCANZADOS</t>
  </si>
  <si>
    <t xml:space="preserve">12, RETRASOS 
</t>
  </si>
  <si>
    <t xml:space="preserve">13, SOLUCIONES PLANTEADAS </t>
  </si>
  <si>
    <t>14, BENEFICIOS</t>
  </si>
  <si>
    <t>15, FUENTE DE EVIDENCIAS</t>
  </si>
  <si>
    <t xml:space="preserve">1, PROYECTO PRIORITARIO </t>
  </si>
  <si>
    <t>1,1 COD.</t>
  </si>
  <si>
    <t xml:space="preserve">1,2 PROYECTO PRIORITARIO  </t>
  </si>
  <si>
    <t xml:space="preserve"> 2, META PLAN DE DESARROLLO</t>
  </si>
  <si>
    <t>2,2  META PLAN DE DESARROLLO</t>
  </si>
  <si>
    <t>3, INDICADOR ASOCIADO A LA META PLAN DE DESARROLLO</t>
  </si>
  <si>
    <t>3,1 COD.</t>
  </si>
  <si>
    <t>3,2 INDICADOR</t>
  </si>
  <si>
    <t>3,3 UNIDAD DE MEDIDA</t>
  </si>
  <si>
    <t>3,4 TIPOLOGÍA</t>
  </si>
  <si>
    <t>3,5 MAGNITUD PD</t>
  </si>
  <si>
    <t>3,6 PROGRAMACIÓN - ACTUALIZACIÓN</t>
  </si>
  <si>
    <t>3,7 SEGUIMIENTO VIGENCIA ACTUAL</t>
  </si>
  <si>
    <t>4, % CUMPLIMIENTO ACUMULADO
(Vigencia)</t>
  </si>
  <si>
    <t>5, % DE AVANCE CUATRIENIO</t>
  </si>
  <si>
    <t>6, DESCRIPCIÓN DE LOS AVANCES Y LOGROS ALCANZADOS</t>
  </si>
  <si>
    <t>7, RETRASOS</t>
  </si>
  <si>
    <t>8, SOLUCIONES PLANTEADAS</t>
  </si>
  <si>
    <t>9, BENEFICIOS</t>
  </si>
  <si>
    <t>10, FUENTE DE EVIDENCIAS</t>
  </si>
  <si>
    <t>AÑO 5</t>
  </si>
  <si>
    <t>FORMATO ACTUALIZACIÓN Y SEGUIMIENTO A LAS ACTIVIDADES</t>
  </si>
  <si>
    <t>FORMATO DE ACTUALIZACIÓN Y SEGUIMIENTO AL COMPONENTE DE INVERSIÓN</t>
  </si>
  <si>
    <t xml:space="preserve">FORMATO DE ACTUALIZACIÓN Y SEGUIMIENTO AL COMPONENTE DE GESTIÓN 
</t>
  </si>
  <si>
    <t>126PG01-PR02-F-A5-V9.0</t>
  </si>
  <si>
    <t>TERCER EJE TRANSVERSAL: SOSTENIBILIDAD AMBIENTAL BASADA EN EFICIENCIA ENERGÉTICA</t>
  </si>
  <si>
    <t>Ambiente sano para la equidad y disfrute del ciudadano</t>
  </si>
  <si>
    <t>Ambiente sano</t>
  </si>
  <si>
    <t>2.500.000 de ciudadanos participan en los programas de socialización de la política ambiental y de las estrategias de gestión de riesgos y cambio climático de la ciudad</t>
  </si>
  <si>
    <t>suma</t>
  </si>
  <si>
    <t xml:space="preserve">Gestión ambiental local y participación ciudadana. </t>
  </si>
  <si>
    <t>Estrategias de educación ambiental</t>
  </si>
  <si>
    <t xml:space="preserve"> Plan de comunicaciones</t>
  </si>
  <si>
    <t xml:space="preserve">Participar en  procesos de gestión ambiental local, 125.000 ciudadanos. </t>
  </si>
  <si>
    <t xml:space="preserve">Diseñar y ejecutar 5 planes de comunicación durante el plan de desarrollo </t>
  </si>
  <si>
    <t>Participar 125.000 ciudadanos  en  procesos de gestión ambiental local</t>
  </si>
  <si>
    <t>Usaquen</t>
  </si>
  <si>
    <t>Chapinero</t>
  </si>
  <si>
    <t>Santa Fe</t>
  </si>
  <si>
    <t>San Cristobal</t>
  </si>
  <si>
    <t>Usme</t>
  </si>
  <si>
    <t>Tunjuelito</t>
  </si>
  <si>
    <t>Bosa</t>
  </si>
  <si>
    <t>Kennedy</t>
  </si>
  <si>
    <t>Fontibon</t>
  </si>
  <si>
    <t>Engativa</t>
  </si>
  <si>
    <t>Suba</t>
  </si>
  <si>
    <t>Candelaria</t>
  </si>
  <si>
    <t>Rafael Uribe Uribe</t>
  </si>
  <si>
    <t>Ciudad Bolivar</t>
  </si>
  <si>
    <t>Sumapaz</t>
  </si>
  <si>
    <t xml:space="preserve"> </t>
  </si>
  <si>
    <t>Antonio Narinio</t>
  </si>
  <si>
    <t>TOTAL MP3</t>
  </si>
  <si>
    <t>z</t>
  </si>
  <si>
    <t>Total Magnitud MP2</t>
  </si>
  <si>
    <t>Total Recursos Vigencia MP2</t>
  </si>
  <si>
    <t>PUNTO DE INVERSIÓN 1     Soratama</t>
  </si>
  <si>
    <t>PUNTO DE INVERSIÓN 2                                   Santa Maria del Lago</t>
  </si>
  <si>
    <t>PUNTO DE INVERSIÓN 3                                   Mirador de los Nevados</t>
  </si>
  <si>
    <t>PUNTO DE INVERSIÓN 3                                  Entrenubes</t>
  </si>
  <si>
    <t>Total Magnitud Vigencia</t>
  </si>
  <si>
    <t>Total Recursos Vigencia</t>
  </si>
  <si>
    <t>Total Magnitud Reservas</t>
  </si>
  <si>
    <t>Total Reservas Presupuestales</t>
  </si>
  <si>
    <t>Participar 1.125.000 ciudadanos, en acciones de educación ambiental</t>
  </si>
  <si>
    <t>Todos los grupos etarios</t>
  </si>
  <si>
    <t>Todos los grupos etnicos</t>
  </si>
  <si>
    <t>Todos los grupos poblacionales</t>
  </si>
  <si>
    <t>TOTAL MP2</t>
  </si>
  <si>
    <t>Distrital</t>
  </si>
  <si>
    <t>1. Participación en las Comisiones Ambientales y demás instancias donde se ejerce la secretaría técnica, para el mejoramiento de las condiciones ambientales de las localidades.</t>
  </si>
  <si>
    <t xml:space="preserve">2. Vinculación de ciudadanos de organizaciones y/o procesos sociales, al desarrollo y apropiación de los proyectos estratégicos del Plan de Desarrollo Distrital y  ejecución de acciones que mejoren las condiciones ambientales de las 20 localidades de Bogotá D.C. </t>
  </si>
  <si>
    <t>X</t>
  </si>
  <si>
    <t>1. Ejecución de acciones de educación ambiental en las Aulas Ambientales</t>
  </si>
  <si>
    <t>2. Ejecución de acciones de educación ambiental en las 20 localidades del Distrito Capital</t>
  </si>
  <si>
    <t>3. Ejecución del curso de comparendo ambiental</t>
  </si>
  <si>
    <t>4. Ejecución de caminatas ecológicas acorde al inventario institucional.</t>
  </si>
  <si>
    <t>5. Implementación de acciones pedagógicas por medio del uso de las Tecnologías de la Información y Comunicación-Tics</t>
  </si>
  <si>
    <t>6. Ejecución de acciones para el funcionamiento de la Comisión Intersectorial de Educación Ambiental - CIDEA.</t>
  </si>
  <si>
    <t>Estrategias de Comunicación</t>
  </si>
  <si>
    <t>1. Ejecutar las actividades definidas en el plan de comunicación estratégica interna y externa, que permitan   divulgar a la ciudadanía las acciones realizadas por la entidad  para generar una cultura ambiental, actividades que se implementarán durante la vigencia de dicho plan.</t>
  </si>
  <si>
    <t>Poligono</t>
  </si>
  <si>
    <t>Localidad Suba</t>
  </si>
  <si>
    <t>UPZ SUBA</t>
  </si>
  <si>
    <t>ENGATIVA</t>
  </si>
  <si>
    <t>Boyacá Real</t>
  </si>
  <si>
    <t>Localidad Engativá</t>
  </si>
  <si>
    <t>SUBA</t>
  </si>
  <si>
    <t>UPZ 60 Parque Entre Nubes (Usme)</t>
  </si>
  <si>
    <t>Localidades San Cristobal, Usme, Rafael Uribe Uribe.</t>
  </si>
  <si>
    <t>UPZ 11. San Cristobal Norte.</t>
  </si>
  <si>
    <t>Localidad Usaquen</t>
  </si>
  <si>
    <t>Ciudadanos</t>
  </si>
  <si>
    <t>OFICINA DE PARTICIPACIÓN, EDUCACIÓN Y LOCALIDADES</t>
  </si>
  <si>
    <t>981 - PARTICIPACIÓN, EDUCACIÓN Y COMUNICACIÓN PARA LA SOSTENIBILIDAD AMBIENTAL DEL DISTRITO CAPITAL</t>
  </si>
  <si>
    <t>5, PONDERACIÓN HORIZONTAL AÑO: 2016</t>
  </si>
  <si>
    <t>TOTAL LOCALIDADES</t>
  </si>
  <si>
    <t>TOTAL AULAS</t>
  </si>
  <si>
    <t xml:space="preserve">Número de ciudadanos participan en socialización de la política ambiental y estrategias de gestión de riesgos y cambio climático </t>
  </si>
  <si>
    <t>Participar 125,000 ciudadanos en procesos de gestión ambiental local.</t>
  </si>
  <si>
    <t>Participar 1,125,000 ciudadanos en acciones de educación ambiental</t>
  </si>
  <si>
    <t>Diseñar y ejecutar 5 planes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</si>
</sst>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240A]\ #,##0"/>
    <numFmt numFmtId="169" formatCode="_([$$-240A]\ * #,##0_);_([$$-240A]\ * \(#,##0\);_([$$-240A]\ * &quot;-&quot;??_);_(@_)"/>
    <numFmt numFmtId="170" formatCode="0.0%"/>
    <numFmt numFmtId="171" formatCode="_ * #,##0_ ;_ * \-#,##0_ ;_ * &quot;-&quot;??_ ;_ @_ "/>
    <numFmt numFmtId="172" formatCode="_(&quot;$&quot;* #,##0.00_);_(&quot;$&quot;* \(#,##0.00\);_(&quot;$&quot;* &quot;-&quot;??_);_(@_)"/>
    <numFmt numFmtId="173" formatCode="_(&quot;$&quot;* #,##0_);_(&quot;$&quot;* \(#,##0\);_(&quot;$&quot;* &quot;-&quot;??_);_(@_)"/>
    <numFmt numFmtId="174" formatCode="_-* #,##0\ _€_-;\-* #,##0\ _€_-;_-* &quot;-&quot;??\ _€_-;_-@_-"/>
  </numFmts>
  <fonts count="5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2"/>
      <name val="Tahoma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7"/>
      <color theme="1"/>
      <name val="Arial"/>
      <family val="2"/>
    </font>
    <font>
      <sz val="7"/>
      <color theme="0" tint="-4.9989318521683403E-2"/>
      <name val="Arial"/>
      <family val="2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indexed="8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BB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654">
    <xf numFmtId="0" fontId="0" fillId="0" borderId="0" xfId="0"/>
    <xf numFmtId="0" fontId="0" fillId="0" borderId="0" xfId="0" applyFill="1"/>
    <xf numFmtId="0" fontId="5" fillId="0" borderId="0" xfId="16" applyFont="1" applyBorder="1" applyAlignment="1">
      <alignment vertical="center"/>
    </xf>
    <xf numFmtId="0" fontId="7" fillId="0" borderId="0" xfId="0" applyFont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16" applyAlignment="1">
      <alignment vertical="center"/>
    </xf>
    <xf numFmtId="10" fontId="4" fillId="0" borderId="0" xfId="16" applyNumberFormat="1" applyAlignment="1">
      <alignment vertical="center"/>
    </xf>
    <xf numFmtId="0" fontId="4" fillId="0" borderId="0" xfId="16" applyBorder="1" applyAlignment="1">
      <alignment vertical="center"/>
    </xf>
    <xf numFmtId="0" fontId="2" fillId="0" borderId="0" xfId="16" applyFont="1" applyAlignment="1">
      <alignment vertical="center"/>
    </xf>
    <xf numFmtId="0" fontId="4" fillId="2" borderId="0" xfId="16" applyFill="1" applyBorder="1" applyAlignment="1">
      <alignment vertical="center"/>
    </xf>
    <xf numFmtId="0" fontId="4" fillId="2" borderId="0" xfId="16" applyFill="1" applyAlignment="1">
      <alignment vertical="center"/>
    </xf>
    <xf numFmtId="0" fontId="12" fillId="2" borderId="0" xfId="16" applyFont="1" applyFill="1" applyAlignment="1">
      <alignment vertical="center"/>
    </xf>
    <xf numFmtId="0" fontId="12" fillId="0" borderId="0" xfId="16" applyFont="1" applyAlignment="1">
      <alignment vertical="center"/>
    </xf>
    <xf numFmtId="0" fontId="29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10" fontId="30" fillId="4" borderId="0" xfId="16" applyNumberFormat="1" applyFont="1" applyFill="1" applyBorder="1" applyAlignment="1">
      <alignment horizontal="center" vertical="center"/>
    </xf>
    <xf numFmtId="10" fontId="4" fillId="2" borderId="0" xfId="16" applyNumberFormat="1" applyFill="1" applyAlignment="1">
      <alignment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6" applyFill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4" fillId="2" borderId="0" xfId="16" applyFill="1" applyAlignment="1">
      <alignment horizontal="left" vertical="center"/>
    </xf>
    <xf numFmtId="0" fontId="4" fillId="0" borderId="0" xfId="16" applyAlignment="1">
      <alignment horizontal="left" vertical="center"/>
    </xf>
    <xf numFmtId="0" fontId="12" fillId="0" borderId="0" xfId="0" applyFont="1" applyFill="1"/>
    <xf numFmtId="174" fontId="0" fillId="0" borderId="0" xfId="0" applyNumberFormat="1" applyFill="1" applyAlignment="1">
      <alignment horizontal="center"/>
    </xf>
    <xf numFmtId="0" fontId="4" fillId="4" borderId="0" xfId="16" applyFill="1" applyAlignment="1">
      <alignment vertical="center"/>
    </xf>
    <xf numFmtId="10" fontId="31" fillId="4" borderId="3" xfId="16" applyNumberFormat="1" applyFont="1" applyFill="1" applyBorder="1" applyAlignment="1">
      <alignment horizontal="center" vertical="center" wrapText="1"/>
    </xf>
    <xf numFmtId="10" fontId="31" fillId="4" borderId="1" xfId="16" applyNumberFormat="1" applyFont="1" applyFill="1" applyBorder="1" applyAlignment="1">
      <alignment horizontal="center" vertical="center" wrapText="1"/>
    </xf>
    <xf numFmtId="170" fontId="31" fillId="4" borderId="1" xfId="0" applyNumberFormat="1" applyFont="1" applyFill="1" applyBorder="1" applyAlignment="1">
      <alignment horizontal="center" vertical="center"/>
    </xf>
    <xf numFmtId="10" fontId="31" fillId="4" borderId="4" xfId="16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174" fontId="34" fillId="4" borderId="3" xfId="3" applyNumberFormat="1" applyFont="1" applyFill="1" applyBorder="1" applyAlignment="1">
      <alignment horizontal="center" vertical="center"/>
    </xf>
    <xf numFmtId="174" fontId="34" fillId="4" borderId="1" xfId="3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4" fontId="34" fillId="0" borderId="1" xfId="3" applyNumberFormat="1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174" fontId="34" fillId="0" borderId="3" xfId="3" applyNumberFormat="1" applyFont="1" applyFill="1" applyBorder="1" applyAlignment="1">
      <alignment horizontal="center" vertical="center"/>
    </xf>
    <xf numFmtId="37" fontId="21" fillId="4" borderId="1" xfId="9" applyNumberFormat="1" applyFont="1" applyFill="1" applyBorder="1" applyAlignment="1">
      <alignment horizontal="center" vertical="center"/>
    </xf>
    <xf numFmtId="10" fontId="34" fillId="0" borderId="1" xfId="21" applyNumberFormat="1" applyFont="1" applyFill="1" applyBorder="1" applyAlignment="1">
      <alignment horizontal="center" vertical="center"/>
    </xf>
    <xf numFmtId="10" fontId="34" fillId="4" borderId="1" xfId="21" applyNumberFormat="1" applyFont="1" applyFill="1" applyBorder="1" applyAlignment="1">
      <alignment horizontal="center" vertical="center"/>
    </xf>
    <xf numFmtId="10" fontId="34" fillId="0" borderId="3" xfId="21" applyNumberFormat="1" applyFont="1" applyFill="1" applyBorder="1" applyAlignment="1">
      <alignment horizontal="center" vertical="center"/>
    </xf>
    <xf numFmtId="37" fontId="23" fillId="4" borderId="4" xfId="9" applyNumberFormat="1" applyFont="1" applyFill="1" applyBorder="1" applyAlignment="1">
      <alignment horizontal="center" vertical="center"/>
    </xf>
    <xf numFmtId="37" fontId="23" fillId="4" borderId="2" xfId="9" applyNumberFormat="1" applyFont="1" applyFill="1" applyBorder="1" applyAlignment="1">
      <alignment horizontal="center" vertical="center"/>
    </xf>
    <xf numFmtId="174" fontId="35" fillId="4" borderId="2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3" fontId="20" fillId="4" borderId="3" xfId="0" applyNumberFormat="1" applyFont="1" applyFill="1" applyBorder="1" applyAlignment="1">
      <alignment horizontal="center" vertical="center" wrapText="1"/>
    </xf>
    <xf numFmtId="10" fontId="34" fillId="4" borderId="3" xfId="2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right" vertical="center"/>
    </xf>
    <xf numFmtId="0" fontId="34" fillId="4" borderId="1" xfId="0" applyFont="1" applyFill="1" applyBorder="1" applyAlignment="1">
      <alignment horizontal="center" vertical="center"/>
    </xf>
    <xf numFmtId="174" fontId="34" fillId="4" borderId="1" xfId="0" applyNumberFormat="1" applyFont="1" applyFill="1" applyBorder="1" applyAlignment="1">
      <alignment horizontal="center" vertical="center"/>
    </xf>
    <xf numFmtId="3" fontId="20" fillId="4" borderId="1" xfId="1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/>
    </xf>
    <xf numFmtId="169" fontId="21" fillId="4" borderId="1" xfId="0" applyNumberFormat="1" applyFont="1" applyFill="1" applyBorder="1" applyAlignment="1">
      <alignment horizontal="right" vertical="center"/>
    </xf>
    <xf numFmtId="174" fontId="35" fillId="4" borderId="4" xfId="3" applyNumberFormat="1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174" fontId="34" fillId="4" borderId="1" xfId="0" applyNumberFormat="1" applyFont="1" applyFill="1" applyBorder="1" applyAlignment="1">
      <alignment vertical="center"/>
    </xf>
    <xf numFmtId="174" fontId="34" fillId="4" borderId="1" xfId="0" applyNumberFormat="1" applyFont="1" applyFill="1" applyBorder="1" applyAlignment="1">
      <alignment horizontal="center"/>
    </xf>
    <xf numFmtId="0" fontId="2" fillId="6" borderId="1" xfId="16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/>
    </xf>
    <xf numFmtId="0" fontId="0" fillId="0" borderId="31" xfId="0" applyFill="1" applyBorder="1"/>
    <xf numFmtId="0" fontId="4" fillId="0" borderId="0" xfId="19" applyBorder="1"/>
    <xf numFmtId="0" fontId="4" fillId="0" borderId="0" xfId="19" applyBorder="1" applyAlignment="1">
      <alignment vertical="center" wrapText="1"/>
    </xf>
    <xf numFmtId="0" fontId="4" fillId="0" borderId="0" xfId="19" applyBorder="1" applyAlignment="1">
      <alignment wrapText="1"/>
    </xf>
    <xf numFmtId="0" fontId="4" fillId="0" borderId="0" xfId="19"/>
    <xf numFmtId="0" fontId="5" fillId="0" borderId="0" xfId="19" applyFont="1" applyBorder="1"/>
    <xf numFmtId="0" fontId="5" fillId="0" borderId="0" xfId="19" applyFont="1" applyBorder="1" applyAlignment="1">
      <alignment vertical="center" wrapText="1"/>
    </xf>
    <xf numFmtId="0" fontId="5" fillId="0" borderId="0" xfId="19" applyFont="1" applyBorder="1" applyAlignment="1">
      <alignment wrapText="1"/>
    </xf>
    <xf numFmtId="0" fontId="5" fillId="0" borderId="0" xfId="19" applyFont="1"/>
    <xf numFmtId="0" fontId="11" fillId="0" borderId="0" xfId="24" applyFont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 wrapText="1"/>
    </xf>
    <xf numFmtId="0" fontId="11" fillId="0" borderId="0" xfId="24" applyFont="1" applyBorder="1" applyAlignment="1">
      <alignment vertical="center" wrapText="1"/>
    </xf>
    <xf numFmtId="0" fontId="12" fillId="0" borderId="0" xfId="24" applyFont="1" applyBorder="1" applyAlignment="1">
      <alignment vertical="center" wrapText="1"/>
    </xf>
    <xf numFmtId="0" fontId="12" fillId="0" borderId="0" xfId="19" applyFont="1" applyBorder="1" applyAlignment="1">
      <alignment vertical="center" wrapText="1"/>
    </xf>
    <xf numFmtId="169" fontId="25" fillId="4" borderId="1" xfId="10" applyNumberFormat="1" applyFont="1" applyFill="1" applyBorder="1" applyAlignment="1">
      <alignment horizontal="center" vertical="center" wrapText="1"/>
    </xf>
    <xf numFmtId="3" fontId="25" fillId="0" borderId="1" xfId="19" applyNumberFormat="1" applyFont="1" applyFill="1" applyBorder="1" applyAlignment="1">
      <alignment horizontal="center" vertical="center" wrapText="1"/>
    </xf>
    <xf numFmtId="3" fontId="25" fillId="0" borderId="3" xfId="19" applyNumberFormat="1" applyFont="1" applyFill="1" applyBorder="1" applyAlignment="1">
      <alignment horizontal="center" vertical="center" wrapText="1"/>
    </xf>
    <xf numFmtId="3" fontId="25" fillId="4" borderId="5" xfId="19" applyNumberFormat="1" applyFont="1" applyFill="1" applyBorder="1" applyAlignment="1">
      <alignment horizontal="center" vertical="center" wrapText="1"/>
    </xf>
    <xf numFmtId="3" fontId="25" fillId="4" borderId="1" xfId="19" applyNumberFormat="1" applyFont="1" applyFill="1" applyBorder="1" applyAlignment="1">
      <alignment horizontal="center" vertical="center" wrapText="1"/>
    </xf>
    <xf numFmtId="3" fontId="25" fillId="4" borderId="3" xfId="19" applyNumberFormat="1" applyFont="1" applyFill="1" applyBorder="1" applyAlignment="1">
      <alignment horizontal="center" vertical="center" wrapText="1"/>
    </xf>
    <xf numFmtId="0" fontId="4" fillId="8" borderId="0" xfId="19" applyFill="1" applyBorder="1"/>
    <xf numFmtId="0" fontId="4" fillId="8" borderId="0" xfId="19" applyFill="1"/>
    <xf numFmtId="173" fontId="4" fillId="0" borderId="0" xfId="19" applyNumberFormat="1"/>
    <xf numFmtId="165" fontId="4" fillId="0" borderId="0" xfId="5" applyFont="1" applyBorder="1"/>
    <xf numFmtId="165" fontId="4" fillId="0" borderId="0" xfId="19" applyNumberFormat="1" applyBorder="1"/>
    <xf numFmtId="0" fontId="4" fillId="0" borderId="0" xfId="19" applyAlignment="1"/>
    <xf numFmtId="169" fontId="25" fillId="4" borderId="2" xfId="19" applyNumberFormat="1" applyFont="1" applyFill="1" applyBorder="1" applyAlignment="1">
      <alignment vertical="center" wrapText="1"/>
    </xf>
    <xf numFmtId="0" fontId="25" fillId="7" borderId="3" xfId="19" applyFont="1" applyFill="1" applyBorder="1" applyAlignment="1">
      <alignment horizontal="left" vertical="center" wrapText="1"/>
    </xf>
    <xf numFmtId="168" fontId="25" fillId="7" borderId="1" xfId="19" applyNumberFormat="1" applyFont="1" applyFill="1" applyBorder="1" applyAlignment="1">
      <alignment horizontal="left" vertical="center" wrapText="1"/>
    </xf>
    <xf numFmtId="0" fontId="25" fillId="7" borderId="5" xfId="19" applyFont="1" applyFill="1" applyBorder="1" applyAlignment="1">
      <alignment horizontal="left" vertical="center" wrapText="1"/>
    </xf>
    <xf numFmtId="0" fontId="4" fillId="4" borderId="0" xfId="19" applyFill="1" applyBorder="1"/>
    <xf numFmtId="0" fontId="12" fillId="4" borderId="0" xfId="24" applyFont="1" applyFill="1" applyBorder="1" applyAlignment="1">
      <alignment vertical="center" wrapText="1"/>
    </xf>
    <xf numFmtId="0" fontId="12" fillId="4" borderId="0" xfId="19" applyFont="1" applyFill="1" applyBorder="1" applyAlignment="1">
      <alignment vertical="center" wrapText="1"/>
    </xf>
    <xf numFmtId="0" fontId="4" fillId="4" borderId="0" xfId="19" applyFill="1" applyBorder="1" applyAlignment="1">
      <alignment wrapText="1"/>
    </xf>
    <xf numFmtId="0" fontId="41" fillId="0" borderId="0" xfId="0" applyFont="1" applyFill="1" applyAlignment="1">
      <alignment horizontal="center" vertical="center"/>
    </xf>
    <xf numFmtId="0" fontId="16" fillId="7" borderId="4" xfId="19" applyFont="1" applyFill="1" applyBorder="1" applyAlignment="1">
      <alignment horizontal="center" vertical="center" wrapText="1"/>
    </xf>
    <xf numFmtId="3" fontId="25" fillId="4" borderId="40" xfId="19" applyNumberFormat="1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center" vertical="center" wrapText="1"/>
    </xf>
    <xf numFmtId="0" fontId="42" fillId="4" borderId="28" xfId="0" applyFont="1" applyFill="1" applyBorder="1"/>
    <xf numFmtId="0" fontId="42" fillId="4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4" borderId="29" xfId="0" applyFont="1" applyFill="1" applyBorder="1"/>
    <xf numFmtId="0" fontId="18" fillId="7" borderId="3" xfId="0" applyFont="1" applyFill="1" applyBorder="1" applyAlignment="1" applyProtection="1">
      <alignment horizontal="left" vertical="center" wrapText="1"/>
      <protection locked="0"/>
    </xf>
    <xf numFmtId="0" fontId="18" fillId="7" borderId="1" xfId="0" applyFont="1" applyFill="1" applyBorder="1" applyAlignment="1" applyProtection="1">
      <alignment horizontal="left" vertical="center" wrapText="1"/>
      <protection locked="0"/>
    </xf>
    <xf numFmtId="0" fontId="18" fillId="7" borderId="2" xfId="0" applyFont="1" applyFill="1" applyBorder="1" applyAlignment="1" applyProtection="1">
      <alignment horizontal="left" vertical="center" wrapText="1"/>
      <protection locked="0"/>
    </xf>
    <xf numFmtId="0" fontId="18" fillId="7" borderId="4" xfId="0" applyFont="1" applyFill="1" applyBorder="1" applyAlignment="1" applyProtection="1">
      <alignment horizontal="left" vertical="center" wrapText="1"/>
      <protection locked="0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0" fontId="37" fillId="7" borderId="0" xfId="0" applyFont="1" applyFill="1" applyBorder="1" applyAlignment="1"/>
    <xf numFmtId="0" fontId="38" fillId="7" borderId="0" xfId="0" applyFont="1" applyFill="1" applyBorder="1" applyAlignment="1"/>
    <xf numFmtId="3" fontId="20" fillId="4" borderId="5" xfId="0" applyNumberFormat="1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/>
    </xf>
    <xf numFmtId="174" fontId="34" fillId="4" borderId="5" xfId="3" applyNumberFormat="1" applyFont="1" applyFill="1" applyBorder="1" applyAlignment="1">
      <alignment horizontal="center" vertical="center"/>
    </xf>
    <xf numFmtId="10" fontId="34" fillId="4" borderId="5" xfId="21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4" borderId="24" xfId="0" applyFont="1" applyFill="1" applyBorder="1" applyAlignment="1">
      <alignment horizontal="justify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justify" vertical="center" wrapText="1"/>
    </xf>
    <xf numFmtId="0" fontId="38" fillId="7" borderId="29" xfId="0" applyFont="1" applyFill="1" applyBorder="1" applyAlignment="1"/>
    <xf numFmtId="3" fontId="22" fillId="3" borderId="4" xfId="0" applyNumberFormat="1" applyFont="1" applyFill="1" applyBorder="1" applyAlignment="1">
      <alignment horizontal="center" vertical="center" wrapText="1"/>
    </xf>
    <xf numFmtId="174" fontId="35" fillId="0" borderId="4" xfId="0" applyNumberFormat="1" applyFont="1" applyFill="1" applyBorder="1" applyAlignment="1">
      <alignment vertical="center"/>
    </xf>
    <xf numFmtId="174" fontId="34" fillId="4" borderId="4" xfId="0" applyNumberFormat="1" applyFont="1" applyFill="1" applyBorder="1" applyAlignment="1">
      <alignment horizontal="center"/>
    </xf>
    <xf numFmtId="0" fontId="37" fillId="7" borderId="31" xfId="0" applyFont="1" applyFill="1" applyBorder="1" applyAlignment="1"/>
    <xf numFmtId="0" fontId="38" fillId="7" borderId="31" xfId="0" applyFont="1" applyFill="1" applyBorder="1" applyAlignment="1"/>
    <xf numFmtId="0" fontId="11" fillId="7" borderId="47" xfId="0" applyFont="1" applyFill="1" applyBorder="1" applyAlignment="1">
      <alignment horizontal="right"/>
    </xf>
    <xf numFmtId="0" fontId="2" fillId="6" borderId="4" xfId="16" applyFont="1" applyFill="1" applyBorder="1" applyAlignment="1">
      <alignment horizontal="left" vertical="center" wrapText="1"/>
    </xf>
    <xf numFmtId="10" fontId="31" fillId="4" borderId="5" xfId="16" applyNumberFormat="1" applyFont="1" applyFill="1" applyBorder="1" applyAlignment="1">
      <alignment horizontal="center" vertical="center" wrapText="1"/>
    </xf>
    <xf numFmtId="10" fontId="32" fillId="4" borderId="5" xfId="16" applyNumberFormat="1" applyFont="1" applyFill="1" applyBorder="1" applyAlignment="1">
      <alignment horizontal="center" vertical="center" wrapText="1"/>
    </xf>
    <xf numFmtId="0" fontId="16" fillId="6" borderId="4" xfId="16" applyFont="1" applyFill="1" applyBorder="1" applyAlignment="1">
      <alignment horizontal="center" vertical="center" textRotation="180" wrapText="1"/>
    </xf>
    <xf numFmtId="10" fontId="4" fillId="6" borderId="4" xfId="16" applyNumberFormat="1" applyFont="1" applyFill="1" applyBorder="1" applyAlignment="1">
      <alignment horizontal="center" vertical="center" wrapText="1"/>
    </xf>
    <xf numFmtId="0" fontId="2" fillId="6" borderId="4" xfId="16" applyFont="1" applyFill="1" applyBorder="1" applyAlignment="1">
      <alignment horizontal="center" vertical="center" wrapText="1"/>
    </xf>
    <xf numFmtId="0" fontId="2" fillId="6" borderId="51" xfId="16" applyFont="1" applyFill="1" applyBorder="1" applyAlignment="1">
      <alignment horizontal="center" vertical="center" wrapText="1"/>
    </xf>
    <xf numFmtId="0" fontId="4" fillId="7" borderId="0" xfId="19" applyFill="1" applyBorder="1"/>
    <xf numFmtId="10" fontId="11" fillId="4" borderId="0" xfId="16" applyNumberFormat="1" applyFont="1" applyFill="1" applyBorder="1" applyAlignment="1">
      <alignment horizontal="center" vertical="center"/>
    </xf>
    <xf numFmtId="168" fontId="25" fillId="4" borderId="2" xfId="19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center" wrapText="1"/>
    </xf>
    <xf numFmtId="168" fontId="25" fillId="4" borderId="24" xfId="19" applyNumberFormat="1" applyFont="1" applyFill="1" applyBorder="1" applyAlignment="1">
      <alignment horizontal="center" vertical="center" wrapText="1"/>
    </xf>
    <xf numFmtId="3" fontId="25" fillId="4" borderId="24" xfId="19" applyNumberFormat="1" applyFont="1" applyFill="1" applyBorder="1" applyAlignment="1">
      <alignment horizontal="center" vertical="center" wrapText="1"/>
    </xf>
    <xf numFmtId="0" fontId="0" fillId="7" borderId="24" xfId="0" applyFill="1" applyBorder="1" applyAlignment="1"/>
    <xf numFmtId="168" fontId="45" fillId="7" borderId="1" xfId="19" applyNumberFormat="1" applyFont="1" applyFill="1" applyBorder="1" applyAlignment="1">
      <alignment horizontal="left" vertical="center" wrapText="1"/>
    </xf>
    <xf numFmtId="3" fontId="4" fillId="0" borderId="1" xfId="19" applyNumberFormat="1" applyFont="1" applyFill="1" applyBorder="1" applyAlignment="1">
      <alignment horizontal="center" vertical="center" wrapText="1"/>
    </xf>
    <xf numFmtId="3" fontId="4" fillId="11" borderId="1" xfId="27" applyNumberFormat="1" applyFont="1" applyFill="1" applyBorder="1" applyAlignment="1">
      <alignment horizontal="center" vertical="center" wrapText="1"/>
    </xf>
    <xf numFmtId="3" fontId="4" fillId="10" borderId="1" xfId="27" applyNumberFormat="1" applyFont="1" applyFill="1" applyBorder="1" applyAlignment="1">
      <alignment horizontal="center" vertical="center" wrapText="1"/>
    </xf>
    <xf numFmtId="3" fontId="4" fillId="11" borderId="1" xfId="19" applyNumberFormat="1" applyFont="1" applyFill="1" applyBorder="1" applyAlignment="1">
      <alignment horizontal="center" vertical="center" wrapText="1"/>
    </xf>
    <xf numFmtId="3" fontId="4" fillId="12" borderId="1" xfId="27" applyNumberFormat="1" applyFont="1" applyFill="1" applyBorder="1" applyAlignment="1">
      <alignment horizontal="center" vertical="center" wrapText="1"/>
    </xf>
    <xf numFmtId="3" fontId="4" fillId="13" borderId="1" xfId="27" applyNumberFormat="1" applyFont="1" applyFill="1" applyBorder="1" applyAlignment="1">
      <alignment horizontal="center" vertical="center" wrapText="1"/>
    </xf>
    <xf numFmtId="3" fontId="4" fillId="14" borderId="1" xfId="27" applyNumberFormat="1" applyFont="1" applyFill="1" applyBorder="1" applyAlignment="1">
      <alignment horizontal="center" vertical="center" wrapText="1"/>
    </xf>
    <xf numFmtId="3" fontId="4" fillId="0" borderId="1" xfId="26" applyNumberFormat="1" applyFont="1" applyFill="1" applyBorder="1" applyAlignment="1">
      <alignment horizontal="center" vertical="center" wrapText="1"/>
    </xf>
    <xf numFmtId="3" fontId="2" fillId="7" borderId="1" xfId="19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wrapText="1"/>
    </xf>
    <xf numFmtId="3" fontId="2" fillId="5" borderId="1" xfId="19" applyNumberFormat="1" applyFont="1" applyFill="1" applyBorder="1" applyAlignment="1">
      <alignment horizontal="center" vertical="center"/>
    </xf>
    <xf numFmtId="3" fontId="4" fillId="5" borderId="1" xfId="19" applyNumberFormat="1" applyFont="1" applyFill="1" applyBorder="1"/>
    <xf numFmtId="3" fontId="4" fillId="5" borderId="1" xfId="19" applyNumberFormat="1" applyFont="1" applyFill="1" applyBorder="1" applyAlignment="1">
      <alignment horizontal="right"/>
    </xf>
    <xf numFmtId="3" fontId="4" fillId="5" borderId="1" xfId="19" applyNumberFormat="1" applyFont="1" applyFill="1" applyBorder="1" applyAlignment="1"/>
    <xf numFmtId="3" fontId="4" fillId="5" borderId="8" xfId="19" applyNumberFormat="1" applyFont="1" applyFill="1" applyBorder="1" applyAlignment="1">
      <alignment horizontal="right"/>
    </xf>
    <xf numFmtId="3" fontId="4" fillId="5" borderId="12" xfId="27" applyNumberFormat="1" applyFont="1" applyFill="1" applyBorder="1"/>
    <xf numFmtId="3" fontId="4" fillId="4" borderId="0" xfId="19" applyNumberFormat="1" applyFill="1" applyBorder="1"/>
    <xf numFmtId="3" fontId="46" fillId="4" borderId="0" xfId="19" applyNumberFormat="1" applyFont="1" applyFill="1" applyBorder="1" applyAlignment="1">
      <alignment vertical="center" wrapText="1"/>
    </xf>
    <xf numFmtId="3" fontId="46" fillId="4" borderId="0" xfId="19" applyNumberFormat="1" applyFont="1" applyFill="1" applyBorder="1" applyAlignment="1">
      <alignment wrapText="1"/>
    </xf>
    <xf numFmtId="3" fontId="4" fillId="4" borderId="0" xfId="19" applyNumberFormat="1" applyFill="1" applyBorder="1" applyAlignment="1">
      <alignment wrapText="1"/>
    </xf>
    <xf numFmtId="3" fontId="4" fillId="9" borderId="0" xfId="19" applyNumberFormat="1" applyFill="1" applyBorder="1"/>
    <xf numFmtId="3" fontId="4" fillId="9" borderId="0" xfId="19" applyNumberFormat="1" applyFill="1"/>
    <xf numFmtId="3" fontId="2" fillId="5" borderId="4" xfId="0" applyNumberFormat="1" applyFont="1" applyFill="1" applyBorder="1" applyAlignment="1">
      <alignment wrapText="1"/>
    </xf>
    <xf numFmtId="3" fontId="2" fillId="5" borderId="4" xfId="19" applyNumberFormat="1" applyFont="1" applyFill="1" applyBorder="1" applyAlignment="1">
      <alignment horizontal="center" vertical="center"/>
    </xf>
    <xf numFmtId="3" fontId="4" fillId="5" borderId="4" xfId="19" applyNumberFormat="1" applyFont="1" applyFill="1" applyBorder="1"/>
    <xf numFmtId="3" fontId="2" fillId="5" borderId="49" xfId="19" applyNumberFormat="1" applyFont="1" applyFill="1" applyBorder="1" applyAlignment="1">
      <alignment horizontal="right"/>
    </xf>
    <xf numFmtId="3" fontId="4" fillId="5" borderId="13" xfId="27" applyNumberFormat="1" applyFont="1" applyFill="1" applyBorder="1"/>
    <xf numFmtId="168" fontId="16" fillId="7" borderId="1" xfId="19" applyNumberFormat="1" applyFont="1" applyFill="1" applyBorder="1" applyAlignment="1">
      <alignment vertical="center" wrapText="1"/>
    </xf>
    <xf numFmtId="0" fontId="0" fillId="7" borderId="40" xfId="0" applyFill="1" applyBorder="1" applyAlignment="1"/>
    <xf numFmtId="168" fontId="25" fillId="7" borderId="1" xfId="19" applyNumberFormat="1" applyFont="1" applyFill="1" applyBorder="1" applyAlignment="1">
      <alignment vertical="center" wrapText="1"/>
    </xf>
    <xf numFmtId="3" fontId="25" fillId="4" borderId="1" xfId="19" applyNumberFormat="1" applyFont="1" applyFill="1" applyBorder="1" applyAlignment="1">
      <alignment vertical="center" wrapText="1"/>
    </xf>
    <xf numFmtId="0" fontId="4" fillId="0" borderId="55" xfId="19" applyBorder="1"/>
    <xf numFmtId="0" fontId="12" fillId="0" borderId="55" xfId="24" applyFont="1" applyBorder="1" applyAlignment="1">
      <alignment vertical="center" wrapText="1"/>
    </xf>
    <xf numFmtId="0" fontId="12" fillId="0" borderId="55" xfId="19" applyFont="1" applyBorder="1" applyAlignment="1">
      <alignment vertical="center" wrapText="1"/>
    </xf>
    <xf numFmtId="0" fontId="4" fillId="0" borderId="55" xfId="19" applyBorder="1" applyAlignment="1">
      <alignment wrapText="1"/>
    </xf>
    <xf numFmtId="168" fontId="25" fillId="4" borderId="24" xfId="19" applyNumberFormat="1" applyFont="1" applyFill="1" applyBorder="1" applyAlignment="1">
      <alignment vertical="center" wrapText="1"/>
    </xf>
    <xf numFmtId="168" fontId="25" fillId="4" borderId="40" xfId="19" applyNumberFormat="1" applyFont="1" applyFill="1" applyBorder="1" applyAlignment="1">
      <alignment vertical="center" wrapText="1"/>
    </xf>
    <xf numFmtId="168" fontId="25" fillId="4" borderId="1" xfId="19" applyNumberFormat="1" applyFont="1" applyFill="1" applyBorder="1" applyAlignment="1">
      <alignment vertical="center" wrapText="1"/>
    </xf>
    <xf numFmtId="168" fontId="25" fillId="7" borderId="24" xfId="19" applyNumberFormat="1" applyFont="1" applyFill="1" applyBorder="1" applyAlignment="1">
      <alignment vertical="center" wrapText="1"/>
    </xf>
    <xf numFmtId="168" fontId="25" fillId="7" borderId="40" xfId="19" applyNumberFormat="1" applyFont="1" applyFill="1" applyBorder="1" applyAlignment="1">
      <alignment vertical="center" wrapText="1"/>
    </xf>
    <xf numFmtId="168" fontId="25" fillId="4" borderId="5" xfId="19" applyNumberFormat="1" applyFont="1" applyFill="1" applyBorder="1" applyAlignment="1">
      <alignment horizontal="center" vertical="center" wrapText="1"/>
    </xf>
    <xf numFmtId="168" fontId="25" fillId="7" borderId="5" xfId="19" applyNumberFormat="1" applyFont="1" applyFill="1" applyBorder="1" applyAlignment="1">
      <alignment horizontal="left" vertical="center" wrapText="1"/>
    </xf>
    <xf numFmtId="169" fontId="25" fillId="4" borderId="5" xfId="10" applyNumberFormat="1" applyFont="1" applyFill="1" applyBorder="1" applyAlignment="1">
      <alignment horizontal="center" vertical="center" wrapText="1"/>
    </xf>
    <xf numFmtId="0" fontId="16" fillId="7" borderId="2" xfId="19" applyFont="1" applyFill="1" applyBorder="1" applyAlignment="1">
      <alignment horizontal="center" vertical="center" wrapText="1"/>
    </xf>
    <xf numFmtId="0" fontId="16" fillId="7" borderId="10" xfId="19" applyFont="1" applyFill="1" applyBorder="1" applyAlignment="1">
      <alignment horizontal="center" vertical="center" wrapText="1"/>
    </xf>
    <xf numFmtId="0" fontId="16" fillId="7" borderId="53" xfId="19" applyFont="1" applyFill="1" applyBorder="1" applyAlignment="1">
      <alignment horizontal="center" vertical="center" wrapText="1"/>
    </xf>
    <xf numFmtId="0" fontId="16" fillId="7" borderId="15" xfId="19" applyFont="1" applyFill="1" applyBorder="1" applyAlignment="1">
      <alignment horizontal="center" vertical="center"/>
    </xf>
    <xf numFmtId="0" fontId="16" fillId="7" borderId="23" xfId="19" applyFont="1" applyFill="1" applyBorder="1" applyAlignment="1">
      <alignment horizontal="center" vertical="center" wrapText="1"/>
    </xf>
    <xf numFmtId="168" fontId="25" fillId="4" borderId="1" xfId="19" applyNumberFormat="1" applyFont="1" applyFill="1" applyBorder="1" applyAlignment="1">
      <alignment horizontal="center" vertical="center" wrapText="1"/>
    </xf>
    <xf numFmtId="3" fontId="4" fillId="5" borderId="7" xfId="19" applyNumberFormat="1" applyFont="1" applyFill="1" applyBorder="1"/>
    <xf numFmtId="3" fontId="2" fillId="5" borderId="40" xfId="19" applyNumberFormat="1" applyFont="1" applyFill="1" applyBorder="1" applyAlignment="1">
      <alignment horizontal="center" vertical="center"/>
    </xf>
    <xf numFmtId="3" fontId="4" fillId="5" borderId="40" xfId="19" applyNumberFormat="1" applyFont="1" applyFill="1" applyBorder="1"/>
    <xf numFmtId="165" fontId="25" fillId="7" borderId="3" xfId="5" applyFont="1" applyFill="1" applyBorder="1" applyAlignment="1">
      <alignment vertical="center" wrapText="1"/>
    </xf>
    <xf numFmtId="0" fontId="12" fillId="7" borderId="0" xfId="24" applyFont="1" applyFill="1" applyBorder="1" applyAlignment="1">
      <alignment vertical="center" wrapText="1"/>
    </xf>
    <xf numFmtId="0" fontId="12" fillId="7" borderId="0" xfId="19" applyFont="1" applyFill="1" applyBorder="1" applyAlignment="1">
      <alignment vertical="center" wrapText="1"/>
    </xf>
    <xf numFmtId="0" fontId="4" fillId="7" borderId="0" xfId="19" applyFill="1" applyBorder="1" applyAlignment="1">
      <alignment wrapText="1"/>
    </xf>
    <xf numFmtId="0" fontId="4" fillId="7" borderId="0" xfId="19" applyFill="1"/>
    <xf numFmtId="169" fontId="12" fillId="7" borderId="1" xfId="5" applyNumberFormat="1" applyFont="1" applyFill="1" applyBorder="1" applyAlignment="1"/>
    <xf numFmtId="165" fontId="12" fillId="7" borderId="1" xfId="5" applyFont="1" applyFill="1" applyBorder="1" applyAlignment="1"/>
    <xf numFmtId="169" fontId="12" fillId="7" borderId="2" xfId="5" applyNumberFormat="1" applyFont="1" applyFill="1" applyBorder="1" applyAlignment="1"/>
    <xf numFmtId="169" fontId="25" fillId="7" borderId="2" xfId="19" applyNumberFormat="1" applyFont="1" applyFill="1" applyBorder="1" applyAlignment="1">
      <alignment vertical="center" wrapText="1"/>
    </xf>
    <xf numFmtId="3" fontId="25" fillId="7" borderId="1" xfId="19" applyNumberFormat="1" applyFont="1" applyFill="1" applyBorder="1" applyAlignment="1">
      <alignment vertical="center" wrapText="1"/>
    </xf>
    <xf numFmtId="3" fontId="2" fillId="0" borderId="1" xfId="19" applyNumberFormat="1" applyFont="1" applyFill="1" applyBorder="1" applyAlignment="1">
      <alignment horizontal="center" vertical="center" wrapText="1"/>
    </xf>
    <xf numFmtId="169" fontId="25" fillId="4" borderId="36" xfId="19" applyNumberFormat="1" applyFont="1" applyFill="1" applyBorder="1" applyAlignment="1">
      <alignment vertical="center" wrapText="1"/>
    </xf>
    <xf numFmtId="3" fontId="4" fillId="0" borderId="1" xfId="27" applyNumberFormat="1" applyFont="1" applyFill="1" applyBorder="1" applyAlignment="1">
      <alignment horizontal="center" vertical="center" wrapText="1"/>
    </xf>
    <xf numFmtId="0" fontId="12" fillId="7" borderId="1" xfId="19" applyFont="1" applyFill="1" applyBorder="1" applyAlignment="1">
      <alignment horizontal="left" vertical="center" wrapText="1"/>
    </xf>
    <xf numFmtId="168" fontId="12" fillId="7" borderId="1" xfId="19" applyNumberFormat="1" applyFont="1" applyFill="1" applyBorder="1" applyAlignment="1">
      <alignment horizontal="left" vertical="center" wrapText="1"/>
    </xf>
    <xf numFmtId="168" fontId="12" fillId="7" borderId="24" xfId="19" applyNumberFormat="1" applyFont="1" applyFill="1" applyBorder="1" applyAlignment="1">
      <alignment vertical="center" wrapText="1"/>
    </xf>
    <xf numFmtId="168" fontId="12" fillId="7" borderId="5" xfId="19" applyNumberFormat="1" applyFont="1" applyFill="1" applyBorder="1" applyAlignment="1">
      <alignment vertical="center" wrapText="1"/>
    </xf>
    <xf numFmtId="168" fontId="12" fillId="7" borderId="1" xfId="19" applyNumberFormat="1" applyFont="1" applyFill="1" applyBorder="1" applyAlignment="1">
      <alignment vertical="center" wrapText="1"/>
    </xf>
    <xf numFmtId="3" fontId="43" fillId="4" borderId="5" xfId="19" applyNumberFormat="1" applyFont="1" applyFill="1" applyBorder="1" applyAlignment="1">
      <alignment horizontal="center" vertical="center" wrapText="1"/>
    </xf>
    <xf numFmtId="169" fontId="43" fillId="4" borderId="1" xfId="10" applyNumberFormat="1" applyFont="1" applyFill="1" applyBorder="1" applyAlignment="1">
      <alignment horizontal="center" vertical="center" wrapText="1"/>
    </xf>
    <xf numFmtId="3" fontId="43" fillId="4" borderId="1" xfId="19" applyNumberFormat="1" applyFont="1" applyFill="1" applyBorder="1" applyAlignment="1">
      <alignment horizontal="center" vertical="center" wrapText="1"/>
    </xf>
    <xf numFmtId="3" fontId="43" fillId="4" borderId="24" xfId="19" applyNumberFormat="1" applyFont="1" applyFill="1" applyBorder="1" applyAlignment="1">
      <alignment vertical="center" wrapText="1"/>
    </xf>
    <xf numFmtId="3" fontId="43" fillId="4" borderId="40" xfId="19" applyNumberFormat="1" applyFont="1" applyFill="1" applyBorder="1" applyAlignment="1">
      <alignment vertical="center" wrapText="1"/>
    </xf>
    <xf numFmtId="3" fontId="43" fillId="4" borderId="3" xfId="19" applyNumberFormat="1" applyFont="1" applyFill="1" applyBorder="1" applyAlignment="1">
      <alignment horizontal="center" vertical="center" wrapText="1"/>
    </xf>
    <xf numFmtId="3" fontId="43" fillId="0" borderId="3" xfId="19" applyNumberFormat="1" applyFont="1" applyFill="1" applyBorder="1" applyAlignment="1">
      <alignment horizontal="center" vertical="center" wrapText="1"/>
    </xf>
    <xf numFmtId="169" fontId="43" fillId="4" borderId="5" xfId="10" applyNumberFormat="1" applyFont="1" applyFill="1" applyBorder="1" applyAlignment="1">
      <alignment horizontal="center" vertical="center" wrapText="1"/>
    </xf>
    <xf numFmtId="174" fontId="40" fillId="7" borderId="3" xfId="5" applyNumberFormat="1" applyFont="1" applyFill="1" applyBorder="1" applyAlignment="1">
      <alignment vertical="center" wrapText="1"/>
    </xf>
    <xf numFmtId="169" fontId="2" fillId="7" borderId="1" xfId="5" applyNumberFormat="1" applyFont="1" applyFill="1" applyBorder="1" applyAlignment="1"/>
    <xf numFmtId="169" fontId="4" fillId="7" borderId="2" xfId="5" applyNumberFormat="1" applyFont="1" applyFill="1" applyBorder="1" applyAlignment="1"/>
    <xf numFmtId="3" fontId="43" fillId="7" borderId="1" xfId="19" applyNumberFormat="1" applyFont="1" applyFill="1" applyBorder="1" applyAlignment="1">
      <alignment horizontal="center" vertical="center" wrapText="1"/>
    </xf>
    <xf numFmtId="173" fontId="4" fillId="0" borderId="0" xfId="19" applyNumberFormat="1" applyFont="1"/>
    <xf numFmtId="0" fontId="4" fillId="0" borderId="0" xfId="19" applyFont="1"/>
    <xf numFmtId="168" fontId="45" fillId="16" borderId="1" xfId="19" applyNumberFormat="1" applyFont="1" applyFill="1" applyBorder="1" applyAlignment="1">
      <alignment horizontal="left" vertical="center" wrapText="1"/>
    </xf>
    <xf numFmtId="3" fontId="2" fillId="16" borderId="1" xfId="27" applyNumberFormat="1" applyFont="1" applyFill="1" applyBorder="1" applyAlignment="1">
      <alignment horizontal="center" vertical="center" wrapText="1"/>
    </xf>
    <xf numFmtId="169" fontId="25" fillId="16" borderId="2" xfId="19" applyNumberFormat="1" applyFont="1" applyFill="1" applyBorder="1" applyAlignment="1">
      <alignment vertical="center" wrapText="1"/>
    </xf>
    <xf numFmtId="3" fontId="25" fillId="16" borderId="1" xfId="19" applyNumberFormat="1" applyFont="1" applyFill="1" applyBorder="1" applyAlignment="1">
      <alignment vertical="center" wrapText="1"/>
    </xf>
    <xf numFmtId="0" fontId="4" fillId="16" borderId="0" xfId="19" applyFill="1" applyBorder="1"/>
    <xf numFmtId="0" fontId="12" fillId="16" borderId="0" xfId="24" applyFont="1" applyFill="1" applyBorder="1" applyAlignment="1">
      <alignment vertical="center" wrapText="1"/>
    </xf>
    <xf numFmtId="0" fontId="12" fillId="16" borderId="0" xfId="19" applyFont="1" applyFill="1" applyBorder="1" applyAlignment="1">
      <alignment vertical="center" wrapText="1"/>
    </xf>
    <xf numFmtId="0" fontId="4" fillId="16" borderId="0" xfId="19" applyFill="1" applyBorder="1" applyAlignment="1">
      <alignment wrapText="1"/>
    </xf>
    <xf numFmtId="0" fontId="4" fillId="16" borderId="0" xfId="19" applyFill="1"/>
    <xf numFmtId="169" fontId="40" fillId="16" borderId="1" xfId="10" applyNumberFormat="1" applyFont="1" applyFill="1" applyBorder="1" applyAlignment="1">
      <alignment horizontal="center" vertical="center" wrapText="1"/>
    </xf>
    <xf numFmtId="3" fontId="2" fillId="16" borderId="1" xfId="27" applyNumberFormat="1" applyFont="1" applyFill="1" applyBorder="1" applyAlignment="1">
      <alignment horizontal="center"/>
    </xf>
    <xf numFmtId="3" fontId="2" fillId="16" borderId="1" xfId="19" applyNumberFormat="1" applyFont="1" applyFill="1" applyBorder="1" applyAlignment="1">
      <alignment horizontal="center" vertical="center" wrapText="1"/>
    </xf>
    <xf numFmtId="0" fontId="12" fillId="7" borderId="1" xfId="19" applyFont="1" applyFill="1" applyBorder="1"/>
    <xf numFmtId="0" fontId="12" fillId="7" borderId="1" xfId="19" applyFont="1" applyFill="1" applyBorder="1" applyAlignment="1"/>
    <xf numFmtId="169" fontId="40" fillId="7" borderId="1" xfId="10" applyNumberFormat="1" applyFont="1" applyFill="1" applyBorder="1" applyAlignment="1">
      <alignment horizontal="center" vertical="center" wrapText="1"/>
    </xf>
    <xf numFmtId="3" fontId="48" fillId="7" borderId="1" xfId="19" applyNumberFormat="1" applyFont="1" applyFill="1" applyBorder="1" applyAlignment="1">
      <alignment horizontal="center" vertical="center" wrapText="1"/>
    </xf>
    <xf numFmtId="3" fontId="16" fillId="7" borderId="1" xfId="19" applyNumberFormat="1" applyFont="1" applyFill="1" applyBorder="1" applyAlignment="1">
      <alignment horizontal="center" vertical="center" wrapText="1"/>
    </xf>
    <xf numFmtId="3" fontId="36" fillId="0" borderId="1" xfId="19" applyNumberFormat="1" applyFont="1" applyFill="1" applyBorder="1" applyAlignment="1">
      <alignment vertical="center" wrapText="1"/>
    </xf>
    <xf numFmtId="3" fontId="36" fillId="11" borderId="1" xfId="19" applyNumberFormat="1" applyFont="1" applyFill="1" applyBorder="1" applyAlignment="1">
      <alignment horizontal="center" vertical="center" wrapText="1"/>
    </xf>
    <xf numFmtId="3" fontId="36" fillId="0" borderId="1" xfId="19" applyNumberFormat="1" applyFont="1" applyFill="1" applyBorder="1" applyAlignment="1">
      <alignment horizontal="left" vertical="center" wrapText="1"/>
    </xf>
    <xf numFmtId="3" fontId="36" fillId="0" borderId="1" xfId="19" applyNumberFormat="1" applyFont="1" applyFill="1" applyBorder="1" applyAlignment="1">
      <alignment horizontal="center" vertical="center" wrapText="1"/>
    </xf>
    <xf numFmtId="3" fontId="44" fillId="11" borderId="1" xfId="19" applyNumberFormat="1" applyFont="1" applyFill="1" applyBorder="1" applyAlignment="1">
      <alignment horizontal="center" vertical="center" wrapText="1"/>
    </xf>
    <xf numFmtId="3" fontId="44" fillId="0" borderId="1" xfId="19" applyNumberFormat="1" applyFont="1" applyFill="1" applyBorder="1" applyAlignment="1">
      <alignment horizontal="center" vertical="center" wrapText="1"/>
    </xf>
    <xf numFmtId="3" fontId="47" fillId="7" borderId="1" xfId="19" applyNumberFormat="1" applyFont="1" applyFill="1" applyBorder="1" applyAlignment="1">
      <alignment horizontal="center" vertical="center" wrapText="1"/>
    </xf>
    <xf numFmtId="169" fontId="43" fillId="17" borderId="1" xfId="10" applyNumberFormat="1" applyFont="1" applyFill="1" applyBorder="1" applyAlignment="1">
      <alignment horizontal="center" vertical="center" wrapText="1"/>
    </xf>
    <xf numFmtId="1" fontId="36" fillId="7" borderId="1" xfId="0" applyNumberFormat="1" applyFont="1" applyFill="1" applyBorder="1" applyAlignment="1">
      <alignment vertical="center" wrapText="1"/>
    </xf>
    <xf numFmtId="0" fontId="33" fillId="7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0" fontId="33" fillId="5" borderId="1" xfId="0" applyNumberFormat="1" applyFont="1" applyFill="1" applyBorder="1" applyAlignment="1">
      <alignment horizontal="center" vertical="center"/>
    </xf>
    <xf numFmtId="9" fontId="31" fillId="4" borderId="1" xfId="28" applyFont="1" applyFill="1" applyBorder="1" applyAlignment="1">
      <alignment horizontal="center" vertical="center"/>
    </xf>
    <xf numFmtId="170" fontId="33" fillId="7" borderId="1" xfId="0" applyNumberFormat="1" applyFont="1" applyFill="1" applyBorder="1" applyAlignment="1">
      <alignment horizontal="center" vertical="center"/>
    </xf>
    <xf numFmtId="168" fontId="16" fillId="16" borderId="1" xfId="19" applyNumberFormat="1" applyFont="1" applyFill="1" applyBorder="1" applyAlignment="1">
      <alignment vertical="center" wrapText="1"/>
    </xf>
    <xf numFmtId="37" fontId="21" fillId="4" borderId="2" xfId="9" applyNumberFormat="1" applyFont="1" applyFill="1" applyBorder="1" applyAlignment="1">
      <alignment horizontal="center" vertical="center"/>
    </xf>
    <xf numFmtId="37" fontId="21" fillId="4" borderId="4" xfId="9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69" fontId="4" fillId="0" borderId="26" xfId="0" applyNumberFormat="1" applyFont="1" applyFill="1" applyBorder="1" applyAlignment="1">
      <alignment horizontal="center"/>
    </xf>
    <xf numFmtId="3" fontId="20" fillId="4" borderId="3" xfId="10" applyNumberFormat="1" applyFont="1" applyFill="1" applyBorder="1" applyAlignment="1">
      <alignment horizontal="center" vertical="center" wrapText="1"/>
    </xf>
    <xf numFmtId="174" fontId="34" fillId="4" borderId="3" xfId="0" applyNumberFormat="1" applyFont="1" applyFill="1" applyBorder="1" applyAlignment="1">
      <alignment vertical="center"/>
    </xf>
    <xf numFmtId="174" fontId="34" fillId="4" borderId="3" xfId="0" applyNumberFormat="1" applyFont="1" applyFill="1" applyBorder="1" applyAlignment="1">
      <alignment horizontal="center"/>
    </xf>
    <xf numFmtId="10" fontId="37" fillId="7" borderId="26" xfId="21" applyNumberFormat="1" applyFont="1" applyFill="1" applyBorder="1" applyAlignment="1"/>
    <xf numFmtId="0" fontId="37" fillId="7" borderId="26" xfId="0" applyFont="1" applyFill="1" applyBorder="1" applyAlignment="1"/>
    <xf numFmtId="0" fontId="38" fillId="7" borderId="26" xfId="0" applyFont="1" applyFill="1" applyBorder="1" applyAlignment="1"/>
    <xf numFmtId="0" fontId="38" fillId="7" borderId="46" xfId="0" applyFont="1" applyFill="1" applyBorder="1" applyAlignment="1"/>
    <xf numFmtId="0" fontId="0" fillId="0" borderId="26" xfId="0" applyFill="1" applyBorder="1"/>
    <xf numFmtId="0" fontId="0" fillId="0" borderId="0" xfId="0" applyFill="1" applyBorder="1"/>
    <xf numFmtId="0" fontId="28" fillId="0" borderId="31" xfId="0" applyFont="1" applyFill="1" applyBorder="1"/>
    <xf numFmtId="169" fontId="2" fillId="0" borderId="31" xfId="0" applyNumberFormat="1" applyFont="1" applyFill="1" applyBorder="1" applyAlignment="1">
      <alignment horizontal="center" vertical="center"/>
    </xf>
    <xf numFmtId="169" fontId="43" fillId="0" borderId="8" xfId="1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center" vertical="center"/>
    </xf>
    <xf numFmtId="3" fontId="20" fillId="0" borderId="8" xfId="10" applyNumberFormat="1" applyFont="1" applyFill="1" applyBorder="1" applyAlignment="1">
      <alignment horizontal="center" vertical="center" wrapText="1"/>
    </xf>
    <xf numFmtId="3" fontId="20" fillId="0" borderId="16" xfId="0" applyNumberFormat="1" applyFont="1" applyFill="1" applyBorder="1" applyAlignment="1">
      <alignment horizontal="center" vertical="center" wrapText="1"/>
    </xf>
    <xf numFmtId="169" fontId="21" fillId="0" borderId="8" xfId="0" applyNumberFormat="1" applyFont="1" applyFill="1" applyBorder="1" applyAlignment="1">
      <alignment horizontal="right" vertical="center"/>
    </xf>
    <xf numFmtId="169" fontId="43" fillId="0" borderId="36" xfId="10" applyNumberFormat="1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/>
    </xf>
    <xf numFmtId="3" fontId="20" fillId="0" borderId="54" xfId="0" applyNumberFormat="1" applyFont="1" applyFill="1" applyBorder="1" applyAlignment="1">
      <alignment horizontal="center" vertical="center" wrapText="1"/>
    </xf>
    <xf numFmtId="169" fontId="43" fillId="0" borderId="49" xfId="1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/>
    </xf>
    <xf numFmtId="174" fontId="35" fillId="4" borderId="4" xfId="0" applyNumberFormat="1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/>
    </xf>
    <xf numFmtId="9" fontId="31" fillId="4" borderId="1" xfId="21" applyFont="1" applyFill="1" applyBorder="1" applyAlignment="1">
      <alignment horizontal="center" vertical="center" wrapText="1"/>
    </xf>
    <xf numFmtId="9" fontId="33" fillId="5" borderId="1" xfId="0" applyNumberFormat="1" applyFont="1" applyFill="1" applyBorder="1" applyAlignment="1">
      <alignment horizontal="center" vertical="center"/>
    </xf>
    <xf numFmtId="9" fontId="33" fillId="5" borderId="1" xfId="21" applyFont="1" applyFill="1" applyBorder="1" applyAlignment="1">
      <alignment horizontal="center" vertical="center"/>
    </xf>
    <xf numFmtId="9" fontId="2" fillId="6" borderId="50" xfId="2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vertical="center" wrapText="1"/>
    </xf>
    <xf numFmtId="168" fontId="16" fillId="7" borderId="5" xfId="19" applyNumberFormat="1" applyFont="1" applyFill="1" applyBorder="1" applyAlignment="1">
      <alignment vertical="center" wrapText="1"/>
    </xf>
    <xf numFmtId="3" fontId="2" fillId="7" borderId="5" xfId="19" applyNumberFormat="1" applyFont="1" applyFill="1" applyBorder="1" applyAlignment="1">
      <alignment horizontal="center" vertical="center" wrapText="1"/>
    </xf>
    <xf numFmtId="169" fontId="25" fillId="7" borderId="24" xfId="19" applyNumberFormat="1" applyFont="1" applyFill="1" applyBorder="1" applyAlignment="1">
      <alignment vertical="center" wrapText="1"/>
    </xf>
    <xf numFmtId="3" fontId="25" fillId="7" borderId="5" xfId="19" applyNumberFormat="1" applyFont="1" applyFill="1" applyBorder="1" applyAlignment="1">
      <alignment vertical="center" wrapText="1"/>
    </xf>
    <xf numFmtId="169" fontId="25" fillId="16" borderId="1" xfId="19" applyNumberFormat="1" applyFont="1" applyFill="1" applyBorder="1" applyAlignment="1">
      <alignment vertical="center" wrapText="1"/>
    </xf>
    <xf numFmtId="0" fontId="4" fillId="16" borderId="1" xfId="19" applyFill="1" applyBorder="1"/>
    <xf numFmtId="0" fontId="12" fillId="16" borderId="1" xfId="24" applyFont="1" applyFill="1" applyBorder="1" applyAlignment="1">
      <alignment vertical="center" wrapText="1"/>
    </xf>
    <xf numFmtId="0" fontId="12" fillId="16" borderId="1" xfId="19" applyFont="1" applyFill="1" applyBorder="1" applyAlignment="1">
      <alignment vertical="center" wrapText="1"/>
    </xf>
    <xf numFmtId="0" fontId="4" fillId="16" borderId="1" xfId="19" applyFill="1" applyBorder="1" applyAlignment="1">
      <alignment wrapText="1"/>
    </xf>
    <xf numFmtId="3" fontId="48" fillId="7" borderId="1" xfId="19" applyNumberFormat="1" applyFont="1" applyFill="1" applyBorder="1" applyAlignment="1">
      <alignment horizontal="left" vertical="center" wrapText="1"/>
    </xf>
    <xf numFmtId="3" fontId="16" fillId="7" borderId="1" xfId="19" applyNumberFormat="1" applyFont="1" applyFill="1" applyBorder="1" applyAlignment="1">
      <alignment vertical="center" wrapText="1"/>
    </xf>
    <xf numFmtId="174" fontId="7" fillId="0" borderId="3" xfId="3" applyNumberFormat="1" applyFont="1" applyBorder="1" applyAlignment="1">
      <alignment horizontal="left" vertical="center"/>
    </xf>
    <xf numFmtId="174" fontId="7" fillId="0" borderId="3" xfId="3" applyNumberFormat="1" applyFont="1" applyBorder="1" applyAlignment="1">
      <alignment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174" fontId="43" fillId="0" borderId="3" xfId="25" applyNumberFormat="1" applyFont="1" applyFill="1" applyBorder="1" applyAlignment="1">
      <alignment horizontal="center" vertical="center"/>
    </xf>
    <xf numFmtId="10" fontId="7" fillId="0" borderId="3" xfId="21" applyNumberFormat="1" applyFont="1" applyBorder="1" applyAlignment="1">
      <alignment vertical="center"/>
    </xf>
    <xf numFmtId="0" fontId="19" fillId="4" borderId="3" xfId="0" applyFont="1" applyFill="1" applyBorder="1" applyAlignment="1">
      <alignment horizontal="justify" vertical="center" wrapText="1"/>
    </xf>
    <xf numFmtId="169" fontId="2" fillId="0" borderId="4" xfId="0" applyNumberFormat="1" applyFont="1" applyFill="1" applyBorder="1" applyAlignment="1">
      <alignment horizontal="center" vertical="center"/>
    </xf>
    <xf numFmtId="3" fontId="43" fillId="0" borderId="1" xfId="19" applyNumberFormat="1" applyFont="1" applyFill="1" applyBorder="1" applyAlignment="1">
      <alignment horizontal="center" vertical="center" wrapText="1"/>
    </xf>
    <xf numFmtId="0" fontId="10" fillId="0" borderId="0" xfId="19" applyFont="1" applyBorder="1" applyAlignment="1">
      <alignment horizontal="center" vertical="center"/>
    </xf>
    <xf numFmtId="0" fontId="2" fillId="7" borderId="3" xfId="19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44" fillId="0" borderId="36" xfId="19" applyNumberFormat="1" applyFont="1" applyFill="1" applyBorder="1" applyAlignment="1">
      <alignment horizontal="center" vertical="center"/>
    </xf>
    <xf numFmtId="3" fontId="44" fillId="0" borderId="54" xfId="19" applyNumberFormat="1" applyFont="1" applyFill="1" applyBorder="1" applyAlignment="1">
      <alignment horizontal="center" vertical="center"/>
    </xf>
    <xf numFmtId="3" fontId="43" fillId="0" borderId="1" xfId="19" applyNumberFormat="1" applyFont="1" applyFill="1" applyBorder="1" applyAlignment="1">
      <alignment horizontal="center" vertical="center" wrapText="1"/>
    </xf>
    <xf numFmtId="3" fontId="43" fillId="0" borderId="5" xfId="19" applyNumberFormat="1" applyFont="1" applyFill="1" applyBorder="1" applyAlignment="1">
      <alignment horizontal="center" vertical="center" wrapText="1"/>
    </xf>
    <xf numFmtId="3" fontId="4" fillId="0" borderId="36" xfId="19" applyNumberFormat="1" applyFont="1" applyFill="1" applyBorder="1" applyAlignment="1">
      <alignment horizontal="center" vertical="center"/>
    </xf>
    <xf numFmtId="3" fontId="4" fillId="0" borderId="53" xfId="19" applyNumberFormat="1" applyFont="1" applyFill="1" applyBorder="1" applyAlignment="1">
      <alignment horizontal="center" vertical="center"/>
    </xf>
    <xf numFmtId="3" fontId="4" fillId="0" borderId="54" xfId="19" applyNumberFormat="1" applyFont="1" applyFill="1" applyBorder="1" applyAlignment="1">
      <alignment horizontal="center" vertical="center"/>
    </xf>
    <xf numFmtId="3" fontId="4" fillId="0" borderId="36" xfId="19" applyNumberFormat="1" applyFont="1" applyFill="1" applyBorder="1" applyAlignment="1">
      <alignment horizontal="center" vertical="center" wrapText="1"/>
    </xf>
    <xf numFmtId="3" fontId="4" fillId="0" borderId="53" xfId="19" applyNumberFormat="1" applyFont="1" applyFill="1" applyBorder="1" applyAlignment="1">
      <alignment horizontal="center" vertical="center" wrapText="1"/>
    </xf>
    <xf numFmtId="3" fontId="4" fillId="0" borderId="54" xfId="19" applyNumberFormat="1" applyFont="1" applyFill="1" applyBorder="1" applyAlignment="1">
      <alignment horizontal="center" vertical="center" wrapText="1"/>
    </xf>
    <xf numFmtId="170" fontId="33" fillId="4" borderId="5" xfId="0" applyNumberFormat="1" applyFont="1" applyFill="1" applyBorder="1" applyAlignment="1">
      <alignment vertical="center"/>
    </xf>
    <xf numFmtId="170" fontId="33" fillId="4" borderId="1" xfId="0" applyNumberFormat="1" applyFont="1" applyFill="1" applyBorder="1" applyAlignment="1">
      <alignment vertical="center"/>
    </xf>
    <xf numFmtId="170" fontId="33" fillId="4" borderId="3" xfId="0" applyNumberFormat="1" applyFont="1" applyFill="1" applyBorder="1" applyAlignment="1">
      <alignment vertical="center"/>
    </xf>
    <xf numFmtId="9" fontId="31" fillId="4" borderId="1" xfId="28" applyFont="1" applyFill="1" applyBorder="1" applyAlignment="1">
      <alignment horizontal="center" vertical="center" wrapText="1"/>
    </xf>
    <xf numFmtId="0" fontId="18" fillId="4" borderId="1" xfId="16" applyFont="1" applyFill="1" applyBorder="1" applyAlignment="1">
      <alignment vertical="center"/>
    </xf>
    <xf numFmtId="0" fontId="12" fillId="18" borderId="1" xfId="19" applyFont="1" applyFill="1" applyBorder="1"/>
    <xf numFmtId="0" fontId="12" fillId="18" borderId="1" xfId="19" applyFont="1" applyFill="1" applyBorder="1" applyAlignment="1"/>
    <xf numFmtId="3" fontId="2" fillId="7" borderId="2" xfId="19" applyNumberFormat="1" applyFont="1" applyFill="1" applyBorder="1" applyAlignment="1">
      <alignment horizontal="center" vertical="center" wrapText="1"/>
    </xf>
    <xf numFmtId="169" fontId="40" fillId="7" borderId="2" xfId="10" applyNumberFormat="1" applyFont="1" applyFill="1" applyBorder="1" applyAlignment="1">
      <alignment horizontal="center" vertical="center" wrapText="1"/>
    </xf>
    <xf numFmtId="3" fontId="2" fillId="7" borderId="24" xfId="19" applyNumberFormat="1" applyFont="1" applyFill="1" applyBorder="1" applyAlignment="1">
      <alignment horizontal="center" vertical="center" wrapText="1"/>
    </xf>
    <xf numFmtId="3" fontId="2" fillId="0" borderId="2" xfId="19" applyNumberFormat="1" applyFont="1" applyFill="1" applyBorder="1" applyAlignment="1">
      <alignment horizontal="center" vertical="center" wrapText="1"/>
    </xf>
    <xf numFmtId="3" fontId="4" fillId="0" borderId="2" xfId="19" applyNumberFormat="1" applyFont="1" applyFill="1" applyBorder="1" applyAlignment="1">
      <alignment horizontal="center" vertical="center" wrapText="1"/>
    </xf>
    <xf numFmtId="3" fontId="2" fillId="16" borderId="2" xfId="19" applyNumberFormat="1" applyFont="1" applyFill="1" applyBorder="1" applyAlignment="1">
      <alignment horizontal="center" vertical="center" wrapText="1"/>
    </xf>
    <xf numFmtId="3" fontId="2" fillId="16" borderId="2" xfId="27" applyNumberFormat="1" applyFont="1" applyFill="1" applyBorder="1" applyAlignment="1">
      <alignment horizontal="center"/>
    </xf>
    <xf numFmtId="169" fontId="40" fillId="16" borderId="2" xfId="10" applyNumberFormat="1" applyFont="1" applyFill="1" applyBorder="1" applyAlignment="1">
      <alignment horizontal="center" vertical="center" wrapText="1"/>
    </xf>
    <xf numFmtId="3" fontId="2" fillId="16" borderId="2" xfId="27" applyNumberFormat="1" applyFont="1" applyFill="1" applyBorder="1" applyAlignment="1">
      <alignment horizontal="center" vertical="center" wrapText="1"/>
    </xf>
    <xf numFmtId="3" fontId="43" fillId="7" borderId="2" xfId="19" applyNumberFormat="1" applyFont="1" applyFill="1" applyBorder="1" applyAlignment="1">
      <alignment horizontal="center" vertical="center" wrapText="1"/>
    </xf>
    <xf numFmtId="0" fontId="2" fillId="5" borderId="4" xfId="19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42" fillId="0" borderId="2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justify" vertical="center" wrapText="1"/>
    </xf>
    <xf numFmtId="0" fontId="28" fillId="4" borderId="1" xfId="0" applyFont="1" applyFill="1" applyBorder="1" applyAlignment="1">
      <alignment horizontal="justify" vertical="center"/>
    </xf>
    <xf numFmtId="0" fontId="28" fillId="4" borderId="4" xfId="0" applyFont="1" applyFill="1" applyBorder="1" applyAlignment="1">
      <alignment horizontal="justify" vertical="center"/>
    </xf>
    <xf numFmtId="0" fontId="28" fillId="4" borderId="2" xfId="0" applyFont="1" applyFill="1" applyBorder="1" applyAlignment="1">
      <alignment horizontal="justify" vertical="center"/>
    </xf>
    <xf numFmtId="0" fontId="28" fillId="0" borderId="3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horizontal="justify" vertical="center"/>
    </xf>
    <xf numFmtId="0" fontId="28" fillId="0" borderId="2" xfId="0" applyFont="1" applyFill="1" applyBorder="1" applyAlignment="1">
      <alignment horizontal="justify" vertical="center"/>
    </xf>
    <xf numFmtId="0" fontId="28" fillId="0" borderId="11" xfId="0" applyFont="1" applyFill="1" applyBorder="1" applyAlignment="1">
      <alignment horizontal="justify" vertical="center" wrapText="1"/>
    </xf>
    <xf numFmtId="0" fontId="28" fillId="0" borderId="12" xfId="0" applyFont="1" applyFill="1" applyBorder="1" applyAlignment="1">
      <alignment horizontal="justify" vertical="center" wrapText="1"/>
    </xf>
    <xf numFmtId="0" fontId="28" fillId="0" borderId="20" xfId="0" applyFont="1" applyFill="1" applyBorder="1" applyAlignment="1">
      <alignment horizontal="justify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justify" vertical="center"/>
    </xf>
    <xf numFmtId="0" fontId="3" fillId="7" borderId="25" xfId="0" applyFont="1" applyFill="1" applyBorder="1" applyAlignment="1" applyProtection="1">
      <alignment horizontal="center" vertical="center" wrapText="1"/>
      <protection locked="0"/>
    </xf>
    <xf numFmtId="0" fontId="3" fillId="7" borderId="26" xfId="0" applyFont="1" applyFill="1" applyBorder="1" applyAlignment="1" applyProtection="1">
      <alignment horizontal="center" vertical="center" wrapText="1"/>
      <protection locked="0"/>
    </xf>
    <xf numFmtId="0" fontId="3" fillId="7" borderId="27" xfId="0" applyFont="1" applyFill="1" applyBorder="1" applyAlignment="1" applyProtection="1">
      <alignment horizontal="center" vertical="center" wrapText="1"/>
      <protection locked="0"/>
    </xf>
    <xf numFmtId="0" fontId="3" fillId="7" borderId="28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3" fillId="7" borderId="30" xfId="0" applyFont="1" applyFill="1" applyBorder="1" applyAlignment="1" applyProtection="1">
      <alignment horizontal="center" vertical="center" wrapText="1"/>
      <protection locked="0"/>
    </xf>
    <xf numFmtId="0" fontId="3" fillId="7" borderId="31" xfId="0" applyFont="1" applyFill="1" applyBorder="1" applyAlignment="1" applyProtection="1">
      <alignment horizontal="center" vertical="center" wrapText="1"/>
      <protection locked="0"/>
    </xf>
    <xf numFmtId="0" fontId="3" fillId="7" borderId="35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right" vertical="center"/>
    </xf>
    <xf numFmtId="0" fontId="28" fillId="0" borderId="13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4" fillId="0" borderId="19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7" borderId="16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2" fillId="6" borderId="19" xfId="16" applyFont="1" applyFill="1" applyBorder="1" applyAlignment="1">
      <alignment horizontal="center" vertical="center" wrapText="1"/>
    </xf>
    <xf numFmtId="0" fontId="2" fillId="6" borderId="4" xfId="16" applyFont="1" applyFill="1" applyBorder="1" applyAlignment="1">
      <alignment horizontal="center" vertical="center" wrapText="1"/>
    </xf>
    <xf numFmtId="0" fontId="36" fillId="4" borderId="12" xfId="16" applyFont="1" applyFill="1" applyBorder="1" applyAlignment="1">
      <alignment horizontal="justify" vertical="top" wrapText="1"/>
    </xf>
    <xf numFmtId="0" fontId="36" fillId="4" borderId="12" xfId="16" applyFont="1" applyFill="1" applyBorder="1" applyAlignment="1">
      <alignment horizontal="justify" vertical="top"/>
    </xf>
    <xf numFmtId="9" fontId="18" fillId="4" borderId="1" xfId="21" applyFont="1" applyFill="1" applyBorder="1" applyAlignment="1" applyProtection="1">
      <alignment horizontal="center" vertical="center" wrapText="1"/>
      <protection locked="0"/>
    </xf>
    <xf numFmtId="0" fontId="12" fillId="4" borderId="2" xfId="16" applyFont="1" applyFill="1" applyBorder="1" applyAlignment="1">
      <alignment horizontal="left" vertical="center" wrapText="1"/>
    </xf>
    <xf numFmtId="0" fontId="12" fillId="4" borderId="5" xfId="16" applyFont="1" applyFill="1" applyBorder="1" applyAlignment="1">
      <alignment horizontal="left" vertical="center" wrapText="1"/>
    </xf>
    <xf numFmtId="0" fontId="12" fillId="4" borderId="1" xfId="16" applyFont="1" applyFill="1" applyBorder="1" applyAlignment="1">
      <alignment horizontal="left" vertical="center" wrapText="1"/>
    </xf>
    <xf numFmtId="9" fontId="36" fillId="4" borderId="11" xfId="21" applyFont="1" applyFill="1" applyBorder="1" applyAlignment="1">
      <alignment horizontal="justify" vertical="top" wrapText="1"/>
    </xf>
    <xf numFmtId="9" fontId="36" fillId="4" borderId="12" xfId="21" applyFont="1" applyFill="1" applyBorder="1" applyAlignment="1">
      <alignment horizontal="justify" vertical="top"/>
    </xf>
    <xf numFmtId="9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0" fontId="18" fillId="4" borderId="2" xfId="21" applyNumberFormat="1" applyFont="1" applyFill="1" applyBorder="1" applyAlignment="1" applyProtection="1">
      <alignment horizontal="center" vertical="center" wrapText="1"/>
      <protection locked="0"/>
    </xf>
    <xf numFmtId="170" fontId="18" fillId="4" borderId="5" xfId="21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9" fontId="36" fillId="4" borderId="22" xfId="21" applyFont="1" applyFill="1" applyBorder="1" applyAlignment="1">
      <alignment horizontal="justify" vertical="top" wrapText="1"/>
    </xf>
    <xf numFmtId="9" fontId="36" fillId="4" borderId="21" xfId="21" applyFont="1" applyFill="1" applyBorder="1" applyAlignment="1">
      <alignment horizontal="justify" vertical="top" wrapText="1"/>
    </xf>
    <xf numFmtId="9" fontId="36" fillId="4" borderId="12" xfId="21" applyFont="1" applyFill="1" applyBorder="1" applyAlignment="1">
      <alignment horizontal="justify" vertical="top" wrapText="1"/>
    </xf>
    <xf numFmtId="170" fontId="36" fillId="4" borderId="12" xfId="21" applyNumberFormat="1" applyFont="1" applyFill="1" applyBorder="1" applyAlignment="1">
      <alignment horizontal="justify" vertical="top" wrapText="1"/>
    </xf>
    <xf numFmtId="170" fontId="36" fillId="4" borderId="12" xfId="21" applyNumberFormat="1" applyFont="1" applyFill="1" applyBorder="1" applyAlignment="1">
      <alignment horizontal="justify" vertical="top"/>
    </xf>
    <xf numFmtId="9" fontId="36" fillId="4" borderId="12" xfId="21" applyFont="1" applyFill="1" applyBorder="1" applyAlignment="1">
      <alignment horizontal="left" vertical="top" wrapText="1"/>
    </xf>
    <xf numFmtId="9" fontId="36" fillId="4" borderId="13" xfId="21" applyFont="1" applyFill="1" applyBorder="1" applyAlignment="1">
      <alignment horizontal="left" vertical="top" wrapText="1"/>
    </xf>
    <xf numFmtId="170" fontId="49" fillId="4" borderId="2" xfId="21" applyNumberFormat="1" applyFont="1" applyFill="1" applyBorder="1" applyAlignment="1" applyProtection="1">
      <alignment horizontal="center" vertical="center" wrapText="1"/>
      <protection locked="0"/>
    </xf>
    <xf numFmtId="170" fontId="49" fillId="4" borderId="5" xfId="21" applyNumberFormat="1" applyFont="1" applyFill="1" applyBorder="1" applyAlignment="1" applyProtection="1">
      <alignment horizontal="center" vertical="center" wrapText="1"/>
      <protection locked="0"/>
    </xf>
    <xf numFmtId="9" fontId="18" fillId="4" borderId="2" xfId="21" applyNumberFormat="1" applyFont="1" applyFill="1" applyBorder="1" applyAlignment="1" applyProtection="1">
      <alignment horizontal="center" vertical="center" wrapText="1"/>
      <protection locked="0"/>
    </xf>
    <xf numFmtId="9" fontId="18" fillId="4" borderId="5" xfId="21" applyNumberFormat="1" applyFont="1" applyFill="1" applyBorder="1" applyAlignment="1" applyProtection="1">
      <alignment horizontal="center" vertical="center" wrapText="1"/>
      <protection locked="0"/>
    </xf>
    <xf numFmtId="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9" fontId="17" fillId="4" borderId="2" xfId="21" applyNumberFormat="1" applyFont="1" applyFill="1" applyBorder="1" applyAlignment="1" applyProtection="1">
      <alignment horizontal="center" vertical="center" wrapText="1"/>
      <protection locked="0"/>
    </xf>
    <xf numFmtId="9" fontId="17" fillId="4" borderId="24" xfId="21" applyNumberFormat="1" applyFont="1" applyFill="1" applyBorder="1" applyAlignment="1" applyProtection="1">
      <alignment horizontal="center" vertical="center" wrapText="1"/>
      <protection locked="0"/>
    </xf>
    <xf numFmtId="0" fontId="12" fillId="4" borderId="23" xfId="16" applyFont="1" applyFill="1" applyBorder="1" applyAlignment="1">
      <alignment horizontal="justify" vertical="top" wrapText="1"/>
    </xf>
    <xf numFmtId="0" fontId="12" fillId="4" borderId="21" xfId="16" applyFont="1" applyFill="1" applyBorder="1" applyAlignment="1">
      <alignment horizontal="justify" vertical="top" wrapText="1"/>
    </xf>
    <xf numFmtId="9" fontId="18" fillId="4" borderId="1" xfId="28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28" applyNumberFormat="1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36" fillId="4" borderId="20" xfId="16" applyFont="1" applyFill="1" applyBorder="1" applyAlignment="1">
      <alignment horizontal="justify" vertical="top" wrapText="1"/>
    </xf>
    <xf numFmtId="0" fontId="36" fillId="4" borderId="21" xfId="16" applyFont="1" applyFill="1" applyBorder="1" applyAlignment="1">
      <alignment horizontal="justify" vertical="top" wrapText="1"/>
    </xf>
    <xf numFmtId="0" fontId="2" fillId="6" borderId="3" xfId="16" applyFont="1" applyFill="1" applyBorder="1" applyAlignment="1">
      <alignment horizontal="center" vertical="center" wrapText="1"/>
    </xf>
    <xf numFmtId="0" fontId="4" fillId="0" borderId="17" xfId="16" applyBorder="1"/>
    <xf numFmtId="0" fontId="4" fillId="0" borderId="3" xfId="16" applyBorder="1"/>
    <xf numFmtId="0" fontId="4" fillId="0" borderId="18" xfId="16" applyBorder="1"/>
    <xf numFmtId="0" fontId="4" fillId="0" borderId="1" xfId="16" applyBorder="1"/>
    <xf numFmtId="0" fontId="4" fillId="0" borderId="19" xfId="16" applyBorder="1"/>
    <xf numFmtId="0" fontId="4" fillId="0" borderId="4" xfId="16" applyBorder="1"/>
    <xf numFmtId="0" fontId="26" fillId="6" borderId="3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" fillId="6" borderId="8" xfId="16" applyFont="1" applyFill="1" applyBorder="1" applyAlignment="1">
      <alignment horizontal="center" vertical="center" wrapText="1"/>
    </xf>
    <xf numFmtId="0" fontId="2" fillId="6" borderId="6" xfId="16" applyFont="1" applyFill="1" applyBorder="1" applyAlignment="1">
      <alignment horizontal="center" vertical="center" wrapText="1"/>
    </xf>
    <xf numFmtId="0" fontId="2" fillId="6" borderId="7" xfId="16" applyFont="1" applyFill="1" applyBorder="1" applyAlignment="1">
      <alignment horizontal="center" vertical="center" wrapText="1"/>
    </xf>
    <xf numFmtId="0" fontId="2" fillId="6" borderId="11" xfId="16" applyFont="1" applyFill="1" applyBorder="1" applyAlignment="1">
      <alignment horizontal="center" vertical="center" wrapText="1"/>
    </xf>
    <xf numFmtId="0" fontId="2" fillId="6" borderId="13" xfId="16" applyFont="1" applyFill="1" applyBorder="1" applyAlignment="1">
      <alignment horizontal="center" vertical="center" wrapText="1"/>
    </xf>
    <xf numFmtId="0" fontId="2" fillId="6" borderId="39" xfId="16" applyFont="1" applyFill="1" applyBorder="1" applyAlignment="1">
      <alignment horizontal="center" vertical="center" wrapText="1"/>
    </xf>
    <xf numFmtId="0" fontId="2" fillId="6" borderId="40" xfId="16" applyFont="1" applyFill="1" applyBorder="1" applyAlignment="1">
      <alignment horizontal="center" vertical="center" wrapText="1"/>
    </xf>
    <xf numFmtId="0" fontId="16" fillId="6" borderId="16" xfId="16" applyFont="1" applyFill="1" applyBorder="1" applyAlignment="1">
      <alignment horizontal="center" vertical="center" wrapText="1"/>
    </xf>
    <xf numFmtId="0" fontId="16" fillId="6" borderId="45" xfId="16" applyFont="1" applyFill="1" applyBorder="1" applyAlignment="1">
      <alignment horizontal="center" vertical="center" wrapText="1"/>
    </xf>
    <xf numFmtId="0" fontId="2" fillId="6" borderId="25" xfId="16" applyFont="1" applyFill="1" applyBorder="1" applyAlignment="1">
      <alignment horizontal="center" vertical="center" wrapText="1"/>
    </xf>
    <xf numFmtId="0" fontId="2" fillId="6" borderId="30" xfId="16" applyFont="1" applyFill="1" applyBorder="1" applyAlignment="1">
      <alignment horizontal="center" vertical="center" wrapText="1"/>
    </xf>
    <xf numFmtId="0" fontId="12" fillId="4" borderId="1" xfId="16" applyFont="1" applyFill="1" applyBorder="1" applyAlignment="1">
      <alignment horizontal="center" vertical="center" wrapText="1"/>
    </xf>
    <xf numFmtId="0" fontId="12" fillId="4" borderId="56" xfId="16" applyFont="1" applyFill="1" applyBorder="1" applyAlignment="1">
      <alignment horizontal="center" vertical="center" wrapText="1"/>
    </xf>
    <xf numFmtId="0" fontId="12" fillId="4" borderId="38" xfId="16" applyFont="1" applyFill="1" applyBorder="1" applyAlignment="1">
      <alignment horizontal="center" vertical="center" wrapText="1"/>
    </xf>
    <xf numFmtId="0" fontId="12" fillId="4" borderId="57" xfId="16" applyFont="1" applyFill="1" applyBorder="1" applyAlignment="1">
      <alignment horizontal="center" vertical="center" wrapText="1"/>
    </xf>
    <xf numFmtId="0" fontId="12" fillId="4" borderId="14" xfId="16" applyFont="1" applyFill="1" applyBorder="1" applyAlignment="1">
      <alignment horizontal="center" vertical="center" wrapText="1"/>
    </xf>
    <xf numFmtId="0" fontId="12" fillId="4" borderId="15" xfId="16" applyFont="1" applyFill="1" applyBorder="1" applyAlignment="1">
      <alignment horizontal="center" vertical="center" wrapText="1"/>
    </xf>
    <xf numFmtId="0" fontId="12" fillId="4" borderId="48" xfId="16" applyFont="1" applyFill="1" applyBorder="1" applyAlignment="1">
      <alignment horizontal="center" vertical="center" wrapText="1"/>
    </xf>
    <xf numFmtId="1" fontId="36" fillId="16" borderId="1" xfId="0" applyNumberFormat="1" applyFont="1" applyFill="1" applyBorder="1" applyAlignment="1">
      <alignment horizontal="center" vertical="center" wrapText="1"/>
    </xf>
    <xf numFmtId="1" fontId="36" fillId="7" borderId="24" xfId="0" applyNumberFormat="1" applyFont="1" applyFill="1" applyBorder="1" applyAlignment="1">
      <alignment horizontal="center" vertical="center" wrapText="1"/>
    </xf>
    <xf numFmtId="1" fontId="36" fillId="7" borderId="5" xfId="0" applyNumberFormat="1" applyFont="1" applyFill="1" applyBorder="1" applyAlignment="1">
      <alignment horizontal="center" vertical="center" wrapText="1"/>
    </xf>
    <xf numFmtId="3" fontId="44" fillId="18" borderId="2" xfId="19" applyNumberFormat="1" applyFont="1" applyFill="1" applyBorder="1" applyAlignment="1">
      <alignment horizontal="center" vertical="center"/>
    </xf>
    <xf numFmtId="3" fontId="44" fillId="18" borderId="5" xfId="19" applyNumberFormat="1" applyFont="1" applyFill="1" applyBorder="1" applyAlignment="1">
      <alignment horizontal="center" vertical="center"/>
    </xf>
    <xf numFmtId="3" fontId="44" fillId="18" borderId="36" xfId="19" applyNumberFormat="1" applyFont="1" applyFill="1" applyBorder="1" applyAlignment="1">
      <alignment horizontal="center" vertical="center"/>
    </xf>
    <xf numFmtId="3" fontId="44" fillId="18" borderId="54" xfId="19" applyNumberFormat="1" applyFont="1" applyFill="1" applyBorder="1" applyAlignment="1">
      <alignment horizontal="center" vertical="center"/>
    </xf>
    <xf numFmtId="1" fontId="36" fillId="4" borderId="2" xfId="0" applyNumberFormat="1" applyFont="1" applyFill="1" applyBorder="1" applyAlignment="1">
      <alignment horizontal="center" vertical="center" wrapText="1"/>
    </xf>
    <xf numFmtId="1" fontId="36" fillId="4" borderId="24" xfId="0" applyNumberFormat="1" applyFont="1" applyFill="1" applyBorder="1" applyAlignment="1">
      <alignment horizontal="center" vertical="center" wrapText="1"/>
    </xf>
    <xf numFmtId="1" fontId="36" fillId="4" borderId="5" xfId="0" applyNumberFormat="1" applyFont="1" applyFill="1" applyBorder="1" applyAlignment="1">
      <alignment horizontal="center" vertical="center" wrapText="1"/>
    </xf>
    <xf numFmtId="1" fontId="36" fillId="18" borderId="2" xfId="0" applyNumberFormat="1" applyFont="1" applyFill="1" applyBorder="1" applyAlignment="1">
      <alignment horizontal="center" vertical="center" wrapText="1"/>
    </xf>
    <xf numFmtId="1" fontId="36" fillId="18" borderId="24" xfId="0" applyNumberFormat="1" applyFont="1" applyFill="1" applyBorder="1" applyAlignment="1">
      <alignment horizontal="center" vertical="center" wrapText="1"/>
    </xf>
    <xf numFmtId="1" fontId="36" fillId="18" borderId="5" xfId="0" applyNumberFormat="1" applyFont="1" applyFill="1" applyBorder="1" applyAlignment="1">
      <alignment horizontal="center" vertical="center" wrapText="1"/>
    </xf>
    <xf numFmtId="3" fontId="44" fillId="0" borderId="36" xfId="19" applyNumberFormat="1" applyFont="1" applyFill="1" applyBorder="1" applyAlignment="1">
      <alignment horizontal="center" vertical="center"/>
    </xf>
    <xf numFmtId="3" fontId="44" fillId="0" borderId="54" xfId="19" applyNumberFormat="1" applyFont="1" applyFill="1" applyBorder="1" applyAlignment="1">
      <alignment horizontal="center" vertical="center"/>
    </xf>
    <xf numFmtId="0" fontId="25" fillId="7" borderId="2" xfId="19" applyFont="1" applyFill="1" applyBorder="1" applyAlignment="1">
      <alignment horizontal="center" vertical="center" wrapText="1"/>
    </xf>
    <xf numFmtId="0" fontId="25" fillId="7" borderId="24" xfId="19" applyFont="1" applyFill="1" applyBorder="1" applyAlignment="1">
      <alignment horizontal="center" vertical="center" wrapText="1"/>
    </xf>
    <xf numFmtId="0" fontId="25" fillId="7" borderId="5" xfId="19" applyFont="1" applyFill="1" applyBorder="1" applyAlignment="1">
      <alignment horizontal="center" vertical="center" wrapText="1"/>
    </xf>
    <xf numFmtId="3" fontId="36" fillId="10" borderId="1" xfId="19" applyNumberFormat="1" applyFont="1" applyFill="1" applyBorder="1" applyAlignment="1">
      <alignment horizontal="center" vertical="center" wrapText="1"/>
    </xf>
    <xf numFmtId="3" fontId="45" fillId="7" borderId="1" xfId="19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36" fillId="4" borderId="1" xfId="0" applyNumberFormat="1" applyFont="1" applyFill="1" applyBorder="1" applyAlignment="1">
      <alignment horizontal="center" vertical="center" wrapText="1"/>
    </xf>
    <xf numFmtId="1" fontId="12" fillId="4" borderId="2" xfId="19" applyNumberFormat="1" applyFont="1" applyFill="1" applyBorder="1" applyAlignment="1">
      <alignment horizontal="center" vertical="center"/>
    </xf>
    <xf numFmtId="0" fontId="12" fillId="4" borderId="24" xfId="19" applyFont="1" applyFill="1" applyBorder="1" applyAlignment="1">
      <alignment horizontal="center" vertical="center"/>
    </xf>
    <xf numFmtId="0" fontId="12" fillId="4" borderId="5" xfId="19" applyFont="1" applyFill="1" applyBorder="1" applyAlignment="1">
      <alignment horizontal="center" vertical="center"/>
    </xf>
    <xf numFmtId="1" fontId="48" fillId="16" borderId="2" xfId="0" applyNumberFormat="1" applyFont="1" applyFill="1" applyBorder="1" applyAlignment="1">
      <alignment horizontal="center" vertical="center" wrapText="1"/>
    </xf>
    <xf numFmtId="1" fontId="48" fillId="16" borderId="24" xfId="0" applyNumberFormat="1" applyFont="1" applyFill="1" applyBorder="1" applyAlignment="1">
      <alignment horizontal="center" vertical="center" wrapText="1"/>
    </xf>
    <xf numFmtId="1" fontId="48" fillId="16" borderId="5" xfId="0" applyNumberFormat="1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/>
    </xf>
    <xf numFmtId="0" fontId="4" fillId="0" borderId="24" xfId="19" applyFont="1" applyFill="1" applyBorder="1" applyAlignment="1">
      <alignment horizontal="center" vertical="center"/>
    </xf>
    <xf numFmtId="0" fontId="4" fillId="0" borderId="5" xfId="19" applyFont="1" applyFill="1" applyBorder="1" applyAlignment="1">
      <alignment horizontal="center" vertical="center"/>
    </xf>
    <xf numFmtId="0" fontId="12" fillId="4" borderId="2" xfId="19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36" fillId="16" borderId="2" xfId="0" applyNumberFormat="1" applyFont="1" applyFill="1" applyBorder="1" applyAlignment="1">
      <alignment horizontal="center" vertical="center" wrapText="1"/>
    </xf>
    <xf numFmtId="1" fontId="36" fillId="16" borderId="24" xfId="0" applyNumberFormat="1" applyFont="1" applyFill="1" applyBorder="1" applyAlignment="1">
      <alignment horizontal="center" vertical="center" wrapText="1"/>
    </xf>
    <xf numFmtId="1" fontId="36" fillId="16" borderId="5" xfId="0" applyNumberFormat="1" applyFont="1" applyFill="1" applyBorder="1" applyAlignment="1">
      <alignment horizontal="center" vertical="center" wrapText="1"/>
    </xf>
    <xf numFmtId="0" fontId="12" fillId="4" borderId="2" xfId="19" applyFont="1" applyFill="1" applyBorder="1" applyAlignment="1">
      <alignment horizontal="center"/>
    </xf>
    <xf numFmtId="0" fontId="12" fillId="4" borderId="24" xfId="19" applyFont="1" applyFill="1" applyBorder="1" applyAlignment="1">
      <alignment horizontal="center"/>
    </xf>
    <xf numFmtId="0" fontId="12" fillId="4" borderId="5" xfId="19" applyFont="1" applyFill="1" applyBorder="1" applyAlignment="1">
      <alignment horizontal="center"/>
    </xf>
    <xf numFmtId="3" fontId="43" fillId="0" borderId="1" xfId="19" applyNumberFormat="1" applyFont="1" applyFill="1" applyBorder="1" applyAlignment="1">
      <alignment horizontal="center" vertical="center" wrapText="1"/>
    </xf>
    <xf numFmtId="3" fontId="43" fillId="0" borderId="2" xfId="19" applyNumberFormat="1" applyFont="1" applyFill="1" applyBorder="1" applyAlignment="1">
      <alignment horizontal="center" vertical="center" wrapText="1"/>
    </xf>
    <xf numFmtId="3" fontId="43" fillId="0" borderId="24" xfId="19" applyNumberFormat="1" applyFont="1" applyFill="1" applyBorder="1" applyAlignment="1">
      <alignment horizontal="center" vertical="center" wrapText="1"/>
    </xf>
    <xf numFmtId="3" fontId="43" fillId="0" borderId="5" xfId="19" applyNumberFormat="1" applyFont="1" applyFill="1" applyBorder="1" applyAlignment="1">
      <alignment horizontal="center" vertical="center" wrapText="1"/>
    </xf>
    <xf numFmtId="0" fontId="25" fillId="0" borderId="1" xfId="19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3" fontId="36" fillId="4" borderId="1" xfId="0" applyNumberFormat="1" applyFont="1" applyFill="1" applyBorder="1" applyAlignment="1">
      <alignment horizontal="center" vertical="center" wrapText="1"/>
    </xf>
    <xf numFmtId="3" fontId="4" fillId="0" borderId="36" xfId="19" applyNumberFormat="1" applyFont="1" applyFill="1" applyBorder="1" applyAlignment="1">
      <alignment horizontal="center" vertical="center"/>
    </xf>
    <xf numFmtId="3" fontId="4" fillId="0" borderId="53" xfId="19" applyNumberFormat="1" applyFont="1" applyFill="1" applyBorder="1" applyAlignment="1">
      <alignment horizontal="center" vertical="center"/>
    </xf>
    <xf numFmtId="3" fontId="4" fillId="0" borderId="54" xfId="19" applyNumberFormat="1" applyFont="1" applyFill="1" applyBorder="1" applyAlignment="1">
      <alignment horizontal="center" vertical="center"/>
    </xf>
    <xf numFmtId="168" fontId="25" fillId="7" borderId="2" xfId="19" applyNumberFormat="1" applyFont="1" applyFill="1" applyBorder="1" applyAlignment="1">
      <alignment horizontal="center" vertical="center" wrapText="1"/>
    </xf>
    <xf numFmtId="168" fontId="25" fillId="7" borderId="24" xfId="19" applyNumberFormat="1" applyFont="1" applyFill="1" applyBorder="1" applyAlignment="1">
      <alignment horizontal="center" vertical="center" wrapText="1"/>
    </xf>
    <xf numFmtId="168" fontId="25" fillId="7" borderId="5" xfId="19" applyNumberFormat="1" applyFont="1" applyFill="1" applyBorder="1" applyAlignment="1">
      <alignment horizontal="center" vertical="center" wrapText="1"/>
    </xf>
    <xf numFmtId="168" fontId="12" fillId="7" borderId="2" xfId="19" applyNumberFormat="1" applyFont="1" applyFill="1" applyBorder="1" applyAlignment="1">
      <alignment horizontal="center" vertical="center" wrapText="1"/>
    </xf>
    <xf numFmtId="168" fontId="12" fillId="7" borderId="24" xfId="19" applyNumberFormat="1" applyFont="1" applyFill="1" applyBorder="1" applyAlignment="1">
      <alignment horizontal="center" vertical="center" wrapText="1"/>
    </xf>
    <xf numFmtId="168" fontId="12" fillId="7" borderId="5" xfId="19" applyNumberFormat="1" applyFont="1" applyFill="1" applyBorder="1" applyAlignment="1">
      <alignment horizontal="center" vertical="center" wrapText="1"/>
    </xf>
    <xf numFmtId="3" fontId="4" fillId="0" borderId="36" xfId="19" applyNumberFormat="1" applyFont="1" applyFill="1" applyBorder="1" applyAlignment="1">
      <alignment horizontal="center" vertical="center" wrapText="1"/>
    </xf>
    <xf numFmtId="3" fontId="4" fillId="0" borderId="53" xfId="19" applyNumberFormat="1" applyFont="1" applyFill="1" applyBorder="1" applyAlignment="1">
      <alignment horizontal="center" vertical="center" wrapText="1"/>
    </xf>
    <xf numFmtId="3" fontId="4" fillId="0" borderId="54" xfId="19" applyNumberFormat="1" applyFont="1" applyFill="1" applyBorder="1" applyAlignment="1">
      <alignment horizontal="center" vertical="center" wrapText="1"/>
    </xf>
    <xf numFmtId="0" fontId="12" fillId="7" borderId="2" xfId="19" applyFont="1" applyFill="1" applyBorder="1" applyAlignment="1">
      <alignment horizontal="center"/>
    </xf>
    <xf numFmtId="0" fontId="12" fillId="7" borderId="24" xfId="19" applyFont="1" applyFill="1" applyBorder="1" applyAlignment="1">
      <alignment horizontal="center"/>
    </xf>
    <xf numFmtId="0" fontId="12" fillId="7" borderId="5" xfId="19" applyFont="1" applyFill="1" applyBorder="1" applyAlignment="1">
      <alignment horizontal="center"/>
    </xf>
    <xf numFmtId="1" fontId="16" fillId="7" borderId="2" xfId="19" applyNumberFormat="1" applyFont="1" applyFill="1" applyBorder="1" applyAlignment="1">
      <alignment horizontal="center" vertical="center"/>
    </xf>
    <xf numFmtId="0" fontId="16" fillId="7" borderId="24" xfId="19" applyFont="1" applyFill="1" applyBorder="1" applyAlignment="1">
      <alignment horizontal="center" vertical="center"/>
    </xf>
    <xf numFmtId="0" fontId="16" fillId="7" borderId="5" xfId="19" applyFont="1" applyFill="1" applyBorder="1" applyAlignment="1">
      <alignment horizontal="center" vertical="center"/>
    </xf>
    <xf numFmtId="3" fontId="45" fillId="7" borderId="2" xfId="19" applyNumberFormat="1" applyFont="1" applyFill="1" applyBorder="1" applyAlignment="1">
      <alignment horizontal="center" vertical="center" wrapText="1"/>
    </xf>
    <xf numFmtId="3" fontId="45" fillId="7" borderId="24" xfId="19" applyNumberFormat="1" applyFont="1" applyFill="1" applyBorder="1" applyAlignment="1">
      <alignment horizontal="center" vertical="center" wrapText="1"/>
    </xf>
    <xf numFmtId="3" fontId="45" fillId="7" borderId="5" xfId="19" applyNumberFormat="1" applyFont="1" applyFill="1" applyBorder="1" applyAlignment="1">
      <alignment horizontal="center" vertical="center" wrapText="1"/>
    </xf>
    <xf numFmtId="0" fontId="25" fillId="4" borderId="1" xfId="19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6" fillId="4" borderId="24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1" fontId="36" fillId="7" borderId="2" xfId="0" applyNumberFormat="1" applyFont="1" applyFill="1" applyBorder="1" applyAlignment="1">
      <alignment horizontal="center" vertical="center" wrapText="1"/>
    </xf>
    <xf numFmtId="0" fontId="12" fillId="4" borderId="2" xfId="19" applyFont="1" applyFill="1" applyBorder="1" applyAlignment="1">
      <alignment horizontal="center" vertical="center" wrapText="1"/>
    </xf>
    <xf numFmtId="0" fontId="12" fillId="4" borderId="24" xfId="19" applyFont="1" applyFill="1" applyBorder="1" applyAlignment="1">
      <alignment horizontal="center" vertical="center" wrapText="1"/>
    </xf>
    <xf numFmtId="0" fontId="12" fillId="4" borderId="5" xfId="19" applyFont="1" applyFill="1" applyBorder="1" applyAlignment="1">
      <alignment horizontal="center" vertical="center" wrapText="1"/>
    </xf>
    <xf numFmtId="3" fontId="2" fillId="5" borderId="4" xfId="19" applyNumberFormat="1" applyFont="1" applyFill="1" applyBorder="1" applyAlignment="1">
      <alignment horizontal="right"/>
    </xf>
    <xf numFmtId="3" fontId="45" fillId="16" borderId="1" xfId="19" applyNumberFormat="1" applyFont="1" applyFill="1" applyBorder="1" applyAlignment="1">
      <alignment horizontal="center" vertical="center" wrapText="1"/>
    </xf>
    <xf numFmtId="3" fontId="25" fillId="15" borderId="2" xfId="19" applyNumberFormat="1" applyFont="1" applyFill="1" applyBorder="1" applyAlignment="1">
      <alignment horizontal="center" vertical="center" wrapText="1"/>
    </xf>
    <xf numFmtId="3" fontId="25" fillId="15" borderId="24" xfId="19" applyNumberFormat="1" applyFont="1" applyFill="1" applyBorder="1" applyAlignment="1">
      <alignment horizontal="center" vertical="center" wrapText="1"/>
    </xf>
    <xf numFmtId="3" fontId="25" fillId="15" borderId="5" xfId="19" applyNumberFormat="1" applyFont="1" applyFill="1" applyBorder="1" applyAlignment="1">
      <alignment horizontal="center" vertical="center" wrapText="1"/>
    </xf>
    <xf numFmtId="3" fontId="45" fillId="16" borderId="2" xfId="19" applyNumberFormat="1" applyFont="1" applyFill="1" applyBorder="1" applyAlignment="1">
      <alignment horizontal="center" vertical="center" wrapText="1"/>
    </xf>
    <xf numFmtId="3" fontId="45" fillId="16" borderId="24" xfId="19" applyNumberFormat="1" applyFont="1" applyFill="1" applyBorder="1" applyAlignment="1">
      <alignment horizontal="center" vertical="center" wrapText="1"/>
    </xf>
    <xf numFmtId="3" fontId="45" fillId="16" borderId="5" xfId="19" applyNumberFormat="1" applyFont="1" applyFill="1" applyBorder="1" applyAlignment="1">
      <alignment horizontal="center" vertical="center" wrapText="1"/>
    </xf>
    <xf numFmtId="3" fontId="16" fillId="5" borderId="18" xfId="19" applyNumberFormat="1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3" fontId="0" fillId="5" borderId="19" xfId="0" applyNumberFormat="1" applyFill="1" applyBorder="1"/>
    <xf numFmtId="3" fontId="0" fillId="5" borderId="4" xfId="0" applyNumberFormat="1" applyFill="1" applyBorder="1"/>
    <xf numFmtId="0" fontId="16" fillId="7" borderId="26" xfId="19" applyFont="1" applyFill="1" applyBorder="1" applyAlignment="1">
      <alignment horizontal="center" vertical="center" wrapText="1"/>
    </xf>
    <xf numFmtId="0" fontId="16" fillId="7" borderId="43" xfId="19" applyFont="1" applyFill="1" applyBorder="1" applyAlignment="1">
      <alignment horizontal="center" vertical="center" wrapText="1"/>
    </xf>
    <xf numFmtId="0" fontId="16" fillId="7" borderId="44" xfId="19" applyFont="1" applyFill="1" applyBorder="1" applyAlignment="1">
      <alignment horizontal="center" vertical="center" wrapText="1"/>
    </xf>
    <xf numFmtId="0" fontId="16" fillId="7" borderId="3" xfId="19" applyFont="1" applyFill="1" applyBorder="1" applyAlignment="1">
      <alignment horizontal="center" vertical="center" wrapText="1"/>
    </xf>
    <xf numFmtId="0" fontId="25" fillId="10" borderId="7" xfId="19" applyFont="1" applyFill="1" applyBorder="1" applyAlignment="1">
      <alignment horizontal="justify" vertical="center" wrapText="1"/>
    </xf>
    <xf numFmtId="0" fontId="11" fillId="0" borderId="0" xfId="19" applyFont="1" applyAlignment="1">
      <alignment horizontal="right"/>
    </xf>
    <xf numFmtId="0" fontId="4" fillId="0" borderId="25" xfId="19" applyBorder="1" applyAlignment="1">
      <alignment horizontal="center"/>
    </xf>
    <xf numFmtId="0" fontId="4" fillId="0" borderId="26" xfId="19" applyBorder="1" applyAlignment="1">
      <alignment horizontal="center"/>
    </xf>
    <xf numFmtId="0" fontId="4" fillId="0" borderId="27" xfId="19" applyBorder="1" applyAlignment="1">
      <alignment horizontal="center"/>
    </xf>
    <xf numFmtId="0" fontId="4" fillId="0" borderId="28" xfId="19" applyBorder="1" applyAlignment="1">
      <alignment horizontal="center"/>
    </xf>
    <xf numFmtId="0" fontId="4" fillId="0" borderId="0" xfId="19" applyBorder="1" applyAlignment="1">
      <alignment horizontal="center"/>
    </xf>
    <xf numFmtId="0" fontId="4" fillId="0" borderId="10" xfId="19" applyBorder="1" applyAlignment="1">
      <alignment horizontal="center"/>
    </xf>
    <xf numFmtId="0" fontId="39" fillId="7" borderId="32" xfId="19" applyFont="1" applyFill="1" applyBorder="1" applyAlignment="1">
      <alignment horizontal="center" vertical="center" wrapText="1"/>
    </xf>
    <xf numFmtId="0" fontId="39" fillId="7" borderId="33" xfId="19" applyFont="1" applyFill="1" applyBorder="1" applyAlignment="1">
      <alignment horizontal="center" vertical="center" wrapText="1"/>
    </xf>
    <xf numFmtId="0" fontId="39" fillId="7" borderId="6" xfId="19" applyFont="1" applyFill="1" applyBorder="1" applyAlignment="1">
      <alignment horizontal="center" vertical="center" wrapText="1"/>
    </xf>
    <xf numFmtId="0" fontId="39" fillId="7" borderId="34" xfId="19" applyFont="1" applyFill="1" applyBorder="1" applyAlignment="1">
      <alignment horizontal="center" vertical="center" wrapText="1"/>
    </xf>
    <xf numFmtId="0" fontId="16" fillId="7" borderId="37" xfId="19" applyFont="1" applyFill="1" applyBorder="1" applyAlignment="1">
      <alignment horizontal="center" vertical="center" wrapText="1"/>
    </xf>
    <xf numFmtId="0" fontId="16" fillId="7" borderId="38" xfId="19" applyFont="1" applyFill="1" applyBorder="1" applyAlignment="1">
      <alignment horizontal="center" vertical="center" wrapText="1"/>
    </xf>
    <xf numFmtId="0" fontId="16" fillId="7" borderId="25" xfId="19" applyFont="1" applyFill="1" applyBorder="1" applyAlignment="1">
      <alignment horizontal="center" vertical="center" wrapText="1"/>
    </xf>
    <xf numFmtId="0" fontId="16" fillId="7" borderId="30" xfId="19" applyFont="1" applyFill="1" applyBorder="1" applyAlignment="1">
      <alignment horizontal="center" vertical="center" wrapText="1"/>
    </xf>
    <xf numFmtId="0" fontId="45" fillId="7" borderId="1" xfId="19" applyFont="1" applyFill="1" applyBorder="1" applyAlignment="1">
      <alignment horizontal="center" vertical="center" wrapText="1"/>
    </xf>
    <xf numFmtId="0" fontId="10" fillId="0" borderId="0" xfId="19" applyFont="1" applyBorder="1" applyAlignment="1">
      <alignment horizontal="center" vertical="center"/>
    </xf>
    <xf numFmtId="0" fontId="40" fillId="7" borderId="6" xfId="19" applyFont="1" applyFill="1" applyBorder="1" applyAlignment="1">
      <alignment horizontal="center" vertical="center" wrapText="1"/>
    </xf>
    <xf numFmtId="0" fontId="40" fillId="7" borderId="7" xfId="19" applyFont="1" applyFill="1" applyBorder="1" applyAlignment="1">
      <alignment horizontal="center" vertical="center" wrapText="1"/>
    </xf>
    <xf numFmtId="0" fontId="40" fillId="7" borderId="9" xfId="19" applyFont="1" applyFill="1" applyBorder="1" applyAlignment="1">
      <alignment horizontal="center" vertical="center" wrapText="1"/>
    </xf>
    <xf numFmtId="0" fontId="40" fillId="7" borderId="41" xfId="19" applyFont="1" applyFill="1" applyBorder="1" applyAlignment="1">
      <alignment horizontal="center" vertical="center" wrapText="1"/>
    </xf>
    <xf numFmtId="0" fontId="40" fillId="7" borderId="8" xfId="19" applyFont="1" applyFill="1" applyBorder="1" applyAlignment="1">
      <alignment horizontal="center" vertical="center" wrapText="1"/>
    </xf>
    <xf numFmtId="0" fontId="40" fillId="7" borderId="34" xfId="19" applyFont="1" applyFill="1" applyBorder="1" applyAlignment="1">
      <alignment horizontal="center" vertical="center" wrapText="1"/>
    </xf>
    <xf numFmtId="0" fontId="40" fillId="7" borderId="36" xfId="19" applyFont="1" applyFill="1" applyBorder="1" applyAlignment="1">
      <alignment horizontal="center" vertical="center" wrapText="1"/>
    </xf>
    <xf numFmtId="0" fontId="40" fillId="7" borderId="42" xfId="19" applyFont="1" applyFill="1" applyBorder="1" applyAlignment="1">
      <alignment horizontal="center" vertical="center" wrapText="1"/>
    </xf>
    <xf numFmtId="0" fontId="12" fillId="18" borderId="2" xfId="19" applyFont="1" applyFill="1" applyBorder="1" applyAlignment="1">
      <alignment horizontal="center"/>
    </xf>
    <xf numFmtId="0" fontId="12" fillId="18" borderId="24" xfId="19" applyFont="1" applyFill="1" applyBorder="1" applyAlignment="1">
      <alignment horizontal="center"/>
    </xf>
    <xf numFmtId="0" fontId="12" fillId="18" borderId="5" xfId="19" applyFont="1" applyFill="1" applyBorder="1" applyAlignment="1">
      <alignment horizontal="center"/>
    </xf>
    <xf numFmtId="169" fontId="43" fillId="0" borderId="1" xfId="10" applyNumberFormat="1" applyFont="1" applyFill="1" applyBorder="1" applyAlignment="1">
      <alignment horizontal="center" vertical="center" wrapText="1"/>
    </xf>
    <xf numFmtId="3" fontId="43" fillId="0" borderId="24" xfId="19" applyNumberFormat="1" applyFont="1" applyFill="1" applyBorder="1" applyAlignment="1">
      <alignment vertical="center" wrapText="1"/>
    </xf>
    <xf numFmtId="3" fontId="43" fillId="0" borderId="40" xfId="19" applyNumberFormat="1" applyFont="1" applyFill="1" applyBorder="1" applyAlignment="1">
      <alignment vertical="center" wrapText="1"/>
    </xf>
    <xf numFmtId="169" fontId="43" fillId="0" borderId="5" xfId="10" applyNumberFormat="1" applyFont="1" applyFill="1" applyBorder="1" applyAlignment="1">
      <alignment horizontal="center" vertical="center" wrapText="1"/>
    </xf>
    <xf numFmtId="169" fontId="43" fillId="0" borderId="2" xfId="10" applyNumberFormat="1" applyFont="1" applyFill="1" applyBorder="1" applyAlignment="1">
      <alignment horizontal="center" vertical="center" wrapText="1"/>
    </xf>
    <xf numFmtId="169" fontId="40" fillId="0" borderId="1" xfId="10" applyNumberFormat="1" applyFont="1" applyFill="1" applyBorder="1" applyAlignment="1">
      <alignment horizontal="center" vertical="center" wrapText="1"/>
    </xf>
  </cellXfs>
  <cellStyles count="29">
    <cellStyle name="Coma 2" xfId="1"/>
    <cellStyle name="Coma 2 2" xfId="2"/>
    <cellStyle name="Millares" xfId="3" builtinId="3"/>
    <cellStyle name="Millares 2" xfId="4"/>
    <cellStyle name="Millares 2 2" xfId="5"/>
    <cellStyle name="Millares 2 2 2" xfId="27"/>
    <cellStyle name="Millares 3" xfId="6"/>
    <cellStyle name="Millares 3 2" xfId="7"/>
    <cellStyle name="Millares 4" xfId="8"/>
    <cellStyle name="Millares 5" xfId="25"/>
    <cellStyle name="Moneda" xfId="9" builtinId="4"/>
    <cellStyle name="Moneda 2" xfId="10"/>
    <cellStyle name="Moneda 2 2" xfId="11"/>
    <cellStyle name="Moneda 2 2 2" xfId="12"/>
    <cellStyle name="Moneda 2 3" xfId="13"/>
    <cellStyle name="Moneda 2 4" xfId="26"/>
    <cellStyle name="Moneda 3" xfId="14"/>
    <cellStyle name="Moneda 4" xfId="15"/>
    <cellStyle name="Normal" xfId="0" builtinId="0"/>
    <cellStyle name="Normal 2" xfId="16"/>
    <cellStyle name="Normal 2 10" xfId="17"/>
    <cellStyle name="Normal 3" xfId="18"/>
    <cellStyle name="Normal 3 2" xfId="19"/>
    <cellStyle name="Normal 4 2" xfId="20"/>
    <cellStyle name="Normal_573_2009_ Actualizado 22_12_2009" xfId="24"/>
    <cellStyle name="Porcentaje" xfId="21" builtinId="5"/>
    <cellStyle name="Porcentaje 2" xfId="28"/>
    <cellStyle name="Porcentual 2" xfId="22"/>
    <cellStyle name="Porcentual 2 2" xfId="23"/>
  </cellStyles>
  <dxfs count="0"/>
  <tableStyles count="0" defaultTableStyle="TableStyleMedium9" defaultPivotStyle="PivotStyleLight16"/>
  <colors>
    <mruColors>
      <color rgb="FF7BB8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258537</xdr:rowOff>
    </xdr:from>
    <xdr:to>
      <xdr:col>4</xdr:col>
      <xdr:colOff>156247</xdr:colOff>
      <xdr:row>4</xdr:row>
      <xdr:rowOff>272142</xdr:rowOff>
    </xdr:to>
    <xdr:pic>
      <xdr:nvPicPr>
        <xdr:cNvPr id="15579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557" y="530680"/>
          <a:ext cx="3767583" cy="122464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2</xdr:col>
      <xdr:colOff>523875</xdr:colOff>
      <xdr:row>2</xdr:row>
      <xdr:rowOff>285750</xdr:rowOff>
    </xdr:to>
    <xdr:pic>
      <xdr:nvPicPr>
        <xdr:cNvPr id="996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80975"/>
          <a:ext cx="1866900" cy="981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200025</xdr:rowOff>
    </xdr:from>
    <xdr:to>
      <xdr:col>1</xdr:col>
      <xdr:colOff>323850</xdr:colOff>
      <xdr:row>1</xdr:row>
      <xdr:rowOff>314325</xdr:rowOff>
    </xdr:to>
    <xdr:pic>
      <xdr:nvPicPr>
        <xdr:cNvPr id="1097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200025"/>
          <a:ext cx="81915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367394</xdr:colOff>
      <xdr:row>1</xdr:row>
      <xdr:rowOff>68036</xdr:rowOff>
    </xdr:from>
    <xdr:to>
      <xdr:col>2</xdr:col>
      <xdr:colOff>762001</xdr:colOff>
      <xdr:row>5</xdr:row>
      <xdr:rowOff>104775</xdr:rowOff>
    </xdr:to>
    <xdr:pic>
      <xdr:nvPicPr>
        <xdr:cNvPr id="2" name="1 Imagen" descr="http://190.27.245.106/IsolucionSDA/GrafVinetas/logo%202016-2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94" y="258536"/>
          <a:ext cx="1156607" cy="798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22.1.31/Documents%20and%20Settings/DIANA.OVIEDO/Escritorio/AJUSTES%20PROCEDIMIENTOS%20JUNIO%203/Procedimiento%2002/Documents%20and%20Settings/Andre/My%20Documents/Downloads/Territorializacion/Formatos%20de%20Territorializacion%20a%2031_12_2009/285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"/>
      <sheetName val="Meta 11"/>
      <sheetName val="Meta12"/>
      <sheetName val="Variables"/>
    </sheetNames>
    <sheetDataSet>
      <sheetData sheetId="0"/>
      <sheetData sheetId="1"/>
      <sheetData sheetId="2"/>
      <sheetData sheetId="3">
        <row r="1">
          <cell r="A1" t="str">
            <v>GRUPO ETAREO</v>
          </cell>
          <cell r="C1" t="str">
            <v>CONDICION POBLACIONAL</v>
          </cell>
          <cell r="H1" t="str">
            <v>GRUPOS ETNICOS</v>
          </cell>
        </row>
        <row r="2">
          <cell r="A2" t="str">
            <v xml:space="preserve">0-5 años Primera infancia </v>
          </cell>
          <cell r="C2" t="str">
            <v>Todos los Grupos</v>
          </cell>
          <cell r="H2" t="str">
            <v>Todos los grupos</v>
          </cell>
        </row>
        <row r="3">
          <cell r="A3" t="str">
            <v xml:space="preserve">6 - 13 años Infancia </v>
          </cell>
          <cell r="C3" t="str">
            <v>Adultos-as trabajador-a formal</v>
          </cell>
          <cell r="H3" t="str">
            <v>Afrocolombianos</v>
          </cell>
        </row>
        <row r="4">
          <cell r="A4" t="str">
            <v>14 - 17 años Adolescencia</v>
          </cell>
          <cell r="C4" t="str">
            <v>Adultos-as trabajador-a informal</v>
          </cell>
          <cell r="H4" t="str">
            <v>Indígenas</v>
          </cell>
        </row>
        <row r="5">
          <cell r="A5" t="str">
            <v>18 - 26 años Juventud</v>
          </cell>
          <cell r="C5" t="str">
            <v>Ciudadanos-as habitantes de calle</v>
          </cell>
          <cell r="H5" t="str">
            <v>No identifica grupos étnicos</v>
          </cell>
        </row>
        <row r="6">
          <cell r="A6" t="str">
            <v>27 - 59 años Adultez</v>
          </cell>
          <cell r="C6" t="str">
            <v>Comunidad en general</v>
          </cell>
          <cell r="H6" t="str">
            <v>Otros Grupos étnicos</v>
          </cell>
        </row>
        <row r="7">
          <cell r="A7" t="str">
            <v>60 años o más. Personas Mayores</v>
          </cell>
          <cell r="C7" t="str">
            <v>Familias en emergencia social y catastrófica</v>
          </cell>
          <cell r="H7" t="str">
            <v>Rom</v>
          </cell>
        </row>
        <row r="8">
          <cell r="A8" t="str">
            <v>Grupo Etario Sin Definir</v>
          </cell>
          <cell r="C8" t="str">
            <v>Familias en situacion de vulnerabilidad</v>
          </cell>
          <cell r="H8" t="str">
            <v>Raizales</v>
          </cell>
        </row>
        <row r="9">
          <cell r="C9" t="str">
            <v>Familias ubicadas en zonas de alto deterioro urbano</v>
          </cell>
        </row>
        <row r="10">
          <cell r="C10" t="str">
            <v>Jovenes desescolarizados</v>
          </cell>
        </row>
        <row r="11">
          <cell r="C11" t="str">
            <v>Jovenes escolarizados</v>
          </cell>
        </row>
        <row r="12">
          <cell r="C12" t="str">
            <v>Mujeres gestantes y lactantes</v>
          </cell>
        </row>
        <row r="13">
          <cell r="C13" t="str">
            <v>Niños y niñas de primera infancia</v>
          </cell>
        </row>
        <row r="14">
          <cell r="C14" t="str">
            <v>Niños, niñas y adolescentes desescolarizados</v>
          </cell>
        </row>
        <row r="15">
          <cell r="C15" t="str">
            <v>Niños, niñas y adolescentes en riesgo social vinculacion temprana al trabajo o acompañamiento</v>
          </cell>
        </row>
        <row r="16">
          <cell r="C16" t="str">
            <v>Niños, niñas y adolescentes escolarizados</v>
          </cell>
        </row>
        <row r="17">
          <cell r="C17" t="str">
            <v>Personas cabezas de familia</v>
          </cell>
        </row>
        <row r="18">
          <cell r="C18" t="str">
            <v>Personas con discapacidad</v>
          </cell>
        </row>
        <row r="19">
          <cell r="C19" t="str">
            <v>Personas consumidoras de sustancias psicoactivas</v>
          </cell>
        </row>
        <row r="20">
          <cell r="C20" t="str">
            <v>Personas en situacion de desplazamiento</v>
          </cell>
        </row>
        <row r="21">
          <cell r="C21" t="str">
            <v>Personas vinculadas a la prostitución</v>
          </cell>
        </row>
        <row r="22">
          <cell r="C22" t="str">
            <v>Reincorporados - as</v>
          </cell>
        </row>
        <row r="23">
          <cell r="C23" t="str">
            <v>Sector LGBT</v>
          </cell>
        </row>
        <row r="24">
          <cell r="C24" t="str">
            <v>Servidores y servidoras públicos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"/>
  <sheetViews>
    <sheetView tabSelected="1" view="pageBreakPreview" topLeftCell="A4" zoomScale="70" zoomScaleNormal="60" zoomScaleSheetLayoutView="70" workbookViewId="0">
      <selection activeCell="E11" sqref="E11:E13"/>
    </sheetView>
  </sheetViews>
  <sheetFormatPr baseColWidth="10" defaultRowHeight="15" x14ac:dyDescent="0.25"/>
  <cols>
    <col min="1" max="1" width="8.85546875" style="1" customWidth="1"/>
    <col min="2" max="2" width="20.85546875" style="1" customWidth="1"/>
    <col min="3" max="3" width="8.85546875" style="1" customWidth="1"/>
    <col min="4" max="4" width="27.140625" style="1" customWidth="1"/>
    <col min="5" max="5" width="7.5703125" style="1" customWidth="1"/>
    <col min="6" max="6" width="16" style="1" customWidth="1"/>
    <col min="7" max="7" width="12.85546875" style="1" customWidth="1"/>
    <col min="8" max="8" width="11.7109375" style="1" customWidth="1"/>
    <col min="9" max="9" width="13.5703125" style="21" bestFit="1" customWidth="1"/>
    <col min="10" max="10" width="12.7109375" style="48" customWidth="1"/>
    <col min="11" max="11" width="12.7109375" style="21" customWidth="1"/>
    <col min="12" max="12" width="19" style="49" bestFit="1" customWidth="1"/>
    <col min="13" max="13" width="12.7109375" style="48" customWidth="1"/>
    <col min="14" max="14" width="14.28515625" style="48" customWidth="1"/>
    <col min="15" max="16" width="12.7109375" style="48" customWidth="1"/>
    <col min="17" max="17" width="12.7109375" style="49" customWidth="1"/>
    <col min="18" max="18" width="13.5703125" style="48" customWidth="1"/>
    <col min="19" max="21" width="12.7109375" style="48" customWidth="1"/>
    <col min="22" max="22" width="12.7109375" style="49" customWidth="1"/>
    <col min="23" max="26" width="12.7109375" style="48" customWidth="1"/>
    <col min="27" max="32" width="12.7109375" style="49" customWidth="1"/>
    <col min="33" max="33" width="12.85546875" style="1" customWidth="1"/>
    <col min="34" max="34" width="16.5703125" style="1" customWidth="1"/>
    <col min="35" max="35" width="12.85546875" style="1" customWidth="1"/>
    <col min="36" max="36" width="14.28515625" style="1" customWidth="1"/>
    <col min="37" max="37" width="13.140625" style="1" customWidth="1"/>
    <col min="38" max="38" width="12.28515625" style="1" customWidth="1"/>
    <col min="39" max="39" width="49.42578125" style="1" customWidth="1"/>
    <col min="40" max="40" width="18.5703125" style="1" customWidth="1"/>
    <col min="41" max="41" width="21.42578125" style="1" customWidth="1"/>
    <col min="42" max="42" width="19.140625" style="1" customWidth="1"/>
    <col min="43" max="43" width="16.7109375" style="1" customWidth="1"/>
    <col min="44" max="44" width="11.42578125" style="1"/>
    <col min="45" max="45" width="56.5703125" style="1" customWidth="1"/>
    <col min="46" max="16384" width="11.42578125" style="1"/>
  </cols>
  <sheetData>
    <row r="1" spans="1:43" ht="21" customHeight="1" thickBot="1" x14ac:dyDescent="0.3">
      <c r="A1" s="4"/>
      <c r="B1" s="4"/>
      <c r="C1" s="4"/>
      <c r="D1" s="4"/>
      <c r="E1" s="4"/>
      <c r="F1" s="4"/>
      <c r="G1" s="4"/>
      <c r="H1" s="4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38.25" customHeight="1" x14ac:dyDescent="0.25">
      <c r="A2" s="372"/>
      <c r="B2" s="373"/>
      <c r="C2" s="373"/>
      <c r="D2" s="373"/>
      <c r="E2" s="373"/>
      <c r="F2" s="374"/>
      <c r="G2" s="379" t="s">
        <v>0</v>
      </c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80"/>
    </row>
    <row r="3" spans="1:43" ht="28.5" customHeight="1" x14ac:dyDescent="0.25">
      <c r="A3" s="375"/>
      <c r="B3" s="376"/>
      <c r="C3" s="376"/>
      <c r="D3" s="376"/>
      <c r="E3" s="376"/>
      <c r="F3" s="377"/>
      <c r="G3" s="364" t="s">
        <v>145</v>
      </c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4"/>
      <c r="AQ3" s="365"/>
    </row>
    <row r="4" spans="1:43" ht="27.75" customHeight="1" x14ac:dyDescent="0.25">
      <c r="A4" s="375"/>
      <c r="B4" s="376"/>
      <c r="C4" s="376"/>
      <c r="D4" s="376"/>
      <c r="E4" s="376"/>
      <c r="F4" s="377"/>
      <c r="G4" s="364" t="s">
        <v>1</v>
      </c>
      <c r="H4" s="364"/>
      <c r="I4" s="364"/>
      <c r="J4" s="364"/>
      <c r="K4" s="364"/>
      <c r="L4" s="364"/>
      <c r="M4" s="364"/>
      <c r="N4" s="364"/>
      <c r="O4" s="364"/>
      <c r="P4" s="364" t="s">
        <v>216</v>
      </c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5"/>
    </row>
    <row r="5" spans="1:43" ht="26.25" customHeight="1" x14ac:dyDescent="0.25">
      <c r="A5" s="375"/>
      <c r="B5" s="376"/>
      <c r="C5" s="376"/>
      <c r="D5" s="376"/>
      <c r="E5" s="376"/>
      <c r="F5" s="377"/>
      <c r="G5" s="364" t="s">
        <v>3</v>
      </c>
      <c r="H5" s="364"/>
      <c r="I5" s="364"/>
      <c r="J5" s="364"/>
      <c r="K5" s="364"/>
      <c r="L5" s="364"/>
      <c r="M5" s="364"/>
      <c r="N5" s="364"/>
      <c r="O5" s="364"/>
      <c r="P5" s="364" t="s">
        <v>217</v>
      </c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5"/>
    </row>
    <row r="6" spans="1:43" ht="15.75" x14ac:dyDescent="0.25">
      <c r="A6" s="105"/>
      <c r="B6" s="106"/>
      <c r="C6" s="106"/>
      <c r="D6" s="106"/>
      <c r="E6" s="106"/>
      <c r="F6" s="106"/>
      <c r="G6" s="106"/>
      <c r="H6" s="106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8"/>
    </row>
    <row r="7" spans="1:43" ht="30" customHeight="1" x14ac:dyDescent="0.25">
      <c r="A7" s="383" t="s">
        <v>4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86" t="s">
        <v>147</v>
      </c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7"/>
    </row>
    <row r="8" spans="1:43" ht="30" customHeight="1" thickBot="1" x14ac:dyDescent="0.3">
      <c r="A8" s="384" t="s">
        <v>2</v>
      </c>
      <c r="B8" s="385"/>
      <c r="C8" s="385" t="s">
        <v>2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1" t="s">
        <v>148</v>
      </c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2"/>
    </row>
    <row r="9" spans="1:43" ht="36" customHeight="1" thickBot="1" x14ac:dyDescent="0.3">
      <c r="A9" s="102"/>
      <c r="B9" s="103"/>
      <c r="C9" s="103"/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8"/>
    </row>
    <row r="10" spans="1:43" s="2" customFormat="1" ht="70.5" customHeight="1" x14ac:dyDescent="0.25">
      <c r="A10" s="378" t="s">
        <v>122</v>
      </c>
      <c r="B10" s="363"/>
      <c r="C10" s="363" t="s">
        <v>125</v>
      </c>
      <c r="D10" s="363"/>
      <c r="E10" s="363" t="s">
        <v>127</v>
      </c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 t="s">
        <v>135</v>
      </c>
      <c r="AL10" s="363" t="s">
        <v>136</v>
      </c>
      <c r="AM10" s="366" t="s">
        <v>137</v>
      </c>
      <c r="AN10" s="366" t="s">
        <v>138</v>
      </c>
      <c r="AO10" s="366" t="s">
        <v>139</v>
      </c>
      <c r="AP10" s="366" t="s">
        <v>140</v>
      </c>
      <c r="AQ10" s="369" t="s">
        <v>141</v>
      </c>
    </row>
    <row r="11" spans="1:43" s="3" customFormat="1" ht="45.75" customHeight="1" x14ac:dyDescent="0.2">
      <c r="A11" s="359" t="s">
        <v>123</v>
      </c>
      <c r="B11" s="361" t="s">
        <v>124</v>
      </c>
      <c r="C11" s="361" t="s">
        <v>105</v>
      </c>
      <c r="D11" s="361" t="s">
        <v>126</v>
      </c>
      <c r="E11" s="361" t="s">
        <v>128</v>
      </c>
      <c r="F11" s="361" t="s">
        <v>129</v>
      </c>
      <c r="G11" s="361" t="s">
        <v>130</v>
      </c>
      <c r="H11" s="361" t="s">
        <v>131</v>
      </c>
      <c r="I11" s="361" t="s">
        <v>132</v>
      </c>
      <c r="J11" s="356" t="s">
        <v>133</v>
      </c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8"/>
      <c r="AG11" s="355" t="s">
        <v>134</v>
      </c>
      <c r="AH11" s="355"/>
      <c r="AI11" s="355"/>
      <c r="AJ11" s="355"/>
      <c r="AK11" s="361"/>
      <c r="AL11" s="361"/>
      <c r="AM11" s="367"/>
      <c r="AN11" s="367"/>
      <c r="AO11" s="367"/>
      <c r="AP11" s="367"/>
      <c r="AQ11" s="370"/>
    </row>
    <row r="12" spans="1:43" s="3" customFormat="1" ht="51" customHeight="1" x14ac:dyDescent="0.2">
      <c r="A12" s="359"/>
      <c r="B12" s="361"/>
      <c r="C12" s="361"/>
      <c r="D12" s="361"/>
      <c r="E12" s="361"/>
      <c r="F12" s="361"/>
      <c r="G12" s="361"/>
      <c r="H12" s="361"/>
      <c r="I12" s="361"/>
      <c r="J12" s="355" t="s">
        <v>33</v>
      </c>
      <c r="K12" s="355"/>
      <c r="L12" s="355"/>
      <c r="M12" s="355" t="s">
        <v>34</v>
      </c>
      <c r="N12" s="355"/>
      <c r="O12" s="355"/>
      <c r="P12" s="355"/>
      <c r="Q12" s="355"/>
      <c r="R12" s="355" t="s">
        <v>35</v>
      </c>
      <c r="S12" s="355"/>
      <c r="T12" s="355"/>
      <c r="U12" s="355"/>
      <c r="V12" s="355"/>
      <c r="W12" s="355" t="s">
        <v>36</v>
      </c>
      <c r="X12" s="355"/>
      <c r="Y12" s="355"/>
      <c r="Z12" s="355"/>
      <c r="AA12" s="355"/>
      <c r="AB12" s="355" t="s">
        <v>142</v>
      </c>
      <c r="AC12" s="355"/>
      <c r="AD12" s="355"/>
      <c r="AE12" s="355"/>
      <c r="AF12" s="355"/>
      <c r="AG12" s="361" t="s">
        <v>5</v>
      </c>
      <c r="AH12" s="361" t="s">
        <v>6</v>
      </c>
      <c r="AI12" s="361" t="s">
        <v>7</v>
      </c>
      <c r="AJ12" s="361" t="s">
        <v>8</v>
      </c>
      <c r="AK12" s="361"/>
      <c r="AL12" s="361"/>
      <c r="AM12" s="367"/>
      <c r="AN12" s="367"/>
      <c r="AO12" s="367"/>
      <c r="AP12" s="367"/>
      <c r="AQ12" s="370"/>
    </row>
    <row r="13" spans="1:43" s="3" customFormat="1" ht="54" customHeight="1" thickBot="1" x14ac:dyDescent="0.25">
      <c r="A13" s="360"/>
      <c r="B13" s="362"/>
      <c r="C13" s="362"/>
      <c r="D13" s="362"/>
      <c r="E13" s="362"/>
      <c r="F13" s="362"/>
      <c r="G13" s="362"/>
      <c r="H13" s="362"/>
      <c r="I13" s="362"/>
      <c r="J13" s="120" t="s">
        <v>7</v>
      </c>
      <c r="K13" s="120" t="s">
        <v>8</v>
      </c>
      <c r="L13" s="120" t="s">
        <v>37</v>
      </c>
      <c r="M13" s="120" t="s">
        <v>5</v>
      </c>
      <c r="N13" s="120" t="s">
        <v>6</v>
      </c>
      <c r="O13" s="120" t="s">
        <v>7</v>
      </c>
      <c r="P13" s="120" t="s">
        <v>8</v>
      </c>
      <c r="Q13" s="120" t="s">
        <v>37</v>
      </c>
      <c r="R13" s="120" t="s">
        <v>5</v>
      </c>
      <c r="S13" s="120" t="s">
        <v>6</v>
      </c>
      <c r="T13" s="120" t="s">
        <v>7</v>
      </c>
      <c r="U13" s="120" t="s">
        <v>8</v>
      </c>
      <c r="V13" s="120" t="s">
        <v>37</v>
      </c>
      <c r="W13" s="120" t="s">
        <v>5</v>
      </c>
      <c r="X13" s="120" t="s">
        <v>6</v>
      </c>
      <c r="Y13" s="120" t="s">
        <v>7</v>
      </c>
      <c r="Z13" s="120" t="s">
        <v>8</v>
      </c>
      <c r="AA13" s="120" t="s">
        <v>37</v>
      </c>
      <c r="AB13" s="121" t="s">
        <v>5</v>
      </c>
      <c r="AC13" s="121" t="s">
        <v>6</v>
      </c>
      <c r="AD13" s="121" t="s">
        <v>7</v>
      </c>
      <c r="AE13" s="121" t="s">
        <v>8</v>
      </c>
      <c r="AF13" s="121" t="s">
        <v>37</v>
      </c>
      <c r="AG13" s="362"/>
      <c r="AH13" s="362"/>
      <c r="AI13" s="362"/>
      <c r="AJ13" s="362"/>
      <c r="AK13" s="362"/>
      <c r="AL13" s="362"/>
      <c r="AM13" s="368"/>
      <c r="AN13" s="368"/>
      <c r="AO13" s="368"/>
      <c r="AP13" s="368"/>
      <c r="AQ13" s="371"/>
    </row>
    <row r="14" spans="1:43" s="3" customFormat="1" ht="167.25" customHeight="1" x14ac:dyDescent="0.2">
      <c r="A14" s="122">
        <v>179</v>
      </c>
      <c r="B14" s="144" t="s">
        <v>149</v>
      </c>
      <c r="C14" s="123">
        <v>455</v>
      </c>
      <c r="D14" s="145" t="s">
        <v>150</v>
      </c>
      <c r="E14" s="123">
        <v>358</v>
      </c>
      <c r="F14" s="317" t="s">
        <v>221</v>
      </c>
      <c r="G14" s="318" t="s">
        <v>215</v>
      </c>
      <c r="H14" s="318" t="s">
        <v>151</v>
      </c>
      <c r="I14" s="319">
        <v>1250000</v>
      </c>
      <c r="J14" s="316">
        <v>62500</v>
      </c>
      <c r="K14" s="316"/>
      <c r="L14" s="316"/>
      <c r="M14" s="315">
        <v>375000</v>
      </c>
      <c r="N14" s="315"/>
      <c r="O14" s="315"/>
      <c r="P14" s="316"/>
      <c r="Q14" s="316"/>
      <c r="R14" s="315">
        <v>375000</v>
      </c>
      <c r="S14" s="315"/>
      <c r="T14" s="315"/>
      <c r="U14" s="316"/>
      <c r="V14" s="316"/>
      <c r="W14" s="315">
        <v>375000</v>
      </c>
      <c r="X14" s="315"/>
      <c r="Y14" s="315"/>
      <c r="Z14" s="316"/>
      <c r="AA14" s="316"/>
      <c r="AB14" s="316">
        <v>62500</v>
      </c>
      <c r="AC14" s="315"/>
      <c r="AD14" s="315"/>
      <c r="AE14" s="316"/>
      <c r="AF14" s="316"/>
      <c r="AG14" s="316"/>
      <c r="AH14" s="316"/>
      <c r="AI14" s="316"/>
      <c r="AJ14" s="316"/>
      <c r="AK14" s="320"/>
      <c r="AL14" s="320"/>
      <c r="AM14" s="321"/>
      <c r="AN14" s="125"/>
      <c r="AO14" s="125"/>
      <c r="AP14" s="124"/>
      <c r="AQ14" s="126"/>
    </row>
    <row r="17" spans="11:11" x14ac:dyDescent="0.25">
      <c r="K17" s="27"/>
    </row>
  </sheetData>
  <mergeCells count="41">
    <mergeCell ref="A2:F5"/>
    <mergeCell ref="A10:B10"/>
    <mergeCell ref="G2:AQ2"/>
    <mergeCell ref="G3:AQ3"/>
    <mergeCell ref="P8:AQ8"/>
    <mergeCell ref="G4:O4"/>
    <mergeCell ref="C10:D10"/>
    <mergeCell ref="A7:O7"/>
    <mergeCell ref="A8:O8"/>
    <mergeCell ref="P7:AQ7"/>
    <mergeCell ref="AO10:AO13"/>
    <mergeCell ref="P4:AQ4"/>
    <mergeCell ref="J12:L12"/>
    <mergeCell ref="M12:Q12"/>
    <mergeCell ref="G5:O5"/>
    <mergeCell ref="AM10:AM13"/>
    <mergeCell ref="AG12:AG13"/>
    <mergeCell ref="AH12:AH13"/>
    <mergeCell ref="E10:AJ10"/>
    <mergeCell ref="AG11:AJ11"/>
    <mergeCell ref="P5:AQ5"/>
    <mergeCell ref="I11:I13"/>
    <mergeCell ref="AP10:AP13"/>
    <mergeCell ref="AQ10:AQ13"/>
    <mergeCell ref="F11:F13"/>
    <mergeCell ref="G11:G13"/>
    <mergeCell ref="H11:H13"/>
    <mergeCell ref="AI12:AI13"/>
    <mergeCell ref="AJ12:AJ13"/>
    <mergeCell ref="AK10:AK13"/>
    <mergeCell ref="AL10:AL13"/>
    <mergeCell ref="AN10:AN13"/>
    <mergeCell ref="R12:V12"/>
    <mergeCell ref="W12:AA12"/>
    <mergeCell ref="AB12:AF12"/>
    <mergeCell ref="J11:AF11"/>
    <mergeCell ref="A11:A13"/>
    <mergeCell ref="B11:B13"/>
    <mergeCell ref="C11:C13"/>
    <mergeCell ref="D11:D13"/>
    <mergeCell ref="E11:E13"/>
  </mergeCells>
  <phoneticPr fontId="8" type="noConversion"/>
  <dataValidations count="1">
    <dataValidation type="list" allowBlank="1" showInputMessage="1" showErrorMessage="1" sqref="H14">
      <formula1>"suma, personas"</formula1>
    </dataValidation>
  </dataValidations>
  <printOptions horizontalCentered="1" verticalCentered="1"/>
  <pageMargins left="0" right="0" top="0.55118110236220474" bottom="0" header="0.31496062992125984" footer="0.31496062992125984"/>
  <pageSetup scale="22" fitToWidth="0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view="pageBreakPreview" topLeftCell="A4" zoomScale="70" zoomScaleNormal="50" zoomScaleSheetLayoutView="70" workbookViewId="0">
      <selection activeCell="A30" sqref="A30:AP30"/>
    </sheetView>
  </sheetViews>
  <sheetFormatPr baseColWidth="10" defaultRowHeight="15.75" x14ac:dyDescent="0.25"/>
  <cols>
    <col min="1" max="1" width="12.85546875" style="1" customWidth="1"/>
    <col min="2" max="2" width="12.42578125" style="1" customWidth="1"/>
    <col min="3" max="3" width="25.140625" style="1" customWidth="1"/>
    <col min="4" max="4" width="17.85546875" style="6" customWidth="1"/>
    <col min="5" max="5" width="16.140625" style="6" customWidth="1"/>
    <col min="6" max="6" width="14.140625" style="6" customWidth="1"/>
    <col min="7" max="7" width="13.85546875" style="26" customWidth="1"/>
    <col min="8" max="8" width="19.28515625" style="7" customWidth="1"/>
    <col min="9" max="9" width="20.140625" style="7" customWidth="1"/>
    <col min="10" max="10" width="13.7109375" style="7" customWidth="1"/>
    <col min="11" max="11" width="18.28515625" style="7" customWidth="1"/>
    <col min="12" max="12" width="19" style="7" customWidth="1"/>
    <col min="13" max="13" width="13.7109375" style="7" customWidth="1"/>
    <col min="14" max="14" width="13.42578125" style="7" customWidth="1"/>
    <col min="15" max="15" width="13.7109375" style="7" customWidth="1"/>
    <col min="16" max="16" width="18.28515625" style="7" customWidth="1"/>
    <col min="17" max="17" width="19.140625" style="7" customWidth="1"/>
    <col min="18" max="18" width="13.140625" style="7" customWidth="1"/>
    <col min="19" max="19" width="14" style="7" customWidth="1"/>
    <col min="20" max="20" width="13.42578125" style="7" customWidth="1"/>
    <col min="21" max="21" width="18.28515625" style="7" customWidth="1"/>
    <col min="22" max="22" width="21.42578125" style="7" customWidth="1"/>
    <col min="23" max="25" width="16.28515625" style="7" customWidth="1"/>
    <col min="26" max="26" width="18.28515625" style="7" customWidth="1"/>
    <col min="27" max="27" width="22.140625" style="7" customWidth="1"/>
    <col min="28" max="30" width="16.28515625" style="7" customWidth="1"/>
    <col min="31" max="31" width="18.28515625" style="7" customWidth="1"/>
    <col min="32" max="33" width="13.140625" style="1" customWidth="1"/>
    <col min="34" max="35" width="12.7109375" style="21" customWidth="1"/>
    <col min="36" max="36" width="11.28515625" style="1" customWidth="1"/>
    <col min="37" max="37" width="9.7109375" style="1" customWidth="1"/>
    <col min="38" max="38" width="28.7109375" style="1" customWidth="1"/>
    <col min="39" max="39" width="13.7109375" style="1" customWidth="1"/>
    <col min="40" max="40" width="12.85546875" style="1" customWidth="1"/>
    <col min="41" max="41" width="11.28515625" style="1" customWidth="1"/>
    <col min="42" max="42" width="12.85546875" style="1" customWidth="1"/>
    <col min="43" max="16384" width="11.42578125" style="1"/>
  </cols>
  <sheetData>
    <row r="1" spans="1:42" ht="38.25" customHeight="1" x14ac:dyDescent="0.25">
      <c r="A1" s="447"/>
      <c r="B1" s="448"/>
      <c r="C1" s="448"/>
      <c r="D1" s="448"/>
      <c r="E1" s="448"/>
      <c r="F1" s="453" t="s">
        <v>0</v>
      </c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5"/>
    </row>
    <row r="2" spans="1:42" ht="30.75" customHeight="1" x14ac:dyDescent="0.25">
      <c r="A2" s="449"/>
      <c r="B2" s="450"/>
      <c r="C2" s="450"/>
      <c r="D2" s="450"/>
      <c r="E2" s="450"/>
      <c r="F2" s="456" t="s">
        <v>144</v>
      </c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8"/>
    </row>
    <row r="3" spans="1:42" ht="27.75" customHeight="1" x14ac:dyDescent="0.25">
      <c r="A3" s="449"/>
      <c r="B3" s="450"/>
      <c r="C3" s="450"/>
      <c r="D3" s="450"/>
      <c r="E3" s="450"/>
      <c r="F3" s="364" t="s">
        <v>1</v>
      </c>
      <c r="G3" s="364"/>
      <c r="H3" s="364"/>
      <c r="I3" s="364"/>
      <c r="J3" s="364"/>
      <c r="K3" s="364"/>
      <c r="L3" s="364"/>
      <c r="M3" s="364"/>
      <c r="N3" s="364"/>
      <c r="O3" s="364" t="s">
        <v>216</v>
      </c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5"/>
    </row>
    <row r="4" spans="1:42" ht="26.25" customHeight="1" thickBot="1" x14ac:dyDescent="0.3">
      <c r="A4" s="451"/>
      <c r="B4" s="452"/>
      <c r="C4" s="452"/>
      <c r="D4" s="452"/>
      <c r="E4" s="452"/>
      <c r="F4" s="385" t="s">
        <v>3</v>
      </c>
      <c r="G4" s="385"/>
      <c r="H4" s="385"/>
      <c r="I4" s="385"/>
      <c r="J4" s="385"/>
      <c r="K4" s="385"/>
      <c r="L4" s="385"/>
      <c r="M4" s="385"/>
      <c r="N4" s="385"/>
      <c r="O4" s="364" t="s">
        <v>217</v>
      </c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5"/>
    </row>
    <row r="5" spans="1:42" ht="14.25" customHeight="1" thickBot="1" x14ac:dyDescent="0.3">
      <c r="AI5" s="27"/>
    </row>
    <row r="6" spans="1:42" s="99" customFormat="1" ht="53.25" customHeight="1" x14ac:dyDescent="0.25">
      <c r="A6" s="378" t="s">
        <v>93</v>
      </c>
      <c r="B6" s="363" t="s">
        <v>104</v>
      </c>
      <c r="C6" s="363"/>
      <c r="D6" s="363"/>
      <c r="E6" s="363" t="s">
        <v>108</v>
      </c>
      <c r="F6" s="363" t="s">
        <v>109</v>
      </c>
      <c r="G6" s="363" t="s">
        <v>110</v>
      </c>
      <c r="H6" s="363" t="s">
        <v>111</v>
      </c>
      <c r="I6" s="434" t="s">
        <v>112</v>
      </c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6"/>
      <c r="AF6" s="363" t="s">
        <v>113</v>
      </c>
      <c r="AG6" s="363"/>
      <c r="AH6" s="363"/>
      <c r="AI6" s="363"/>
      <c r="AJ6" s="363" t="s">
        <v>115</v>
      </c>
      <c r="AK6" s="363" t="s">
        <v>116</v>
      </c>
      <c r="AL6" s="363" t="s">
        <v>117</v>
      </c>
      <c r="AM6" s="363" t="s">
        <v>118</v>
      </c>
      <c r="AN6" s="363" t="s">
        <v>119</v>
      </c>
      <c r="AO6" s="363" t="s">
        <v>120</v>
      </c>
      <c r="AP6" s="388" t="s">
        <v>121</v>
      </c>
    </row>
    <row r="7" spans="1:42" s="99" customFormat="1" ht="53.25" customHeight="1" x14ac:dyDescent="0.25">
      <c r="A7" s="359"/>
      <c r="B7" s="361"/>
      <c r="C7" s="361"/>
      <c r="D7" s="361"/>
      <c r="E7" s="361"/>
      <c r="F7" s="361"/>
      <c r="G7" s="361"/>
      <c r="H7" s="361"/>
      <c r="I7" s="355">
        <v>2016</v>
      </c>
      <c r="J7" s="355"/>
      <c r="K7" s="355"/>
      <c r="L7" s="355">
        <v>2017</v>
      </c>
      <c r="M7" s="355"/>
      <c r="N7" s="355"/>
      <c r="O7" s="355"/>
      <c r="P7" s="355"/>
      <c r="Q7" s="355">
        <v>2018</v>
      </c>
      <c r="R7" s="355"/>
      <c r="S7" s="355"/>
      <c r="T7" s="355"/>
      <c r="U7" s="355"/>
      <c r="V7" s="356">
        <v>2019</v>
      </c>
      <c r="W7" s="357"/>
      <c r="X7" s="357"/>
      <c r="Y7" s="357"/>
      <c r="Z7" s="358"/>
      <c r="AA7" s="356">
        <v>2020</v>
      </c>
      <c r="AB7" s="357"/>
      <c r="AC7" s="357"/>
      <c r="AD7" s="357"/>
      <c r="AE7" s="358"/>
      <c r="AF7" s="355" t="s">
        <v>114</v>
      </c>
      <c r="AG7" s="355"/>
      <c r="AH7" s="355"/>
      <c r="AI7" s="355"/>
      <c r="AJ7" s="361"/>
      <c r="AK7" s="361"/>
      <c r="AL7" s="361"/>
      <c r="AM7" s="361"/>
      <c r="AN7" s="361"/>
      <c r="AO7" s="361"/>
      <c r="AP7" s="389"/>
    </row>
    <row r="8" spans="1:42" s="99" customFormat="1" ht="55.5" customHeight="1" thickBot="1" x14ac:dyDescent="0.3">
      <c r="A8" s="360"/>
      <c r="B8" s="291" t="s">
        <v>105</v>
      </c>
      <c r="C8" s="291" t="s">
        <v>106</v>
      </c>
      <c r="D8" s="291" t="s">
        <v>107</v>
      </c>
      <c r="E8" s="362"/>
      <c r="F8" s="362"/>
      <c r="G8" s="362"/>
      <c r="H8" s="433"/>
      <c r="I8" s="291" t="s">
        <v>7</v>
      </c>
      <c r="J8" s="291" t="s">
        <v>8</v>
      </c>
      <c r="K8" s="291" t="s">
        <v>37</v>
      </c>
      <c r="L8" s="291" t="s">
        <v>5</v>
      </c>
      <c r="M8" s="291" t="s">
        <v>6</v>
      </c>
      <c r="N8" s="291" t="s">
        <v>7</v>
      </c>
      <c r="O8" s="291" t="s">
        <v>8</v>
      </c>
      <c r="P8" s="291" t="s">
        <v>37</v>
      </c>
      <c r="Q8" s="291" t="s">
        <v>5</v>
      </c>
      <c r="R8" s="291" t="s">
        <v>6</v>
      </c>
      <c r="S8" s="291" t="s">
        <v>7</v>
      </c>
      <c r="T8" s="291" t="s">
        <v>8</v>
      </c>
      <c r="U8" s="291" t="s">
        <v>37</v>
      </c>
      <c r="V8" s="291" t="s">
        <v>5</v>
      </c>
      <c r="W8" s="291" t="s">
        <v>6</v>
      </c>
      <c r="X8" s="291" t="s">
        <v>7</v>
      </c>
      <c r="Y8" s="291" t="s">
        <v>8</v>
      </c>
      <c r="Z8" s="291" t="s">
        <v>37</v>
      </c>
      <c r="AA8" s="291" t="s">
        <v>5</v>
      </c>
      <c r="AB8" s="291" t="s">
        <v>6</v>
      </c>
      <c r="AC8" s="291" t="s">
        <v>7</v>
      </c>
      <c r="AD8" s="291" t="s">
        <v>8</v>
      </c>
      <c r="AE8" s="291" t="s">
        <v>37</v>
      </c>
      <c r="AF8" s="291" t="s">
        <v>5</v>
      </c>
      <c r="AG8" s="291" t="s">
        <v>6</v>
      </c>
      <c r="AH8" s="291" t="s">
        <v>7</v>
      </c>
      <c r="AI8" s="291" t="s">
        <v>8</v>
      </c>
      <c r="AJ8" s="362"/>
      <c r="AK8" s="362"/>
      <c r="AL8" s="362"/>
      <c r="AM8" s="362"/>
      <c r="AN8" s="362"/>
      <c r="AO8" s="362"/>
      <c r="AP8" s="390"/>
    </row>
    <row r="9" spans="1:42" s="268" customFormat="1" ht="15" x14ac:dyDescent="0.25">
      <c r="A9" s="437" t="s">
        <v>152</v>
      </c>
      <c r="B9" s="440">
        <v>1</v>
      </c>
      <c r="C9" s="428" t="s">
        <v>222</v>
      </c>
      <c r="D9" s="428" t="s">
        <v>151</v>
      </c>
      <c r="E9" s="445">
        <v>455</v>
      </c>
      <c r="F9" s="430">
        <v>179</v>
      </c>
      <c r="G9" s="109" t="s">
        <v>9</v>
      </c>
      <c r="H9" s="287">
        <v>125000</v>
      </c>
      <c r="I9" s="33">
        <v>6250</v>
      </c>
      <c r="J9" s="50"/>
      <c r="K9" s="50"/>
      <c r="L9" s="50">
        <v>37500</v>
      </c>
      <c r="M9" s="50"/>
      <c r="N9" s="50"/>
      <c r="O9" s="50"/>
      <c r="P9" s="50"/>
      <c r="Q9" s="50">
        <v>37500</v>
      </c>
      <c r="R9" s="50"/>
      <c r="S9" s="50"/>
      <c r="T9" s="50"/>
      <c r="U9" s="50"/>
      <c r="V9" s="50">
        <v>37500</v>
      </c>
      <c r="W9" s="50"/>
      <c r="X9" s="50"/>
      <c r="Y9" s="50"/>
      <c r="Z9" s="50"/>
      <c r="AA9" s="50">
        <v>6250</v>
      </c>
      <c r="AB9" s="50"/>
      <c r="AC9" s="50"/>
      <c r="AD9" s="50"/>
      <c r="AE9" s="50"/>
      <c r="AF9" s="39"/>
      <c r="AG9" s="39"/>
      <c r="AH9" s="35"/>
      <c r="AI9" s="35"/>
      <c r="AJ9" s="51"/>
      <c r="AK9" s="51"/>
      <c r="AL9" s="399"/>
      <c r="AM9" s="392"/>
      <c r="AN9" s="392"/>
      <c r="AO9" s="403"/>
      <c r="AP9" s="406"/>
    </row>
    <row r="10" spans="1:42" s="269" customFormat="1" ht="18" x14ac:dyDescent="0.2">
      <c r="A10" s="438"/>
      <c r="B10" s="391"/>
      <c r="C10" s="395"/>
      <c r="D10" s="395"/>
      <c r="E10" s="431"/>
      <c r="F10" s="431"/>
      <c r="G10" s="110" t="s">
        <v>10</v>
      </c>
      <c r="H10" s="283">
        <v>5900173100</v>
      </c>
      <c r="I10" s="292">
        <v>706868074</v>
      </c>
      <c r="J10" s="41"/>
      <c r="K10" s="41"/>
      <c r="L10" s="292">
        <v>1350000000</v>
      </c>
      <c r="M10" s="41"/>
      <c r="N10" s="41"/>
      <c r="O10" s="41"/>
      <c r="P10" s="41"/>
      <c r="Q10" s="292">
        <v>1449900000</v>
      </c>
      <c r="R10" s="41"/>
      <c r="S10" s="41"/>
      <c r="T10" s="41"/>
      <c r="U10" s="41"/>
      <c r="V10" s="292">
        <v>1557192600</v>
      </c>
      <c r="W10" s="41"/>
      <c r="X10" s="41"/>
      <c r="Y10" s="41"/>
      <c r="Z10" s="41"/>
      <c r="AA10" s="292">
        <v>836212426</v>
      </c>
      <c r="AB10" s="41"/>
      <c r="AC10" s="41"/>
      <c r="AD10" s="41"/>
      <c r="AE10" s="41"/>
      <c r="AF10" s="41"/>
      <c r="AG10" s="41"/>
      <c r="AH10" s="36"/>
      <c r="AI10" s="36"/>
      <c r="AJ10" s="43"/>
      <c r="AK10" s="43"/>
      <c r="AL10" s="400"/>
      <c r="AM10" s="393"/>
      <c r="AN10" s="393"/>
      <c r="AO10" s="404"/>
      <c r="AP10" s="407"/>
    </row>
    <row r="11" spans="1:42" s="269" customFormat="1" ht="18" x14ac:dyDescent="0.25">
      <c r="A11" s="438"/>
      <c r="B11" s="391"/>
      <c r="C11" s="395"/>
      <c r="D11" s="395"/>
      <c r="E11" s="431"/>
      <c r="F11" s="431"/>
      <c r="G11" s="110" t="s">
        <v>11</v>
      </c>
      <c r="H11" s="284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3"/>
      <c r="AG11" s="53"/>
      <c r="AH11" s="36"/>
      <c r="AI11" s="54"/>
      <c r="AJ11" s="53"/>
      <c r="AK11" s="53"/>
      <c r="AL11" s="400"/>
      <c r="AM11" s="393"/>
      <c r="AN11" s="393"/>
      <c r="AO11" s="404"/>
      <c r="AP11" s="407"/>
    </row>
    <row r="12" spans="1:42" s="269" customFormat="1" ht="18" x14ac:dyDescent="0.25">
      <c r="A12" s="438"/>
      <c r="B12" s="391"/>
      <c r="C12" s="395"/>
      <c r="D12" s="395"/>
      <c r="E12" s="431"/>
      <c r="F12" s="431"/>
      <c r="G12" s="110" t="s">
        <v>12</v>
      </c>
      <c r="H12" s="285">
        <v>0</v>
      </c>
      <c r="I12" s="261">
        <v>0</v>
      </c>
      <c r="J12" s="52"/>
      <c r="K12" s="52"/>
      <c r="L12" s="52">
        <v>0</v>
      </c>
      <c r="M12" s="52"/>
      <c r="N12" s="52"/>
      <c r="O12" s="52"/>
      <c r="P12" s="52"/>
      <c r="Q12" s="52">
        <v>0</v>
      </c>
      <c r="R12" s="52"/>
      <c r="S12" s="52"/>
      <c r="T12" s="52"/>
      <c r="U12" s="52"/>
      <c r="V12" s="52">
        <v>0</v>
      </c>
      <c r="W12" s="52"/>
      <c r="X12" s="52"/>
      <c r="Y12" s="52"/>
      <c r="Z12" s="52"/>
      <c r="AA12" s="52">
        <v>0</v>
      </c>
      <c r="AB12" s="52"/>
      <c r="AC12" s="52"/>
      <c r="AD12" s="52"/>
      <c r="AE12" s="52"/>
      <c r="AF12" s="41"/>
      <c r="AG12" s="41"/>
      <c r="AH12" s="36"/>
      <c r="AI12" s="53"/>
      <c r="AJ12" s="43"/>
      <c r="AK12" s="53"/>
      <c r="AL12" s="400"/>
      <c r="AM12" s="393"/>
      <c r="AN12" s="393"/>
      <c r="AO12" s="404"/>
      <c r="AP12" s="407"/>
    </row>
    <row r="13" spans="1:42" s="269" customFormat="1" ht="18" x14ac:dyDescent="0.25">
      <c r="A13" s="438"/>
      <c r="B13" s="391"/>
      <c r="C13" s="395"/>
      <c r="D13" s="395"/>
      <c r="E13" s="431"/>
      <c r="F13" s="431"/>
      <c r="G13" s="110" t="s">
        <v>13</v>
      </c>
      <c r="H13" s="286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3"/>
      <c r="AG13" s="53"/>
      <c r="AH13" s="36"/>
      <c r="AI13" s="54"/>
      <c r="AJ13" s="43"/>
      <c r="AK13" s="43"/>
      <c r="AL13" s="400"/>
      <c r="AM13" s="393"/>
      <c r="AN13" s="393"/>
      <c r="AO13" s="404"/>
      <c r="AP13" s="407"/>
    </row>
    <row r="14" spans="1:42" s="270" customFormat="1" ht="18.75" thickBot="1" x14ac:dyDescent="0.25">
      <c r="A14" s="439"/>
      <c r="B14" s="441"/>
      <c r="C14" s="429"/>
      <c r="D14" s="429"/>
      <c r="E14" s="431"/>
      <c r="F14" s="431"/>
      <c r="G14" s="112" t="s">
        <v>14</v>
      </c>
      <c r="H14" s="294">
        <v>5900173100</v>
      </c>
      <c r="I14" s="295">
        <v>706868073.64999998</v>
      </c>
      <c r="J14" s="267"/>
      <c r="K14" s="267"/>
      <c r="L14" s="295">
        <f>L10+L12</f>
        <v>1350000000</v>
      </c>
      <c r="M14" s="267"/>
      <c r="N14" s="267"/>
      <c r="O14" s="267"/>
      <c r="P14" s="267"/>
      <c r="Q14" s="295">
        <f>Q10+Q12</f>
        <v>1449900000</v>
      </c>
      <c r="R14" s="267"/>
      <c r="S14" s="267"/>
      <c r="T14" s="267"/>
      <c r="U14" s="267"/>
      <c r="V14" s="295">
        <f>V10+V12</f>
        <v>1557192600</v>
      </c>
      <c r="W14" s="267"/>
      <c r="X14" s="267"/>
      <c r="Y14" s="267"/>
      <c r="Z14" s="267"/>
      <c r="AA14" s="295">
        <f>AA10+AA12</f>
        <v>836212426</v>
      </c>
      <c r="AB14" s="267"/>
      <c r="AC14" s="267"/>
      <c r="AD14" s="267"/>
      <c r="AE14" s="267"/>
      <c r="AF14" s="45"/>
      <c r="AG14" s="45"/>
      <c r="AH14" s="58"/>
      <c r="AI14" s="296"/>
      <c r="AJ14" s="60"/>
      <c r="AK14" s="60"/>
      <c r="AL14" s="401"/>
      <c r="AM14" s="409"/>
      <c r="AN14" s="409"/>
      <c r="AO14" s="410"/>
      <c r="AP14" s="421"/>
    </row>
    <row r="15" spans="1:42" s="5" customFormat="1" ht="15" x14ac:dyDescent="0.25">
      <c r="A15" s="442" t="s">
        <v>153</v>
      </c>
      <c r="B15" s="391">
        <v>2</v>
      </c>
      <c r="C15" s="395" t="s">
        <v>223</v>
      </c>
      <c r="D15" s="395" t="s">
        <v>151</v>
      </c>
      <c r="E15" s="431"/>
      <c r="F15" s="431"/>
      <c r="G15" s="113" t="s">
        <v>9</v>
      </c>
      <c r="H15" s="293">
        <v>1125000</v>
      </c>
      <c r="I15" s="116">
        <v>56250</v>
      </c>
      <c r="J15" s="116"/>
      <c r="K15" s="116"/>
      <c r="L15" s="116">
        <v>337500</v>
      </c>
      <c r="M15" s="116"/>
      <c r="N15" s="116"/>
      <c r="O15" s="116"/>
      <c r="P15" s="116"/>
      <c r="Q15" s="116">
        <v>337500</v>
      </c>
      <c r="R15" s="116"/>
      <c r="S15" s="116"/>
      <c r="T15" s="116"/>
      <c r="U15" s="116"/>
      <c r="V15" s="116">
        <v>337500</v>
      </c>
      <c r="W15" s="116"/>
      <c r="X15" s="116"/>
      <c r="Y15" s="116"/>
      <c r="Z15" s="116"/>
      <c r="AA15" s="116">
        <v>56250</v>
      </c>
      <c r="AB15" s="116"/>
      <c r="AC15" s="116"/>
      <c r="AD15" s="116"/>
      <c r="AE15" s="116"/>
      <c r="AF15" s="117"/>
      <c r="AG15" s="117"/>
      <c r="AH15" s="118"/>
      <c r="AI15" s="118"/>
      <c r="AJ15" s="119"/>
      <c r="AK15" s="119"/>
      <c r="AL15" s="399"/>
      <c r="AM15" s="392"/>
      <c r="AN15" s="392"/>
      <c r="AO15" s="403"/>
      <c r="AP15" s="406"/>
    </row>
    <row r="16" spans="1:42" s="5" customFormat="1" ht="18" x14ac:dyDescent="0.2">
      <c r="A16" s="443"/>
      <c r="B16" s="391"/>
      <c r="C16" s="395"/>
      <c r="D16" s="395"/>
      <c r="E16" s="431"/>
      <c r="F16" s="431"/>
      <c r="G16" s="110" t="s">
        <v>10</v>
      </c>
      <c r="H16" s="283">
        <v>10961469339</v>
      </c>
      <c r="I16" s="292">
        <v>1344237809</v>
      </c>
      <c r="J16" s="41"/>
      <c r="K16" s="41"/>
      <c r="L16" s="292">
        <v>2500000000</v>
      </c>
      <c r="M16" s="41"/>
      <c r="N16" s="41"/>
      <c r="O16" s="41"/>
      <c r="P16" s="41"/>
      <c r="Q16" s="292">
        <v>2685000000</v>
      </c>
      <c r="R16" s="41"/>
      <c r="S16" s="41"/>
      <c r="T16" s="41"/>
      <c r="U16" s="41"/>
      <c r="V16" s="292">
        <v>2883690000</v>
      </c>
      <c r="W16" s="41"/>
      <c r="X16" s="41"/>
      <c r="Y16" s="41"/>
      <c r="Z16" s="41"/>
      <c r="AA16" s="292">
        <v>1548541530</v>
      </c>
      <c r="AB16" s="41"/>
      <c r="AC16" s="41"/>
      <c r="AD16" s="41"/>
      <c r="AE16" s="41"/>
      <c r="AF16" s="41"/>
      <c r="AG16" s="41"/>
      <c r="AH16" s="36"/>
      <c r="AI16" s="36"/>
      <c r="AJ16" s="43"/>
      <c r="AK16" s="43"/>
      <c r="AL16" s="400"/>
      <c r="AM16" s="393"/>
      <c r="AN16" s="393"/>
      <c r="AO16" s="404"/>
      <c r="AP16" s="407"/>
    </row>
    <row r="17" spans="1:46" s="5" customFormat="1" ht="18" x14ac:dyDescent="0.25">
      <c r="A17" s="443"/>
      <c r="B17" s="391"/>
      <c r="C17" s="395"/>
      <c r="D17" s="395"/>
      <c r="E17" s="431"/>
      <c r="F17" s="431"/>
      <c r="G17" s="110" t="s">
        <v>11</v>
      </c>
      <c r="H17" s="284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3"/>
      <c r="AG17" s="53"/>
      <c r="AH17" s="36"/>
      <c r="AI17" s="53"/>
      <c r="AJ17" s="43"/>
      <c r="AK17" s="43"/>
      <c r="AL17" s="400"/>
      <c r="AM17" s="393"/>
      <c r="AN17" s="393"/>
      <c r="AO17" s="404"/>
      <c r="AP17" s="407"/>
    </row>
    <row r="18" spans="1:46" s="5" customFormat="1" ht="18" x14ac:dyDescent="0.25">
      <c r="A18" s="443"/>
      <c r="B18" s="391"/>
      <c r="C18" s="395"/>
      <c r="D18" s="395"/>
      <c r="E18" s="431"/>
      <c r="F18" s="431"/>
      <c r="G18" s="110" t="s">
        <v>12</v>
      </c>
      <c r="H18" s="288">
        <v>0</v>
      </c>
      <c r="I18" s="57">
        <v>0</v>
      </c>
      <c r="J18" s="57"/>
      <c r="K18" s="57"/>
      <c r="L18" s="57">
        <v>0</v>
      </c>
      <c r="M18" s="57"/>
      <c r="N18" s="57"/>
      <c r="O18" s="57"/>
      <c r="P18" s="57"/>
      <c r="Q18" s="57">
        <v>0</v>
      </c>
      <c r="R18" s="57"/>
      <c r="S18" s="57"/>
      <c r="T18" s="57"/>
      <c r="U18" s="57"/>
      <c r="V18" s="57">
        <v>0</v>
      </c>
      <c r="W18" s="57"/>
      <c r="X18" s="57"/>
      <c r="Y18" s="57"/>
      <c r="Z18" s="57"/>
      <c r="AA18" s="57">
        <v>0</v>
      </c>
      <c r="AB18" s="57"/>
      <c r="AC18" s="57"/>
      <c r="AD18" s="57"/>
      <c r="AE18" s="57"/>
      <c r="AF18" s="41"/>
      <c r="AG18" s="41"/>
      <c r="AH18" s="41"/>
      <c r="AI18" s="41"/>
      <c r="AJ18" s="43"/>
      <c r="AK18" s="43"/>
      <c r="AL18" s="400"/>
      <c r="AM18" s="393"/>
      <c r="AN18" s="393"/>
      <c r="AO18" s="404"/>
      <c r="AP18" s="407"/>
    </row>
    <row r="19" spans="1:46" s="5" customFormat="1" ht="18" x14ac:dyDescent="0.25">
      <c r="A19" s="443"/>
      <c r="B19" s="391"/>
      <c r="C19" s="395"/>
      <c r="D19" s="395"/>
      <c r="E19" s="431"/>
      <c r="F19" s="431"/>
      <c r="G19" s="110" t="s">
        <v>13</v>
      </c>
      <c r="H19" s="286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3"/>
      <c r="AG19" s="53"/>
      <c r="AH19" s="36"/>
      <c r="AI19" s="36"/>
      <c r="AJ19" s="43"/>
      <c r="AK19" s="43"/>
      <c r="AL19" s="400"/>
      <c r="AM19" s="393"/>
      <c r="AN19" s="393"/>
      <c r="AO19" s="404"/>
      <c r="AP19" s="407"/>
    </row>
    <row r="20" spans="1:46" s="5" customFormat="1" ht="18.75" thickBot="1" x14ac:dyDescent="0.25">
      <c r="A20" s="444"/>
      <c r="B20" s="391"/>
      <c r="C20" s="395"/>
      <c r="D20" s="395"/>
      <c r="E20" s="431"/>
      <c r="F20" s="431"/>
      <c r="G20" s="111" t="s">
        <v>14</v>
      </c>
      <c r="H20" s="289">
        <v>10961469339</v>
      </c>
      <c r="I20" s="266">
        <v>1344237809.0000002</v>
      </c>
      <c r="J20" s="46"/>
      <c r="K20" s="46"/>
      <c r="L20" s="292">
        <f>L16+L18</f>
        <v>2500000000</v>
      </c>
      <c r="M20" s="46"/>
      <c r="N20" s="46"/>
      <c r="O20" s="46"/>
      <c r="P20" s="46"/>
      <c r="Q20" s="295">
        <f>Q16+Q18</f>
        <v>2685000000</v>
      </c>
      <c r="R20" s="46"/>
      <c r="S20" s="46"/>
      <c r="T20" s="46"/>
      <c r="U20" s="46"/>
      <c r="V20" s="295">
        <f>V16+V18</f>
        <v>2883690000</v>
      </c>
      <c r="W20" s="46"/>
      <c r="X20" s="46"/>
      <c r="Y20" s="46"/>
      <c r="Z20" s="46"/>
      <c r="AA20" s="295">
        <f>AA16+AA18</f>
        <v>1548541530</v>
      </c>
      <c r="AB20" s="46"/>
      <c r="AC20" s="46"/>
      <c r="AD20" s="46"/>
      <c r="AE20" s="46"/>
      <c r="AF20" s="46"/>
      <c r="AG20" s="46"/>
      <c r="AH20" s="47"/>
      <c r="AI20" s="47"/>
      <c r="AJ20" s="56"/>
      <c r="AK20" s="56"/>
      <c r="AL20" s="402"/>
      <c r="AM20" s="394"/>
      <c r="AN20" s="394"/>
      <c r="AO20" s="405"/>
      <c r="AP20" s="408"/>
    </row>
    <row r="21" spans="1:46" s="268" customFormat="1" ht="15" x14ac:dyDescent="0.25">
      <c r="A21" s="422" t="s">
        <v>154</v>
      </c>
      <c r="B21" s="425">
        <v>3</v>
      </c>
      <c r="C21" s="428" t="s">
        <v>224</v>
      </c>
      <c r="D21" s="428" t="s">
        <v>151</v>
      </c>
      <c r="E21" s="431"/>
      <c r="F21" s="431"/>
      <c r="G21" s="109" t="s">
        <v>9</v>
      </c>
      <c r="H21" s="287">
        <v>1</v>
      </c>
      <c r="I21" s="33">
        <v>1</v>
      </c>
      <c r="J21" s="33"/>
      <c r="K21" s="33"/>
      <c r="L21" s="33">
        <v>1</v>
      </c>
      <c r="M21" s="33"/>
      <c r="N21" s="33"/>
      <c r="O21" s="33"/>
      <c r="P21" s="33"/>
      <c r="Q21" s="33">
        <v>1</v>
      </c>
      <c r="R21" s="33"/>
      <c r="S21" s="33"/>
      <c r="T21" s="33"/>
      <c r="U21" s="33"/>
      <c r="V21" s="33">
        <v>1</v>
      </c>
      <c r="W21" s="33"/>
      <c r="X21" s="33"/>
      <c r="Y21" s="33"/>
      <c r="Z21" s="33"/>
      <c r="AA21" s="33">
        <v>1</v>
      </c>
      <c r="AB21" s="33"/>
      <c r="AC21" s="33"/>
      <c r="AD21" s="33"/>
      <c r="AE21" s="33"/>
      <c r="AF21" s="39"/>
      <c r="AG21" s="39"/>
      <c r="AH21" s="40"/>
      <c r="AI21" s="34"/>
      <c r="AJ21" s="44"/>
      <c r="AK21" s="44"/>
      <c r="AL21" s="399"/>
      <c r="AM21" s="396"/>
      <c r="AN21" s="396"/>
      <c r="AO21" s="403"/>
      <c r="AP21" s="406"/>
    </row>
    <row r="22" spans="1:46" s="269" customFormat="1" ht="18" x14ac:dyDescent="0.2">
      <c r="A22" s="423"/>
      <c r="B22" s="426"/>
      <c r="C22" s="395"/>
      <c r="D22" s="395"/>
      <c r="E22" s="431"/>
      <c r="F22" s="431"/>
      <c r="G22" s="110" t="s">
        <v>10</v>
      </c>
      <c r="H22" s="283">
        <v>5040496641</v>
      </c>
      <c r="I22" s="292">
        <v>616570137</v>
      </c>
      <c r="J22" s="41"/>
      <c r="K22" s="41"/>
      <c r="L22" s="292">
        <v>1150000000</v>
      </c>
      <c r="M22" s="41"/>
      <c r="N22" s="41"/>
      <c r="O22" s="41"/>
      <c r="P22" s="41"/>
      <c r="Q22" s="292">
        <v>1235100000</v>
      </c>
      <c r="R22" s="41"/>
      <c r="S22" s="41"/>
      <c r="T22" s="41"/>
      <c r="U22" s="41"/>
      <c r="V22" s="292">
        <v>1326497400</v>
      </c>
      <c r="W22" s="41"/>
      <c r="X22" s="41"/>
      <c r="Y22" s="41"/>
      <c r="Z22" s="41"/>
      <c r="AA22" s="292">
        <v>712329104</v>
      </c>
      <c r="AB22" s="41"/>
      <c r="AC22" s="41"/>
      <c r="AD22" s="41"/>
      <c r="AE22" s="41"/>
      <c r="AF22" s="41"/>
      <c r="AG22" s="41"/>
      <c r="AH22" s="38"/>
      <c r="AI22" s="37"/>
      <c r="AJ22" s="42"/>
      <c r="AK22" s="42"/>
      <c r="AL22" s="400"/>
      <c r="AM22" s="397"/>
      <c r="AN22" s="397"/>
      <c r="AO22" s="404"/>
      <c r="AP22" s="407"/>
    </row>
    <row r="23" spans="1:46" s="269" customFormat="1" ht="18" x14ac:dyDescent="0.25">
      <c r="A23" s="423"/>
      <c r="B23" s="426"/>
      <c r="C23" s="395"/>
      <c r="D23" s="395"/>
      <c r="E23" s="431"/>
      <c r="F23" s="431"/>
      <c r="G23" s="110" t="s">
        <v>11</v>
      </c>
      <c r="H23" s="284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3"/>
      <c r="AG23" s="53"/>
      <c r="AH23" s="36"/>
      <c r="AI23" s="53"/>
      <c r="AJ23" s="43"/>
      <c r="AK23" s="43"/>
      <c r="AL23" s="400"/>
      <c r="AM23" s="397"/>
      <c r="AN23" s="397"/>
      <c r="AO23" s="404"/>
      <c r="AP23" s="407"/>
    </row>
    <row r="24" spans="1:46" s="269" customFormat="1" ht="18" x14ac:dyDescent="0.25">
      <c r="A24" s="423"/>
      <c r="B24" s="426"/>
      <c r="C24" s="395"/>
      <c r="D24" s="395"/>
      <c r="E24" s="431"/>
      <c r="F24" s="431"/>
      <c r="G24" s="110" t="s">
        <v>12</v>
      </c>
      <c r="H24" s="285">
        <v>0</v>
      </c>
      <c r="I24" s="261">
        <v>0</v>
      </c>
      <c r="J24" s="52"/>
      <c r="K24" s="52"/>
      <c r="L24" s="52">
        <v>0</v>
      </c>
      <c r="M24" s="52"/>
      <c r="N24" s="52"/>
      <c r="O24" s="52"/>
      <c r="P24" s="52"/>
      <c r="Q24" s="52">
        <v>0</v>
      </c>
      <c r="R24" s="52"/>
      <c r="S24" s="52"/>
      <c r="T24" s="52"/>
      <c r="U24" s="52"/>
      <c r="V24" s="52">
        <v>0</v>
      </c>
      <c r="W24" s="52"/>
      <c r="X24" s="52"/>
      <c r="Y24" s="52"/>
      <c r="Z24" s="52"/>
      <c r="AA24" s="52">
        <v>0</v>
      </c>
      <c r="AB24" s="52"/>
      <c r="AC24" s="52"/>
      <c r="AD24" s="52"/>
      <c r="AE24" s="52"/>
      <c r="AF24" s="41"/>
      <c r="AG24" s="41"/>
      <c r="AH24" s="36"/>
      <c r="AI24" s="53"/>
      <c r="AJ24" s="43"/>
      <c r="AK24" s="43"/>
      <c r="AL24" s="400"/>
      <c r="AM24" s="397"/>
      <c r="AN24" s="397"/>
      <c r="AO24" s="404"/>
      <c r="AP24" s="407"/>
    </row>
    <row r="25" spans="1:46" s="269" customFormat="1" ht="18" x14ac:dyDescent="0.25">
      <c r="A25" s="423"/>
      <c r="B25" s="426"/>
      <c r="C25" s="395"/>
      <c r="D25" s="395"/>
      <c r="E25" s="431"/>
      <c r="F25" s="431"/>
      <c r="G25" s="110" t="s">
        <v>13</v>
      </c>
      <c r="H25" s="286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3"/>
      <c r="AG25" s="53"/>
      <c r="AH25" s="36"/>
      <c r="AI25" s="53"/>
      <c r="AJ25" s="43"/>
      <c r="AK25" s="43"/>
      <c r="AL25" s="400"/>
      <c r="AM25" s="397"/>
      <c r="AN25" s="397"/>
      <c r="AO25" s="404"/>
      <c r="AP25" s="407"/>
    </row>
    <row r="26" spans="1:46" s="270" customFormat="1" ht="18.75" thickBot="1" x14ac:dyDescent="0.25">
      <c r="A26" s="424"/>
      <c r="B26" s="427"/>
      <c r="C26" s="429"/>
      <c r="D26" s="429"/>
      <c r="E26" s="446"/>
      <c r="F26" s="432"/>
      <c r="G26" s="112" t="s">
        <v>14</v>
      </c>
      <c r="H26" s="294">
        <v>5040496641</v>
      </c>
      <c r="I26" s="267">
        <v>616570137</v>
      </c>
      <c r="J26" s="45"/>
      <c r="K26" s="45"/>
      <c r="L26" s="295">
        <f>L22+L24</f>
        <v>1150000000</v>
      </c>
      <c r="M26" s="45"/>
      <c r="N26" s="45"/>
      <c r="O26" s="45"/>
      <c r="P26" s="45"/>
      <c r="Q26" s="295">
        <f>Q22+Q24</f>
        <v>1235100000</v>
      </c>
      <c r="R26" s="45"/>
      <c r="S26" s="45"/>
      <c r="T26" s="45"/>
      <c r="U26" s="45"/>
      <c r="V26" s="295">
        <f>V22+V24</f>
        <v>1326497400</v>
      </c>
      <c r="W26" s="45"/>
      <c r="X26" s="45"/>
      <c r="Y26" s="45"/>
      <c r="Z26" s="45"/>
      <c r="AA26" s="295">
        <f>AA22+AA24</f>
        <v>712329104</v>
      </c>
      <c r="AB26" s="45"/>
      <c r="AC26" s="45"/>
      <c r="AD26" s="45"/>
      <c r="AE26" s="45"/>
      <c r="AF26" s="45"/>
      <c r="AG26" s="45"/>
      <c r="AH26" s="58"/>
      <c r="AI26" s="59"/>
      <c r="AJ26" s="60"/>
      <c r="AK26" s="60"/>
      <c r="AL26" s="401"/>
      <c r="AM26" s="398"/>
      <c r="AN26" s="398"/>
      <c r="AO26" s="410"/>
      <c r="AP26" s="421"/>
      <c r="AQ26" s="270">
        <f>LEN(AL21)</f>
        <v>0</v>
      </c>
    </row>
    <row r="27" spans="1:46" s="279" customFormat="1" ht="31.5" customHeight="1" x14ac:dyDescent="0.25">
      <c r="A27" s="411" t="s">
        <v>15</v>
      </c>
      <c r="B27" s="412"/>
      <c r="C27" s="412"/>
      <c r="D27" s="412"/>
      <c r="E27" s="412"/>
      <c r="F27" s="413"/>
      <c r="G27" s="109" t="s">
        <v>10</v>
      </c>
      <c r="H27" s="271">
        <f>H10+H16+H22</f>
        <v>21902139080</v>
      </c>
      <c r="I27" s="297">
        <f>I10+I16+I22</f>
        <v>2667676020</v>
      </c>
      <c r="J27" s="272"/>
      <c r="K27" s="272"/>
      <c r="L27" s="292">
        <f>L10+L16+L22</f>
        <v>5000000000</v>
      </c>
      <c r="M27" s="272"/>
      <c r="N27" s="272"/>
      <c r="O27" s="272"/>
      <c r="P27" s="272"/>
      <c r="Q27" s="292">
        <f>Q10+Q16+Q22</f>
        <v>5370000000</v>
      </c>
      <c r="R27" s="272"/>
      <c r="S27" s="272"/>
      <c r="T27" s="272"/>
      <c r="U27" s="272"/>
      <c r="V27" s="292">
        <f>V10+V16+V22</f>
        <v>5767380000</v>
      </c>
      <c r="W27" s="272"/>
      <c r="X27" s="272"/>
      <c r="Y27" s="272"/>
      <c r="Z27" s="272"/>
      <c r="AA27" s="292">
        <f>AA10+AA16+AA22</f>
        <v>3097083060</v>
      </c>
      <c r="AB27" s="272"/>
      <c r="AC27" s="272"/>
      <c r="AD27" s="272"/>
      <c r="AE27" s="272"/>
      <c r="AF27" s="273"/>
      <c r="AG27" s="273"/>
      <c r="AH27" s="274"/>
      <c r="AI27" s="274"/>
      <c r="AJ27" s="275"/>
      <c r="AK27" s="276"/>
      <c r="AL27" s="277"/>
      <c r="AM27" s="277"/>
      <c r="AN27" s="277"/>
      <c r="AO27" s="277"/>
      <c r="AP27" s="278"/>
    </row>
    <row r="28" spans="1:46" s="280" customFormat="1" ht="28.5" customHeight="1" x14ac:dyDescent="0.25">
      <c r="A28" s="414"/>
      <c r="B28" s="415"/>
      <c r="C28" s="415"/>
      <c r="D28" s="415"/>
      <c r="E28" s="415"/>
      <c r="F28" s="416"/>
      <c r="G28" s="110" t="s">
        <v>12</v>
      </c>
      <c r="H28" s="290">
        <v>0</v>
      </c>
      <c r="I28" s="261">
        <v>0</v>
      </c>
      <c r="J28" s="52"/>
      <c r="K28" s="52"/>
      <c r="L28" s="52">
        <v>0</v>
      </c>
      <c r="M28" s="52"/>
      <c r="N28" s="52"/>
      <c r="O28" s="52"/>
      <c r="P28" s="52"/>
      <c r="Q28" s="52">
        <v>0</v>
      </c>
      <c r="R28" s="52"/>
      <c r="S28" s="52"/>
      <c r="T28" s="52"/>
      <c r="U28" s="52"/>
      <c r="V28" s="52">
        <v>0</v>
      </c>
      <c r="W28" s="52"/>
      <c r="X28" s="52"/>
      <c r="Y28" s="52"/>
      <c r="Z28" s="52"/>
      <c r="AA28" s="52">
        <v>0</v>
      </c>
      <c r="AB28" s="52"/>
      <c r="AC28" s="52"/>
      <c r="AD28" s="52"/>
      <c r="AE28" s="52"/>
      <c r="AF28" s="61"/>
      <c r="AG28" s="61"/>
      <c r="AH28" s="64"/>
      <c r="AI28" s="62"/>
      <c r="AJ28" s="114"/>
      <c r="AK28" s="114"/>
      <c r="AL28" s="115"/>
      <c r="AM28" s="115"/>
      <c r="AN28" s="115"/>
      <c r="AO28" s="115"/>
      <c r="AP28" s="127"/>
    </row>
    <row r="29" spans="1:46" s="65" customFormat="1" ht="35.25" customHeight="1" thickBot="1" x14ac:dyDescent="0.3">
      <c r="A29" s="417"/>
      <c r="B29" s="418"/>
      <c r="C29" s="418"/>
      <c r="D29" s="418"/>
      <c r="E29" s="418"/>
      <c r="F29" s="419"/>
      <c r="G29" s="112" t="s">
        <v>15</v>
      </c>
      <c r="H29" s="282">
        <f>H27+H28</f>
        <v>21902139080</v>
      </c>
      <c r="I29" s="322">
        <f>+I27</f>
        <v>2667676020</v>
      </c>
      <c r="J29" s="128"/>
      <c r="K29" s="128"/>
      <c r="L29" s="322">
        <f>L27+L28</f>
        <v>5000000000</v>
      </c>
      <c r="M29" s="128"/>
      <c r="N29" s="128"/>
      <c r="O29" s="128"/>
      <c r="P29" s="128"/>
      <c r="Q29" s="322">
        <f>Q27+Q28</f>
        <v>5370000000</v>
      </c>
      <c r="R29" s="128"/>
      <c r="S29" s="128"/>
      <c r="T29" s="128"/>
      <c r="U29" s="128"/>
      <c r="V29" s="322">
        <f>V27+V28</f>
        <v>5767380000</v>
      </c>
      <c r="W29" s="128"/>
      <c r="X29" s="128"/>
      <c r="Y29" s="128"/>
      <c r="Z29" s="128"/>
      <c r="AA29" s="322">
        <f>AA27+AA28</f>
        <v>3097083060</v>
      </c>
      <c r="AB29" s="128"/>
      <c r="AC29" s="128"/>
      <c r="AD29" s="128"/>
      <c r="AE29" s="128"/>
      <c r="AF29" s="129"/>
      <c r="AG29" s="129"/>
      <c r="AH29" s="130"/>
      <c r="AI29" s="130"/>
      <c r="AJ29" s="131"/>
      <c r="AK29" s="131"/>
      <c r="AL29" s="132"/>
      <c r="AM29" s="132"/>
      <c r="AN29" s="132"/>
      <c r="AO29" s="132"/>
      <c r="AP29" s="133"/>
      <c r="AQ29" s="281"/>
      <c r="AR29" s="281"/>
      <c r="AS29" s="281"/>
      <c r="AT29" s="281"/>
    </row>
    <row r="30" spans="1:46" ht="71.25" customHeight="1" x14ac:dyDescent="0.25">
      <c r="A30" s="420" t="s">
        <v>146</v>
      </c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</row>
  </sheetData>
  <mergeCells count="59">
    <mergeCell ref="AF6:AI6"/>
    <mergeCell ref="AP9:AP14"/>
    <mergeCell ref="F3:N3"/>
    <mergeCell ref="F4:N4"/>
    <mergeCell ref="O3:AP3"/>
    <mergeCell ref="O4:AP4"/>
    <mergeCell ref="F1:AP1"/>
    <mergeCell ref="F2:AP2"/>
    <mergeCell ref="B6:D7"/>
    <mergeCell ref="A6:A8"/>
    <mergeCell ref="A15:A20"/>
    <mergeCell ref="E9:E26"/>
    <mergeCell ref="A1:E4"/>
    <mergeCell ref="AL6:AL8"/>
    <mergeCell ref="AL9:AL14"/>
    <mergeCell ref="AJ6:AJ8"/>
    <mergeCell ref="AM6:AM8"/>
    <mergeCell ref="E6:E8"/>
    <mergeCell ref="G6:G8"/>
    <mergeCell ref="H6:H8"/>
    <mergeCell ref="AK6:AK8"/>
    <mergeCell ref="I6:AE6"/>
    <mergeCell ref="V7:Z7"/>
    <mergeCell ref="AA7:AE7"/>
    <mergeCell ref="AF7:AI7"/>
    <mergeCell ref="I7:K7"/>
    <mergeCell ref="L7:P7"/>
    <mergeCell ref="Q7:U7"/>
    <mergeCell ref="F6:F8"/>
    <mergeCell ref="A27:F29"/>
    <mergeCell ref="A30:AP30"/>
    <mergeCell ref="AO21:AO26"/>
    <mergeCell ref="AP21:AP26"/>
    <mergeCell ref="A21:A26"/>
    <mergeCell ref="B21:B26"/>
    <mergeCell ref="C21:C26"/>
    <mergeCell ref="D21:D26"/>
    <mergeCell ref="F9:F26"/>
    <mergeCell ref="AM9:AM14"/>
    <mergeCell ref="A9:A14"/>
    <mergeCell ref="B9:B14"/>
    <mergeCell ref="C9:C14"/>
    <mergeCell ref="D9:D14"/>
    <mergeCell ref="AP6:AP8"/>
    <mergeCell ref="B15:B20"/>
    <mergeCell ref="AN15:AN20"/>
    <mergeCell ref="D15:D20"/>
    <mergeCell ref="AM21:AM26"/>
    <mergeCell ref="AN21:AN26"/>
    <mergeCell ref="AL21:AL26"/>
    <mergeCell ref="AM15:AM20"/>
    <mergeCell ref="C15:C20"/>
    <mergeCell ref="AL15:AL20"/>
    <mergeCell ref="AO15:AO20"/>
    <mergeCell ref="AP15:AP20"/>
    <mergeCell ref="AN9:AN14"/>
    <mergeCell ref="AO9:AO14"/>
    <mergeCell ref="AN6:AN8"/>
    <mergeCell ref="AO6:AO8"/>
  </mergeCells>
  <dataValidations count="1">
    <dataValidation type="list" allowBlank="1" showInputMessage="1" showErrorMessage="1" sqref="D9:D26">
      <formula1>"suma, creciente"</formula1>
    </dataValidation>
  </dataValidations>
  <printOptions horizontalCentered="1" verticalCentered="1"/>
  <pageMargins left="0" right="0" top="0.74803149606299213" bottom="0" header="0.31496062992125984" footer="0"/>
  <pageSetup scale="22" fitToHeight="0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99"/>
  <sheetViews>
    <sheetView view="pageBreakPreview" zoomScaleNormal="50" zoomScaleSheetLayoutView="100" workbookViewId="0">
      <selection activeCell="F8" sqref="F8"/>
    </sheetView>
  </sheetViews>
  <sheetFormatPr baseColWidth="10" defaultRowHeight="12.75" x14ac:dyDescent="0.25"/>
  <cols>
    <col min="1" max="1" width="12.28515625" style="8" customWidth="1"/>
    <col min="2" max="2" width="15.28515625" style="8" customWidth="1"/>
    <col min="3" max="3" width="46.42578125" style="25" customWidth="1"/>
    <col min="4" max="4" width="6.140625" style="8" customWidth="1"/>
    <col min="5" max="5" width="7.85546875" style="8" customWidth="1"/>
    <col min="6" max="6" width="9.42578125" style="8" customWidth="1"/>
    <col min="7" max="7" width="7" style="8" customWidth="1"/>
    <col min="8" max="8" width="6.7109375" style="8" customWidth="1"/>
    <col min="9" max="13" width="7" style="8" customWidth="1"/>
    <col min="14" max="14" width="7" style="9" customWidth="1"/>
    <col min="15" max="18" width="9.5703125" style="9" customWidth="1"/>
    <col min="19" max="19" width="11.7109375" style="9" customWidth="1"/>
    <col min="20" max="21" width="8.7109375" style="9" customWidth="1"/>
    <col min="22" max="22" width="81.28515625" style="13" customWidth="1"/>
    <col min="23" max="23" width="15.7109375" style="13" customWidth="1"/>
    <col min="24" max="60" width="11.42578125" style="13"/>
    <col min="61" max="16384" width="11.42578125" style="8"/>
  </cols>
  <sheetData>
    <row r="1" spans="1:31" s="10" customFormat="1" ht="33" customHeight="1" x14ac:dyDescent="0.25">
      <c r="A1" s="499"/>
      <c r="B1" s="500"/>
      <c r="C1" s="505" t="s">
        <v>0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6"/>
    </row>
    <row r="2" spans="1:31" s="10" customFormat="1" ht="30" customHeight="1" x14ac:dyDescent="0.25">
      <c r="A2" s="501"/>
      <c r="B2" s="502"/>
      <c r="C2" s="507" t="s">
        <v>143</v>
      </c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8"/>
    </row>
    <row r="3" spans="1:31" s="10" customFormat="1" ht="27.75" customHeight="1" x14ac:dyDescent="0.25">
      <c r="A3" s="501"/>
      <c r="B3" s="502"/>
      <c r="C3" s="63" t="s">
        <v>1</v>
      </c>
      <c r="D3" s="509" t="s">
        <v>216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1"/>
      <c r="W3" s="302"/>
      <c r="X3" s="302"/>
      <c r="Y3" s="302"/>
      <c r="Z3" s="302"/>
      <c r="AA3" s="302"/>
      <c r="AB3" s="302"/>
      <c r="AC3" s="302"/>
      <c r="AD3" s="302"/>
      <c r="AE3" s="303"/>
    </row>
    <row r="4" spans="1:31" s="10" customFormat="1" ht="33" customHeight="1" thickBot="1" x14ac:dyDescent="0.3">
      <c r="A4" s="503"/>
      <c r="B4" s="504"/>
      <c r="C4" s="134" t="s">
        <v>16</v>
      </c>
      <c r="D4" s="509" t="s">
        <v>217</v>
      </c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1"/>
      <c r="W4" s="302"/>
      <c r="X4" s="302"/>
      <c r="Y4" s="302"/>
      <c r="Z4" s="302"/>
      <c r="AA4" s="302"/>
      <c r="AB4" s="302"/>
      <c r="AC4" s="302"/>
      <c r="AD4" s="302"/>
      <c r="AE4" s="303"/>
    </row>
    <row r="5" spans="1:31" s="10" customFormat="1" ht="13.5" thickBot="1" x14ac:dyDescent="0.3">
      <c r="A5" s="11"/>
      <c r="B5" s="8"/>
      <c r="C5" s="22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</row>
    <row r="6" spans="1:31" s="12" customFormat="1" ht="42.75" customHeight="1" x14ac:dyDescent="0.25">
      <c r="A6" s="518" t="s">
        <v>93</v>
      </c>
      <c r="B6" s="498" t="s">
        <v>94</v>
      </c>
      <c r="C6" s="514" t="s">
        <v>95</v>
      </c>
      <c r="D6" s="516" t="s">
        <v>96</v>
      </c>
      <c r="E6" s="517"/>
      <c r="F6" s="498" t="s">
        <v>218</v>
      </c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 t="s">
        <v>100</v>
      </c>
      <c r="U6" s="498"/>
      <c r="V6" s="512" t="s">
        <v>103</v>
      </c>
    </row>
    <row r="7" spans="1:31" s="12" customFormat="1" ht="44.25" customHeight="1" thickBot="1" x14ac:dyDescent="0.3">
      <c r="A7" s="519"/>
      <c r="B7" s="460"/>
      <c r="C7" s="515"/>
      <c r="D7" s="137" t="s">
        <v>97</v>
      </c>
      <c r="E7" s="137" t="s">
        <v>98</v>
      </c>
      <c r="F7" s="137" t="s">
        <v>99</v>
      </c>
      <c r="G7" s="138" t="s">
        <v>17</v>
      </c>
      <c r="H7" s="138" t="s">
        <v>18</v>
      </c>
      <c r="I7" s="138" t="s">
        <v>19</v>
      </c>
      <c r="J7" s="138" t="s">
        <v>20</v>
      </c>
      <c r="K7" s="138" t="s">
        <v>21</v>
      </c>
      <c r="L7" s="138" t="s">
        <v>22</v>
      </c>
      <c r="M7" s="138" t="s">
        <v>23</v>
      </c>
      <c r="N7" s="138" t="s">
        <v>24</v>
      </c>
      <c r="O7" s="138" t="s">
        <v>25</v>
      </c>
      <c r="P7" s="138" t="s">
        <v>26</v>
      </c>
      <c r="Q7" s="138" t="s">
        <v>27</v>
      </c>
      <c r="R7" s="138" t="s">
        <v>28</v>
      </c>
      <c r="S7" s="139" t="s">
        <v>29</v>
      </c>
      <c r="T7" s="139" t="s">
        <v>101</v>
      </c>
      <c r="U7" s="139" t="s">
        <v>102</v>
      </c>
      <c r="V7" s="513"/>
    </row>
    <row r="8" spans="1:31" s="13" customFormat="1" ht="30" customHeight="1" x14ac:dyDescent="0.25">
      <c r="A8" s="520" t="s">
        <v>152</v>
      </c>
      <c r="B8" s="520" t="s">
        <v>155</v>
      </c>
      <c r="C8" s="466" t="s">
        <v>193</v>
      </c>
      <c r="D8" s="473" t="s">
        <v>195</v>
      </c>
      <c r="E8" s="495"/>
      <c r="F8" s="337" t="s">
        <v>30</v>
      </c>
      <c r="G8" s="135"/>
      <c r="H8" s="135"/>
      <c r="I8" s="135"/>
      <c r="J8" s="135"/>
      <c r="K8" s="135"/>
      <c r="L8" s="136"/>
      <c r="M8" s="298">
        <v>0.08</v>
      </c>
      <c r="N8" s="298">
        <v>0.15</v>
      </c>
      <c r="O8" s="298">
        <v>0.20960000000000001</v>
      </c>
      <c r="P8" s="298">
        <v>0.20960000000000001</v>
      </c>
      <c r="Q8" s="298">
        <v>0.2</v>
      </c>
      <c r="R8" s="298">
        <v>0.152</v>
      </c>
      <c r="S8" s="299">
        <f>SUM(M8:R8)</f>
        <v>1.0011999999999999</v>
      </c>
      <c r="T8" s="489">
        <v>0.35</v>
      </c>
      <c r="U8" s="493">
        <f>T8*10%</f>
        <v>3.4999999999999996E-2</v>
      </c>
      <c r="V8" s="491"/>
    </row>
    <row r="9" spans="1:31" s="13" customFormat="1" ht="23.25" customHeight="1" thickBot="1" x14ac:dyDescent="0.3">
      <c r="A9" s="520"/>
      <c r="B9" s="520"/>
      <c r="C9" s="466"/>
      <c r="D9" s="473"/>
      <c r="E9" s="473"/>
      <c r="F9" s="338" t="s">
        <v>31</v>
      </c>
      <c r="G9" s="30"/>
      <c r="H9" s="30"/>
      <c r="I9" s="30"/>
      <c r="J9" s="30"/>
      <c r="K9" s="30"/>
      <c r="L9" s="30"/>
      <c r="M9" s="298"/>
      <c r="N9" s="298"/>
      <c r="O9" s="298"/>
      <c r="P9" s="298"/>
      <c r="Q9" s="298"/>
      <c r="R9" s="298"/>
      <c r="S9" s="260">
        <f>SUM(M9:R9)</f>
        <v>0</v>
      </c>
      <c r="T9" s="490"/>
      <c r="U9" s="494"/>
      <c r="V9" s="492"/>
    </row>
    <row r="10" spans="1:31" s="13" customFormat="1" ht="27" customHeight="1" x14ac:dyDescent="0.25">
      <c r="A10" s="520"/>
      <c r="B10" s="520"/>
      <c r="C10" s="466" t="s">
        <v>194</v>
      </c>
      <c r="D10" s="473" t="s">
        <v>195</v>
      </c>
      <c r="E10" s="473"/>
      <c r="F10" s="339" t="s">
        <v>30</v>
      </c>
      <c r="G10" s="30"/>
      <c r="H10" s="30"/>
      <c r="I10" s="30"/>
      <c r="J10" s="30"/>
      <c r="K10" s="30"/>
      <c r="L10" s="30"/>
      <c r="M10" s="298">
        <v>0</v>
      </c>
      <c r="N10" s="298">
        <v>0.15</v>
      </c>
      <c r="O10" s="298">
        <v>0.25</v>
      </c>
      <c r="P10" s="298">
        <v>0.25</v>
      </c>
      <c r="Q10" s="298">
        <v>0.2</v>
      </c>
      <c r="R10" s="298">
        <v>0.15</v>
      </c>
      <c r="S10" s="300">
        <f>SUM(S8:S9)</f>
        <v>1.0011999999999999</v>
      </c>
      <c r="T10" s="490"/>
      <c r="U10" s="493">
        <f>T8*90%</f>
        <v>0.315</v>
      </c>
      <c r="V10" s="496"/>
    </row>
    <row r="11" spans="1:31" s="13" customFormat="1" ht="27" customHeight="1" thickBot="1" x14ac:dyDescent="0.3">
      <c r="A11" s="520"/>
      <c r="B11" s="520"/>
      <c r="C11" s="466"/>
      <c r="D11" s="473"/>
      <c r="E11" s="473"/>
      <c r="F11" s="338" t="s">
        <v>31</v>
      </c>
      <c r="G11" s="30"/>
      <c r="H11" s="30"/>
      <c r="I11" s="30"/>
      <c r="J11" s="30"/>
      <c r="K11" s="30"/>
      <c r="L11" s="30"/>
      <c r="M11" s="298"/>
      <c r="N11" s="298"/>
      <c r="O11" s="298"/>
      <c r="P11" s="298"/>
      <c r="Q11" s="298"/>
      <c r="R11" s="298"/>
      <c r="S11" s="260">
        <f>SUM(M11:R11)</f>
        <v>0</v>
      </c>
      <c r="T11" s="490"/>
      <c r="U11" s="494"/>
      <c r="V11" s="497"/>
    </row>
    <row r="12" spans="1:31" s="13" customFormat="1" x14ac:dyDescent="0.25">
      <c r="A12" s="521" t="s">
        <v>153</v>
      </c>
      <c r="B12" s="524" t="s">
        <v>187</v>
      </c>
      <c r="C12" s="464" t="s">
        <v>196</v>
      </c>
      <c r="D12" s="473" t="s">
        <v>195</v>
      </c>
      <c r="E12" s="474"/>
      <c r="F12" s="339" t="s">
        <v>30</v>
      </c>
      <c r="G12" s="29"/>
      <c r="H12" s="29"/>
      <c r="I12" s="29"/>
      <c r="J12" s="29"/>
      <c r="K12" s="29"/>
      <c r="L12" s="29"/>
      <c r="M12" s="340">
        <v>0.1</v>
      </c>
      <c r="N12" s="340">
        <v>0.2</v>
      </c>
      <c r="O12" s="340">
        <v>0.2</v>
      </c>
      <c r="P12" s="340">
        <v>0.2</v>
      </c>
      <c r="Q12" s="340">
        <v>0.2</v>
      </c>
      <c r="R12" s="340">
        <v>0.1</v>
      </c>
      <c r="S12" s="299">
        <f>SUM(M12:R12)</f>
        <v>0.99999999999999989</v>
      </c>
      <c r="T12" s="486">
        <v>0.45</v>
      </c>
      <c r="U12" s="484">
        <f>T12*40%</f>
        <v>0.18000000000000002</v>
      </c>
      <c r="V12" s="475"/>
    </row>
    <row r="13" spans="1:31" s="13" customFormat="1" ht="13.5" thickBot="1" x14ac:dyDescent="0.3">
      <c r="A13" s="522"/>
      <c r="B13" s="525"/>
      <c r="C13" s="465"/>
      <c r="D13" s="473"/>
      <c r="E13" s="473"/>
      <c r="F13" s="338" t="s">
        <v>31</v>
      </c>
      <c r="G13" s="30"/>
      <c r="H13" s="30"/>
      <c r="I13" s="30"/>
      <c r="J13" s="30"/>
      <c r="K13" s="30"/>
      <c r="L13" s="30"/>
      <c r="M13" s="298"/>
      <c r="N13" s="298"/>
      <c r="O13" s="298"/>
      <c r="P13" s="298"/>
      <c r="Q13" s="298"/>
      <c r="R13" s="298"/>
      <c r="S13" s="260">
        <f t="shared" ref="S13:S25" si="0">SUM(M13:R13)</f>
        <v>0</v>
      </c>
      <c r="T13" s="487"/>
      <c r="U13" s="485"/>
      <c r="V13" s="476"/>
    </row>
    <row r="14" spans="1:31" s="13" customFormat="1" x14ac:dyDescent="0.25">
      <c r="A14" s="522"/>
      <c r="B14" s="525"/>
      <c r="C14" s="464" t="s">
        <v>197</v>
      </c>
      <c r="D14" s="473" t="s">
        <v>195</v>
      </c>
      <c r="E14" s="473"/>
      <c r="F14" s="339" t="s">
        <v>30</v>
      </c>
      <c r="G14" s="30"/>
      <c r="H14" s="30"/>
      <c r="I14" s="30"/>
      <c r="J14" s="30"/>
      <c r="K14" s="30"/>
      <c r="L14" s="30"/>
      <c r="M14" s="340">
        <v>0.10000000000000002</v>
      </c>
      <c r="N14" s="340">
        <v>0.20000000000000004</v>
      </c>
      <c r="O14" s="340">
        <v>0.20000000000000004</v>
      </c>
      <c r="P14" s="340">
        <v>0.20000000000000004</v>
      </c>
      <c r="Q14" s="340">
        <v>0.20000000000000004</v>
      </c>
      <c r="R14" s="340">
        <v>0.10000000000000002</v>
      </c>
      <c r="S14" s="299">
        <f>SUM(M14:R14)</f>
        <v>1.0000000000000002</v>
      </c>
      <c r="T14" s="487"/>
      <c r="U14" s="484">
        <f>T12*49%</f>
        <v>0.2205</v>
      </c>
      <c r="V14" s="477"/>
    </row>
    <row r="15" spans="1:31" s="13" customFormat="1" ht="13.5" thickBot="1" x14ac:dyDescent="0.3">
      <c r="A15" s="522"/>
      <c r="B15" s="525"/>
      <c r="C15" s="465"/>
      <c r="D15" s="473"/>
      <c r="E15" s="473"/>
      <c r="F15" s="338" t="s">
        <v>31</v>
      </c>
      <c r="G15" s="30"/>
      <c r="H15" s="30"/>
      <c r="I15" s="30"/>
      <c r="J15" s="30"/>
      <c r="K15" s="30"/>
      <c r="L15" s="30"/>
      <c r="M15" s="298"/>
      <c r="N15" s="298"/>
      <c r="O15" s="298"/>
      <c r="P15" s="298"/>
      <c r="Q15" s="298"/>
      <c r="R15" s="298"/>
      <c r="S15" s="260">
        <f t="shared" si="0"/>
        <v>0</v>
      </c>
      <c r="T15" s="487"/>
      <c r="U15" s="485"/>
      <c r="V15" s="468"/>
    </row>
    <row r="16" spans="1:31" s="13" customFormat="1" x14ac:dyDescent="0.25">
      <c r="A16" s="522"/>
      <c r="B16" s="525"/>
      <c r="C16" s="464" t="s">
        <v>198</v>
      </c>
      <c r="D16" s="473" t="s">
        <v>195</v>
      </c>
      <c r="E16" s="473"/>
      <c r="F16" s="339" t="s">
        <v>30</v>
      </c>
      <c r="G16" s="30"/>
      <c r="H16" s="30"/>
      <c r="I16" s="30"/>
      <c r="J16" s="30"/>
      <c r="K16" s="30"/>
      <c r="L16" s="30"/>
      <c r="M16" s="340">
        <v>0.15094339622641509</v>
      </c>
      <c r="N16" s="340">
        <v>0.16981132075471697</v>
      </c>
      <c r="O16" s="340">
        <v>0.16981132075471697</v>
      </c>
      <c r="P16" s="340">
        <v>0.16981132075471697</v>
      </c>
      <c r="Q16" s="340">
        <v>0.16981132075471697</v>
      </c>
      <c r="R16" s="340">
        <v>0.16981132075471697</v>
      </c>
      <c r="S16" s="299">
        <f>SUM(M16:R16)</f>
        <v>0.99999999999999989</v>
      </c>
      <c r="T16" s="487"/>
      <c r="U16" s="471">
        <f>T12*0.5%</f>
        <v>2.2500000000000003E-3</v>
      </c>
      <c r="V16" s="478"/>
    </row>
    <row r="17" spans="1:60" s="13" customFormat="1" ht="13.5" thickBot="1" x14ac:dyDescent="0.3">
      <c r="A17" s="522"/>
      <c r="B17" s="525"/>
      <c r="C17" s="465"/>
      <c r="D17" s="473"/>
      <c r="E17" s="473"/>
      <c r="F17" s="338" t="s">
        <v>31</v>
      </c>
      <c r="G17" s="30"/>
      <c r="H17" s="30"/>
      <c r="I17" s="30"/>
      <c r="J17" s="30"/>
      <c r="K17" s="30"/>
      <c r="L17" s="30"/>
      <c r="M17" s="298"/>
      <c r="N17" s="298"/>
      <c r="O17" s="298"/>
      <c r="P17" s="298"/>
      <c r="Q17" s="298"/>
      <c r="R17" s="298"/>
      <c r="S17" s="260">
        <f t="shared" si="0"/>
        <v>0</v>
      </c>
      <c r="T17" s="487"/>
      <c r="U17" s="472"/>
      <c r="V17" s="479"/>
    </row>
    <row r="18" spans="1:60" s="28" customFormat="1" x14ac:dyDescent="0.25">
      <c r="A18" s="522"/>
      <c r="B18" s="525"/>
      <c r="C18" s="464" t="s">
        <v>199</v>
      </c>
      <c r="D18" s="473" t="s">
        <v>195</v>
      </c>
      <c r="E18" s="473"/>
      <c r="F18" s="339" t="s">
        <v>30</v>
      </c>
      <c r="G18" s="30"/>
      <c r="H18" s="30"/>
      <c r="I18" s="30"/>
      <c r="J18" s="30"/>
      <c r="K18" s="30"/>
      <c r="L18" s="30"/>
      <c r="M18" s="340">
        <v>5.6899004267425321E-2</v>
      </c>
      <c r="N18" s="340">
        <v>0.19999999999999998</v>
      </c>
      <c r="O18" s="340">
        <v>0.19999999999999998</v>
      </c>
      <c r="P18" s="340">
        <v>0.19999999999999998</v>
      </c>
      <c r="Q18" s="340">
        <v>0.19999999999999998</v>
      </c>
      <c r="R18" s="340">
        <v>0.14331436699857752</v>
      </c>
      <c r="S18" s="299">
        <f>SUM(M18:R18)</f>
        <v>1.0002133712660026</v>
      </c>
      <c r="T18" s="487"/>
      <c r="U18" s="471">
        <f>T12*5%</f>
        <v>2.2500000000000003E-2</v>
      </c>
      <c r="V18" s="477"/>
    </row>
    <row r="19" spans="1:60" s="28" customFormat="1" ht="13.5" thickBot="1" x14ac:dyDescent="0.3">
      <c r="A19" s="522"/>
      <c r="B19" s="525"/>
      <c r="C19" s="465"/>
      <c r="D19" s="473"/>
      <c r="E19" s="473"/>
      <c r="F19" s="338" t="s">
        <v>31</v>
      </c>
      <c r="G19" s="30"/>
      <c r="H19" s="30"/>
      <c r="I19" s="30"/>
      <c r="J19" s="30"/>
      <c r="K19" s="30"/>
      <c r="L19" s="30"/>
      <c r="M19" s="298"/>
      <c r="N19" s="298"/>
      <c r="O19" s="298"/>
      <c r="P19" s="298"/>
      <c r="Q19" s="298"/>
      <c r="R19" s="298"/>
      <c r="S19" s="260">
        <f t="shared" si="0"/>
        <v>0</v>
      </c>
      <c r="T19" s="487"/>
      <c r="U19" s="472"/>
      <c r="V19" s="468"/>
    </row>
    <row r="20" spans="1:60" s="13" customFormat="1" x14ac:dyDescent="0.25">
      <c r="A20" s="522"/>
      <c r="B20" s="525"/>
      <c r="C20" s="464" t="s">
        <v>200</v>
      </c>
      <c r="D20" s="473" t="s">
        <v>195</v>
      </c>
      <c r="E20" s="473"/>
      <c r="F20" s="339" t="s">
        <v>30</v>
      </c>
      <c r="G20" s="30"/>
      <c r="H20" s="30"/>
      <c r="I20" s="30"/>
      <c r="J20" s="30"/>
      <c r="K20" s="30"/>
      <c r="L20" s="30"/>
      <c r="M20" s="340">
        <v>0</v>
      </c>
      <c r="N20" s="340">
        <v>0.19999999999999998</v>
      </c>
      <c r="O20" s="340">
        <v>0.19999999999999998</v>
      </c>
      <c r="P20" s="340">
        <v>0.19999999999999998</v>
      </c>
      <c r="Q20" s="340">
        <v>0.19999999999999998</v>
      </c>
      <c r="R20" s="340">
        <v>0.19999999999999998</v>
      </c>
      <c r="S20" s="299">
        <f>SUM(M20:R20)</f>
        <v>0.99999999999999989</v>
      </c>
      <c r="T20" s="487"/>
      <c r="U20" s="482">
        <f>T12*5%</f>
        <v>2.2500000000000003E-2</v>
      </c>
      <c r="V20" s="480"/>
    </row>
    <row r="21" spans="1:60" s="13" customFormat="1" ht="13.5" thickBot="1" x14ac:dyDescent="0.3">
      <c r="A21" s="522"/>
      <c r="B21" s="525"/>
      <c r="C21" s="465"/>
      <c r="D21" s="473"/>
      <c r="E21" s="488"/>
      <c r="F21" s="338" t="s">
        <v>31</v>
      </c>
      <c r="G21" s="32"/>
      <c r="H21" s="32"/>
      <c r="I21" s="32"/>
      <c r="J21" s="32"/>
      <c r="K21" s="32"/>
      <c r="L21" s="32"/>
      <c r="M21" s="298"/>
      <c r="N21" s="298"/>
      <c r="O21" s="298"/>
      <c r="P21" s="298"/>
      <c r="Q21" s="298"/>
      <c r="R21" s="298"/>
      <c r="S21" s="260">
        <f t="shared" si="0"/>
        <v>0</v>
      </c>
      <c r="T21" s="487"/>
      <c r="U21" s="483"/>
      <c r="V21" s="481"/>
    </row>
    <row r="22" spans="1:60" s="10" customFormat="1" x14ac:dyDescent="0.25">
      <c r="A22" s="522"/>
      <c r="B22" s="525"/>
      <c r="C22" s="464" t="s">
        <v>201</v>
      </c>
      <c r="D22" s="473" t="s">
        <v>195</v>
      </c>
      <c r="E22" s="474"/>
      <c r="F22" s="339" t="s">
        <v>30</v>
      </c>
      <c r="G22" s="29"/>
      <c r="H22" s="29"/>
      <c r="I22" s="29"/>
      <c r="J22" s="29"/>
      <c r="K22" s="29"/>
      <c r="L22" s="29"/>
      <c r="M22" s="340">
        <v>0</v>
      </c>
      <c r="N22" s="340">
        <v>0.2</v>
      </c>
      <c r="O22" s="340">
        <v>0.2</v>
      </c>
      <c r="P22" s="340">
        <v>0.2</v>
      </c>
      <c r="Q22" s="340">
        <v>0.2</v>
      </c>
      <c r="R22" s="340">
        <v>0.2</v>
      </c>
      <c r="S22" s="299">
        <f>SUM(M22:R22)</f>
        <v>1</v>
      </c>
      <c r="T22" s="487"/>
      <c r="U22" s="471">
        <f>T12*1%</f>
        <v>4.5000000000000005E-3</v>
      </c>
      <c r="V22" s="467"/>
      <c r="W22" s="13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</row>
    <row r="23" spans="1:60" s="10" customFormat="1" ht="13.5" thickBot="1" x14ac:dyDescent="0.3">
      <c r="A23" s="523"/>
      <c r="B23" s="526"/>
      <c r="C23" s="465"/>
      <c r="D23" s="473"/>
      <c r="E23" s="473"/>
      <c r="F23" s="338" t="s">
        <v>31</v>
      </c>
      <c r="G23" s="341"/>
      <c r="H23" s="30"/>
      <c r="I23" s="30"/>
      <c r="J23" s="30"/>
      <c r="K23" s="30"/>
      <c r="L23" s="30"/>
      <c r="M23" s="298"/>
      <c r="N23" s="298"/>
      <c r="O23" s="298"/>
      <c r="P23" s="298"/>
      <c r="Q23" s="298"/>
      <c r="R23" s="298"/>
      <c r="S23" s="260">
        <f t="shared" si="0"/>
        <v>0</v>
      </c>
      <c r="T23" s="487"/>
      <c r="U23" s="472"/>
      <c r="V23" s="468"/>
      <c r="W23" s="13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</row>
    <row r="24" spans="1:60" s="10" customFormat="1" ht="50.25" customHeight="1" x14ac:dyDescent="0.25">
      <c r="A24" s="520" t="s">
        <v>202</v>
      </c>
      <c r="B24" s="520" t="s">
        <v>156</v>
      </c>
      <c r="C24" s="466" t="s">
        <v>203</v>
      </c>
      <c r="D24" s="473" t="s">
        <v>195</v>
      </c>
      <c r="E24" s="473"/>
      <c r="F24" s="339" t="s">
        <v>30</v>
      </c>
      <c r="G24" s="31"/>
      <c r="H24" s="30"/>
      <c r="I24" s="30"/>
      <c r="J24" s="30"/>
      <c r="K24" s="30"/>
      <c r="L24" s="30"/>
      <c r="M24" s="340">
        <v>0.16</v>
      </c>
      <c r="N24" s="340">
        <v>0.16</v>
      </c>
      <c r="O24" s="340">
        <v>0.18</v>
      </c>
      <c r="P24" s="340">
        <v>0.18</v>
      </c>
      <c r="Q24" s="340">
        <v>0.16</v>
      </c>
      <c r="R24" s="340">
        <v>0.16</v>
      </c>
      <c r="S24" s="262">
        <f t="shared" si="0"/>
        <v>1</v>
      </c>
      <c r="T24" s="469">
        <v>0.2</v>
      </c>
      <c r="U24" s="463">
        <f>T24*1</f>
        <v>0.2</v>
      </c>
      <c r="V24" s="461"/>
      <c r="W24" s="13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</row>
    <row r="25" spans="1:60" s="10" customFormat="1" ht="13.5" thickBot="1" x14ac:dyDescent="0.3">
      <c r="A25" s="520"/>
      <c r="B25" s="520"/>
      <c r="C25" s="466"/>
      <c r="D25" s="473"/>
      <c r="E25" s="473"/>
      <c r="F25" s="338" t="s">
        <v>31</v>
      </c>
      <c r="G25" s="31"/>
      <c r="H25" s="30"/>
      <c r="I25" s="30"/>
      <c r="J25" s="30"/>
      <c r="K25" s="30"/>
      <c r="L25" s="30"/>
      <c r="M25" s="263"/>
      <c r="N25" s="263"/>
      <c r="O25" s="263"/>
      <c r="P25" s="263"/>
      <c r="Q25" s="263"/>
      <c r="R25" s="263"/>
      <c r="S25" s="264">
        <f t="shared" si="0"/>
        <v>0</v>
      </c>
      <c r="T25" s="470"/>
      <c r="U25" s="463"/>
      <c r="V25" s="462"/>
      <c r="W25" s="13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</row>
    <row r="26" spans="1:60" s="15" customFormat="1" ht="18.75" customHeight="1" thickBot="1" x14ac:dyDescent="0.3">
      <c r="A26" s="459" t="s">
        <v>32</v>
      </c>
      <c r="B26" s="460"/>
      <c r="C26" s="460"/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301">
        <f>SUM(T8:T25)</f>
        <v>1</v>
      </c>
      <c r="U26" s="301">
        <f>SUM(U8:U25)</f>
        <v>1.0022499999999999</v>
      </c>
      <c r="V26" s="140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30.75" customHeight="1" x14ac:dyDescent="0.25">
      <c r="A27" s="16"/>
      <c r="B27" s="16"/>
      <c r="C27" s="23"/>
      <c r="D27" s="16"/>
      <c r="E27" s="16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8"/>
      <c r="U27" s="18"/>
      <c r="V27" s="142" t="s">
        <v>146</v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ht="29.25" customHeight="1" x14ac:dyDescent="0.25">
      <c r="A28" s="13"/>
      <c r="B28" s="13"/>
      <c r="C28" s="2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9"/>
      <c r="O28" s="19"/>
      <c r="P28" s="19"/>
      <c r="Q28" s="19"/>
      <c r="R28" s="19"/>
      <c r="S28" s="19"/>
      <c r="T28" s="19"/>
      <c r="U28" s="19"/>
    </row>
    <row r="29" spans="1:60" x14ac:dyDescent="0.25">
      <c r="A29" s="13"/>
      <c r="B29" s="13"/>
      <c r="C29" s="2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9"/>
      <c r="O29" s="19"/>
      <c r="P29" s="19"/>
      <c r="Q29" s="19"/>
      <c r="R29" s="19"/>
      <c r="S29" s="19"/>
      <c r="T29" s="19"/>
      <c r="U29" s="19"/>
    </row>
    <row r="30" spans="1:60" x14ac:dyDescent="0.25">
      <c r="A30" s="13"/>
      <c r="B30" s="13"/>
      <c r="C30" s="2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9"/>
      <c r="O30" s="19"/>
      <c r="P30" s="19"/>
      <c r="Q30" s="19"/>
      <c r="R30" s="19"/>
      <c r="S30" s="19"/>
      <c r="T30" s="19"/>
      <c r="U30" s="19"/>
    </row>
    <row r="31" spans="1:60" x14ac:dyDescent="0.25">
      <c r="A31" s="13"/>
      <c r="B31" s="13"/>
      <c r="C31" s="2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9"/>
      <c r="O31" s="19"/>
      <c r="P31" s="19"/>
      <c r="Q31" s="19"/>
      <c r="R31" s="19"/>
      <c r="S31" s="19"/>
      <c r="T31" s="19"/>
      <c r="U31" s="19"/>
    </row>
    <row r="32" spans="1:60" x14ac:dyDescent="0.25">
      <c r="A32" s="13"/>
      <c r="B32" s="13"/>
      <c r="C32" s="2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9"/>
      <c r="O32" s="19"/>
      <c r="P32" s="19"/>
      <c r="Q32" s="19"/>
      <c r="R32" s="19"/>
      <c r="S32" s="19"/>
      <c r="T32" s="19"/>
      <c r="U32" s="19"/>
    </row>
    <row r="33" spans="1:21" x14ac:dyDescent="0.25">
      <c r="A33" s="13"/>
      <c r="B33" s="13"/>
      <c r="C33" s="2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9"/>
      <c r="O33" s="19"/>
      <c r="P33" s="19"/>
      <c r="Q33" s="19"/>
      <c r="R33" s="19"/>
      <c r="S33" s="19"/>
      <c r="T33" s="19"/>
      <c r="U33" s="19"/>
    </row>
    <row r="34" spans="1:21" x14ac:dyDescent="0.25">
      <c r="A34" s="13"/>
      <c r="B34" s="13"/>
      <c r="C34" s="2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9"/>
      <c r="O34" s="19"/>
      <c r="P34" s="19"/>
      <c r="Q34" s="19"/>
      <c r="R34" s="19"/>
      <c r="S34" s="19"/>
      <c r="T34" s="19"/>
      <c r="U34" s="19"/>
    </row>
    <row r="35" spans="1:21" x14ac:dyDescent="0.25">
      <c r="A35" s="13"/>
      <c r="B35" s="13"/>
      <c r="C35" s="2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9"/>
      <c r="O35" s="19"/>
      <c r="P35" s="19"/>
      <c r="Q35" s="19"/>
      <c r="R35" s="19"/>
      <c r="S35" s="19"/>
      <c r="T35" s="19"/>
      <c r="U35" s="19"/>
    </row>
    <row r="36" spans="1:21" x14ac:dyDescent="0.25">
      <c r="A36" s="13"/>
      <c r="B36" s="13"/>
      <c r="C36" s="2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9"/>
      <c r="O36" s="19"/>
      <c r="P36" s="19"/>
      <c r="Q36" s="19"/>
      <c r="R36" s="19"/>
      <c r="S36" s="19"/>
      <c r="T36" s="19"/>
      <c r="U36" s="19"/>
    </row>
    <row r="37" spans="1:21" x14ac:dyDescent="0.25">
      <c r="A37" s="13"/>
      <c r="B37" s="13"/>
      <c r="C37" s="2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9"/>
      <c r="O37" s="19"/>
      <c r="P37" s="19"/>
      <c r="Q37" s="19"/>
      <c r="R37" s="19"/>
      <c r="S37" s="19"/>
      <c r="T37" s="19"/>
      <c r="U37" s="19"/>
    </row>
    <row r="38" spans="1:21" x14ac:dyDescent="0.25">
      <c r="A38" s="13"/>
      <c r="B38" s="13"/>
      <c r="C38" s="2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9"/>
      <c r="O38" s="19"/>
      <c r="P38" s="19"/>
      <c r="Q38" s="19"/>
      <c r="R38" s="19"/>
      <c r="S38" s="19"/>
      <c r="T38" s="19"/>
      <c r="U38" s="19"/>
    </row>
    <row r="39" spans="1:21" x14ac:dyDescent="0.25">
      <c r="A39" s="13"/>
      <c r="B39" s="13"/>
      <c r="C39" s="2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9"/>
      <c r="O39" s="19"/>
      <c r="P39" s="19"/>
      <c r="Q39" s="19"/>
      <c r="R39" s="19"/>
      <c r="S39" s="19"/>
      <c r="T39" s="19"/>
      <c r="U39" s="19"/>
    </row>
    <row r="40" spans="1:21" x14ac:dyDescent="0.25">
      <c r="A40" s="13"/>
      <c r="B40" s="13"/>
      <c r="C40" s="2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9"/>
      <c r="O40" s="19"/>
      <c r="P40" s="19"/>
      <c r="Q40" s="19"/>
      <c r="R40" s="19"/>
      <c r="S40" s="19"/>
      <c r="T40" s="19"/>
      <c r="U40" s="19"/>
    </row>
    <row r="41" spans="1:21" x14ac:dyDescent="0.25">
      <c r="A41" s="13"/>
      <c r="B41" s="13"/>
      <c r="C41" s="2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9"/>
      <c r="O41" s="19"/>
      <c r="P41" s="19"/>
      <c r="Q41" s="19"/>
      <c r="R41" s="19"/>
      <c r="S41" s="19"/>
      <c r="T41" s="19"/>
      <c r="U41" s="19"/>
    </row>
    <row r="42" spans="1:21" x14ac:dyDescent="0.25">
      <c r="A42" s="13"/>
      <c r="B42" s="13"/>
      <c r="C42" s="2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9"/>
      <c r="O42" s="19"/>
      <c r="P42" s="19"/>
      <c r="Q42" s="19"/>
      <c r="R42" s="19"/>
      <c r="S42" s="19"/>
      <c r="T42" s="19"/>
      <c r="U42" s="19"/>
    </row>
    <row r="43" spans="1:21" x14ac:dyDescent="0.25">
      <c r="A43" s="13"/>
      <c r="B43" s="13"/>
      <c r="C43" s="2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9"/>
      <c r="O43" s="19"/>
      <c r="P43" s="19"/>
      <c r="Q43" s="19"/>
      <c r="R43" s="19"/>
      <c r="S43" s="19"/>
      <c r="T43" s="19"/>
      <c r="U43" s="19"/>
    </row>
    <row r="44" spans="1:21" x14ac:dyDescent="0.25">
      <c r="A44" s="13"/>
      <c r="B44" s="13"/>
      <c r="C44" s="2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9"/>
      <c r="O44" s="19"/>
      <c r="P44" s="19"/>
      <c r="Q44" s="19"/>
      <c r="R44" s="19"/>
      <c r="S44" s="19"/>
      <c r="T44" s="19"/>
      <c r="U44" s="19"/>
    </row>
    <row r="45" spans="1:21" x14ac:dyDescent="0.25">
      <c r="A45" s="13"/>
      <c r="B45" s="13"/>
      <c r="C45" s="2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9"/>
      <c r="O45" s="19"/>
      <c r="P45" s="19"/>
      <c r="Q45" s="19"/>
      <c r="R45" s="19"/>
      <c r="S45" s="19"/>
      <c r="T45" s="19"/>
      <c r="U45" s="19"/>
    </row>
    <row r="46" spans="1:21" x14ac:dyDescent="0.25">
      <c r="A46" s="13"/>
      <c r="B46" s="13"/>
      <c r="C46" s="2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9"/>
      <c r="O46" s="19"/>
      <c r="P46" s="19"/>
      <c r="Q46" s="19"/>
      <c r="R46" s="19"/>
      <c r="S46" s="19"/>
      <c r="T46" s="19"/>
      <c r="U46" s="19"/>
    </row>
    <row r="47" spans="1:21" x14ac:dyDescent="0.25">
      <c r="A47" s="13"/>
      <c r="B47" s="13"/>
      <c r="C47" s="2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9"/>
      <c r="O47" s="19"/>
      <c r="P47" s="19"/>
      <c r="Q47" s="19"/>
      <c r="R47" s="19"/>
      <c r="S47" s="19"/>
      <c r="T47" s="19"/>
      <c r="U47" s="19"/>
    </row>
    <row r="48" spans="1:21" x14ac:dyDescent="0.25">
      <c r="A48" s="13"/>
      <c r="B48" s="13"/>
      <c r="C48" s="2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9"/>
      <c r="O48" s="19"/>
      <c r="P48" s="19"/>
      <c r="Q48" s="19"/>
      <c r="R48" s="19"/>
      <c r="S48" s="19"/>
      <c r="T48" s="19"/>
      <c r="U48" s="19"/>
    </row>
    <row r="49" spans="1:21" x14ac:dyDescent="0.25">
      <c r="A49" s="13"/>
      <c r="B49" s="13"/>
      <c r="C49" s="2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9"/>
      <c r="O49" s="19"/>
      <c r="P49" s="19"/>
      <c r="Q49" s="19"/>
      <c r="R49" s="19"/>
      <c r="S49" s="19"/>
      <c r="T49" s="19"/>
      <c r="U49" s="19"/>
    </row>
    <row r="50" spans="1:21" x14ac:dyDescent="0.25">
      <c r="A50" s="13"/>
      <c r="B50" s="13"/>
      <c r="C50" s="2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9"/>
      <c r="O50" s="19"/>
      <c r="P50" s="19"/>
      <c r="Q50" s="19"/>
      <c r="R50" s="19"/>
      <c r="S50" s="19"/>
      <c r="T50" s="19"/>
      <c r="U50" s="19"/>
    </row>
    <row r="51" spans="1:21" x14ac:dyDescent="0.25">
      <c r="A51" s="13"/>
      <c r="B51" s="13"/>
      <c r="C51" s="2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9"/>
      <c r="O51" s="19"/>
      <c r="P51" s="19"/>
      <c r="Q51" s="19"/>
      <c r="R51" s="19"/>
      <c r="S51" s="19"/>
      <c r="T51" s="19"/>
      <c r="U51" s="19"/>
    </row>
    <row r="52" spans="1:21" x14ac:dyDescent="0.25">
      <c r="A52" s="13"/>
      <c r="B52" s="13"/>
      <c r="C52" s="2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9"/>
      <c r="O52" s="19"/>
      <c r="P52" s="19"/>
      <c r="Q52" s="19"/>
      <c r="R52" s="19"/>
      <c r="S52" s="19"/>
      <c r="T52" s="19"/>
      <c r="U52" s="19"/>
    </row>
    <row r="53" spans="1:21" x14ac:dyDescent="0.25">
      <c r="A53" s="13"/>
      <c r="B53" s="13"/>
      <c r="C53" s="2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9"/>
      <c r="O53" s="19"/>
      <c r="P53" s="19"/>
      <c r="Q53" s="19"/>
      <c r="R53" s="19"/>
      <c r="S53" s="19"/>
      <c r="T53" s="19"/>
      <c r="U53" s="19"/>
    </row>
    <row r="54" spans="1:21" x14ac:dyDescent="0.25">
      <c r="A54" s="13"/>
      <c r="B54" s="13"/>
      <c r="C54" s="2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9"/>
      <c r="O54" s="19"/>
      <c r="P54" s="19"/>
      <c r="Q54" s="19"/>
      <c r="R54" s="19"/>
      <c r="S54" s="19"/>
      <c r="T54" s="19"/>
      <c r="U54" s="19"/>
    </row>
    <row r="55" spans="1:21" x14ac:dyDescent="0.25">
      <c r="A55" s="13"/>
      <c r="B55" s="13"/>
      <c r="C55" s="2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9"/>
      <c r="O55" s="19"/>
      <c r="P55" s="19"/>
      <c r="Q55" s="19"/>
      <c r="R55" s="19"/>
      <c r="S55" s="19"/>
      <c r="T55" s="19"/>
      <c r="U55" s="19"/>
    </row>
    <row r="56" spans="1:21" x14ac:dyDescent="0.25">
      <c r="A56" s="13"/>
      <c r="B56" s="13"/>
      <c r="C56" s="2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9"/>
      <c r="O56" s="19"/>
      <c r="P56" s="19"/>
      <c r="Q56" s="19"/>
      <c r="R56" s="19"/>
      <c r="S56" s="19"/>
      <c r="T56" s="19"/>
      <c r="U56" s="19"/>
    </row>
    <row r="57" spans="1:21" x14ac:dyDescent="0.25">
      <c r="A57" s="13"/>
      <c r="B57" s="13"/>
      <c r="C57" s="2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9"/>
      <c r="O57" s="19"/>
      <c r="P57" s="19"/>
      <c r="Q57" s="19"/>
      <c r="R57" s="19"/>
      <c r="S57" s="19"/>
      <c r="T57" s="19"/>
      <c r="U57" s="19"/>
    </row>
    <row r="58" spans="1:21" x14ac:dyDescent="0.25">
      <c r="A58" s="13"/>
      <c r="B58" s="13"/>
      <c r="C58" s="2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9"/>
      <c r="O58" s="19"/>
      <c r="P58" s="19"/>
      <c r="Q58" s="19"/>
      <c r="R58" s="19"/>
      <c r="S58" s="19"/>
      <c r="T58" s="19"/>
      <c r="U58" s="19"/>
    </row>
    <row r="59" spans="1:21" x14ac:dyDescent="0.25">
      <c r="A59" s="13"/>
      <c r="B59" s="13"/>
      <c r="C59" s="2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9"/>
      <c r="O59" s="19"/>
      <c r="P59" s="19"/>
      <c r="Q59" s="19"/>
      <c r="R59" s="19"/>
      <c r="S59" s="19"/>
      <c r="T59" s="19"/>
      <c r="U59" s="19"/>
    </row>
    <row r="60" spans="1:21" x14ac:dyDescent="0.25">
      <c r="A60" s="13"/>
      <c r="B60" s="13"/>
      <c r="C60" s="2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9"/>
      <c r="O60" s="19"/>
      <c r="P60" s="19"/>
      <c r="Q60" s="19"/>
      <c r="R60" s="19"/>
      <c r="S60" s="19"/>
      <c r="T60" s="19"/>
      <c r="U60" s="19"/>
    </row>
    <row r="61" spans="1:21" x14ac:dyDescent="0.25">
      <c r="A61" s="13"/>
      <c r="B61" s="13"/>
      <c r="C61" s="2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9"/>
      <c r="O61" s="19"/>
      <c r="P61" s="19"/>
      <c r="Q61" s="19"/>
      <c r="R61" s="19"/>
      <c r="S61" s="19"/>
      <c r="T61" s="19"/>
      <c r="U61" s="19"/>
    </row>
    <row r="62" spans="1:21" x14ac:dyDescent="0.25">
      <c r="A62" s="13"/>
      <c r="B62" s="13"/>
      <c r="C62" s="2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9"/>
      <c r="O62" s="19"/>
      <c r="P62" s="19"/>
      <c r="Q62" s="19"/>
      <c r="R62" s="19"/>
      <c r="S62" s="19"/>
      <c r="T62" s="19"/>
      <c r="U62" s="19"/>
    </row>
    <row r="63" spans="1:21" x14ac:dyDescent="0.25">
      <c r="A63" s="13"/>
      <c r="B63" s="13"/>
      <c r="C63" s="2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9"/>
      <c r="O63" s="19"/>
      <c r="P63" s="19"/>
      <c r="Q63" s="19"/>
      <c r="R63" s="19"/>
      <c r="S63" s="19"/>
      <c r="T63" s="19"/>
      <c r="U63" s="19"/>
    </row>
    <row r="64" spans="1:21" x14ac:dyDescent="0.25">
      <c r="A64" s="13"/>
      <c r="B64" s="13"/>
      <c r="C64" s="2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9"/>
      <c r="O64" s="19"/>
      <c r="P64" s="19"/>
      <c r="Q64" s="19"/>
      <c r="R64" s="19"/>
      <c r="S64" s="19"/>
      <c r="T64" s="19"/>
      <c r="U64" s="19"/>
    </row>
    <row r="65" spans="1:21" x14ac:dyDescent="0.25">
      <c r="A65" s="13"/>
      <c r="B65" s="13"/>
      <c r="C65" s="2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9"/>
      <c r="O65" s="19"/>
      <c r="P65" s="19"/>
      <c r="Q65" s="19"/>
      <c r="R65" s="19"/>
      <c r="S65" s="19"/>
      <c r="T65" s="19"/>
      <c r="U65" s="19"/>
    </row>
    <row r="66" spans="1:21" x14ac:dyDescent="0.25">
      <c r="A66" s="13"/>
      <c r="B66" s="13"/>
      <c r="C66" s="2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9"/>
      <c r="O66" s="19"/>
      <c r="P66" s="19"/>
      <c r="Q66" s="19"/>
      <c r="R66" s="19"/>
      <c r="S66" s="19"/>
      <c r="T66" s="19"/>
      <c r="U66" s="19"/>
    </row>
    <row r="67" spans="1:21" x14ac:dyDescent="0.25">
      <c r="A67" s="13"/>
      <c r="B67" s="13"/>
      <c r="C67" s="2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9"/>
      <c r="O67" s="19"/>
      <c r="P67" s="19"/>
      <c r="Q67" s="19"/>
      <c r="R67" s="19"/>
      <c r="S67" s="19"/>
      <c r="T67" s="19"/>
      <c r="U67" s="19"/>
    </row>
    <row r="68" spans="1:21" x14ac:dyDescent="0.25">
      <c r="A68" s="13"/>
      <c r="B68" s="13"/>
      <c r="C68" s="2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9"/>
      <c r="O68" s="19"/>
      <c r="P68" s="19"/>
      <c r="Q68" s="19"/>
      <c r="R68" s="19"/>
      <c r="S68" s="19"/>
      <c r="T68" s="19"/>
      <c r="U68" s="19"/>
    </row>
    <row r="69" spans="1:21" x14ac:dyDescent="0.25">
      <c r="A69" s="13"/>
      <c r="B69" s="13"/>
      <c r="C69" s="2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9"/>
      <c r="O69" s="19"/>
      <c r="P69" s="19"/>
      <c r="Q69" s="19"/>
      <c r="R69" s="19"/>
      <c r="S69" s="19"/>
      <c r="T69" s="19"/>
      <c r="U69" s="19"/>
    </row>
    <row r="70" spans="1:21" x14ac:dyDescent="0.25">
      <c r="A70" s="13"/>
      <c r="B70" s="13"/>
      <c r="C70" s="2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9"/>
      <c r="O70" s="19"/>
      <c r="P70" s="19"/>
      <c r="Q70" s="19"/>
      <c r="R70" s="19"/>
      <c r="S70" s="19"/>
      <c r="T70" s="19"/>
      <c r="U70" s="19"/>
    </row>
    <row r="71" spans="1:21" x14ac:dyDescent="0.25">
      <c r="A71" s="13"/>
      <c r="B71" s="13"/>
      <c r="C71" s="2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9"/>
      <c r="O71" s="19"/>
      <c r="P71" s="19"/>
      <c r="Q71" s="19"/>
      <c r="R71" s="19"/>
      <c r="S71" s="19"/>
      <c r="T71" s="19"/>
      <c r="U71" s="19"/>
    </row>
    <row r="72" spans="1:21" x14ac:dyDescent="0.25">
      <c r="A72" s="13"/>
      <c r="B72" s="13"/>
      <c r="C72" s="2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9"/>
      <c r="O72" s="19"/>
      <c r="P72" s="19"/>
      <c r="Q72" s="19"/>
      <c r="R72" s="19"/>
      <c r="S72" s="19"/>
      <c r="T72" s="19"/>
      <c r="U72" s="19"/>
    </row>
    <row r="73" spans="1:21" x14ac:dyDescent="0.25">
      <c r="A73" s="13"/>
      <c r="B73" s="13"/>
      <c r="C73" s="2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9"/>
      <c r="O73" s="19"/>
      <c r="P73" s="19"/>
      <c r="Q73" s="19"/>
      <c r="R73" s="19"/>
      <c r="S73" s="19"/>
      <c r="T73" s="19"/>
      <c r="U73" s="19"/>
    </row>
    <row r="74" spans="1:21" x14ac:dyDescent="0.25">
      <c r="A74" s="13"/>
      <c r="B74" s="13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9"/>
      <c r="O74" s="19"/>
      <c r="P74" s="19"/>
      <c r="Q74" s="19"/>
      <c r="R74" s="19"/>
      <c r="S74" s="19"/>
      <c r="T74" s="19"/>
      <c r="U74" s="19"/>
    </row>
    <row r="75" spans="1:21" x14ac:dyDescent="0.25">
      <c r="A75" s="13"/>
      <c r="B75" s="13"/>
      <c r="C75" s="2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9"/>
      <c r="O75" s="19"/>
      <c r="P75" s="19"/>
      <c r="Q75" s="19"/>
      <c r="R75" s="19"/>
      <c r="S75" s="19"/>
      <c r="T75" s="19"/>
      <c r="U75" s="19"/>
    </row>
    <row r="76" spans="1:21" x14ac:dyDescent="0.25">
      <c r="A76" s="13"/>
      <c r="B76" s="13"/>
      <c r="C76" s="2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9"/>
      <c r="O76" s="19"/>
      <c r="P76" s="19"/>
      <c r="Q76" s="19"/>
      <c r="R76" s="19"/>
      <c r="S76" s="19"/>
      <c r="T76" s="19"/>
      <c r="U76" s="19"/>
    </row>
    <row r="77" spans="1:21" x14ac:dyDescent="0.25">
      <c r="A77" s="13"/>
      <c r="B77" s="13"/>
      <c r="C77" s="2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9"/>
      <c r="O77" s="19"/>
      <c r="P77" s="19"/>
      <c r="Q77" s="19"/>
      <c r="R77" s="19"/>
      <c r="S77" s="19"/>
      <c r="T77" s="19"/>
      <c r="U77" s="19"/>
    </row>
    <row r="78" spans="1:21" x14ac:dyDescent="0.25">
      <c r="A78" s="13"/>
      <c r="B78" s="13"/>
      <c r="C78" s="2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9"/>
      <c r="O78" s="19"/>
      <c r="P78" s="19"/>
      <c r="Q78" s="19"/>
      <c r="R78" s="19"/>
      <c r="S78" s="19"/>
      <c r="T78" s="19"/>
      <c r="U78" s="19"/>
    </row>
    <row r="79" spans="1:21" x14ac:dyDescent="0.25">
      <c r="A79" s="13"/>
      <c r="B79" s="13"/>
      <c r="C79" s="2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9"/>
      <c r="O79" s="19"/>
      <c r="P79" s="19"/>
      <c r="Q79" s="19"/>
      <c r="R79" s="19"/>
      <c r="S79" s="19"/>
      <c r="T79" s="19"/>
      <c r="U79" s="19"/>
    </row>
    <row r="80" spans="1:21" x14ac:dyDescent="0.25">
      <c r="A80" s="13"/>
      <c r="B80" s="13"/>
      <c r="C80" s="2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9"/>
      <c r="O80" s="19"/>
      <c r="P80" s="19"/>
      <c r="Q80" s="19"/>
      <c r="R80" s="19"/>
      <c r="S80" s="19"/>
      <c r="T80" s="19"/>
      <c r="U80" s="19"/>
    </row>
    <row r="81" spans="1:21" x14ac:dyDescent="0.25">
      <c r="A81" s="13"/>
      <c r="B81" s="13"/>
      <c r="C81" s="2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9"/>
      <c r="O81" s="19"/>
      <c r="P81" s="19"/>
      <c r="Q81" s="19"/>
      <c r="R81" s="19"/>
      <c r="S81" s="19"/>
      <c r="T81" s="19"/>
      <c r="U81" s="19"/>
    </row>
    <row r="82" spans="1:21" x14ac:dyDescent="0.25">
      <c r="A82" s="13"/>
      <c r="B82" s="13"/>
      <c r="C82" s="2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9"/>
      <c r="O82" s="19"/>
      <c r="P82" s="19"/>
      <c r="Q82" s="19"/>
      <c r="R82" s="19"/>
      <c r="S82" s="19"/>
      <c r="T82" s="19"/>
      <c r="U82" s="19"/>
    </row>
    <row r="83" spans="1:21" x14ac:dyDescent="0.25">
      <c r="A83" s="13"/>
      <c r="B83" s="13"/>
      <c r="C83" s="2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9"/>
      <c r="O83" s="19"/>
      <c r="P83" s="19"/>
      <c r="Q83" s="19"/>
      <c r="R83" s="19"/>
      <c r="S83" s="19"/>
      <c r="T83" s="19"/>
      <c r="U83" s="19"/>
    </row>
    <row r="84" spans="1:21" x14ac:dyDescent="0.25">
      <c r="A84" s="13"/>
      <c r="B84" s="13"/>
      <c r="C84" s="2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9"/>
      <c r="O84" s="19"/>
      <c r="P84" s="19"/>
      <c r="Q84" s="19"/>
      <c r="R84" s="19"/>
      <c r="S84" s="19"/>
      <c r="T84" s="19"/>
      <c r="U84" s="19"/>
    </row>
    <row r="85" spans="1:21" x14ac:dyDescent="0.25">
      <c r="A85" s="13"/>
      <c r="B85" s="13"/>
      <c r="C85" s="2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9"/>
      <c r="O85" s="19"/>
      <c r="P85" s="19"/>
      <c r="Q85" s="19"/>
      <c r="R85" s="19"/>
      <c r="S85" s="19"/>
      <c r="T85" s="19"/>
      <c r="U85" s="19"/>
    </row>
    <row r="86" spans="1:21" x14ac:dyDescent="0.25">
      <c r="A86" s="13"/>
      <c r="B86" s="13"/>
      <c r="C86" s="2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9"/>
      <c r="O86" s="19"/>
      <c r="P86" s="19"/>
      <c r="Q86" s="19"/>
      <c r="R86" s="19"/>
      <c r="S86" s="19"/>
      <c r="T86" s="19"/>
      <c r="U86" s="19"/>
    </row>
    <row r="87" spans="1:21" x14ac:dyDescent="0.25">
      <c r="A87" s="13"/>
      <c r="B87" s="13"/>
      <c r="C87" s="2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9"/>
      <c r="O87" s="19"/>
      <c r="P87" s="19"/>
      <c r="Q87" s="19"/>
      <c r="R87" s="19"/>
      <c r="S87" s="19"/>
      <c r="T87" s="19"/>
      <c r="U87" s="19"/>
    </row>
    <row r="88" spans="1:21" x14ac:dyDescent="0.25">
      <c r="A88" s="13"/>
      <c r="B88" s="13"/>
      <c r="C88" s="2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9"/>
      <c r="O88" s="19"/>
      <c r="P88" s="19"/>
      <c r="Q88" s="19"/>
      <c r="R88" s="19"/>
      <c r="S88" s="19"/>
      <c r="T88" s="19"/>
      <c r="U88" s="19"/>
    </row>
    <row r="89" spans="1:21" x14ac:dyDescent="0.25">
      <c r="A89" s="13"/>
      <c r="B89" s="13"/>
      <c r="C89" s="2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9"/>
      <c r="O89" s="19"/>
      <c r="P89" s="19"/>
      <c r="Q89" s="19"/>
      <c r="R89" s="19"/>
      <c r="S89" s="19"/>
      <c r="T89" s="19"/>
      <c r="U89" s="19"/>
    </row>
    <row r="90" spans="1:21" x14ac:dyDescent="0.25">
      <c r="A90" s="13"/>
      <c r="B90" s="13"/>
      <c r="C90" s="2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9"/>
      <c r="O90" s="19"/>
      <c r="P90" s="19"/>
      <c r="Q90" s="19"/>
      <c r="R90" s="19"/>
      <c r="S90" s="19"/>
      <c r="T90" s="19"/>
      <c r="U90" s="19"/>
    </row>
    <row r="91" spans="1:21" x14ac:dyDescent="0.25">
      <c r="A91" s="13"/>
      <c r="B91" s="13"/>
      <c r="C91" s="2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9"/>
      <c r="O91" s="19"/>
      <c r="P91" s="19"/>
      <c r="Q91" s="19"/>
      <c r="R91" s="19"/>
      <c r="S91" s="19"/>
      <c r="T91" s="19"/>
      <c r="U91" s="19"/>
    </row>
    <row r="92" spans="1:21" x14ac:dyDescent="0.25">
      <c r="A92" s="13"/>
      <c r="B92" s="13"/>
      <c r="C92" s="2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9"/>
      <c r="O92" s="19"/>
      <c r="P92" s="19"/>
      <c r="Q92" s="19"/>
      <c r="R92" s="19"/>
      <c r="S92" s="19"/>
      <c r="T92" s="19"/>
      <c r="U92" s="19"/>
    </row>
    <row r="93" spans="1:21" x14ac:dyDescent="0.25">
      <c r="A93" s="13"/>
      <c r="B93" s="13"/>
      <c r="C93" s="2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9"/>
      <c r="O93" s="19"/>
      <c r="P93" s="19"/>
      <c r="Q93" s="19"/>
      <c r="R93" s="19"/>
      <c r="S93" s="19"/>
      <c r="T93" s="19"/>
      <c r="U93" s="19"/>
    </row>
    <row r="94" spans="1:21" x14ac:dyDescent="0.25">
      <c r="A94" s="13"/>
      <c r="B94" s="13"/>
      <c r="C94" s="2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9"/>
      <c r="O94" s="19"/>
      <c r="P94" s="19"/>
      <c r="Q94" s="19"/>
      <c r="R94" s="19"/>
      <c r="S94" s="19"/>
      <c r="T94" s="19"/>
      <c r="U94" s="19"/>
    </row>
    <row r="95" spans="1:21" x14ac:dyDescent="0.25">
      <c r="A95" s="13"/>
      <c r="B95" s="13"/>
      <c r="C95" s="2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9"/>
      <c r="O95" s="19"/>
      <c r="P95" s="19"/>
      <c r="Q95" s="19"/>
      <c r="R95" s="19"/>
      <c r="S95" s="19"/>
      <c r="T95" s="19"/>
      <c r="U95" s="19"/>
    </row>
    <row r="96" spans="1:21" x14ac:dyDescent="0.25">
      <c r="C96" s="2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9"/>
    </row>
    <row r="97" spans="3:14" x14ac:dyDescent="0.25">
      <c r="C97" s="2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9"/>
    </row>
    <row r="98" spans="3:14" x14ac:dyDescent="0.25">
      <c r="C98" s="2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9"/>
    </row>
    <row r="99" spans="3:14" x14ac:dyDescent="0.25">
      <c r="C99" s="2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9"/>
    </row>
  </sheetData>
  <mergeCells count="67">
    <mergeCell ref="A8:A11"/>
    <mergeCell ref="A12:A23"/>
    <mergeCell ref="B12:B23"/>
    <mergeCell ref="A24:A25"/>
    <mergeCell ref="B24:B25"/>
    <mergeCell ref="B8:B11"/>
    <mergeCell ref="T6:U6"/>
    <mergeCell ref="A1:B4"/>
    <mergeCell ref="C1:V1"/>
    <mergeCell ref="C2:V2"/>
    <mergeCell ref="D3:V3"/>
    <mergeCell ref="D4:V4"/>
    <mergeCell ref="V6:V7"/>
    <mergeCell ref="C6:C7"/>
    <mergeCell ref="D6:E6"/>
    <mergeCell ref="F6:S6"/>
    <mergeCell ref="A6:A7"/>
    <mergeCell ref="B6:B7"/>
    <mergeCell ref="T8:T11"/>
    <mergeCell ref="V8:V9"/>
    <mergeCell ref="C10:C11"/>
    <mergeCell ref="D10:D11"/>
    <mergeCell ref="U8:U9"/>
    <mergeCell ref="E10:E11"/>
    <mergeCell ref="C8:C9"/>
    <mergeCell ref="D8:D9"/>
    <mergeCell ref="E8:E9"/>
    <mergeCell ref="V10:V11"/>
    <mergeCell ref="U10:U11"/>
    <mergeCell ref="C12:C13"/>
    <mergeCell ref="C18:C19"/>
    <mergeCell ref="C20:C21"/>
    <mergeCell ref="U12:U13"/>
    <mergeCell ref="U14:U15"/>
    <mergeCell ref="E12:E13"/>
    <mergeCell ref="E14:E15"/>
    <mergeCell ref="E16:E17"/>
    <mergeCell ref="T12:T23"/>
    <mergeCell ref="C16:C17"/>
    <mergeCell ref="D16:D17"/>
    <mergeCell ref="D14:D15"/>
    <mergeCell ref="D12:D13"/>
    <mergeCell ref="C14:C15"/>
    <mergeCell ref="D20:D21"/>
    <mergeCell ref="E20:E21"/>
    <mergeCell ref="D18:D19"/>
    <mergeCell ref="E18:E19"/>
    <mergeCell ref="U16:U17"/>
    <mergeCell ref="U18:U19"/>
    <mergeCell ref="U20:U21"/>
    <mergeCell ref="V12:V13"/>
    <mergeCell ref="V14:V15"/>
    <mergeCell ref="V16:V17"/>
    <mergeCell ref="V18:V19"/>
    <mergeCell ref="V20:V21"/>
    <mergeCell ref="A26:S26"/>
    <mergeCell ref="V24:V25"/>
    <mergeCell ref="U24:U25"/>
    <mergeCell ref="C22:C23"/>
    <mergeCell ref="C24:C25"/>
    <mergeCell ref="V22:V23"/>
    <mergeCell ref="T24:T25"/>
    <mergeCell ref="U22:U23"/>
    <mergeCell ref="D22:D23"/>
    <mergeCell ref="D24:D25"/>
    <mergeCell ref="E22:E23"/>
    <mergeCell ref="E24:E25"/>
  </mergeCells>
  <printOptions horizontalCentered="1" verticalCentered="1"/>
  <pageMargins left="0" right="0" top="0.55118110236220474" bottom="0" header="0.31496062992125984" footer="0"/>
  <pageSetup scale="44" fitToHeight="0" orientation="landscape" r:id="rId1"/>
  <headerFooter>
    <oddFooter>&amp;C&amp;G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332"/>
  <sheetViews>
    <sheetView view="pageBreakPreview" topLeftCell="A3" zoomScale="115" zoomScaleNormal="50" zoomScaleSheetLayoutView="115" workbookViewId="0">
      <pane xSplit="3" ySplit="4" topLeftCell="D7" activePane="bottomRight" state="frozen"/>
      <selection activeCell="A3" sqref="A3"/>
      <selection pane="topRight" activeCell="D3" sqref="D3"/>
      <selection pane="bottomLeft" activeCell="A7" sqref="A7"/>
      <selection pane="bottomRight" activeCell="E22" sqref="E22"/>
    </sheetView>
  </sheetViews>
  <sheetFormatPr baseColWidth="10" defaultRowHeight="12.75" x14ac:dyDescent="0.2"/>
  <cols>
    <col min="1" max="1" width="8.7109375" style="69" customWidth="1"/>
    <col min="2" max="2" width="12.140625" style="69" customWidth="1"/>
    <col min="3" max="3" width="15.5703125" style="69" customWidth="1"/>
    <col min="4" max="4" width="16" style="69" customWidth="1"/>
    <col min="5" max="5" width="16" style="233" customWidth="1"/>
    <col min="6" max="9" width="16" style="69" customWidth="1"/>
    <col min="10" max="10" width="13.42578125" style="69" customWidth="1"/>
    <col min="11" max="11" width="13.5703125" style="69" customWidth="1"/>
    <col min="12" max="12" width="12.140625" style="69" customWidth="1"/>
    <col min="13" max="13" width="4.5703125" style="69" customWidth="1"/>
    <col min="14" max="14" width="14.85546875" style="69" customWidth="1"/>
    <col min="15" max="15" width="7.5703125" style="69" customWidth="1"/>
    <col min="16" max="16" width="10.140625" style="69" customWidth="1"/>
    <col min="17" max="17" width="14.42578125" style="69" customWidth="1"/>
    <col min="18" max="18" width="12.42578125" style="69" customWidth="1"/>
    <col min="19" max="21" width="16.7109375" style="69" customWidth="1"/>
    <col min="22" max="22" width="32" style="69" customWidth="1"/>
    <col min="23" max="23" width="22.28515625" style="90" customWidth="1"/>
    <col min="24" max="24" width="17.85546875" style="69" customWidth="1"/>
    <col min="25" max="25" width="29.7109375" style="66" customWidth="1"/>
    <col min="26" max="26" width="4.85546875" style="66" customWidth="1"/>
    <col min="27" max="27" width="7.7109375" style="67" customWidth="1"/>
    <col min="28" max="28" width="14.140625" style="67" customWidth="1"/>
    <col min="29" max="29" width="1.85546875" style="67" customWidth="1"/>
    <col min="30" max="30" width="14.28515625" style="67" customWidth="1"/>
    <col min="31" max="31" width="1.85546875" style="67" customWidth="1"/>
    <col min="32" max="32" width="16.85546875" style="67" customWidth="1"/>
    <col min="33" max="34" width="1.85546875" style="67" customWidth="1"/>
    <col min="35" max="35" width="14.140625" style="67" customWidth="1"/>
    <col min="36" max="38" width="11.42578125" style="68"/>
    <col min="39" max="82" width="11.42578125" style="66"/>
    <col min="83" max="16384" width="11.42578125" style="69"/>
  </cols>
  <sheetData>
    <row r="1" spans="1:82" ht="27.75" customHeight="1" x14ac:dyDescent="0.2">
      <c r="A1" s="621"/>
      <c r="B1" s="622"/>
      <c r="C1" s="622"/>
      <c r="D1" s="623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8"/>
    </row>
    <row r="2" spans="1:82" ht="36" customHeight="1" x14ac:dyDescent="0.2">
      <c r="A2" s="624"/>
      <c r="B2" s="625"/>
      <c r="C2" s="625"/>
      <c r="D2" s="626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30"/>
    </row>
    <row r="3" spans="1:82" ht="35.25" hidden="1" customHeight="1" x14ac:dyDescent="0.2">
      <c r="A3" s="624"/>
      <c r="B3" s="625"/>
      <c r="C3" s="625"/>
      <c r="D3" s="626"/>
      <c r="E3" s="637"/>
      <c r="F3" s="638"/>
      <c r="G3" s="641" t="s">
        <v>217</v>
      </c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42"/>
    </row>
    <row r="4" spans="1:82" ht="23.25" hidden="1" customHeight="1" thickBot="1" x14ac:dyDescent="0.2">
      <c r="A4" s="624"/>
      <c r="B4" s="625"/>
      <c r="C4" s="625"/>
      <c r="D4" s="626"/>
      <c r="E4" s="639"/>
      <c r="F4" s="640"/>
      <c r="G4" s="643">
        <v>2016</v>
      </c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639"/>
      <c r="V4" s="639"/>
      <c r="W4" s="639"/>
      <c r="X4" s="644"/>
    </row>
    <row r="5" spans="1:82" s="73" customFormat="1" ht="24.75" hidden="1" customHeight="1" thickBot="1" x14ac:dyDescent="0.25">
      <c r="A5" s="631" t="s">
        <v>65</v>
      </c>
      <c r="B5" s="631" t="s">
        <v>66</v>
      </c>
      <c r="C5" s="631" t="s">
        <v>67</v>
      </c>
      <c r="D5" s="633" t="s">
        <v>68</v>
      </c>
      <c r="E5" s="325"/>
      <c r="F5" s="618" t="s">
        <v>70</v>
      </c>
      <c r="G5" s="618"/>
      <c r="H5" s="618"/>
      <c r="I5" s="618"/>
      <c r="J5" s="618" t="s">
        <v>75</v>
      </c>
      <c r="K5" s="618"/>
      <c r="L5" s="618"/>
      <c r="M5" s="618"/>
      <c r="N5" s="616" t="s">
        <v>80</v>
      </c>
      <c r="O5" s="616"/>
      <c r="P5" s="616"/>
      <c r="Q5" s="616"/>
      <c r="R5" s="617"/>
      <c r="S5" s="615" t="s">
        <v>86</v>
      </c>
      <c r="T5" s="615"/>
      <c r="U5" s="616"/>
      <c r="V5" s="616"/>
      <c r="W5" s="616"/>
      <c r="X5" s="617"/>
      <c r="Y5" s="70"/>
      <c r="Z5" s="70"/>
      <c r="AA5" s="71"/>
      <c r="AB5" s="71"/>
      <c r="AC5" s="71"/>
      <c r="AD5" s="71"/>
      <c r="AE5" s="71"/>
      <c r="AF5" s="71"/>
      <c r="AG5" s="71"/>
      <c r="AH5" s="71"/>
      <c r="AI5" s="71"/>
      <c r="AJ5" s="72"/>
      <c r="AK5" s="72"/>
      <c r="AL5" s="72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</row>
    <row r="6" spans="1:82" s="73" customFormat="1" ht="58.5" customHeight="1" thickBot="1" x14ac:dyDescent="0.25">
      <c r="A6" s="632" t="s">
        <v>38</v>
      </c>
      <c r="B6" s="632"/>
      <c r="C6" s="632"/>
      <c r="D6" s="634"/>
      <c r="E6" s="354" t="s">
        <v>69</v>
      </c>
      <c r="F6" s="100" t="s">
        <v>71</v>
      </c>
      <c r="G6" s="100" t="s">
        <v>72</v>
      </c>
      <c r="H6" s="100" t="s">
        <v>73</v>
      </c>
      <c r="I6" s="100" t="s">
        <v>74</v>
      </c>
      <c r="J6" s="100" t="s">
        <v>76</v>
      </c>
      <c r="K6" s="100" t="s">
        <v>77</v>
      </c>
      <c r="L6" s="100" t="s">
        <v>78</v>
      </c>
      <c r="M6" s="100" t="s">
        <v>79</v>
      </c>
      <c r="N6" s="194" t="s">
        <v>81</v>
      </c>
      <c r="O6" s="195" t="s">
        <v>82</v>
      </c>
      <c r="P6" s="195" t="s">
        <v>83</v>
      </c>
      <c r="Q6" s="195" t="s">
        <v>84</v>
      </c>
      <c r="R6" s="195" t="s">
        <v>85</v>
      </c>
      <c r="S6" s="193" t="s">
        <v>87</v>
      </c>
      <c r="T6" s="193" t="s">
        <v>88</v>
      </c>
      <c r="U6" s="194" t="s">
        <v>89</v>
      </c>
      <c r="V6" s="194" t="s">
        <v>90</v>
      </c>
      <c r="W6" s="196" t="s">
        <v>91</v>
      </c>
      <c r="X6" s="197" t="s">
        <v>92</v>
      </c>
      <c r="Y6" s="70"/>
      <c r="Z6" s="70"/>
      <c r="AA6" s="74" t="s">
        <v>41</v>
      </c>
      <c r="AB6" s="74" t="s">
        <v>42</v>
      </c>
      <c r="AC6" s="75"/>
      <c r="AD6" s="74" t="s">
        <v>43</v>
      </c>
      <c r="AE6" s="75"/>
      <c r="AF6" s="74" t="s">
        <v>39</v>
      </c>
      <c r="AG6" s="71"/>
      <c r="AH6" s="71"/>
      <c r="AI6" s="76" t="s">
        <v>40</v>
      </c>
      <c r="AJ6" s="72"/>
      <c r="AK6" s="72"/>
      <c r="AL6" s="72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</row>
    <row r="7" spans="1:82" ht="13.5" customHeight="1" x14ac:dyDescent="0.2">
      <c r="A7" s="571"/>
      <c r="B7" s="619" t="s">
        <v>157</v>
      </c>
      <c r="C7" s="571" t="s">
        <v>158</v>
      </c>
      <c r="D7" s="94" t="s">
        <v>44</v>
      </c>
      <c r="E7" s="330">
        <v>392</v>
      </c>
      <c r="F7" s="82"/>
      <c r="G7" s="82"/>
      <c r="H7" s="220">
        <v>392</v>
      </c>
      <c r="I7" s="82"/>
      <c r="J7" s="82"/>
      <c r="K7" s="82"/>
      <c r="L7" s="82"/>
      <c r="M7" s="82"/>
      <c r="N7" s="548" t="s">
        <v>158</v>
      </c>
      <c r="O7" s="572"/>
      <c r="P7" s="548"/>
      <c r="Q7" s="572" t="s">
        <v>158</v>
      </c>
      <c r="R7" s="572" t="s">
        <v>158</v>
      </c>
      <c r="S7" s="548">
        <v>219459</v>
      </c>
      <c r="T7" s="548">
        <v>253449</v>
      </c>
      <c r="U7" s="548" t="s">
        <v>188</v>
      </c>
      <c r="V7" s="548" t="s">
        <v>190</v>
      </c>
      <c r="W7" s="548" t="s">
        <v>189</v>
      </c>
      <c r="X7" s="548">
        <f>S7+T7</f>
        <v>472908</v>
      </c>
      <c r="AA7" s="77">
        <v>12</v>
      </c>
      <c r="AB7" s="77" t="s">
        <v>46</v>
      </c>
      <c r="AC7" s="78"/>
      <c r="AD7" s="78"/>
      <c r="AE7" s="78"/>
      <c r="AF7" s="77" t="s">
        <v>45</v>
      </c>
      <c r="AG7" s="78"/>
      <c r="AH7" s="78"/>
      <c r="AI7" s="78"/>
    </row>
    <row r="8" spans="1:82" ht="13.5" customHeight="1" x14ac:dyDescent="0.2">
      <c r="A8" s="571"/>
      <c r="B8" s="619"/>
      <c r="C8" s="571"/>
      <c r="D8" s="93" t="s">
        <v>47</v>
      </c>
      <c r="E8" s="648">
        <v>35343403.924999997</v>
      </c>
      <c r="F8" s="79"/>
      <c r="G8" s="79"/>
      <c r="H8" s="221">
        <v>35343403.924999997</v>
      </c>
      <c r="I8" s="79"/>
      <c r="J8" s="79"/>
      <c r="K8" s="79"/>
      <c r="L8" s="83"/>
      <c r="M8" s="83"/>
      <c r="N8" s="548"/>
      <c r="O8" s="572"/>
      <c r="P8" s="548"/>
      <c r="Q8" s="572"/>
      <c r="R8" s="572"/>
      <c r="S8" s="548"/>
      <c r="T8" s="548"/>
      <c r="U8" s="548"/>
      <c r="V8" s="548"/>
      <c r="W8" s="548"/>
      <c r="X8" s="548"/>
      <c r="AA8" s="77">
        <v>13</v>
      </c>
      <c r="AB8" s="77" t="s">
        <v>48</v>
      </c>
      <c r="AC8" s="78"/>
      <c r="AD8" s="78"/>
      <c r="AE8" s="78"/>
      <c r="AF8" s="77" t="s">
        <v>49</v>
      </c>
      <c r="AG8" s="78"/>
      <c r="AH8" s="78"/>
      <c r="AI8" s="78"/>
    </row>
    <row r="9" spans="1:82" ht="14.25" customHeight="1" x14ac:dyDescent="0.2">
      <c r="A9" s="571"/>
      <c r="B9" s="619"/>
      <c r="C9" s="571"/>
      <c r="D9" s="93" t="s">
        <v>50</v>
      </c>
      <c r="E9" s="329"/>
      <c r="F9" s="83"/>
      <c r="G9" s="83"/>
      <c r="H9" s="222"/>
      <c r="I9" s="83"/>
      <c r="J9" s="83"/>
      <c r="K9" s="83"/>
      <c r="L9" s="83"/>
      <c r="M9" s="83"/>
      <c r="N9" s="548"/>
      <c r="O9" s="572"/>
      <c r="P9" s="548"/>
      <c r="Q9" s="572"/>
      <c r="R9" s="572"/>
      <c r="S9" s="548"/>
      <c r="T9" s="548"/>
      <c r="U9" s="548"/>
      <c r="V9" s="548"/>
      <c r="W9" s="548"/>
      <c r="X9" s="548"/>
      <c r="AA9" s="77">
        <v>14</v>
      </c>
      <c r="AB9" s="77" t="s">
        <v>51</v>
      </c>
      <c r="AC9" s="78"/>
      <c r="AD9" s="78"/>
      <c r="AE9" s="78"/>
      <c r="AF9" s="77" t="s">
        <v>52</v>
      </c>
      <c r="AG9" s="78"/>
      <c r="AH9" s="78"/>
      <c r="AI9" s="78"/>
    </row>
    <row r="10" spans="1:82" s="181" customFormat="1" ht="20.25" customHeight="1" x14ac:dyDescent="0.2">
      <c r="A10" s="571"/>
      <c r="B10" s="619"/>
      <c r="C10" s="571"/>
      <c r="D10" s="179" t="s">
        <v>53</v>
      </c>
      <c r="E10" s="329">
        <v>0</v>
      </c>
      <c r="F10" s="83"/>
      <c r="G10" s="83"/>
      <c r="H10" s="222">
        <v>0</v>
      </c>
      <c r="I10" s="83"/>
      <c r="J10" s="187"/>
      <c r="K10" s="187"/>
      <c r="L10" s="187"/>
      <c r="M10" s="187"/>
      <c r="N10" s="548"/>
      <c r="O10" s="572"/>
      <c r="P10" s="548"/>
      <c r="Q10" s="572"/>
      <c r="R10" s="572"/>
      <c r="S10" s="548"/>
      <c r="T10" s="548"/>
      <c r="U10" s="548"/>
      <c r="V10" s="548"/>
      <c r="W10" s="548"/>
      <c r="X10" s="548"/>
      <c r="AA10" s="182"/>
      <c r="AB10" s="182"/>
      <c r="AC10" s="183"/>
      <c r="AD10" s="183"/>
      <c r="AE10" s="183"/>
      <c r="AF10" s="182"/>
      <c r="AG10" s="183"/>
      <c r="AH10" s="183"/>
      <c r="AI10" s="183"/>
      <c r="AJ10" s="184"/>
      <c r="AK10" s="184"/>
      <c r="AL10" s="184"/>
    </row>
    <row r="11" spans="1:82" ht="9.75" customHeight="1" x14ac:dyDescent="0.25">
      <c r="A11" s="571"/>
      <c r="B11" s="619"/>
      <c r="C11" s="571"/>
      <c r="D11" s="148"/>
      <c r="E11" s="649"/>
      <c r="F11" s="147"/>
      <c r="G11" s="147"/>
      <c r="H11" s="223"/>
      <c r="I11" s="147"/>
      <c r="J11" s="185"/>
      <c r="K11" s="185"/>
      <c r="L11" s="185"/>
      <c r="M11" s="185"/>
      <c r="N11" s="548"/>
      <c r="O11" s="572"/>
      <c r="P11" s="548"/>
      <c r="Q11" s="572"/>
      <c r="R11" s="572"/>
      <c r="S11" s="548"/>
      <c r="T11" s="548"/>
      <c r="U11" s="548"/>
      <c r="V11" s="548"/>
      <c r="W11" s="548"/>
      <c r="X11" s="548"/>
      <c r="AA11" s="77"/>
      <c r="AB11" s="77"/>
      <c r="AC11" s="78"/>
      <c r="AD11" s="78"/>
      <c r="AE11" s="78"/>
      <c r="AF11" s="77"/>
      <c r="AG11" s="78"/>
      <c r="AH11" s="78"/>
      <c r="AI11" s="78"/>
    </row>
    <row r="12" spans="1:82" ht="6.75" customHeight="1" x14ac:dyDescent="0.25">
      <c r="A12" s="571"/>
      <c r="B12" s="619"/>
      <c r="C12" s="571"/>
      <c r="D12" s="148"/>
      <c r="E12" s="649"/>
      <c r="F12" s="147"/>
      <c r="G12" s="147"/>
      <c r="H12" s="223"/>
      <c r="I12" s="147"/>
      <c r="J12" s="185"/>
      <c r="K12" s="185"/>
      <c r="L12" s="185"/>
      <c r="M12" s="185"/>
      <c r="N12" s="548"/>
      <c r="O12" s="572"/>
      <c r="P12" s="548"/>
      <c r="Q12" s="572"/>
      <c r="R12" s="572"/>
      <c r="S12" s="548"/>
      <c r="T12" s="548"/>
      <c r="U12" s="548"/>
      <c r="V12" s="548"/>
      <c r="W12" s="548"/>
      <c r="X12" s="548"/>
      <c r="AA12" s="77"/>
      <c r="AB12" s="77"/>
      <c r="AC12" s="78"/>
      <c r="AD12" s="78"/>
      <c r="AE12" s="78"/>
      <c r="AF12" s="77"/>
      <c r="AG12" s="78"/>
      <c r="AH12" s="78"/>
      <c r="AI12" s="78"/>
    </row>
    <row r="13" spans="1:82" ht="6.75" customHeight="1" thickBot="1" x14ac:dyDescent="0.3">
      <c r="A13" s="571"/>
      <c r="B13" s="619"/>
      <c r="C13" s="571"/>
      <c r="D13" s="178"/>
      <c r="E13" s="650"/>
      <c r="F13" s="101"/>
      <c r="G13" s="101"/>
      <c r="H13" s="224"/>
      <c r="I13" s="101"/>
      <c r="J13" s="186"/>
      <c r="K13" s="186"/>
      <c r="L13" s="186"/>
      <c r="M13" s="186"/>
      <c r="N13" s="548"/>
      <c r="O13" s="572"/>
      <c r="P13" s="548"/>
      <c r="Q13" s="572"/>
      <c r="R13" s="572"/>
      <c r="S13" s="548"/>
      <c r="T13" s="548"/>
      <c r="U13" s="548"/>
      <c r="V13" s="548"/>
      <c r="W13" s="548"/>
      <c r="X13" s="548"/>
      <c r="AA13" s="77"/>
      <c r="AB13" s="77"/>
      <c r="AC13" s="78"/>
      <c r="AD13" s="78"/>
      <c r="AE13" s="78"/>
      <c r="AF13" s="77"/>
      <c r="AG13" s="78"/>
      <c r="AH13" s="78"/>
      <c r="AI13" s="78"/>
    </row>
    <row r="14" spans="1:82" ht="10.5" customHeight="1" thickBot="1" x14ac:dyDescent="0.25">
      <c r="A14" s="571"/>
      <c r="B14" s="619"/>
      <c r="C14" s="571" t="s">
        <v>159</v>
      </c>
      <c r="D14" s="92" t="s">
        <v>44</v>
      </c>
      <c r="E14" s="226">
        <v>109</v>
      </c>
      <c r="F14" s="84"/>
      <c r="G14" s="84"/>
      <c r="H14" s="225">
        <v>109</v>
      </c>
      <c r="I14" s="84"/>
      <c r="J14" s="84"/>
      <c r="K14" s="84"/>
      <c r="L14" s="84"/>
      <c r="M14" s="84"/>
      <c r="N14" s="571" t="s">
        <v>159</v>
      </c>
      <c r="O14" s="572"/>
      <c r="P14" s="548"/>
      <c r="Q14" s="571" t="s">
        <v>159</v>
      </c>
      <c r="R14" s="571" t="s">
        <v>159</v>
      </c>
      <c r="S14" s="548">
        <v>60502</v>
      </c>
      <c r="T14" s="548">
        <v>66449</v>
      </c>
      <c r="U14" s="548" t="s">
        <v>188</v>
      </c>
      <c r="V14" s="548" t="s">
        <v>190</v>
      </c>
      <c r="W14" s="548" t="s">
        <v>189</v>
      </c>
      <c r="X14" s="548">
        <f>S14+T14</f>
        <v>126951</v>
      </c>
      <c r="AA14" s="77">
        <v>12</v>
      </c>
      <c r="AB14" s="77" t="s">
        <v>46</v>
      </c>
      <c r="AC14" s="78"/>
      <c r="AD14" s="78"/>
      <c r="AE14" s="78"/>
      <c r="AF14" s="77" t="s">
        <v>45</v>
      </c>
      <c r="AG14" s="78"/>
      <c r="AH14" s="78"/>
      <c r="AI14" s="78"/>
    </row>
    <row r="15" spans="1:82" ht="10.5" customHeight="1" x14ac:dyDescent="0.2">
      <c r="A15" s="571"/>
      <c r="B15" s="619"/>
      <c r="C15" s="571"/>
      <c r="D15" s="92" t="s">
        <v>47</v>
      </c>
      <c r="E15" s="648">
        <v>35343403.924999997</v>
      </c>
      <c r="F15" s="79"/>
      <c r="G15" s="79"/>
      <c r="H15" s="221">
        <v>35343403.924999997</v>
      </c>
      <c r="I15" s="79"/>
      <c r="J15" s="79"/>
      <c r="K15" s="79"/>
      <c r="L15" s="83"/>
      <c r="M15" s="83"/>
      <c r="N15" s="571"/>
      <c r="O15" s="572"/>
      <c r="P15" s="548"/>
      <c r="Q15" s="571"/>
      <c r="R15" s="571"/>
      <c r="S15" s="548"/>
      <c r="T15" s="548"/>
      <c r="U15" s="548"/>
      <c r="V15" s="548"/>
      <c r="W15" s="548"/>
      <c r="X15" s="548"/>
      <c r="AA15" s="77">
        <v>13</v>
      </c>
      <c r="AB15" s="77" t="s">
        <v>48</v>
      </c>
      <c r="AC15" s="78"/>
      <c r="AD15" s="78"/>
      <c r="AE15" s="78"/>
      <c r="AF15" s="77" t="s">
        <v>49</v>
      </c>
      <c r="AG15" s="78"/>
      <c r="AH15" s="78"/>
      <c r="AI15" s="78"/>
    </row>
    <row r="16" spans="1:82" ht="10.5" customHeight="1" x14ac:dyDescent="0.2">
      <c r="A16" s="571"/>
      <c r="B16" s="619"/>
      <c r="C16" s="571"/>
      <c r="D16" s="93" t="s">
        <v>50</v>
      </c>
      <c r="E16" s="329"/>
      <c r="F16" s="83"/>
      <c r="G16" s="83"/>
      <c r="H16" s="222"/>
      <c r="I16" s="83"/>
      <c r="J16" s="83"/>
      <c r="K16" s="83"/>
      <c r="L16" s="83"/>
      <c r="M16" s="83"/>
      <c r="N16" s="571"/>
      <c r="O16" s="572"/>
      <c r="P16" s="548"/>
      <c r="Q16" s="571"/>
      <c r="R16" s="571"/>
      <c r="S16" s="548"/>
      <c r="T16" s="548"/>
      <c r="U16" s="548"/>
      <c r="V16" s="548"/>
      <c r="W16" s="548"/>
      <c r="X16" s="548"/>
      <c r="AA16" s="77">
        <v>14</v>
      </c>
      <c r="AB16" s="77" t="s">
        <v>51</v>
      </c>
      <c r="AC16" s="78"/>
      <c r="AD16" s="78"/>
      <c r="AE16" s="78"/>
      <c r="AF16" s="77" t="s">
        <v>52</v>
      </c>
      <c r="AG16" s="78"/>
      <c r="AH16" s="78"/>
      <c r="AI16" s="78"/>
    </row>
    <row r="17" spans="1:38" s="181" customFormat="1" ht="24" customHeight="1" x14ac:dyDescent="0.2">
      <c r="A17" s="571"/>
      <c r="B17" s="619"/>
      <c r="C17" s="571"/>
      <c r="D17" s="179" t="s">
        <v>53</v>
      </c>
      <c r="E17" s="329">
        <v>0</v>
      </c>
      <c r="F17" s="83"/>
      <c r="G17" s="83"/>
      <c r="H17" s="222">
        <v>0</v>
      </c>
      <c r="I17" s="83"/>
      <c r="J17" s="187"/>
      <c r="K17" s="187"/>
      <c r="L17" s="187"/>
      <c r="M17" s="187"/>
      <c r="N17" s="571"/>
      <c r="O17" s="572"/>
      <c r="P17" s="548"/>
      <c r="Q17" s="571"/>
      <c r="R17" s="571"/>
      <c r="S17" s="548"/>
      <c r="T17" s="548"/>
      <c r="U17" s="548"/>
      <c r="V17" s="548"/>
      <c r="W17" s="548"/>
      <c r="X17" s="548"/>
      <c r="AA17" s="182"/>
      <c r="AB17" s="182"/>
      <c r="AC17" s="183"/>
      <c r="AD17" s="183"/>
      <c r="AE17" s="183"/>
      <c r="AF17" s="182"/>
      <c r="AG17" s="183"/>
      <c r="AH17" s="183"/>
      <c r="AI17" s="183"/>
      <c r="AJ17" s="184"/>
      <c r="AK17" s="184"/>
      <c r="AL17" s="184"/>
    </row>
    <row r="18" spans="1:38" ht="11.25" customHeight="1" x14ac:dyDescent="0.2">
      <c r="A18" s="571"/>
      <c r="B18" s="619"/>
      <c r="C18" s="571"/>
      <c r="D18" s="188"/>
      <c r="E18" s="649"/>
      <c r="F18" s="147"/>
      <c r="G18" s="147"/>
      <c r="H18" s="223"/>
      <c r="I18" s="147"/>
      <c r="J18" s="185"/>
      <c r="K18" s="185"/>
      <c r="L18" s="185"/>
      <c r="M18" s="185"/>
      <c r="N18" s="571"/>
      <c r="O18" s="572"/>
      <c r="P18" s="548"/>
      <c r="Q18" s="571"/>
      <c r="R18" s="571"/>
      <c r="S18" s="548"/>
      <c r="T18" s="548"/>
      <c r="U18" s="548"/>
      <c r="V18" s="548"/>
      <c r="W18" s="548"/>
      <c r="X18" s="548"/>
      <c r="AA18" s="77"/>
      <c r="AB18" s="77"/>
      <c r="AC18" s="78"/>
      <c r="AD18" s="78"/>
      <c r="AE18" s="78"/>
      <c r="AF18" s="77"/>
      <c r="AG18" s="78"/>
      <c r="AH18" s="78"/>
      <c r="AI18" s="78"/>
    </row>
    <row r="19" spans="1:38" ht="4.5" customHeight="1" x14ac:dyDescent="0.2">
      <c r="A19" s="571"/>
      <c r="B19" s="619"/>
      <c r="C19" s="571"/>
      <c r="D19" s="188"/>
      <c r="E19" s="649"/>
      <c r="F19" s="147"/>
      <c r="G19" s="147"/>
      <c r="H19" s="223"/>
      <c r="I19" s="147"/>
      <c r="J19" s="185"/>
      <c r="K19" s="185"/>
      <c r="L19" s="185"/>
      <c r="M19" s="185"/>
      <c r="N19" s="571"/>
      <c r="O19" s="572"/>
      <c r="P19" s="548"/>
      <c r="Q19" s="571"/>
      <c r="R19" s="571"/>
      <c r="S19" s="548"/>
      <c r="T19" s="548"/>
      <c r="U19" s="548"/>
      <c r="V19" s="548"/>
      <c r="W19" s="548"/>
      <c r="X19" s="548"/>
      <c r="AA19" s="77"/>
      <c r="AB19" s="77"/>
      <c r="AC19" s="78"/>
      <c r="AD19" s="78"/>
      <c r="AE19" s="78"/>
      <c r="AF19" s="77"/>
      <c r="AG19" s="78"/>
      <c r="AH19" s="78"/>
      <c r="AI19" s="78"/>
    </row>
    <row r="20" spans="1:38" ht="10.5" customHeight="1" thickBot="1" x14ac:dyDescent="0.25">
      <c r="A20" s="571"/>
      <c r="B20" s="619"/>
      <c r="C20" s="571"/>
      <c r="D20" s="189"/>
      <c r="E20" s="650"/>
      <c r="F20" s="101"/>
      <c r="G20" s="101"/>
      <c r="H20" s="224"/>
      <c r="I20" s="101"/>
      <c r="J20" s="186"/>
      <c r="K20" s="186"/>
      <c r="L20" s="186"/>
      <c r="M20" s="186"/>
      <c r="N20" s="571"/>
      <c r="O20" s="572"/>
      <c r="P20" s="548"/>
      <c r="Q20" s="571"/>
      <c r="R20" s="571"/>
      <c r="S20" s="548"/>
      <c r="T20" s="548"/>
      <c r="U20" s="548"/>
      <c r="V20" s="548"/>
      <c r="W20" s="548"/>
      <c r="X20" s="548"/>
      <c r="AA20" s="77"/>
      <c r="AB20" s="77"/>
      <c r="AC20" s="78"/>
      <c r="AD20" s="78"/>
      <c r="AE20" s="78"/>
      <c r="AF20" s="77"/>
      <c r="AG20" s="78"/>
      <c r="AH20" s="78"/>
      <c r="AI20" s="78"/>
    </row>
    <row r="21" spans="1:38" ht="10.5" customHeight="1" thickBot="1" x14ac:dyDescent="0.25">
      <c r="A21" s="571"/>
      <c r="B21" s="619"/>
      <c r="C21" s="571" t="s">
        <v>160</v>
      </c>
      <c r="D21" s="92" t="s">
        <v>44</v>
      </c>
      <c r="E21" s="330">
        <v>87</v>
      </c>
      <c r="F21" s="82"/>
      <c r="G21" s="82"/>
      <c r="H21" s="220">
        <v>87</v>
      </c>
      <c r="I21" s="82"/>
      <c r="J21" s="82"/>
      <c r="K21" s="82"/>
      <c r="L21" s="82"/>
      <c r="M21" s="82"/>
      <c r="N21" s="571" t="s">
        <v>160</v>
      </c>
      <c r="O21" s="572"/>
      <c r="P21" s="573"/>
      <c r="Q21" s="571" t="s">
        <v>160</v>
      </c>
      <c r="R21" s="571" t="s">
        <v>160</v>
      </c>
      <c r="S21" s="548">
        <v>48702</v>
      </c>
      <c r="T21" s="548">
        <v>47832</v>
      </c>
      <c r="U21" s="548" t="s">
        <v>188</v>
      </c>
      <c r="V21" s="548" t="s">
        <v>190</v>
      </c>
      <c r="W21" s="548" t="s">
        <v>189</v>
      </c>
      <c r="X21" s="548">
        <f>S21+T21</f>
        <v>96534</v>
      </c>
      <c r="AA21" s="77">
        <v>12</v>
      </c>
      <c r="AB21" s="77" t="s">
        <v>46</v>
      </c>
      <c r="AC21" s="78"/>
      <c r="AD21" s="78"/>
      <c r="AE21" s="78"/>
      <c r="AF21" s="77" t="s">
        <v>45</v>
      </c>
      <c r="AG21" s="78"/>
      <c r="AH21" s="78"/>
      <c r="AI21" s="78"/>
    </row>
    <row r="22" spans="1:38" ht="10.5" customHeight="1" x14ac:dyDescent="0.2">
      <c r="A22" s="571"/>
      <c r="B22" s="619"/>
      <c r="C22" s="571"/>
      <c r="D22" s="92" t="s">
        <v>47</v>
      </c>
      <c r="E22" s="648">
        <v>35343403.924999997</v>
      </c>
      <c r="F22" s="79"/>
      <c r="G22" s="79"/>
      <c r="H22" s="221">
        <v>35343403.924999997</v>
      </c>
      <c r="I22" s="79"/>
      <c r="J22" s="79"/>
      <c r="K22" s="79"/>
      <c r="L22" s="83"/>
      <c r="M22" s="83"/>
      <c r="N22" s="571"/>
      <c r="O22" s="572"/>
      <c r="P22" s="573"/>
      <c r="Q22" s="571"/>
      <c r="R22" s="571"/>
      <c r="S22" s="548"/>
      <c r="T22" s="548"/>
      <c r="U22" s="548"/>
      <c r="V22" s="548"/>
      <c r="W22" s="548"/>
      <c r="X22" s="548"/>
      <c r="AA22" s="77">
        <v>13</v>
      </c>
      <c r="AB22" s="77" t="s">
        <v>48</v>
      </c>
      <c r="AC22" s="78"/>
      <c r="AD22" s="78"/>
      <c r="AE22" s="78"/>
      <c r="AF22" s="77" t="s">
        <v>49</v>
      </c>
      <c r="AG22" s="78"/>
      <c r="AH22" s="78"/>
      <c r="AI22" s="78"/>
    </row>
    <row r="23" spans="1:38" ht="10.5" customHeight="1" x14ac:dyDescent="0.2">
      <c r="A23" s="571"/>
      <c r="B23" s="619"/>
      <c r="C23" s="571"/>
      <c r="D23" s="93" t="s">
        <v>50</v>
      </c>
      <c r="E23" s="329"/>
      <c r="F23" s="83"/>
      <c r="G23" s="83"/>
      <c r="H23" s="222"/>
      <c r="I23" s="83"/>
      <c r="J23" s="83"/>
      <c r="K23" s="83"/>
      <c r="L23" s="83"/>
      <c r="M23" s="83"/>
      <c r="N23" s="571"/>
      <c r="O23" s="572"/>
      <c r="P23" s="573"/>
      <c r="Q23" s="571"/>
      <c r="R23" s="571"/>
      <c r="S23" s="548"/>
      <c r="T23" s="548"/>
      <c r="U23" s="548"/>
      <c r="V23" s="548"/>
      <c r="W23" s="548"/>
      <c r="X23" s="548"/>
      <c r="AA23" s="77">
        <v>14</v>
      </c>
      <c r="AB23" s="77" t="s">
        <v>51</v>
      </c>
      <c r="AC23" s="78"/>
      <c r="AD23" s="78"/>
      <c r="AE23" s="78"/>
      <c r="AF23" s="77" t="s">
        <v>52</v>
      </c>
      <c r="AG23" s="78"/>
      <c r="AH23" s="78"/>
      <c r="AI23" s="78"/>
    </row>
    <row r="24" spans="1:38" s="181" customFormat="1" ht="21.75" customHeight="1" x14ac:dyDescent="0.2">
      <c r="A24" s="571"/>
      <c r="B24" s="619"/>
      <c r="C24" s="571"/>
      <c r="D24" s="179" t="s">
        <v>53</v>
      </c>
      <c r="E24" s="329">
        <v>0</v>
      </c>
      <c r="F24" s="83"/>
      <c r="G24" s="83"/>
      <c r="H24" s="222">
        <v>0</v>
      </c>
      <c r="I24" s="83"/>
      <c r="J24" s="187"/>
      <c r="K24" s="187"/>
      <c r="L24" s="187"/>
      <c r="M24" s="187"/>
      <c r="N24" s="571"/>
      <c r="O24" s="572"/>
      <c r="P24" s="573"/>
      <c r="Q24" s="571"/>
      <c r="R24" s="571"/>
      <c r="S24" s="548"/>
      <c r="T24" s="548"/>
      <c r="U24" s="548"/>
      <c r="V24" s="548"/>
      <c r="W24" s="548"/>
      <c r="X24" s="548"/>
      <c r="AA24" s="182"/>
      <c r="AB24" s="182"/>
      <c r="AC24" s="183"/>
      <c r="AD24" s="183"/>
      <c r="AE24" s="183"/>
      <c r="AF24" s="182"/>
      <c r="AG24" s="183"/>
      <c r="AH24" s="183"/>
      <c r="AI24" s="183"/>
      <c r="AJ24" s="184"/>
      <c r="AK24" s="184"/>
      <c r="AL24" s="184"/>
    </row>
    <row r="25" spans="1:38" ht="11.25" customHeight="1" x14ac:dyDescent="0.2">
      <c r="A25" s="571"/>
      <c r="B25" s="619"/>
      <c r="C25" s="571"/>
      <c r="D25" s="188"/>
      <c r="E25" s="649"/>
      <c r="F25" s="147"/>
      <c r="G25" s="147"/>
      <c r="H25" s="223"/>
      <c r="I25" s="147"/>
      <c r="J25" s="185"/>
      <c r="K25" s="185"/>
      <c r="L25" s="185"/>
      <c r="M25" s="185"/>
      <c r="N25" s="571"/>
      <c r="O25" s="572"/>
      <c r="P25" s="573"/>
      <c r="Q25" s="571"/>
      <c r="R25" s="571"/>
      <c r="S25" s="548"/>
      <c r="T25" s="548"/>
      <c r="U25" s="548"/>
      <c r="V25" s="548"/>
      <c r="W25" s="548"/>
      <c r="X25" s="548"/>
      <c r="AA25" s="77"/>
      <c r="AB25" s="77"/>
      <c r="AC25" s="78"/>
      <c r="AD25" s="78"/>
      <c r="AE25" s="78"/>
      <c r="AF25" s="77"/>
      <c r="AG25" s="78"/>
      <c r="AH25" s="78"/>
      <c r="AI25" s="78"/>
    </row>
    <row r="26" spans="1:38" ht="8.25" customHeight="1" x14ac:dyDescent="0.2">
      <c r="A26" s="571"/>
      <c r="B26" s="619"/>
      <c r="C26" s="571"/>
      <c r="D26" s="188"/>
      <c r="E26" s="649"/>
      <c r="F26" s="147"/>
      <c r="G26" s="147"/>
      <c r="H26" s="223"/>
      <c r="I26" s="147"/>
      <c r="J26" s="185"/>
      <c r="K26" s="185"/>
      <c r="L26" s="185"/>
      <c r="M26" s="185"/>
      <c r="N26" s="571"/>
      <c r="O26" s="572"/>
      <c r="P26" s="573"/>
      <c r="Q26" s="571"/>
      <c r="R26" s="571"/>
      <c r="S26" s="548"/>
      <c r="T26" s="548"/>
      <c r="U26" s="548"/>
      <c r="V26" s="548"/>
      <c r="W26" s="548"/>
      <c r="X26" s="548"/>
      <c r="AA26" s="77"/>
      <c r="AB26" s="77"/>
      <c r="AC26" s="78"/>
      <c r="AD26" s="78"/>
      <c r="AE26" s="78"/>
      <c r="AF26" s="77"/>
      <c r="AG26" s="78"/>
      <c r="AH26" s="78"/>
      <c r="AI26" s="78"/>
    </row>
    <row r="27" spans="1:38" ht="6" customHeight="1" thickBot="1" x14ac:dyDescent="0.25">
      <c r="A27" s="571"/>
      <c r="B27" s="619"/>
      <c r="C27" s="571"/>
      <c r="D27" s="189"/>
      <c r="E27" s="650"/>
      <c r="F27" s="101"/>
      <c r="G27" s="101"/>
      <c r="H27" s="224"/>
      <c r="I27" s="101"/>
      <c r="J27" s="186"/>
      <c r="K27" s="186"/>
      <c r="L27" s="186"/>
      <c r="M27" s="186"/>
      <c r="N27" s="571"/>
      <c r="O27" s="572"/>
      <c r="P27" s="573"/>
      <c r="Q27" s="571"/>
      <c r="R27" s="571"/>
      <c r="S27" s="548"/>
      <c r="T27" s="548"/>
      <c r="U27" s="548"/>
      <c r="V27" s="548"/>
      <c r="W27" s="548"/>
      <c r="X27" s="548"/>
      <c r="AA27" s="77"/>
      <c r="AB27" s="77"/>
      <c r="AC27" s="78"/>
      <c r="AD27" s="78"/>
      <c r="AE27" s="78"/>
      <c r="AF27" s="77"/>
      <c r="AG27" s="78"/>
      <c r="AH27" s="78"/>
      <c r="AI27" s="78"/>
    </row>
    <row r="28" spans="1:38" ht="10.5" customHeight="1" thickBot="1" x14ac:dyDescent="0.25">
      <c r="A28" s="571"/>
      <c r="B28" s="619"/>
      <c r="C28" s="571" t="s">
        <v>161</v>
      </c>
      <c r="D28" s="92" t="s">
        <v>44</v>
      </c>
      <c r="E28" s="226">
        <v>322</v>
      </c>
      <c r="F28" s="84"/>
      <c r="G28" s="84"/>
      <c r="H28" s="225">
        <v>322</v>
      </c>
      <c r="I28" s="84"/>
      <c r="J28" s="84"/>
      <c r="K28" s="84"/>
      <c r="L28" s="84"/>
      <c r="M28" s="84"/>
      <c r="N28" s="571" t="s">
        <v>161</v>
      </c>
      <c r="O28" s="572"/>
      <c r="P28" s="573"/>
      <c r="Q28" s="571" t="s">
        <v>161</v>
      </c>
      <c r="R28" s="571" t="s">
        <v>161</v>
      </c>
      <c r="S28" s="548">
        <v>192514</v>
      </c>
      <c r="T28" s="548">
        <v>203869</v>
      </c>
      <c r="U28" s="548" t="s">
        <v>188</v>
      </c>
      <c r="V28" s="548" t="s">
        <v>190</v>
      </c>
      <c r="W28" s="548" t="s">
        <v>189</v>
      </c>
      <c r="X28" s="548">
        <f>S28+T28</f>
        <v>396383</v>
      </c>
      <c r="AA28" s="77">
        <v>12</v>
      </c>
      <c r="AB28" s="77" t="s">
        <v>46</v>
      </c>
      <c r="AC28" s="78"/>
      <c r="AD28" s="78"/>
      <c r="AE28" s="78"/>
      <c r="AF28" s="77" t="s">
        <v>45</v>
      </c>
      <c r="AG28" s="78"/>
      <c r="AH28" s="78"/>
      <c r="AI28" s="78"/>
    </row>
    <row r="29" spans="1:38" ht="11.25" customHeight="1" x14ac:dyDescent="0.2">
      <c r="A29" s="571"/>
      <c r="B29" s="619"/>
      <c r="C29" s="571"/>
      <c r="D29" s="92" t="s">
        <v>47</v>
      </c>
      <c r="E29" s="648">
        <v>35343403.924999997</v>
      </c>
      <c r="F29" s="79"/>
      <c r="G29" s="79"/>
      <c r="H29" s="221">
        <v>35343403.924999997</v>
      </c>
      <c r="I29" s="79"/>
      <c r="J29" s="79"/>
      <c r="K29" s="79"/>
      <c r="L29" s="83"/>
      <c r="M29" s="83"/>
      <c r="N29" s="571"/>
      <c r="O29" s="572"/>
      <c r="P29" s="573"/>
      <c r="Q29" s="571"/>
      <c r="R29" s="571"/>
      <c r="S29" s="548"/>
      <c r="T29" s="548"/>
      <c r="U29" s="548"/>
      <c r="V29" s="548"/>
      <c r="W29" s="548"/>
      <c r="X29" s="548"/>
      <c r="AA29" s="77">
        <v>13</v>
      </c>
      <c r="AB29" s="77" t="s">
        <v>48</v>
      </c>
      <c r="AC29" s="78"/>
      <c r="AD29" s="78"/>
      <c r="AE29" s="78"/>
      <c r="AF29" s="77" t="s">
        <v>49</v>
      </c>
      <c r="AG29" s="78"/>
      <c r="AH29" s="78"/>
      <c r="AI29" s="78"/>
    </row>
    <row r="30" spans="1:38" ht="10.5" customHeight="1" x14ac:dyDescent="0.2">
      <c r="A30" s="571"/>
      <c r="B30" s="619"/>
      <c r="C30" s="571"/>
      <c r="D30" s="93" t="s">
        <v>50</v>
      </c>
      <c r="E30" s="329"/>
      <c r="F30" s="83"/>
      <c r="G30" s="83"/>
      <c r="H30" s="222"/>
      <c r="I30" s="83"/>
      <c r="J30" s="83"/>
      <c r="K30" s="83"/>
      <c r="L30" s="83"/>
      <c r="M30" s="83"/>
      <c r="N30" s="571"/>
      <c r="O30" s="572"/>
      <c r="P30" s="573"/>
      <c r="Q30" s="571"/>
      <c r="R30" s="571"/>
      <c r="S30" s="548"/>
      <c r="T30" s="548"/>
      <c r="U30" s="548"/>
      <c r="V30" s="548"/>
      <c r="W30" s="548"/>
      <c r="X30" s="548"/>
      <c r="AA30" s="77">
        <v>14</v>
      </c>
      <c r="AB30" s="77" t="s">
        <v>51</v>
      </c>
      <c r="AC30" s="78"/>
      <c r="AD30" s="78"/>
      <c r="AE30" s="78"/>
      <c r="AF30" s="77" t="s">
        <v>52</v>
      </c>
      <c r="AG30" s="78"/>
      <c r="AH30" s="78"/>
      <c r="AI30" s="78"/>
    </row>
    <row r="31" spans="1:38" s="181" customFormat="1" ht="21.75" customHeight="1" x14ac:dyDescent="0.2">
      <c r="A31" s="571"/>
      <c r="B31" s="619"/>
      <c r="C31" s="571"/>
      <c r="D31" s="179" t="s">
        <v>53</v>
      </c>
      <c r="E31" s="329">
        <v>0</v>
      </c>
      <c r="F31" s="83"/>
      <c r="G31" s="83"/>
      <c r="H31" s="222">
        <v>0</v>
      </c>
      <c r="I31" s="83"/>
      <c r="J31" s="187"/>
      <c r="K31" s="187"/>
      <c r="L31" s="187"/>
      <c r="M31" s="187"/>
      <c r="N31" s="571"/>
      <c r="O31" s="572"/>
      <c r="P31" s="573"/>
      <c r="Q31" s="571"/>
      <c r="R31" s="571"/>
      <c r="S31" s="548"/>
      <c r="T31" s="548"/>
      <c r="U31" s="548"/>
      <c r="V31" s="548"/>
      <c r="W31" s="548"/>
      <c r="X31" s="548"/>
      <c r="AA31" s="182"/>
      <c r="AB31" s="182"/>
      <c r="AC31" s="183"/>
      <c r="AD31" s="183"/>
      <c r="AE31" s="183"/>
      <c r="AF31" s="182"/>
      <c r="AG31" s="183"/>
      <c r="AH31" s="183"/>
      <c r="AI31" s="183"/>
      <c r="AJ31" s="184"/>
      <c r="AK31" s="184"/>
      <c r="AL31" s="184"/>
    </row>
    <row r="32" spans="1:38" ht="10.5" customHeight="1" x14ac:dyDescent="0.2">
      <c r="A32" s="571"/>
      <c r="B32" s="619"/>
      <c r="C32" s="571"/>
      <c r="D32" s="188"/>
      <c r="E32" s="649"/>
      <c r="F32" s="147"/>
      <c r="G32" s="147"/>
      <c r="H32" s="223"/>
      <c r="I32" s="147"/>
      <c r="J32" s="185"/>
      <c r="K32" s="185"/>
      <c r="L32" s="185"/>
      <c r="M32" s="185"/>
      <c r="N32" s="571"/>
      <c r="O32" s="572"/>
      <c r="P32" s="573"/>
      <c r="Q32" s="571"/>
      <c r="R32" s="571"/>
      <c r="S32" s="548"/>
      <c r="T32" s="548"/>
      <c r="U32" s="548"/>
      <c r="V32" s="548"/>
      <c r="W32" s="548"/>
      <c r="X32" s="548"/>
      <c r="AA32" s="77"/>
      <c r="AB32" s="77"/>
      <c r="AC32" s="78"/>
      <c r="AD32" s="78"/>
      <c r="AE32" s="78"/>
      <c r="AF32" s="77"/>
      <c r="AG32" s="78"/>
      <c r="AH32" s="78"/>
      <c r="AI32" s="78"/>
    </row>
    <row r="33" spans="1:38" ht="10.5" customHeight="1" x14ac:dyDescent="0.2">
      <c r="A33" s="571"/>
      <c r="B33" s="619"/>
      <c r="C33" s="571"/>
      <c r="D33" s="188"/>
      <c r="E33" s="649"/>
      <c r="F33" s="147"/>
      <c r="G33" s="147"/>
      <c r="H33" s="223"/>
      <c r="I33" s="147"/>
      <c r="J33" s="185"/>
      <c r="K33" s="185"/>
      <c r="L33" s="185"/>
      <c r="M33" s="185"/>
      <c r="N33" s="571"/>
      <c r="O33" s="572"/>
      <c r="P33" s="573"/>
      <c r="Q33" s="571"/>
      <c r="R33" s="571"/>
      <c r="S33" s="548"/>
      <c r="T33" s="548"/>
      <c r="U33" s="548"/>
      <c r="V33" s="548"/>
      <c r="W33" s="548"/>
      <c r="X33" s="548"/>
      <c r="AA33" s="77"/>
      <c r="AB33" s="77"/>
      <c r="AC33" s="78"/>
      <c r="AD33" s="78"/>
      <c r="AE33" s="78"/>
      <c r="AF33" s="77"/>
      <c r="AG33" s="78"/>
      <c r="AH33" s="78"/>
      <c r="AI33" s="78"/>
    </row>
    <row r="34" spans="1:38" ht="0.75" customHeight="1" thickBot="1" x14ac:dyDescent="0.3">
      <c r="A34" s="571"/>
      <c r="B34" s="619"/>
      <c r="C34" s="571"/>
      <c r="D34" s="148"/>
      <c r="E34" s="650"/>
      <c r="F34" s="101"/>
      <c r="G34" s="101"/>
      <c r="H34" s="224"/>
      <c r="I34" s="101"/>
      <c r="J34" s="186"/>
      <c r="K34" s="186"/>
      <c r="L34" s="186"/>
      <c r="M34" s="186"/>
      <c r="N34" s="571"/>
      <c r="O34" s="572"/>
      <c r="P34" s="573"/>
      <c r="Q34" s="571"/>
      <c r="R34" s="571"/>
      <c r="S34" s="548"/>
      <c r="T34" s="548"/>
      <c r="U34" s="548"/>
      <c r="V34" s="548"/>
      <c r="W34" s="548"/>
      <c r="X34" s="548"/>
      <c r="AA34" s="77"/>
      <c r="AB34" s="77"/>
      <c r="AC34" s="78"/>
      <c r="AD34" s="78"/>
      <c r="AE34" s="78"/>
      <c r="AF34" s="77"/>
      <c r="AG34" s="78"/>
      <c r="AH34" s="78"/>
      <c r="AI34" s="78"/>
    </row>
    <row r="35" spans="1:38" ht="10.5" customHeight="1" thickBot="1" x14ac:dyDescent="0.25">
      <c r="A35" s="571"/>
      <c r="B35" s="619"/>
      <c r="C35" s="571" t="s">
        <v>162</v>
      </c>
      <c r="D35" s="92" t="s">
        <v>44</v>
      </c>
      <c r="E35" s="226">
        <v>343</v>
      </c>
      <c r="F35" s="84"/>
      <c r="G35" s="84"/>
      <c r="H35" s="225">
        <v>343</v>
      </c>
      <c r="I35" s="84"/>
      <c r="J35" s="84"/>
      <c r="K35" s="84"/>
      <c r="L35" s="84"/>
      <c r="M35" s="84"/>
      <c r="N35" s="571" t="s">
        <v>162</v>
      </c>
      <c r="O35" s="596"/>
      <c r="P35" s="596"/>
      <c r="Q35" s="571" t="s">
        <v>162</v>
      </c>
      <c r="R35" s="571" t="s">
        <v>162</v>
      </c>
      <c r="S35" s="548">
        <v>164937</v>
      </c>
      <c r="T35" s="548">
        <v>172215</v>
      </c>
      <c r="U35" s="548" t="s">
        <v>188</v>
      </c>
      <c r="V35" s="548" t="s">
        <v>190</v>
      </c>
      <c r="W35" s="548" t="s">
        <v>189</v>
      </c>
      <c r="X35" s="548">
        <f>S35+T35</f>
        <v>337152</v>
      </c>
      <c r="AA35" s="77">
        <v>12</v>
      </c>
      <c r="AB35" s="77" t="s">
        <v>46</v>
      </c>
      <c r="AC35" s="78"/>
      <c r="AD35" s="78"/>
      <c r="AE35" s="78"/>
      <c r="AF35" s="77" t="s">
        <v>45</v>
      </c>
      <c r="AG35" s="78"/>
      <c r="AH35" s="78"/>
      <c r="AI35" s="78"/>
    </row>
    <row r="36" spans="1:38" ht="11.25" customHeight="1" x14ac:dyDescent="0.2">
      <c r="A36" s="571"/>
      <c r="B36" s="619"/>
      <c r="C36" s="571"/>
      <c r="D36" s="92" t="s">
        <v>47</v>
      </c>
      <c r="E36" s="648">
        <v>35343403.924999997</v>
      </c>
      <c r="F36" s="79"/>
      <c r="G36" s="79"/>
      <c r="H36" s="221">
        <v>35343403.924999997</v>
      </c>
      <c r="I36" s="79"/>
      <c r="J36" s="79"/>
      <c r="K36" s="79"/>
      <c r="L36" s="83"/>
      <c r="M36" s="83"/>
      <c r="N36" s="571"/>
      <c r="O36" s="597"/>
      <c r="P36" s="597"/>
      <c r="Q36" s="571"/>
      <c r="R36" s="571"/>
      <c r="S36" s="548"/>
      <c r="T36" s="548"/>
      <c r="U36" s="548"/>
      <c r="V36" s="548"/>
      <c r="W36" s="548"/>
      <c r="X36" s="548"/>
      <c r="AA36" s="77">
        <v>13</v>
      </c>
      <c r="AB36" s="77" t="s">
        <v>48</v>
      </c>
      <c r="AC36" s="78"/>
      <c r="AD36" s="78"/>
      <c r="AE36" s="78"/>
      <c r="AF36" s="77" t="s">
        <v>49</v>
      </c>
      <c r="AG36" s="78"/>
      <c r="AH36" s="78"/>
      <c r="AI36" s="78"/>
    </row>
    <row r="37" spans="1:38" ht="10.5" customHeight="1" x14ac:dyDescent="0.2">
      <c r="A37" s="571"/>
      <c r="B37" s="619"/>
      <c r="C37" s="571"/>
      <c r="D37" s="93" t="s">
        <v>50</v>
      </c>
      <c r="E37" s="329"/>
      <c r="F37" s="83"/>
      <c r="G37" s="83"/>
      <c r="H37" s="222"/>
      <c r="I37" s="83"/>
      <c r="J37" s="83"/>
      <c r="K37" s="83"/>
      <c r="L37" s="83"/>
      <c r="M37" s="83"/>
      <c r="N37" s="571"/>
      <c r="O37" s="597"/>
      <c r="P37" s="597"/>
      <c r="Q37" s="571"/>
      <c r="R37" s="571"/>
      <c r="S37" s="548"/>
      <c r="T37" s="548"/>
      <c r="U37" s="548"/>
      <c r="V37" s="548"/>
      <c r="W37" s="548"/>
      <c r="X37" s="548"/>
      <c r="AA37" s="77">
        <v>14</v>
      </c>
      <c r="AB37" s="77" t="s">
        <v>51</v>
      </c>
      <c r="AC37" s="78"/>
      <c r="AD37" s="78"/>
      <c r="AE37" s="78"/>
      <c r="AF37" s="77" t="s">
        <v>52</v>
      </c>
      <c r="AG37" s="78"/>
      <c r="AH37" s="78"/>
      <c r="AI37" s="78"/>
    </row>
    <row r="38" spans="1:38" s="181" customFormat="1" ht="26.25" customHeight="1" x14ac:dyDescent="0.2">
      <c r="A38" s="571"/>
      <c r="B38" s="619"/>
      <c r="C38" s="571"/>
      <c r="D38" s="179" t="s">
        <v>53</v>
      </c>
      <c r="E38" s="329">
        <v>0</v>
      </c>
      <c r="F38" s="83"/>
      <c r="G38" s="83"/>
      <c r="H38" s="222">
        <v>0</v>
      </c>
      <c r="I38" s="83"/>
      <c r="J38" s="190"/>
      <c r="K38" s="190"/>
      <c r="L38" s="190"/>
      <c r="M38" s="190"/>
      <c r="N38" s="571"/>
      <c r="O38" s="597"/>
      <c r="P38" s="597"/>
      <c r="Q38" s="571"/>
      <c r="R38" s="571"/>
      <c r="S38" s="548"/>
      <c r="T38" s="548"/>
      <c r="U38" s="548"/>
      <c r="V38" s="548"/>
      <c r="W38" s="548"/>
      <c r="X38" s="548"/>
      <c r="AA38" s="182"/>
      <c r="AB38" s="182"/>
      <c r="AC38" s="183"/>
      <c r="AD38" s="183"/>
      <c r="AE38" s="183"/>
      <c r="AF38" s="182"/>
      <c r="AG38" s="183"/>
      <c r="AH38" s="183"/>
      <c r="AI38" s="183"/>
      <c r="AJ38" s="184"/>
      <c r="AK38" s="184"/>
      <c r="AL38" s="184"/>
    </row>
    <row r="39" spans="1:38" ht="10.5" customHeight="1" x14ac:dyDescent="0.2">
      <c r="A39" s="571"/>
      <c r="B39" s="619"/>
      <c r="C39" s="571"/>
      <c r="D39" s="188"/>
      <c r="E39" s="649"/>
      <c r="F39" s="147"/>
      <c r="G39" s="147"/>
      <c r="H39" s="223"/>
      <c r="I39" s="147"/>
      <c r="J39" s="146"/>
      <c r="K39" s="146"/>
      <c r="L39" s="146"/>
      <c r="M39" s="146"/>
      <c r="N39" s="571"/>
      <c r="O39" s="597"/>
      <c r="P39" s="597"/>
      <c r="Q39" s="571"/>
      <c r="R39" s="571"/>
      <c r="S39" s="548"/>
      <c r="T39" s="548"/>
      <c r="U39" s="548"/>
      <c r="V39" s="548"/>
      <c r="W39" s="548"/>
      <c r="X39" s="548"/>
      <c r="AA39" s="77"/>
      <c r="AB39" s="77"/>
      <c r="AC39" s="78"/>
      <c r="AD39" s="78"/>
      <c r="AE39" s="78"/>
      <c r="AF39" s="77"/>
      <c r="AG39" s="78"/>
      <c r="AH39" s="78"/>
      <c r="AI39" s="78"/>
    </row>
    <row r="40" spans="1:38" ht="10.5" customHeight="1" thickBot="1" x14ac:dyDescent="0.25">
      <c r="A40" s="571"/>
      <c r="B40" s="619"/>
      <c r="C40" s="571"/>
      <c r="D40" s="188"/>
      <c r="E40" s="649"/>
      <c r="F40" s="147"/>
      <c r="G40" s="147"/>
      <c r="H40" s="223"/>
      <c r="I40" s="147"/>
      <c r="J40" s="146"/>
      <c r="K40" s="146"/>
      <c r="L40" s="146"/>
      <c r="M40" s="146"/>
      <c r="N40" s="571"/>
      <c r="O40" s="598"/>
      <c r="P40" s="598"/>
      <c r="Q40" s="571"/>
      <c r="R40" s="571"/>
      <c r="S40" s="548"/>
      <c r="T40" s="548"/>
      <c r="U40" s="548"/>
      <c r="V40" s="548"/>
      <c r="W40" s="548"/>
      <c r="X40" s="548"/>
      <c r="AA40" s="77"/>
      <c r="AB40" s="77"/>
      <c r="AC40" s="78"/>
      <c r="AD40" s="78"/>
      <c r="AE40" s="78"/>
      <c r="AF40" s="77"/>
      <c r="AG40" s="78"/>
      <c r="AH40" s="78"/>
      <c r="AI40" s="78"/>
    </row>
    <row r="41" spans="1:38" ht="10.5" customHeight="1" thickBot="1" x14ac:dyDescent="0.25">
      <c r="A41" s="571"/>
      <c r="B41" s="619"/>
      <c r="C41" s="595" t="s">
        <v>163</v>
      </c>
      <c r="D41" s="92" t="s">
        <v>44</v>
      </c>
      <c r="E41" s="226">
        <v>159</v>
      </c>
      <c r="F41" s="81"/>
      <c r="G41" s="81"/>
      <c r="H41" s="226">
        <v>159</v>
      </c>
      <c r="I41" s="81"/>
      <c r="J41" s="81"/>
      <c r="K41" s="81"/>
      <c r="L41" s="81"/>
      <c r="M41" s="81"/>
      <c r="N41" s="595" t="s">
        <v>163</v>
      </c>
      <c r="O41" s="596"/>
      <c r="P41" s="600"/>
      <c r="Q41" s="595" t="s">
        <v>163</v>
      </c>
      <c r="R41" s="595" t="s">
        <v>163</v>
      </c>
      <c r="S41" s="548">
        <v>93839</v>
      </c>
      <c r="T41" s="548">
        <v>95683</v>
      </c>
      <c r="U41" s="548" t="s">
        <v>188</v>
      </c>
      <c r="V41" s="548" t="s">
        <v>190</v>
      </c>
      <c r="W41" s="548" t="s">
        <v>189</v>
      </c>
      <c r="X41" s="548">
        <f>S41+T41</f>
        <v>189522</v>
      </c>
      <c r="AA41" s="77"/>
      <c r="AB41" s="77"/>
      <c r="AC41" s="78"/>
      <c r="AD41" s="78"/>
      <c r="AE41" s="78"/>
      <c r="AF41" s="77"/>
      <c r="AG41" s="78"/>
      <c r="AH41" s="78"/>
      <c r="AI41" s="78"/>
    </row>
    <row r="42" spans="1:38" ht="10.5" customHeight="1" x14ac:dyDescent="0.2">
      <c r="A42" s="571"/>
      <c r="B42" s="619"/>
      <c r="C42" s="595"/>
      <c r="D42" s="92" t="s">
        <v>47</v>
      </c>
      <c r="E42" s="648">
        <v>35343403.924999997</v>
      </c>
      <c r="F42" s="79"/>
      <c r="G42" s="79"/>
      <c r="H42" s="221">
        <v>35343403.924999997</v>
      </c>
      <c r="I42" s="79"/>
      <c r="J42" s="79"/>
      <c r="K42" s="79"/>
      <c r="L42" s="80"/>
      <c r="M42" s="80"/>
      <c r="N42" s="595"/>
      <c r="O42" s="597"/>
      <c r="P42" s="601"/>
      <c r="Q42" s="595"/>
      <c r="R42" s="595"/>
      <c r="S42" s="548"/>
      <c r="T42" s="548"/>
      <c r="U42" s="548"/>
      <c r="V42" s="548"/>
      <c r="W42" s="548"/>
      <c r="X42" s="548"/>
      <c r="AA42" s="77"/>
      <c r="AB42" s="77"/>
      <c r="AC42" s="78"/>
      <c r="AD42" s="78"/>
      <c r="AE42" s="78"/>
      <c r="AF42" s="77"/>
      <c r="AG42" s="78"/>
      <c r="AH42" s="78"/>
      <c r="AI42" s="78"/>
    </row>
    <row r="43" spans="1:38" ht="10.5" customHeight="1" x14ac:dyDescent="0.2">
      <c r="A43" s="571"/>
      <c r="B43" s="619"/>
      <c r="C43" s="595"/>
      <c r="D43" s="93" t="s">
        <v>50</v>
      </c>
      <c r="E43" s="329"/>
      <c r="F43" s="80"/>
      <c r="G43" s="80"/>
      <c r="H43" s="323"/>
      <c r="I43" s="80"/>
      <c r="J43" s="80"/>
      <c r="K43" s="83"/>
      <c r="L43" s="83"/>
      <c r="M43" s="83"/>
      <c r="N43" s="595"/>
      <c r="O43" s="597"/>
      <c r="P43" s="601"/>
      <c r="Q43" s="595"/>
      <c r="R43" s="595"/>
      <c r="S43" s="548"/>
      <c r="T43" s="548"/>
      <c r="U43" s="548"/>
      <c r="V43" s="548"/>
      <c r="W43" s="548"/>
      <c r="X43" s="548"/>
      <c r="AA43" s="77"/>
      <c r="AB43" s="77"/>
      <c r="AC43" s="78"/>
      <c r="AD43" s="78"/>
      <c r="AE43" s="78"/>
      <c r="AF43" s="77"/>
      <c r="AG43" s="78"/>
      <c r="AH43" s="78"/>
      <c r="AI43" s="78"/>
    </row>
    <row r="44" spans="1:38" ht="27" customHeight="1" x14ac:dyDescent="0.2">
      <c r="A44" s="571"/>
      <c r="B44" s="619"/>
      <c r="C44" s="595"/>
      <c r="D44" s="93" t="s">
        <v>53</v>
      </c>
      <c r="E44" s="329">
        <v>0</v>
      </c>
      <c r="F44" s="79"/>
      <c r="G44" s="79"/>
      <c r="H44" s="222">
        <v>0</v>
      </c>
      <c r="I44" s="79"/>
      <c r="J44" s="79"/>
      <c r="K44" s="79"/>
      <c r="L44" s="143"/>
      <c r="M44" s="143"/>
      <c r="N44" s="595"/>
      <c r="O44" s="597"/>
      <c r="P44" s="601"/>
      <c r="Q44" s="595"/>
      <c r="R44" s="595"/>
      <c r="S44" s="548"/>
      <c r="T44" s="548"/>
      <c r="U44" s="548"/>
      <c r="V44" s="548"/>
      <c r="W44" s="548"/>
      <c r="X44" s="548"/>
      <c r="AA44" s="77"/>
      <c r="AB44" s="77"/>
      <c r="AC44" s="78"/>
      <c r="AD44" s="78"/>
      <c r="AE44" s="78"/>
      <c r="AF44" s="77"/>
      <c r="AG44" s="78"/>
      <c r="AH44" s="78"/>
      <c r="AI44" s="78"/>
    </row>
    <row r="45" spans="1:38" ht="16.5" customHeight="1" x14ac:dyDescent="0.2">
      <c r="A45" s="571"/>
      <c r="B45" s="619"/>
      <c r="C45" s="595"/>
      <c r="D45" s="188"/>
      <c r="E45" s="649"/>
      <c r="F45" s="192"/>
      <c r="G45" s="192"/>
      <c r="H45" s="223"/>
      <c r="I45" s="147"/>
      <c r="J45" s="146"/>
      <c r="K45" s="146"/>
      <c r="L45" s="146"/>
      <c r="M45" s="146"/>
      <c r="N45" s="595"/>
      <c r="O45" s="597"/>
      <c r="P45" s="601"/>
      <c r="Q45" s="595"/>
      <c r="R45" s="595"/>
      <c r="S45" s="548"/>
      <c r="T45" s="548"/>
      <c r="U45" s="548"/>
      <c r="V45" s="548"/>
      <c r="W45" s="548"/>
      <c r="X45" s="548"/>
      <c r="AA45" s="77"/>
      <c r="AB45" s="77"/>
      <c r="AC45" s="78"/>
      <c r="AD45" s="78"/>
      <c r="AE45" s="78"/>
      <c r="AF45" s="77"/>
      <c r="AG45" s="78"/>
      <c r="AH45" s="78"/>
      <c r="AI45" s="78"/>
    </row>
    <row r="46" spans="1:38" ht="17.25" customHeight="1" thickBot="1" x14ac:dyDescent="0.25">
      <c r="A46" s="571"/>
      <c r="B46" s="619"/>
      <c r="C46" s="595"/>
      <c r="D46" s="191"/>
      <c r="E46" s="651"/>
      <c r="F46" s="192"/>
      <c r="G46" s="192"/>
      <c r="H46" s="227"/>
      <c r="I46" s="147"/>
      <c r="J46" s="146"/>
      <c r="K46" s="146"/>
      <c r="L46" s="146"/>
      <c r="M46" s="146"/>
      <c r="N46" s="595"/>
      <c r="O46" s="598"/>
      <c r="P46" s="602"/>
      <c r="Q46" s="595"/>
      <c r="R46" s="595"/>
      <c r="S46" s="548"/>
      <c r="T46" s="548"/>
      <c r="U46" s="548"/>
      <c r="V46" s="548"/>
      <c r="W46" s="548"/>
      <c r="X46" s="548"/>
      <c r="AA46" s="77"/>
      <c r="AB46" s="77"/>
      <c r="AC46" s="78"/>
      <c r="AD46" s="78"/>
      <c r="AE46" s="78"/>
      <c r="AF46" s="77"/>
      <c r="AG46" s="78"/>
      <c r="AH46" s="78"/>
      <c r="AI46" s="78"/>
    </row>
    <row r="47" spans="1:38" ht="10.5" customHeight="1" thickBot="1" x14ac:dyDescent="0.25">
      <c r="A47" s="571"/>
      <c r="B47" s="619"/>
      <c r="C47" s="595" t="s">
        <v>164</v>
      </c>
      <c r="D47" s="92" t="s">
        <v>44</v>
      </c>
      <c r="E47" s="226">
        <v>513</v>
      </c>
      <c r="F47" s="81"/>
      <c r="G47" s="81"/>
      <c r="H47" s="226">
        <v>513</v>
      </c>
      <c r="I47" s="81"/>
      <c r="J47" s="81"/>
      <c r="K47" s="81"/>
      <c r="L47" s="81"/>
      <c r="M47" s="81"/>
      <c r="N47" s="595" t="s">
        <v>164</v>
      </c>
      <c r="O47" s="596"/>
      <c r="P47" s="596"/>
      <c r="Q47" s="595" t="s">
        <v>164</v>
      </c>
      <c r="R47" s="595" t="s">
        <v>164</v>
      </c>
      <c r="S47" s="548">
        <v>345676</v>
      </c>
      <c r="T47" s="548">
        <v>363363</v>
      </c>
      <c r="U47" s="548" t="s">
        <v>188</v>
      </c>
      <c r="V47" s="548" t="s">
        <v>190</v>
      </c>
      <c r="W47" s="548" t="s">
        <v>189</v>
      </c>
      <c r="X47" s="548">
        <f>S47+T47</f>
        <v>709039</v>
      </c>
      <c r="AA47" s="77"/>
      <c r="AB47" s="77"/>
      <c r="AC47" s="78"/>
      <c r="AD47" s="78"/>
      <c r="AE47" s="78"/>
      <c r="AF47" s="77"/>
      <c r="AG47" s="78"/>
      <c r="AH47" s="78"/>
      <c r="AI47" s="78"/>
    </row>
    <row r="48" spans="1:38" ht="10.5" customHeight="1" x14ac:dyDescent="0.2">
      <c r="A48" s="571"/>
      <c r="B48" s="619"/>
      <c r="C48" s="595"/>
      <c r="D48" s="92" t="s">
        <v>47</v>
      </c>
      <c r="E48" s="648">
        <v>35343403.924999997</v>
      </c>
      <c r="F48" s="79"/>
      <c r="G48" s="79"/>
      <c r="H48" s="221">
        <v>35343403.924999997</v>
      </c>
      <c r="I48" s="79"/>
      <c r="J48" s="79"/>
      <c r="K48" s="79"/>
      <c r="L48" s="80"/>
      <c r="M48" s="80"/>
      <c r="N48" s="595"/>
      <c r="O48" s="597"/>
      <c r="P48" s="597"/>
      <c r="Q48" s="595"/>
      <c r="R48" s="595"/>
      <c r="S48" s="548"/>
      <c r="T48" s="548"/>
      <c r="U48" s="548"/>
      <c r="V48" s="548"/>
      <c r="W48" s="548"/>
      <c r="X48" s="548"/>
      <c r="AA48" s="77"/>
      <c r="AB48" s="77"/>
      <c r="AC48" s="78"/>
      <c r="AD48" s="78"/>
      <c r="AE48" s="78"/>
      <c r="AF48" s="77"/>
      <c r="AG48" s="78"/>
      <c r="AH48" s="78"/>
      <c r="AI48" s="78"/>
    </row>
    <row r="49" spans="1:35" ht="10.5" customHeight="1" x14ac:dyDescent="0.2">
      <c r="A49" s="571"/>
      <c r="B49" s="619"/>
      <c r="C49" s="595"/>
      <c r="D49" s="93" t="s">
        <v>50</v>
      </c>
      <c r="E49" s="329"/>
      <c r="F49" s="80"/>
      <c r="G49" s="80"/>
      <c r="H49" s="323"/>
      <c r="I49" s="80"/>
      <c r="J49" s="80"/>
      <c r="K49" s="83"/>
      <c r="L49" s="83"/>
      <c r="M49" s="83"/>
      <c r="N49" s="595"/>
      <c r="O49" s="597"/>
      <c r="P49" s="597"/>
      <c r="Q49" s="595"/>
      <c r="R49" s="595"/>
      <c r="S49" s="548"/>
      <c r="T49" s="548"/>
      <c r="U49" s="548"/>
      <c r="V49" s="548"/>
      <c r="W49" s="548"/>
      <c r="X49" s="548"/>
      <c r="AA49" s="77"/>
      <c r="AB49" s="77"/>
      <c r="AC49" s="78"/>
      <c r="AD49" s="78"/>
      <c r="AE49" s="78"/>
      <c r="AF49" s="77"/>
      <c r="AG49" s="78"/>
      <c r="AH49" s="78"/>
      <c r="AI49" s="78"/>
    </row>
    <row r="50" spans="1:35" ht="27" customHeight="1" x14ac:dyDescent="0.2">
      <c r="A50" s="571"/>
      <c r="B50" s="619"/>
      <c r="C50" s="595"/>
      <c r="D50" s="93" t="s">
        <v>53</v>
      </c>
      <c r="E50" s="329">
        <v>0</v>
      </c>
      <c r="F50" s="79"/>
      <c r="G50" s="79"/>
      <c r="H50" s="222">
        <v>0</v>
      </c>
      <c r="I50" s="79"/>
      <c r="J50" s="79"/>
      <c r="K50" s="79"/>
      <c r="L50" s="143"/>
      <c r="M50" s="143"/>
      <c r="N50" s="595"/>
      <c r="O50" s="597"/>
      <c r="P50" s="597"/>
      <c r="Q50" s="595"/>
      <c r="R50" s="595"/>
      <c r="S50" s="548"/>
      <c r="T50" s="548"/>
      <c r="U50" s="548"/>
      <c r="V50" s="548"/>
      <c r="W50" s="548"/>
      <c r="X50" s="548"/>
      <c r="AA50" s="77"/>
      <c r="AB50" s="77"/>
      <c r="AC50" s="78"/>
      <c r="AD50" s="78"/>
      <c r="AE50" s="78"/>
      <c r="AF50" s="77"/>
      <c r="AG50" s="78"/>
      <c r="AH50" s="78"/>
      <c r="AI50" s="78"/>
    </row>
    <row r="51" spans="1:35" ht="16.5" customHeight="1" x14ac:dyDescent="0.2">
      <c r="A51" s="571"/>
      <c r="B51" s="619"/>
      <c r="C51" s="595"/>
      <c r="D51" s="188"/>
      <c r="E51" s="649"/>
      <c r="F51" s="192"/>
      <c r="G51" s="192"/>
      <c r="H51" s="223"/>
      <c r="I51" s="147"/>
      <c r="J51" s="146"/>
      <c r="K51" s="146"/>
      <c r="L51" s="146"/>
      <c r="M51" s="146"/>
      <c r="N51" s="595"/>
      <c r="O51" s="597"/>
      <c r="P51" s="597"/>
      <c r="Q51" s="595"/>
      <c r="R51" s="595"/>
      <c r="S51" s="548"/>
      <c r="T51" s="548"/>
      <c r="U51" s="548"/>
      <c r="V51" s="548"/>
      <c r="W51" s="548"/>
      <c r="X51" s="548"/>
      <c r="AA51" s="77"/>
      <c r="AB51" s="77"/>
      <c r="AC51" s="78"/>
      <c r="AD51" s="78"/>
      <c r="AE51" s="78"/>
      <c r="AF51" s="77"/>
      <c r="AG51" s="78"/>
      <c r="AH51" s="78"/>
      <c r="AI51" s="78"/>
    </row>
    <row r="52" spans="1:35" ht="17.25" customHeight="1" thickBot="1" x14ac:dyDescent="0.25">
      <c r="A52" s="571"/>
      <c r="B52" s="619"/>
      <c r="C52" s="595"/>
      <c r="D52" s="191"/>
      <c r="E52" s="651"/>
      <c r="F52" s="192"/>
      <c r="G52" s="192"/>
      <c r="H52" s="227"/>
      <c r="I52" s="147"/>
      <c r="J52" s="146"/>
      <c r="K52" s="146"/>
      <c r="L52" s="146"/>
      <c r="M52" s="146"/>
      <c r="N52" s="595"/>
      <c r="O52" s="598"/>
      <c r="P52" s="598"/>
      <c r="Q52" s="595"/>
      <c r="R52" s="595"/>
      <c r="S52" s="548"/>
      <c r="T52" s="548"/>
      <c r="U52" s="548"/>
      <c r="V52" s="548"/>
      <c r="W52" s="548"/>
      <c r="X52" s="548"/>
      <c r="AA52" s="77"/>
      <c r="AB52" s="77"/>
      <c r="AC52" s="78"/>
      <c r="AD52" s="78"/>
      <c r="AE52" s="78"/>
      <c r="AF52" s="77"/>
      <c r="AG52" s="78"/>
      <c r="AH52" s="78"/>
      <c r="AI52" s="78"/>
    </row>
    <row r="53" spans="1:35" ht="10.5" customHeight="1" thickBot="1" x14ac:dyDescent="0.25">
      <c r="A53" s="571"/>
      <c r="B53" s="619"/>
      <c r="C53" s="595" t="s">
        <v>165</v>
      </c>
      <c r="D53" s="92" t="s">
        <v>44</v>
      </c>
      <c r="E53" s="226">
        <v>848</v>
      </c>
      <c r="F53" s="81"/>
      <c r="G53" s="81"/>
      <c r="H53" s="226">
        <v>848</v>
      </c>
      <c r="I53" s="81"/>
      <c r="J53" s="81"/>
      <c r="K53" s="81"/>
      <c r="L53" s="81"/>
      <c r="M53" s="81"/>
      <c r="N53" s="595" t="s">
        <v>165</v>
      </c>
      <c r="O53" s="596"/>
      <c r="P53" s="596"/>
      <c r="Q53" s="595" t="s">
        <v>165</v>
      </c>
      <c r="R53" s="595" t="s">
        <v>165</v>
      </c>
      <c r="S53" s="548">
        <v>578977</v>
      </c>
      <c r="T53" s="548">
        <v>608338</v>
      </c>
      <c r="U53" s="548" t="s">
        <v>188</v>
      </c>
      <c r="V53" s="548" t="s">
        <v>190</v>
      </c>
      <c r="W53" s="548" t="s">
        <v>189</v>
      </c>
      <c r="X53" s="548">
        <f>S53+T53</f>
        <v>1187315</v>
      </c>
      <c r="AA53" s="77"/>
      <c r="AB53" s="77"/>
      <c r="AC53" s="78"/>
      <c r="AD53" s="78"/>
      <c r="AE53" s="78"/>
      <c r="AF53" s="77"/>
      <c r="AG53" s="78"/>
      <c r="AH53" s="78"/>
      <c r="AI53" s="78"/>
    </row>
    <row r="54" spans="1:35" ht="10.5" customHeight="1" x14ac:dyDescent="0.2">
      <c r="A54" s="571"/>
      <c r="B54" s="619"/>
      <c r="C54" s="595"/>
      <c r="D54" s="92" t="s">
        <v>47</v>
      </c>
      <c r="E54" s="648">
        <v>35343403.924999997</v>
      </c>
      <c r="F54" s="79"/>
      <c r="G54" s="79"/>
      <c r="H54" s="221">
        <v>35343403.924999997</v>
      </c>
      <c r="I54" s="79"/>
      <c r="J54" s="79"/>
      <c r="K54" s="79"/>
      <c r="L54" s="80"/>
      <c r="M54" s="80"/>
      <c r="N54" s="595"/>
      <c r="O54" s="597"/>
      <c r="P54" s="597"/>
      <c r="Q54" s="595"/>
      <c r="R54" s="595"/>
      <c r="S54" s="548"/>
      <c r="T54" s="548"/>
      <c r="U54" s="548"/>
      <c r="V54" s="548"/>
      <c r="W54" s="548"/>
      <c r="X54" s="548"/>
      <c r="AA54" s="77"/>
      <c r="AB54" s="77"/>
      <c r="AC54" s="78"/>
      <c r="AD54" s="78"/>
      <c r="AE54" s="78"/>
      <c r="AF54" s="77"/>
      <c r="AG54" s="78"/>
      <c r="AH54" s="78"/>
      <c r="AI54" s="78"/>
    </row>
    <row r="55" spans="1:35" ht="10.5" customHeight="1" x14ac:dyDescent="0.2">
      <c r="A55" s="571"/>
      <c r="B55" s="619"/>
      <c r="C55" s="595"/>
      <c r="D55" s="93" t="s">
        <v>50</v>
      </c>
      <c r="E55" s="329"/>
      <c r="F55" s="80"/>
      <c r="G55" s="80"/>
      <c r="H55" s="323"/>
      <c r="I55" s="80"/>
      <c r="J55" s="80"/>
      <c r="K55" s="83"/>
      <c r="L55" s="83"/>
      <c r="M55" s="83"/>
      <c r="N55" s="595"/>
      <c r="O55" s="597"/>
      <c r="P55" s="597"/>
      <c r="Q55" s="595"/>
      <c r="R55" s="595"/>
      <c r="S55" s="548"/>
      <c r="T55" s="548"/>
      <c r="U55" s="548"/>
      <c r="V55" s="548"/>
      <c r="W55" s="548"/>
      <c r="X55" s="548"/>
      <c r="AA55" s="77"/>
      <c r="AB55" s="77"/>
      <c r="AC55" s="78"/>
      <c r="AD55" s="78"/>
      <c r="AE55" s="78"/>
      <c r="AF55" s="77"/>
      <c r="AG55" s="78"/>
      <c r="AH55" s="78"/>
      <c r="AI55" s="78"/>
    </row>
    <row r="56" spans="1:35" ht="27" customHeight="1" x14ac:dyDescent="0.2">
      <c r="A56" s="571"/>
      <c r="B56" s="619"/>
      <c r="C56" s="595"/>
      <c r="D56" s="93" t="s">
        <v>53</v>
      </c>
      <c r="E56" s="329">
        <v>0</v>
      </c>
      <c r="F56" s="79"/>
      <c r="G56" s="79"/>
      <c r="H56" s="222">
        <v>0</v>
      </c>
      <c r="I56" s="79"/>
      <c r="J56" s="79"/>
      <c r="K56" s="79"/>
      <c r="L56" s="143"/>
      <c r="M56" s="143"/>
      <c r="N56" s="595"/>
      <c r="O56" s="597"/>
      <c r="P56" s="597"/>
      <c r="Q56" s="595"/>
      <c r="R56" s="595"/>
      <c r="S56" s="548"/>
      <c r="T56" s="548"/>
      <c r="U56" s="548"/>
      <c r="V56" s="548"/>
      <c r="W56" s="548"/>
      <c r="X56" s="548"/>
      <c r="AA56" s="77"/>
      <c r="AB56" s="77"/>
      <c r="AC56" s="78"/>
      <c r="AD56" s="78"/>
      <c r="AE56" s="78"/>
      <c r="AF56" s="77"/>
      <c r="AG56" s="78"/>
      <c r="AH56" s="78"/>
      <c r="AI56" s="78"/>
    </row>
    <row r="57" spans="1:35" ht="16.5" customHeight="1" x14ac:dyDescent="0.2">
      <c r="A57" s="571"/>
      <c r="B57" s="619"/>
      <c r="C57" s="595"/>
      <c r="D57" s="188"/>
      <c r="E57" s="649"/>
      <c r="F57" s="192"/>
      <c r="G57" s="192"/>
      <c r="H57" s="223"/>
      <c r="I57" s="147"/>
      <c r="J57" s="146"/>
      <c r="K57" s="146"/>
      <c r="L57" s="146"/>
      <c r="M57" s="146"/>
      <c r="N57" s="595"/>
      <c r="O57" s="597"/>
      <c r="P57" s="597"/>
      <c r="Q57" s="595"/>
      <c r="R57" s="595"/>
      <c r="S57" s="548"/>
      <c r="T57" s="548"/>
      <c r="U57" s="548"/>
      <c r="V57" s="548"/>
      <c r="W57" s="548"/>
      <c r="X57" s="548"/>
      <c r="AA57" s="77"/>
      <c r="AB57" s="77"/>
      <c r="AC57" s="78"/>
      <c r="AD57" s="78"/>
      <c r="AE57" s="78"/>
      <c r="AF57" s="77"/>
      <c r="AG57" s="78"/>
      <c r="AH57" s="78"/>
      <c r="AI57" s="78"/>
    </row>
    <row r="58" spans="1:35" ht="17.25" customHeight="1" thickBot="1" x14ac:dyDescent="0.25">
      <c r="A58" s="571"/>
      <c r="B58" s="619"/>
      <c r="C58" s="595"/>
      <c r="D58" s="191"/>
      <c r="E58" s="651"/>
      <c r="F58" s="192"/>
      <c r="G58" s="192"/>
      <c r="H58" s="227"/>
      <c r="I58" s="147"/>
      <c r="J58" s="146"/>
      <c r="K58" s="146"/>
      <c r="L58" s="146"/>
      <c r="M58" s="146"/>
      <c r="N58" s="595"/>
      <c r="O58" s="598"/>
      <c r="P58" s="598"/>
      <c r="Q58" s="595"/>
      <c r="R58" s="595"/>
      <c r="S58" s="548"/>
      <c r="T58" s="548"/>
      <c r="U58" s="548"/>
      <c r="V58" s="548"/>
      <c r="W58" s="548"/>
      <c r="X58" s="548"/>
      <c r="AA58" s="77"/>
      <c r="AB58" s="77"/>
      <c r="AC58" s="78"/>
      <c r="AD58" s="78"/>
      <c r="AE58" s="78"/>
      <c r="AF58" s="77"/>
      <c r="AG58" s="78"/>
      <c r="AH58" s="78"/>
      <c r="AI58" s="78"/>
    </row>
    <row r="59" spans="1:35" ht="10.5" customHeight="1" thickBot="1" x14ac:dyDescent="0.25">
      <c r="A59" s="571"/>
      <c r="B59" s="619"/>
      <c r="C59" s="595" t="s">
        <v>166</v>
      </c>
      <c r="D59" s="92" t="s">
        <v>44</v>
      </c>
      <c r="E59" s="226">
        <v>302</v>
      </c>
      <c r="F59" s="81"/>
      <c r="G59" s="81"/>
      <c r="H59" s="226">
        <v>302</v>
      </c>
      <c r="I59" s="81"/>
      <c r="J59" s="81"/>
      <c r="K59" s="81"/>
      <c r="L59" s="81"/>
      <c r="M59" s="81"/>
      <c r="N59" s="595" t="s">
        <v>166</v>
      </c>
      <c r="O59" s="596"/>
      <c r="P59" s="596"/>
      <c r="Q59" s="595" t="s">
        <v>166</v>
      </c>
      <c r="R59" s="595" t="s">
        <v>166</v>
      </c>
      <c r="S59" s="548">
        <v>190484</v>
      </c>
      <c r="T59" s="548">
        <v>213035</v>
      </c>
      <c r="U59" s="548" t="s">
        <v>188</v>
      </c>
      <c r="V59" s="548" t="s">
        <v>190</v>
      </c>
      <c r="W59" s="548" t="s">
        <v>189</v>
      </c>
      <c r="X59" s="548">
        <f>S59+T59</f>
        <v>403519</v>
      </c>
      <c r="AA59" s="77"/>
      <c r="AB59" s="77"/>
      <c r="AC59" s="78"/>
      <c r="AD59" s="78"/>
      <c r="AE59" s="78"/>
      <c r="AF59" s="77"/>
      <c r="AG59" s="78"/>
      <c r="AH59" s="78"/>
      <c r="AI59" s="78"/>
    </row>
    <row r="60" spans="1:35" ht="10.5" customHeight="1" x14ac:dyDescent="0.2">
      <c r="A60" s="571"/>
      <c r="B60" s="619"/>
      <c r="C60" s="595"/>
      <c r="D60" s="92" t="s">
        <v>47</v>
      </c>
      <c r="E60" s="648">
        <v>35343403.924999997</v>
      </c>
      <c r="F60" s="79"/>
      <c r="G60" s="79"/>
      <c r="H60" s="221">
        <v>35343403.924999997</v>
      </c>
      <c r="I60" s="79"/>
      <c r="J60" s="79"/>
      <c r="K60" s="79"/>
      <c r="L60" s="80"/>
      <c r="M60" s="80"/>
      <c r="N60" s="595"/>
      <c r="O60" s="597"/>
      <c r="P60" s="597"/>
      <c r="Q60" s="595"/>
      <c r="R60" s="595"/>
      <c r="S60" s="548"/>
      <c r="T60" s="548"/>
      <c r="U60" s="548"/>
      <c r="V60" s="548"/>
      <c r="W60" s="548"/>
      <c r="X60" s="548"/>
      <c r="AA60" s="77"/>
      <c r="AB60" s="77"/>
      <c r="AC60" s="78"/>
      <c r="AD60" s="78"/>
      <c r="AE60" s="78"/>
      <c r="AF60" s="77"/>
      <c r="AG60" s="78"/>
      <c r="AH60" s="78"/>
      <c r="AI60" s="78"/>
    </row>
    <row r="61" spans="1:35" ht="10.5" customHeight="1" x14ac:dyDescent="0.2">
      <c r="A61" s="571"/>
      <c r="B61" s="619"/>
      <c r="C61" s="595"/>
      <c r="D61" s="93" t="s">
        <v>50</v>
      </c>
      <c r="E61" s="329"/>
      <c r="F61" s="80"/>
      <c r="G61" s="80"/>
      <c r="H61" s="323"/>
      <c r="I61" s="80"/>
      <c r="J61" s="80"/>
      <c r="K61" s="83"/>
      <c r="L61" s="83"/>
      <c r="M61" s="83"/>
      <c r="N61" s="595"/>
      <c r="O61" s="597"/>
      <c r="P61" s="597"/>
      <c r="Q61" s="595"/>
      <c r="R61" s="595"/>
      <c r="S61" s="548"/>
      <c r="T61" s="548"/>
      <c r="U61" s="548"/>
      <c r="V61" s="548"/>
      <c r="W61" s="548"/>
      <c r="X61" s="548"/>
      <c r="AA61" s="77"/>
      <c r="AB61" s="77"/>
      <c r="AC61" s="78"/>
      <c r="AD61" s="78"/>
      <c r="AE61" s="78"/>
      <c r="AF61" s="77"/>
      <c r="AG61" s="78"/>
      <c r="AH61" s="78"/>
      <c r="AI61" s="78"/>
    </row>
    <row r="62" spans="1:35" ht="27" customHeight="1" x14ac:dyDescent="0.2">
      <c r="A62" s="571"/>
      <c r="B62" s="619"/>
      <c r="C62" s="595"/>
      <c r="D62" s="93" t="s">
        <v>53</v>
      </c>
      <c r="E62" s="329">
        <v>0</v>
      </c>
      <c r="F62" s="79"/>
      <c r="G62" s="79"/>
      <c r="H62" s="222">
        <v>0</v>
      </c>
      <c r="I62" s="79"/>
      <c r="J62" s="79"/>
      <c r="K62" s="79"/>
      <c r="L62" s="143"/>
      <c r="M62" s="143"/>
      <c r="N62" s="595"/>
      <c r="O62" s="597"/>
      <c r="P62" s="597"/>
      <c r="Q62" s="595"/>
      <c r="R62" s="595"/>
      <c r="S62" s="548"/>
      <c r="T62" s="548"/>
      <c r="U62" s="548"/>
      <c r="V62" s="548"/>
      <c r="W62" s="548"/>
      <c r="X62" s="548"/>
      <c r="AA62" s="77"/>
      <c r="AB62" s="77"/>
      <c r="AC62" s="78"/>
      <c r="AD62" s="78"/>
      <c r="AE62" s="78"/>
      <c r="AF62" s="77"/>
      <c r="AG62" s="78"/>
      <c r="AH62" s="78"/>
      <c r="AI62" s="78"/>
    </row>
    <row r="63" spans="1:35" ht="16.5" customHeight="1" x14ac:dyDescent="0.2">
      <c r="A63" s="571"/>
      <c r="B63" s="619"/>
      <c r="C63" s="595"/>
      <c r="D63" s="188"/>
      <c r="E63" s="649"/>
      <c r="F63" s="192"/>
      <c r="G63" s="192"/>
      <c r="H63" s="223"/>
      <c r="I63" s="147"/>
      <c r="J63" s="146"/>
      <c r="K63" s="146"/>
      <c r="L63" s="146"/>
      <c r="M63" s="146"/>
      <c r="N63" s="595"/>
      <c r="O63" s="597"/>
      <c r="P63" s="597"/>
      <c r="Q63" s="595"/>
      <c r="R63" s="595"/>
      <c r="S63" s="548"/>
      <c r="T63" s="548"/>
      <c r="U63" s="548"/>
      <c r="V63" s="548"/>
      <c r="W63" s="548"/>
      <c r="X63" s="548"/>
      <c r="AA63" s="77"/>
      <c r="AB63" s="77"/>
      <c r="AC63" s="78"/>
      <c r="AD63" s="78"/>
      <c r="AE63" s="78"/>
      <c r="AF63" s="77"/>
      <c r="AG63" s="78"/>
      <c r="AH63" s="78"/>
      <c r="AI63" s="78"/>
    </row>
    <row r="64" spans="1:35" ht="17.25" customHeight="1" thickBot="1" x14ac:dyDescent="0.25">
      <c r="A64" s="571"/>
      <c r="B64" s="619"/>
      <c r="C64" s="595"/>
      <c r="D64" s="191"/>
      <c r="E64" s="651"/>
      <c r="F64" s="192"/>
      <c r="G64" s="192"/>
      <c r="H64" s="227"/>
      <c r="I64" s="147"/>
      <c r="J64" s="146"/>
      <c r="K64" s="146"/>
      <c r="L64" s="146"/>
      <c r="M64" s="146"/>
      <c r="N64" s="595"/>
      <c r="O64" s="598"/>
      <c r="P64" s="598"/>
      <c r="Q64" s="595"/>
      <c r="R64" s="595"/>
      <c r="S64" s="548"/>
      <c r="T64" s="548"/>
      <c r="U64" s="548"/>
      <c r="V64" s="548"/>
      <c r="W64" s="548"/>
      <c r="X64" s="548"/>
      <c r="AA64" s="77"/>
      <c r="AB64" s="77"/>
      <c r="AC64" s="78"/>
      <c r="AD64" s="78"/>
      <c r="AE64" s="78"/>
      <c r="AF64" s="77"/>
      <c r="AG64" s="78"/>
      <c r="AH64" s="78"/>
      <c r="AI64" s="78"/>
    </row>
    <row r="65" spans="1:35" ht="10.5" customHeight="1" thickBot="1" x14ac:dyDescent="0.25">
      <c r="A65" s="571"/>
      <c r="B65" s="619"/>
      <c r="C65" s="595" t="s">
        <v>167</v>
      </c>
      <c r="D65" s="92" t="s">
        <v>44</v>
      </c>
      <c r="E65" s="226">
        <v>694</v>
      </c>
      <c r="F65" s="81"/>
      <c r="G65" s="81"/>
      <c r="H65" s="226">
        <v>694</v>
      </c>
      <c r="I65" s="81"/>
      <c r="J65" s="81"/>
      <c r="K65" s="81"/>
      <c r="L65" s="81"/>
      <c r="M65" s="81"/>
      <c r="N65" s="595" t="s">
        <v>167</v>
      </c>
      <c r="O65" s="596"/>
      <c r="P65" s="596"/>
      <c r="Q65" s="595" t="s">
        <v>167</v>
      </c>
      <c r="R65" s="595" t="s">
        <v>167</v>
      </c>
      <c r="S65" s="548">
        <v>419262</v>
      </c>
      <c r="T65" s="548">
        <v>453981</v>
      </c>
      <c r="U65" s="548" t="s">
        <v>188</v>
      </c>
      <c r="V65" s="548" t="s">
        <v>190</v>
      </c>
      <c r="W65" s="548" t="s">
        <v>189</v>
      </c>
      <c r="X65" s="548">
        <f>S65+T65</f>
        <v>873243</v>
      </c>
      <c r="AA65" s="77"/>
      <c r="AB65" s="77"/>
      <c r="AC65" s="78"/>
      <c r="AD65" s="78"/>
      <c r="AE65" s="78"/>
      <c r="AF65" s="77"/>
      <c r="AG65" s="78"/>
      <c r="AH65" s="78"/>
      <c r="AI65" s="78"/>
    </row>
    <row r="66" spans="1:35" ht="10.5" customHeight="1" x14ac:dyDescent="0.2">
      <c r="A66" s="571"/>
      <c r="B66" s="619"/>
      <c r="C66" s="595"/>
      <c r="D66" s="92" t="s">
        <v>47</v>
      </c>
      <c r="E66" s="648">
        <v>35343403.924999997</v>
      </c>
      <c r="F66" s="79"/>
      <c r="G66" s="79"/>
      <c r="H66" s="221">
        <v>35343403.924999997</v>
      </c>
      <c r="I66" s="79"/>
      <c r="J66" s="79"/>
      <c r="K66" s="79"/>
      <c r="L66" s="80"/>
      <c r="M66" s="80"/>
      <c r="N66" s="595"/>
      <c r="O66" s="597"/>
      <c r="P66" s="597"/>
      <c r="Q66" s="595"/>
      <c r="R66" s="595"/>
      <c r="S66" s="548"/>
      <c r="T66" s="548"/>
      <c r="U66" s="548"/>
      <c r="V66" s="548"/>
      <c r="W66" s="548"/>
      <c r="X66" s="548"/>
      <c r="AA66" s="77"/>
      <c r="AB66" s="77"/>
      <c r="AC66" s="78"/>
      <c r="AD66" s="78"/>
      <c r="AE66" s="78"/>
      <c r="AF66" s="77"/>
      <c r="AG66" s="78"/>
      <c r="AH66" s="78"/>
      <c r="AI66" s="78"/>
    </row>
    <row r="67" spans="1:35" ht="10.5" customHeight="1" x14ac:dyDescent="0.2">
      <c r="A67" s="571"/>
      <c r="B67" s="619"/>
      <c r="C67" s="595"/>
      <c r="D67" s="93" t="s">
        <v>50</v>
      </c>
      <c r="E67" s="329"/>
      <c r="F67" s="80"/>
      <c r="G67" s="80"/>
      <c r="H67" s="323"/>
      <c r="I67" s="80"/>
      <c r="J67" s="80"/>
      <c r="K67" s="83"/>
      <c r="L67" s="83"/>
      <c r="M67" s="83"/>
      <c r="N67" s="595"/>
      <c r="O67" s="597"/>
      <c r="P67" s="597"/>
      <c r="Q67" s="595"/>
      <c r="R67" s="595"/>
      <c r="S67" s="548"/>
      <c r="T67" s="548"/>
      <c r="U67" s="548"/>
      <c r="V67" s="548"/>
      <c r="W67" s="548"/>
      <c r="X67" s="548"/>
      <c r="AA67" s="77"/>
      <c r="AB67" s="77"/>
      <c r="AC67" s="78"/>
      <c r="AD67" s="78"/>
      <c r="AE67" s="78"/>
      <c r="AF67" s="77"/>
      <c r="AG67" s="78"/>
      <c r="AH67" s="78"/>
      <c r="AI67" s="78"/>
    </row>
    <row r="68" spans="1:35" ht="27" customHeight="1" x14ac:dyDescent="0.2">
      <c r="A68" s="571"/>
      <c r="B68" s="619"/>
      <c r="C68" s="595"/>
      <c r="D68" s="93" t="s">
        <v>53</v>
      </c>
      <c r="E68" s="329">
        <v>0</v>
      </c>
      <c r="F68" s="79"/>
      <c r="G68" s="79"/>
      <c r="H68" s="222">
        <v>0</v>
      </c>
      <c r="I68" s="79"/>
      <c r="J68" s="79"/>
      <c r="K68" s="79"/>
      <c r="L68" s="143"/>
      <c r="M68" s="143"/>
      <c r="N68" s="595"/>
      <c r="O68" s="597"/>
      <c r="P68" s="597"/>
      <c r="Q68" s="595"/>
      <c r="R68" s="595"/>
      <c r="S68" s="548"/>
      <c r="T68" s="548"/>
      <c r="U68" s="548"/>
      <c r="V68" s="548"/>
      <c r="W68" s="548"/>
      <c r="X68" s="548"/>
      <c r="AA68" s="77"/>
      <c r="AB68" s="77"/>
      <c r="AC68" s="78"/>
      <c r="AD68" s="78"/>
      <c r="AE68" s="78"/>
      <c r="AF68" s="77"/>
      <c r="AG68" s="78"/>
      <c r="AH68" s="78"/>
      <c r="AI68" s="78"/>
    </row>
    <row r="69" spans="1:35" ht="16.5" customHeight="1" x14ac:dyDescent="0.2">
      <c r="A69" s="571"/>
      <c r="B69" s="619"/>
      <c r="C69" s="595"/>
      <c r="D69" s="188"/>
      <c r="E69" s="649"/>
      <c r="F69" s="192"/>
      <c r="G69" s="192"/>
      <c r="H69" s="223"/>
      <c r="I69" s="147"/>
      <c r="J69" s="146"/>
      <c r="K69" s="146"/>
      <c r="L69" s="146"/>
      <c r="M69" s="146"/>
      <c r="N69" s="595"/>
      <c r="O69" s="597"/>
      <c r="P69" s="597"/>
      <c r="Q69" s="595"/>
      <c r="R69" s="595"/>
      <c r="S69" s="548"/>
      <c r="T69" s="548"/>
      <c r="U69" s="548"/>
      <c r="V69" s="548"/>
      <c r="W69" s="548"/>
      <c r="X69" s="548"/>
      <c r="AA69" s="77"/>
      <c r="AB69" s="77"/>
      <c r="AC69" s="78"/>
      <c r="AD69" s="78"/>
      <c r="AE69" s="78"/>
      <c r="AF69" s="77"/>
      <c r="AG69" s="78"/>
      <c r="AH69" s="78"/>
      <c r="AI69" s="78"/>
    </row>
    <row r="70" spans="1:35" ht="17.25" customHeight="1" thickBot="1" x14ac:dyDescent="0.25">
      <c r="A70" s="571"/>
      <c r="B70" s="619"/>
      <c r="C70" s="595"/>
      <c r="D70" s="191"/>
      <c r="E70" s="651"/>
      <c r="F70" s="192"/>
      <c r="G70" s="192"/>
      <c r="H70" s="227"/>
      <c r="I70" s="147"/>
      <c r="J70" s="146"/>
      <c r="K70" s="146"/>
      <c r="L70" s="146"/>
      <c r="M70" s="146"/>
      <c r="N70" s="595"/>
      <c r="O70" s="598"/>
      <c r="P70" s="598"/>
      <c r="Q70" s="595"/>
      <c r="R70" s="595"/>
      <c r="S70" s="548"/>
      <c r="T70" s="548"/>
      <c r="U70" s="548"/>
      <c r="V70" s="548"/>
      <c r="W70" s="548"/>
      <c r="X70" s="548"/>
      <c r="AA70" s="77"/>
      <c r="AB70" s="77"/>
      <c r="AC70" s="78"/>
      <c r="AD70" s="78"/>
      <c r="AE70" s="78"/>
      <c r="AF70" s="77"/>
      <c r="AG70" s="78"/>
      <c r="AH70" s="78"/>
      <c r="AI70" s="78"/>
    </row>
    <row r="71" spans="1:35" ht="10.5" customHeight="1" thickBot="1" x14ac:dyDescent="0.25">
      <c r="A71" s="571"/>
      <c r="B71" s="619"/>
      <c r="C71" s="595" t="s">
        <v>168</v>
      </c>
      <c r="D71" s="92" t="s">
        <v>44</v>
      </c>
      <c r="E71" s="226">
        <v>932</v>
      </c>
      <c r="F71" s="81"/>
      <c r="G71" s="81"/>
      <c r="H71" s="226">
        <v>932</v>
      </c>
      <c r="I71" s="81"/>
      <c r="J71" s="81"/>
      <c r="K71" s="81"/>
      <c r="L71" s="81"/>
      <c r="M71" s="81"/>
      <c r="N71" s="595" t="s">
        <v>168</v>
      </c>
      <c r="O71" s="596"/>
      <c r="P71" s="596"/>
      <c r="Q71" s="595" t="s">
        <v>168</v>
      </c>
      <c r="R71" s="595" t="s">
        <v>168</v>
      </c>
      <c r="S71" s="548">
        <v>595157</v>
      </c>
      <c r="T71" s="548">
        <v>655577</v>
      </c>
      <c r="U71" s="548" t="s">
        <v>188</v>
      </c>
      <c r="V71" s="548" t="s">
        <v>190</v>
      </c>
      <c r="W71" s="548" t="s">
        <v>189</v>
      </c>
      <c r="X71" s="548">
        <f>S71+T71</f>
        <v>1250734</v>
      </c>
      <c r="AA71" s="77"/>
      <c r="AB71" s="77"/>
      <c r="AC71" s="78"/>
      <c r="AD71" s="78"/>
      <c r="AE71" s="78"/>
      <c r="AF71" s="77"/>
      <c r="AG71" s="78"/>
      <c r="AH71" s="78"/>
      <c r="AI71" s="78"/>
    </row>
    <row r="72" spans="1:35" ht="10.5" customHeight="1" x14ac:dyDescent="0.2">
      <c r="A72" s="571"/>
      <c r="B72" s="619"/>
      <c r="C72" s="595"/>
      <c r="D72" s="92" t="s">
        <v>47</v>
      </c>
      <c r="E72" s="648">
        <v>35343403.924999997</v>
      </c>
      <c r="F72" s="79"/>
      <c r="G72" s="79"/>
      <c r="H72" s="221">
        <v>35343403.924999997</v>
      </c>
      <c r="I72" s="79"/>
      <c r="J72" s="79"/>
      <c r="K72" s="79"/>
      <c r="L72" s="80"/>
      <c r="M72" s="80"/>
      <c r="N72" s="595"/>
      <c r="O72" s="597"/>
      <c r="P72" s="597"/>
      <c r="Q72" s="595"/>
      <c r="R72" s="595"/>
      <c r="S72" s="548"/>
      <c r="T72" s="548"/>
      <c r="U72" s="548"/>
      <c r="V72" s="548"/>
      <c r="W72" s="548"/>
      <c r="X72" s="548"/>
      <c r="AA72" s="77"/>
      <c r="AB72" s="77"/>
      <c r="AC72" s="78"/>
      <c r="AD72" s="78"/>
      <c r="AE72" s="78"/>
      <c r="AF72" s="77"/>
      <c r="AG72" s="78"/>
      <c r="AH72" s="78"/>
      <c r="AI72" s="78"/>
    </row>
    <row r="73" spans="1:35" ht="10.5" customHeight="1" x14ac:dyDescent="0.2">
      <c r="A73" s="571"/>
      <c r="B73" s="619"/>
      <c r="C73" s="595"/>
      <c r="D73" s="93" t="s">
        <v>50</v>
      </c>
      <c r="E73" s="329"/>
      <c r="F73" s="80"/>
      <c r="G73" s="80"/>
      <c r="H73" s="323"/>
      <c r="I73" s="80"/>
      <c r="J73" s="80"/>
      <c r="K73" s="83"/>
      <c r="L73" s="83"/>
      <c r="M73" s="83"/>
      <c r="N73" s="595"/>
      <c r="O73" s="597"/>
      <c r="P73" s="597"/>
      <c r="Q73" s="595"/>
      <c r="R73" s="595"/>
      <c r="S73" s="548"/>
      <c r="T73" s="548"/>
      <c r="U73" s="548"/>
      <c r="V73" s="548"/>
      <c r="W73" s="548"/>
      <c r="X73" s="548"/>
      <c r="AA73" s="77"/>
      <c r="AB73" s="77"/>
      <c r="AC73" s="78"/>
      <c r="AD73" s="78"/>
      <c r="AE73" s="78"/>
      <c r="AF73" s="77"/>
      <c r="AG73" s="78"/>
      <c r="AH73" s="78"/>
      <c r="AI73" s="78"/>
    </row>
    <row r="74" spans="1:35" ht="27" customHeight="1" x14ac:dyDescent="0.2">
      <c r="A74" s="571"/>
      <c r="B74" s="619"/>
      <c r="C74" s="595"/>
      <c r="D74" s="93" t="s">
        <v>53</v>
      </c>
      <c r="E74" s="329">
        <v>0</v>
      </c>
      <c r="F74" s="79"/>
      <c r="G74" s="79"/>
      <c r="H74" s="222">
        <v>0</v>
      </c>
      <c r="I74" s="79"/>
      <c r="J74" s="79"/>
      <c r="K74" s="79"/>
      <c r="L74" s="143"/>
      <c r="M74" s="143"/>
      <c r="N74" s="595"/>
      <c r="O74" s="597"/>
      <c r="P74" s="597"/>
      <c r="Q74" s="595"/>
      <c r="R74" s="595"/>
      <c r="S74" s="548"/>
      <c r="T74" s="548"/>
      <c r="U74" s="548"/>
      <c r="V74" s="548"/>
      <c r="W74" s="548"/>
      <c r="X74" s="548"/>
      <c r="AA74" s="77"/>
      <c r="AB74" s="77"/>
      <c r="AC74" s="78"/>
      <c r="AD74" s="78"/>
      <c r="AE74" s="78"/>
      <c r="AF74" s="77"/>
      <c r="AG74" s="78"/>
      <c r="AH74" s="78"/>
      <c r="AI74" s="78"/>
    </row>
    <row r="75" spans="1:35" ht="16.5" customHeight="1" x14ac:dyDescent="0.2">
      <c r="A75" s="571"/>
      <c r="B75" s="619"/>
      <c r="C75" s="595"/>
      <c r="D75" s="188"/>
      <c r="E75" s="649"/>
      <c r="F75" s="192"/>
      <c r="G75" s="192"/>
      <c r="H75" s="223"/>
      <c r="I75" s="147"/>
      <c r="J75" s="146"/>
      <c r="K75" s="146"/>
      <c r="L75" s="146"/>
      <c r="M75" s="146"/>
      <c r="N75" s="595"/>
      <c r="O75" s="597"/>
      <c r="P75" s="597"/>
      <c r="Q75" s="595"/>
      <c r="R75" s="595"/>
      <c r="S75" s="548"/>
      <c r="T75" s="548"/>
      <c r="U75" s="548"/>
      <c r="V75" s="548"/>
      <c r="W75" s="548"/>
      <c r="X75" s="548"/>
      <c r="AA75" s="77"/>
      <c r="AB75" s="77"/>
      <c r="AC75" s="78"/>
      <c r="AD75" s="78"/>
      <c r="AE75" s="78"/>
      <c r="AF75" s="77"/>
      <c r="AG75" s="78"/>
      <c r="AH75" s="78"/>
      <c r="AI75" s="78"/>
    </row>
    <row r="76" spans="1:35" ht="17.25" customHeight="1" thickBot="1" x14ac:dyDescent="0.25">
      <c r="A76" s="571"/>
      <c r="B76" s="619"/>
      <c r="C76" s="595"/>
      <c r="D76" s="191"/>
      <c r="E76" s="651"/>
      <c r="F76" s="192"/>
      <c r="G76" s="192"/>
      <c r="H76" s="227"/>
      <c r="I76" s="147"/>
      <c r="J76" s="146"/>
      <c r="K76" s="146"/>
      <c r="L76" s="146"/>
      <c r="M76" s="146"/>
      <c r="N76" s="595"/>
      <c r="O76" s="598"/>
      <c r="P76" s="598"/>
      <c r="Q76" s="595"/>
      <c r="R76" s="595"/>
      <c r="S76" s="548"/>
      <c r="T76" s="548"/>
      <c r="U76" s="548"/>
      <c r="V76" s="548"/>
      <c r="W76" s="548"/>
      <c r="X76" s="548"/>
      <c r="AA76" s="77"/>
      <c r="AB76" s="77"/>
      <c r="AC76" s="78"/>
      <c r="AD76" s="78"/>
      <c r="AE76" s="78"/>
      <c r="AF76" s="77"/>
      <c r="AG76" s="78"/>
      <c r="AH76" s="78"/>
      <c r="AI76" s="78"/>
    </row>
    <row r="77" spans="1:35" ht="10.5" customHeight="1" thickBot="1" x14ac:dyDescent="0.25">
      <c r="A77" s="571"/>
      <c r="B77" s="619"/>
      <c r="C77" s="595" t="s">
        <v>46</v>
      </c>
      <c r="D77" s="92" t="s">
        <v>44</v>
      </c>
      <c r="E77" s="226">
        <v>191</v>
      </c>
      <c r="F77" s="81"/>
      <c r="G77" s="81"/>
      <c r="H77" s="226">
        <v>191</v>
      </c>
      <c r="I77" s="81"/>
      <c r="J77" s="81"/>
      <c r="K77" s="81"/>
      <c r="L77" s="81"/>
      <c r="M77" s="81"/>
      <c r="N77" s="595" t="s">
        <v>46</v>
      </c>
      <c r="O77" s="596"/>
      <c r="P77" s="596"/>
      <c r="Q77" s="595" t="s">
        <v>46</v>
      </c>
      <c r="R77" s="595" t="s">
        <v>46</v>
      </c>
      <c r="S77" s="548">
        <v>132267</v>
      </c>
      <c r="T77" s="548">
        <v>131616</v>
      </c>
      <c r="U77" s="548" t="s">
        <v>188</v>
      </c>
      <c r="V77" s="548" t="s">
        <v>190</v>
      </c>
      <c r="W77" s="548" t="s">
        <v>189</v>
      </c>
      <c r="X77" s="548">
        <f>S77+T77</f>
        <v>263883</v>
      </c>
      <c r="AA77" s="77"/>
      <c r="AB77" s="77"/>
      <c r="AC77" s="78"/>
      <c r="AD77" s="78"/>
      <c r="AE77" s="78"/>
      <c r="AF77" s="77"/>
      <c r="AG77" s="78"/>
      <c r="AH77" s="78"/>
      <c r="AI77" s="78"/>
    </row>
    <row r="78" spans="1:35" ht="10.5" customHeight="1" x14ac:dyDescent="0.2">
      <c r="A78" s="571"/>
      <c r="B78" s="619"/>
      <c r="C78" s="595"/>
      <c r="D78" s="92" t="s">
        <v>47</v>
      </c>
      <c r="E78" s="648">
        <v>35343403.924999997</v>
      </c>
      <c r="F78" s="79"/>
      <c r="G78" s="79"/>
      <c r="H78" s="221">
        <v>35343403.924999997</v>
      </c>
      <c r="I78" s="79"/>
      <c r="J78" s="79"/>
      <c r="K78" s="79"/>
      <c r="L78" s="80"/>
      <c r="M78" s="80"/>
      <c r="N78" s="595"/>
      <c r="O78" s="597"/>
      <c r="P78" s="597"/>
      <c r="Q78" s="595"/>
      <c r="R78" s="595"/>
      <c r="S78" s="548"/>
      <c r="T78" s="548"/>
      <c r="U78" s="548"/>
      <c r="V78" s="548"/>
      <c r="W78" s="548"/>
      <c r="X78" s="548"/>
      <c r="AA78" s="77"/>
      <c r="AB78" s="77"/>
      <c r="AC78" s="78"/>
      <c r="AD78" s="78"/>
      <c r="AE78" s="78"/>
      <c r="AF78" s="77"/>
      <c r="AG78" s="78"/>
      <c r="AH78" s="78"/>
      <c r="AI78" s="78"/>
    </row>
    <row r="79" spans="1:35" ht="10.5" customHeight="1" x14ac:dyDescent="0.2">
      <c r="A79" s="571"/>
      <c r="B79" s="619"/>
      <c r="C79" s="595"/>
      <c r="D79" s="93" t="s">
        <v>50</v>
      </c>
      <c r="E79" s="329"/>
      <c r="F79" s="80"/>
      <c r="G79" s="80"/>
      <c r="H79" s="323"/>
      <c r="I79" s="80"/>
      <c r="J79" s="80"/>
      <c r="K79" s="83"/>
      <c r="L79" s="83"/>
      <c r="M79" s="83"/>
      <c r="N79" s="595"/>
      <c r="O79" s="597"/>
      <c r="P79" s="597"/>
      <c r="Q79" s="595"/>
      <c r="R79" s="595"/>
      <c r="S79" s="548"/>
      <c r="T79" s="548"/>
      <c r="U79" s="548"/>
      <c r="V79" s="548"/>
      <c r="W79" s="548"/>
      <c r="X79" s="548"/>
      <c r="AA79" s="77"/>
      <c r="AB79" s="77"/>
      <c r="AC79" s="78"/>
      <c r="AD79" s="78"/>
      <c r="AE79" s="78"/>
      <c r="AF79" s="77"/>
      <c r="AG79" s="78"/>
      <c r="AH79" s="78"/>
      <c r="AI79" s="78"/>
    </row>
    <row r="80" spans="1:35" ht="27" customHeight="1" x14ac:dyDescent="0.2">
      <c r="A80" s="571"/>
      <c r="B80" s="619"/>
      <c r="C80" s="595"/>
      <c r="D80" s="93" t="s">
        <v>53</v>
      </c>
      <c r="E80" s="329">
        <v>0</v>
      </c>
      <c r="F80" s="79"/>
      <c r="G80" s="79"/>
      <c r="H80" s="222">
        <v>0</v>
      </c>
      <c r="I80" s="79"/>
      <c r="J80" s="79"/>
      <c r="K80" s="79"/>
      <c r="L80" s="143"/>
      <c r="M80" s="143"/>
      <c r="N80" s="595"/>
      <c r="O80" s="597"/>
      <c r="P80" s="597"/>
      <c r="Q80" s="595"/>
      <c r="R80" s="595"/>
      <c r="S80" s="548"/>
      <c r="T80" s="548"/>
      <c r="U80" s="548"/>
      <c r="V80" s="548"/>
      <c r="W80" s="548"/>
      <c r="X80" s="548"/>
      <c r="AA80" s="77"/>
      <c r="AB80" s="77"/>
      <c r="AC80" s="78"/>
      <c r="AD80" s="78"/>
      <c r="AE80" s="78"/>
      <c r="AF80" s="77"/>
      <c r="AG80" s="78"/>
      <c r="AH80" s="78"/>
      <c r="AI80" s="78"/>
    </row>
    <row r="81" spans="1:35" ht="16.5" customHeight="1" x14ac:dyDescent="0.2">
      <c r="A81" s="571"/>
      <c r="B81" s="619"/>
      <c r="C81" s="595"/>
      <c r="D81" s="188"/>
      <c r="E81" s="649"/>
      <c r="F81" s="192"/>
      <c r="G81" s="192"/>
      <c r="H81" s="223"/>
      <c r="I81" s="147"/>
      <c r="J81" s="146"/>
      <c r="K81" s="146"/>
      <c r="L81" s="146"/>
      <c r="M81" s="146"/>
      <c r="N81" s="595"/>
      <c r="O81" s="597"/>
      <c r="P81" s="597"/>
      <c r="Q81" s="595"/>
      <c r="R81" s="595"/>
      <c r="S81" s="548"/>
      <c r="T81" s="548"/>
      <c r="U81" s="548"/>
      <c r="V81" s="548"/>
      <c r="W81" s="548"/>
      <c r="X81" s="548"/>
      <c r="AA81" s="77"/>
      <c r="AB81" s="77"/>
      <c r="AC81" s="78"/>
      <c r="AD81" s="78"/>
      <c r="AE81" s="78"/>
      <c r="AF81" s="77"/>
      <c r="AG81" s="78"/>
      <c r="AH81" s="78"/>
      <c r="AI81" s="78"/>
    </row>
    <row r="82" spans="1:35" ht="17.25" customHeight="1" thickBot="1" x14ac:dyDescent="0.25">
      <c r="A82" s="571"/>
      <c r="B82" s="619"/>
      <c r="C82" s="595"/>
      <c r="D82" s="191"/>
      <c r="E82" s="651"/>
      <c r="F82" s="192"/>
      <c r="G82" s="192"/>
      <c r="H82" s="227"/>
      <c r="I82" s="147"/>
      <c r="J82" s="146"/>
      <c r="K82" s="146"/>
      <c r="L82" s="146"/>
      <c r="M82" s="146"/>
      <c r="N82" s="595"/>
      <c r="O82" s="598"/>
      <c r="P82" s="598"/>
      <c r="Q82" s="595"/>
      <c r="R82" s="595"/>
      <c r="S82" s="548"/>
      <c r="T82" s="548"/>
      <c r="U82" s="548"/>
      <c r="V82" s="548"/>
      <c r="W82" s="548"/>
      <c r="X82" s="548"/>
      <c r="AA82" s="77"/>
      <c r="AB82" s="77"/>
      <c r="AC82" s="78"/>
      <c r="AD82" s="78"/>
      <c r="AE82" s="78"/>
      <c r="AF82" s="77"/>
      <c r="AG82" s="78"/>
      <c r="AH82" s="78"/>
      <c r="AI82" s="78"/>
    </row>
    <row r="83" spans="1:35" ht="10.5" customHeight="1" thickBot="1" x14ac:dyDescent="0.25">
      <c r="A83" s="571"/>
      <c r="B83" s="619"/>
      <c r="C83" s="595" t="s">
        <v>48</v>
      </c>
      <c r="D83" s="92" t="s">
        <v>44</v>
      </c>
      <c r="E83" s="226">
        <v>120</v>
      </c>
      <c r="F83" s="81"/>
      <c r="G83" s="81"/>
      <c r="H83" s="226">
        <v>120</v>
      </c>
      <c r="I83" s="81"/>
      <c r="J83" s="81"/>
      <c r="K83" s="81"/>
      <c r="L83" s="81"/>
      <c r="M83" s="81"/>
      <c r="N83" s="595" t="s">
        <v>48</v>
      </c>
      <c r="O83" s="596"/>
      <c r="P83" s="596"/>
      <c r="Q83" s="595" t="s">
        <v>48</v>
      </c>
      <c r="R83" s="595" t="s">
        <v>48</v>
      </c>
      <c r="S83" s="548">
        <v>66622</v>
      </c>
      <c r="T83" s="548">
        <v>74145</v>
      </c>
      <c r="U83" s="548" t="s">
        <v>188</v>
      </c>
      <c r="V83" s="548" t="s">
        <v>190</v>
      </c>
      <c r="W83" s="548" t="s">
        <v>189</v>
      </c>
      <c r="X83" s="548">
        <f>S83+T83</f>
        <v>140767</v>
      </c>
      <c r="AA83" s="77"/>
      <c r="AB83" s="77"/>
      <c r="AC83" s="78"/>
      <c r="AD83" s="78"/>
      <c r="AE83" s="78"/>
      <c r="AF83" s="77"/>
      <c r="AG83" s="78"/>
      <c r="AH83" s="78"/>
      <c r="AI83" s="78"/>
    </row>
    <row r="84" spans="1:35" ht="10.5" customHeight="1" x14ac:dyDescent="0.2">
      <c r="A84" s="571"/>
      <c r="B84" s="619"/>
      <c r="C84" s="595"/>
      <c r="D84" s="92" t="s">
        <v>47</v>
      </c>
      <c r="E84" s="648">
        <v>35343403.924999997</v>
      </c>
      <c r="F84" s="79"/>
      <c r="G84" s="79"/>
      <c r="H84" s="221">
        <v>35343403.924999997</v>
      </c>
      <c r="I84" s="79"/>
      <c r="J84" s="79"/>
      <c r="K84" s="79"/>
      <c r="L84" s="80"/>
      <c r="M84" s="80"/>
      <c r="N84" s="595"/>
      <c r="O84" s="597"/>
      <c r="P84" s="597"/>
      <c r="Q84" s="595"/>
      <c r="R84" s="595"/>
      <c r="S84" s="548"/>
      <c r="T84" s="548"/>
      <c r="U84" s="548"/>
      <c r="V84" s="548"/>
      <c r="W84" s="548"/>
      <c r="X84" s="548"/>
      <c r="AA84" s="77"/>
      <c r="AB84" s="77"/>
      <c r="AC84" s="78"/>
      <c r="AD84" s="78"/>
      <c r="AE84" s="78"/>
      <c r="AF84" s="77"/>
      <c r="AG84" s="78"/>
      <c r="AH84" s="78"/>
      <c r="AI84" s="78"/>
    </row>
    <row r="85" spans="1:35" ht="10.5" customHeight="1" x14ac:dyDescent="0.2">
      <c r="A85" s="571"/>
      <c r="B85" s="619"/>
      <c r="C85" s="595"/>
      <c r="D85" s="93" t="s">
        <v>50</v>
      </c>
      <c r="E85" s="329"/>
      <c r="F85" s="80"/>
      <c r="G85" s="80"/>
      <c r="H85" s="323"/>
      <c r="I85" s="80"/>
      <c r="J85" s="80"/>
      <c r="K85" s="83"/>
      <c r="L85" s="83"/>
      <c r="M85" s="83"/>
      <c r="N85" s="595"/>
      <c r="O85" s="597"/>
      <c r="P85" s="597"/>
      <c r="Q85" s="595"/>
      <c r="R85" s="595"/>
      <c r="S85" s="548"/>
      <c r="T85" s="548"/>
      <c r="U85" s="548"/>
      <c r="V85" s="548"/>
      <c r="W85" s="548"/>
      <c r="X85" s="548"/>
      <c r="AA85" s="77"/>
      <c r="AB85" s="77"/>
      <c r="AC85" s="78"/>
      <c r="AD85" s="78"/>
      <c r="AE85" s="78"/>
      <c r="AF85" s="77"/>
      <c r="AG85" s="78"/>
      <c r="AH85" s="78"/>
      <c r="AI85" s="78"/>
    </row>
    <row r="86" spans="1:35" ht="27" customHeight="1" x14ac:dyDescent="0.2">
      <c r="A86" s="571"/>
      <c r="B86" s="619"/>
      <c r="C86" s="595"/>
      <c r="D86" s="93" t="s">
        <v>53</v>
      </c>
      <c r="E86" s="329">
        <v>0</v>
      </c>
      <c r="F86" s="79"/>
      <c r="G86" s="79"/>
      <c r="H86" s="222">
        <v>0</v>
      </c>
      <c r="I86" s="79"/>
      <c r="J86" s="79"/>
      <c r="K86" s="79"/>
      <c r="L86" s="143"/>
      <c r="M86" s="143"/>
      <c r="N86" s="595"/>
      <c r="O86" s="597"/>
      <c r="P86" s="597"/>
      <c r="Q86" s="595"/>
      <c r="R86" s="595"/>
      <c r="S86" s="548"/>
      <c r="T86" s="548"/>
      <c r="U86" s="548"/>
      <c r="V86" s="548"/>
      <c r="W86" s="548"/>
      <c r="X86" s="548"/>
      <c r="AA86" s="77"/>
      <c r="AB86" s="77"/>
      <c r="AC86" s="78"/>
      <c r="AD86" s="78"/>
      <c r="AE86" s="78"/>
      <c r="AF86" s="77"/>
      <c r="AG86" s="78"/>
      <c r="AH86" s="78"/>
      <c r="AI86" s="78"/>
    </row>
    <row r="87" spans="1:35" ht="16.5" customHeight="1" x14ac:dyDescent="0.2">
      <c r="A87" s="571"/>
      <c r="B87" s="619"/>
      <c r="C87" s="595"/>
      <c r="D87" s="188"/>
      <c r="E87" s="649"/>
      <c r="F87" s="192"/>
      <c r="G87" s="192"/>
      <c r="H87" s="223"/>
      <c r="I87" s="147"/>
      <c r="J87" s="146"/>
      <c r="K87" s="146"/>
      <c r="L87" s="146"/>
      <c r="M87" s="146"/>
      <c r="N87" s="595"/>
      <c r="O87" s="597"/>
      <c r="P87" s="597"/>
      <c r="Q87" s="595"/>
      <c r="R87" s="595"/>
      <c r="S87" s="548"/>
      <c r="T87" s="548"/>
      <c r="U87" s="548"/>
      <c r="V87" s="548"/>
      <c r="W87" s="548"/>
      <c r="X87" s="548"/>
      <c r="AA87" s="77"/>
      <c r="AB87" s="77"/>
      <c r="AC87" s="78"/>
      <c r="AD87" s="78"/>
      <c r="AE87" s="78"/>
      <c r="AF87" s="77"/>
      <c r="AG87" s="78"/>
      <c r="AH87" s="78"/>
      <c r="AI87" s="78"/>
    </row>
    <row r="88" spans="1:35" ht="17.25" customHeight="1" thickBot="1" x14ac:dyDescent="0.25">
      <c r="A88" s="571"/>
      <c r="B88" s="619"/>
      <c r="C88" s="595"/>
      <c r="D88" s="191"/>
      <c r="E88" s="651"/>
      <c r="F88" s="192"/>
      <c r="G88" s="192"/>
      <c r="H88" s="227"/>
      <c r="I88" s="147"/>
      <c r="J88" s="146"/>
      <c r="K88" s="146"/>
      <c r="L88" s="146"/>
      <c r="M88" s="146"/>
      <c r="N88" s="595"/>
      <c r="O88" s="598"/>
      <c r="P88" s="598"/>
      <c r="Q88" s="595"/>
      <c r="R88" s="595"/>
      <c r="S88" s="548"/>
      <c r="T88" s="548"/>
      <c r="U88" s="548"/>
      <c r="V88" s="548"/>
      <c r="W88" s="548"/>
      <c r="X88" s="548"/>
      <c r="AA88" s="77"/>
      <c r="AB88" s="77"/>
      <c r="AC88" s="78"/>
      <c r="AD88" s="78"/>
      <c r="AE88" s="78"/>
      <c r="AF88" s="77"/>
      <c r="AG88" s="78"/>
      <c r="AH88" s="78"/>
      <c r="AI88" s="78"/>
    </row>
    <row r="89" spans="1:35" ht="10.5" customHeight="1" thickBot="1" x14ac:dyDescent="0.25">
      <c r="A89" s="571"/>
      <c r="B89" s="619"/>
      <c r="C89" s="595" t="s">
        <v>51</v>
      </c>
      <c r="D89" s="92" t="s">
        <v>44</v>
      </c>
      <c r="E89" s="226">
        <v>78</v>
      </c>
      <c r="F89" s="81"/>
      <c r="G89" s="81"/>
      <c r="H89" s="226">
        <v>78</v>
      </c>
      <c r="I89" s="81"/>
      <c r="J89" s="81"/>
      <c r="K89" s="81"/>
      <c r="L89" s="81"/>
      <c r="M89" s="81"/>
      <c r="N89" s="595" t="s">
        <v>51</v>
      </c>
      <c r="O89" s="596"/>
      <c r="P89" s="596"/>
      <c r="Q89" s="595" t="s">
        <v>51</v>
      </c>
      <c r="R89" s="595" t="s">
        <v>51</v>
      </c>
      <c r="S89" s="548">
        <v>47587</v>
      </c>
      <c r="T89" s="548">
        <v>46543</v>
      </c>
      <c r="U89" s="548" t="s">
        <v>188</v>
      </c>
      <c r="V89" s="548" t="s">
        <v>190</v>
      </c>
      <c r="W89" s="548" t="s">
        <v>189</v>
      </c>
      <c r="X89" s="548">
        <f>S89+T89</f>
        <v>94130</v>
      </c>
      <c r="AA89" s="77"/>
      <c r="AB89" s="77"/>
      <c r="AC89" s="78"/>
      <c r="AD89" s="78"/>
      <c r="AE89" s="78"/>
      <c r="AF89" s="77"/>
      <c r="AG89" s="78"/>
      <c r="AH89" s="78"/>
      <c r="AI89" s="78"/>
    </row>
    <row r="90" spans="1:35" ht="10.5" customHeight="1" x14ac:dyDescent="0.2">
      <c r="A90" s="571"/>
      <c r="B90" s="619"/>
      <c r="C90" s="595"/>
      <c r="D90" s="92" t="s">
        <v>47</v>
      </c>
      <c r="E90" s="648">
        <v>35343403.924999997</v>
      </c>
      <c r="F90" s="79"/>
      <c r="G90" s="79"/>
      <c r="H90" s="221">
        <v>35343403.924999997</v>
      </c>
      <c r="I90" s="79"/>
      <c r="J90" s="79"/>
      <c r="K90" s="79"/>
      <c r="L90" s="80"/>
      <c r="M90" s="80"/>
      <c r="N90" s="595"/>
      <c r="O90" s="597"/>
      <c r="P90" s="597"/>
      <c r="Q90" s="595"/>
      <c r="R90" s="595"/>
      <c r="S90" s="548"/>
      <c r="T90" s="548"/>
      <c r="U90" s="548"/>
      <c r="V90" s="548"/>
      <c r="W90" s="548"/>
      <c r="X90" s="548"/>
      <c r="AA90" s="77"/>
      <c r="AB90" s="77"/>
      <c r="AC90" s="78"/>
      <c r="AD90" s="78"/>
      <c r="AE90" s="78"/>
      <c r="AF90" s="77"/>
      <c r="AG90" s="78"/>
      <c r="AH90" s="78"/>
      <c r="AI90" s="78"/>
    </row>
    <row r="91" spans="1:35" ht="10.5" customHeight="1" x14ac:dyDescent="0.2">
      <c r="A91" s="571"/>
      <c r="B91" s="619"/>
      <c r="C91" s="595"/>
      <c r="D91" s="93" t="s">
        <v>50</v>
      </c>
      <c r="E91" s="329"/>
      <c r="F91" s="80"/>
      <c r="G91" s="80"/>
      <c r="H91" s="323"/>
      <c r="I91" s="80"/>
      <c r="J91" s="80"/>
      <c r="K91" s="83"/>
      <c r="L91" s="83"/>
      <c r="M91" s="83"/>
      <c r="N91" s="595"/>
      <c r="O91" s="597"/>
      <c r="P91" s="597"/>
      <c r="Q91" s="595"/>
      <c r="R91" s="595"/>
      <c r="S91" s="548"/>
      <c r="T91" s="548"/>
      <c r="U91" s="548"/>
      <c r="V91" s="548"/>
      <c r="W91" s="548"/>
      <c r="X91" s="548"/>
      <c r="AA91" s="77"/>
      <c r="AB91" s="77"/>
      <c r="AC91" s="78"/>
      <c r="AD91" s="78"/>
      <c r="AE91" s="78"/>
      <c r="AF91" s="77"/>
      <c r="AG91" s="78"/>
      <c r="AH91" s="78"/>
      <c r="AI91" s="78"/>
    </row>
    <row r="92" spans="1:35" ht="27" customHeight="1" x14ac:dyDescent="0.2">
      <c r="A92" s="571"/>
      <c r="B92" s="619"/>
      <c r="C92" s="595"/>
      <c r="D92" s="93" t="s">
        <v>53</v>
      </c>
      <c r="E92" s="329">
        <v>0</v>
      </c>
      <c r="F92" s="79"/>
      <c r="G92" s="79"/>
      <c r="H92" s="222">
        <v>0</v>
      </c>
      <c r="I92" s="79"/>
      <c r="J92" s="79"/>
      <c r="K92" s="79"/>
      <c r="L92" s="143"/>
      <c r="M92" s="143"/>
      <c r="N92" s="595"/>
      <c r="O92" s="597"/>
      <c r="P92" s="597"/>
      <c r="Q92" s="595"/>
      <c r="R92" s="595"/>
      <c r="S92" s="548"/>
      <c r="T92" s="548"/>
      <c r="U92" s="548"/>
      <c r="V92" s="548"/>
      <c r="W92" s="548"/>
      <c r="X92" s="548"/>
      <c r="AA92" s="77"/>
      <c r="AB92" s="77"/>
      <c r="AC92" s="78"/>
      <c r="AD92" s="78"/>
      <c r="AE92" s="78"/>
      <c r="AF92" s="77"/>
      <c r="AG92" s="78"/>
      <c r="AH92" s="78"/>
      <c r="AI92" s="78"/>
    </row>
    <row r="93" spans="1:35" ht="16.5" customHeight="1" x14ac:dyDescent="0.2">
      <c r="A93" s="571"/>
      <c r="B93" s="619"/>
      <c r="C93" s="595"/>
      <c r="D93" s="188"/>
      <c r="E93" s="649"/>
      <c r="F93" s="192"/>
      <c r="G93" s="192"/>
      <c r="H93" s="223"/>
      <c r="I93" s="147"/>
      <c r="J93" s="146"/>
      <c r="K93" s="146"/>
      <c r="L93" s="146"/>
      <c r="M93" s="146"/>
      <c r="N93" s="595"/>
      <c r="O93" s="597"/>
      <c r="P93" s="597"/>
      <c r="Q93" s="595"/>
      <c r="R93" s="595"/>
      <c r="S93" s="548"/>
      <c r="T93" s="548"/>
      <c r="U93" s="548"/>
      <c r="V93" s="548"/>
      <c r="W93" s="548"/>
      <c r="X93" s="548"/>
      <c r="AA93" s="77"/>
      <c r="AB93" s="77"/>
      <c r="AC93" s="78"/>
      <c r="AD93" s="78"/>
      <c r="AE93" s="78"/>
      <c r="AF93" s="77"/>
      <c r="AG93" s="78"/>
      <c r="AH93" s="78"/>
      <c r="AI93" s="78"/>
    </row>
    <row r="94" spans="1:35" ht="17.25" customHeight="1" thickBot="1" x14ac:dyDescent="0.25">
      <c r="A94" s="571"/>
      <c r="B94" s="619"/>
      <c r="C94" s="595"/>
      <c r="D94" s="191"/>
      <c r="E94" s="651"/>
      <c r="F94" s="192"/>
      <c r="G94" s="192"/>
      <c r="H94" s="227"/>
      <c r="I94" s="147"/>
      <c r="J94" s="146"/>
      <c r="K94" s="146"/>
      <c r="L94" s="146"/>
      <c r="M94" s="146"/>
      <c r="N94" s="595"/>
      <c r="O94" s="598"/>
      <c r="P94" s="598"/>
      <c r="Q94" s="595"/>
      <c r="R94" s="595"/>
      <c r="S94" s="548"/>
      <c r="T94" s="548"/>
      <c r="U94" s="548"/>
      <c r="V94" s="548"/>
      <c r="W94" s="548"/>
      <c r="X94" s="548"/>
      <c r="AA94" s="77"/>
      <c r="AB94" s="77"/>
      <c r="AC94" s="78"/>
      <c r="AD94" s="78"/>
      <c r="AE94" s="78"/>
      <c r="AF94" s="77"/>
      <c r="AG94" s="78"/>
      <c r="AH94" s="78"/>
      <c r="AI94" s="78"/>
    </row>
    <row r="95" spans="1:35" ht="10.5" customHeight="1" thickBot="1" x14ac:dyDescent="0.25">
      <c r="A95" s="571"/>
      <c r="B95" s="619"/>
      <c r="C95" s="595" t="s">
        <v>56</v>
      </c>
      <c r="D95" s="92" t="s">
        <v>44</v>
      </c>
      <c r="E95" s="226">
        <v>86</v>
      </c>
      <c r="F95" s="81"/>
      <c r="G95" s="81"/>
      <c r="H95" s="226">
        <v>86</v>
      </c>
      <c r="I95" s="81"/>
      <c r="J95" s="81"/>
      <c r="K95" s="81"/>
      <c r="L95" s="81"/>
      <c r="M95" s="81"/>
      <c r="N95" s="595" t="s">
        <v>56</v>
      </c>
      <c r="O95" s="596"/>
      <c r="P95" s="596"/>
      <c r="Q95" s="595" t="s">
        <v>56</v>
      </c>
      <c r="R95" s="595" t="s">
        <v>56</v>
      </c>
      <c r="S95" s="548">
        <v>53613</v>
      </c>
      <c r="T95" s="548">
        <v>55664</v>
      </c>
      <c r="U95" s="548" t="s">
        <v>188</v>
      </c>
      <c r="V95" s="548" t="s">
        <v>190</v>
      </c>
      <c r="W95" s="548" t="s">
        <v>189</v>
      </c>
      <c r="X95" s="548">
        <f>S95+T95</f>
        <v>109277</v>
      </c>
      <c r="AA95" s="77"/>
      <c r="AB95" s="77"/>
      <c r="AC95" s="78"/>
      <c r="AD95" s="78"/>
      <c r="AE95" s="78"/>
      <c r="AF95" s="77"/>
      <c r="AG95" s="78"/>
      <c r="AH95" s="78"/>
      <c r="AI95" s="78"/>
    </row>
    <row r="96" spans="1:35" ht="10.5" customHeight="1" x14ac:dyDescent="0.2">
      <c r="A96" s="571"/>
      <c r="B96" s="619"/>
      <c r="C96" s="595"/>
      <c r="D96" s="92" t="s">
        <v>47</v>
      </c>
      <c r="E96" s="648">
        <v>35343403.924999997</v>
      </c>
      <c r="F96" s="79"/>
      <c r="G96" s="79"/>
      <c r="H96" s="221">
        <v>35343403.924999997</v>
      </c>
      <c r="I96" s="79"/>
      <c r="J96" s="79"/>
      <c r="K96" s="79"/>
      <c r="L96" s="80"/>
      <c r="M96" s="80"/>
      <c r="N96" s="595"/>
      <c r="O96" s="597"/>
      <c r="P96" s="597"/>
      <c r="Q96" s="595"/>
      <c r="R96" s="595"/>
      <c r="S96" s="548"/>
      <c r="T96" s="548"/>
      <c r="U96" s="548"/>
      <c r="V96" s="548"/>
      <c r="W96" s="548"/>
      <c r="X96" s="548"/>
      <c r="AA96" s="77"/>
      <c r="AB96" s="77"/>
      <c r="AC96" s="78"/>
      <c r="AD96" s="78"/>
      <c r="AE96" s="78"/>
      <c r="AF96" s="77"/>
      <c r="AG96" s="78"/>
      <c r="AH96" s="78"/>
      <c r="AI96" s="78"/>
    </row>
    <row r="97" spans="1:35" ht="10.5" customHeight="1" x14ac:dyDescent="0.2">
      <c r="A97" s="571"/>
      <c r="B97" s="619"/>
      <c r="C97" s="595"/>
      <c r="D97" s="93" t="s">
        <v>50</v>
      </c>
      <c r="E97" s="329"/>
      <c r="F97" s="80"/>
      <c r="G97" s="80"/>
      <c r="H97" s="323"/>
      <c r="I97" s="80"/>
      <c r="J97" s="80"/>
      <c r="K97" s="83"/>
      <c r="L97" s="83"/>
      <c r="M97" s="83"/>
      <c r="N97" s="595"/>
      <c r="O97" s="597"/>
      <c r="P97" s="597"/>
      <c r="Q97" s="595"/>
      <c r="R97" s="595"/>
      <c r="S97" s="548"/>
      <c r="T97" s="548"/>
      <c r="U97" s="548"/>
      <c r="V97" s="548"/>
      <c r="W97" s="548"/>
      <c r="X97" s="548"/>
      <c r="AA97" s="77"/>
      <c r="AB97" s="77"/>
      <c r="AC97" s="78"/>
      <c r="AD97" s="78"/>
      <c r="AE97" s="78"/>
      <c r="AF97" s="77"/>
      <c r="AG97" s="78"/>
      <c r="AH97" s="78"/>
      <c r="AI97" s="78"/>
    </row>
    <row r="98" spans="1:35" ht="27" customHeight="1" x14ac:dyDescent="0.2">
      <c r="A98" s="571"/>
      <c r="B98" s="619"/>
      <c r="C98" s="595"/>
      <c r="D98" s="93" t="s">
        <v>53</v>
      </c>
      <c r="E98" s="329">
        <v>0</v>
      </c>
      <c r="F98" s="79"/>
      <c r="G98" s="79"/>
      <c r="H98" s="222">
        <v>0</v>
      </c>
      <c r="I98" s="79"/>
      <c r="J98" s="79"/>
      <c r="K98" s="79"/>
      <c r="L98" s="143"/>
      <c r="M98" s="143"/>
      <c r="N98" s="595"/>
      <c r="O98" s="597"/>
      <c r="P98" s="597"/>
      <c r="Q98" s="595"/>
      <c r="R98" s="595"/>
      <c r="S98" s="548"/>
      <c r="T98" s="548"/>
      <c r="U98" s="548"/>
      <c r="V98" s="548"/>
      <c r="W98" s="548"/>
      <c r="X98" s="548"/>
      <c r="AA98" s="77"/>
      <c r="AB98" s="77"/>
      <c r="AC98" s="78"/>
      <c r="AD98" s="78"/>
      <c r="AE98" s="78"/>
      <c r="AF98" s="77"/>
      <c r="AG98" s="78"/>
      <c r="AH98" s="78"/>
      <c r="AI98" s="78"/>
    </row>
    <row r="99" spans="1:35" ht="16.5" customHeight="1" x14ac:dyDescent="0.2">
      <c r="A99" s="571"/>
      <c r="B99" s="619"/>
      <c r="C99" s="595"/>
      <c r="D99" s="188"/>
      <c r="E99" s="649"/>
      <c r="F99" s="192"/>
      <c r="G99" s="192"/>
      <c r="H99" s="223"/>
      <c r="I99" s="147"/>
      <c r="J99" s="146"/>
      <c r="K99" s="146"/>
      <c r="L99" s="146"/>
      <c r="M99" s="146"/>
      <c r="N99" s="595"/>
      <c r="O99" s="597"/>
      <c r="P99" s="597"/>
      <c r="Q99" s="595"/>
      <c r="R99" s="595"/>
      <c r="S99" s="548"/>
      <c r="T99" s="548"/>
      <c r="U99" s="548"/>
      <c r="V99" s="548"/>
      <c r="W99" s="548"/>
      <c r="X99" s="548"/>
      <c r="AA99" s="77"/>
      <c r="AB99" s="77"/>
      <c r="AC99" s="78"/>
      <c r="AD99" s="78"/>
      <c r="AE99" s="78"/>
      <c r="AF99" s="77"/>
      <c r="AG99" s="78"/>
      <c r="AH99" s="78"/>
      <c r="AI99" s="78"/>
    </row>
    <row r="100" spans="1:35" ht="17.25" customHeight="1" thickBot="1" x14ac:dyDescent="0.25">
      <c r="A100" s="571"/>
      <c r="B100" s="619"/>
      <c r="C100" s="595"/>
      <c r="D100" s="191"/>
      <c r="E100" s="651"/>
      <c r="F100" s="192"/>
      <c r="G100" s="192"/>
      <c r="H100" s="227"/>
      <c r="I100" s="147"/>
      <c r="J100" s="146"/>
      <c r="K100" s="146"/>
      <c r="L100" s="146"/>
      <c r="M100" s="146"/>
      <c r="N100" s="595"/>
      <c r="O100" s="598"/>
      <c r="P100" s="598"/>
      <c r="Q100" s="595"/>
      <c r="R100" s="595"/>
      <c r="S100" s="548"/>
      <c r="T100" s="548"/>
      <c r="U100" s="548"/>
      <c r="V100" s="548"/>
      <c r="W100" s="548"/>
      <c r="X100" s="548"/>
      <c r="AA100" s="77"/>
      <c r="AB100" s="77"/>
      <c r="AC100" s="78"/>
      <c r="AD100" s="78"/>
      <c r="AE100" s="78"/>
      <c r="AF100" s="77"/>
      <c r="AG100" s="78"/>
      <c r="AH100" s="78"/>
      <c r="AI100" s="78"/>
    </row>
    <row r="101" spans="1:35" ht="10.5" customHeight="1" thickBot="1" x14ac:dyDescent="0.25">
      <c r="A101" s="571"/>
      <c r="B101" s="619"/>
      <c r="C101" s="595" t="s">
        <v>59</v>
      </c>
      <c r="D101" s="92" t="s">
        <v>44</v>
      </c>
      <c r="E101" s="226">
        <v>205</v>
      </c>
      <c r="F101" s="81"/>
      <c r="G101" s="81"/>
      <c r="H101" s="226">
        <v>205</v>
      </c>
      <c r="I101" s="81"/>
      <c r="J101" s="81"/>
      <c r="K101" s="81"/>
      <c r="L101" s="81"/>
      <c r="M101" s="81"/>
      <c r="N101" s="595" t="s">
        <v>59</v>
      </c>
      <c r="O101" s="596"/>
      <c r="P101" s="596"/>
      <c r="Q101" s="595" t="s">
        <v>59</v>
      </c>
      <c r="R101" s="595" t="s">
        <v>59</v>
      </c>
      <c r="S101" s="548">
        <v>111898</v>
      </c>
      <c r="T101" s="548">
        <v>113322</v>
      </c>
      <c r="U101" s="548" t="s">
        <v>188</v>
      </c>
      <c r="V101" s="548" t="s">
        <v>190</v>
      </c>
      <c r="W101" s="548" t="s">
        <v>189</v>
      </c>
      <c r="X101" s="548">
        <f>S101+T101</f>
        <v>225220</v>
      </c>
      <c r="AA101" s="77"/>
      <c r="AB101" s="77"/>
      <c r="AC101" s="78"/>
      <c r="AD101" s="78"/>
      <c r="AE101" s="78"/>
      <c r="AF101" s="77"/>
      <c r="AG101" s="78"/>
      <c r="AH101" s="78"/>
      <c r="AI101" s="78"/>
    </row>
    <row r="102" spans="1:35" ht="10.5" customHeight="1" x14ac:dyDescent="0.2">
      <c r="A102" s="571"/>
      <c r="B102" s="619"/>
      <c r="C102" s="595"/>
      <c r="D102" s="92" t="s">
        <v>47</v>
      </c>
      <c r="E102" s="648">
        <v>35343403.924999997</v>
      </c>
      <c r="F102" s="79"/>
      <c r="G102" s="79"/>
      <c r="H102" s="221">
        <v>35343403.924999997</v>
      </c>
      <c r="I102" s="79"/>
      <c r="J102" s="79"/>
      <c r="K102" s="79"/>
      <c r="L102" s="80"/>
      <c r="M102" s="80"/>
      <c r="N102" s="595"/>
      <c r="O102" s="597"/>
      <c r="P102" s="597"/>
      <c r="Q102" s="595"/>
      <c r="R102" s="595"/>
      <c r="S102" s="548"/>
      <c r="T102" s="548"/>
      <c r="U102" s="548"/>
      <c r="V102" s="548"/>
      <c r="W102" s="548"/>
      <c r="X102" s="548"/>
      <c r="AA102" s="77"/>
      <c r="AB102" s="77"/>
      <c r="AC102" s="78"/>
      <c r="AD102" s="78"/>
      <c r="AE102" s="78"/>
      <c r="AF102" s="77"/>
      <c r="AG102" s="78"/>
      <c r="AH102" s="78"/>
      <c r="AI102" s="78"/>
    </row>
    <row r="103" spans="1:35" ht="10.5" customHeight="1" x14ac:dyDescent="0.2">
      <c r="A103" s="571"/>
      <c r="B103" s="619"/>
      <c r="C103" s="595"/>
      <c r="D103" s="93" t="s">
        <v>50</v>
      </c>
      <c r="E103" s="329"/>
      <c r="F103" s="80"/>
      <c r="G103" s="80"/>
      <c r="H103" s="323"/>
      <c r="I103" s="80"/>
      <c r="J103" s="80"/>
      <c r="K103" s="83"/>
      <c r="L103" s="83"/>
      <c r="M103" s="83"/>
      <c r="N103" s="595"/>
      <c r="O103" s="597"/>
      <c r="P103" s="597"/>
      <c r="Q103" s="595"/>
      <c r="R103" s="595"/>
      <c r="S103" s="548"/>
      <c r="T103" s="548"/>
      <c r="U103" s="548"/>
      <c r="V103" s="548"/>
      <c r="W103" s="548"/>
      <c r="X103" s="548"/>
      <c r="AA103" s="77"/>
      <c r="AB103" s="77"/>
      <c r="AC103" s="78"/>
      <c r="AD103" s="78"/>
      <c r="AE103" s="78"/>
      <c r="AF103" s="77"/>
      <c r="AG103" s="78"/>
      <c r="AH103" s="78"/>
      <c r="AI103" s="78"/>
    </row>
    <row r="104" spans="1:35" ht="27" customHeight="1" x14ac:dyDescent="0.2">
      <c r="A104" s="571"/>
      <c r="B104" s="619"/>
      <c r="C104" s="595"/>
      <c r="D104" s="93" t="s">
        <v>53</v>
      </c>
      <c r="E104" s="329">
        <v>0</v>
      </c>
      <c r="F104" s="79"/>
      <c r="G104" s="79"/>
      <c r="H104" s="222">
        <v>0</v>
      </c>
      <c r="I104" s="79"/>
      <c r="J104" s="79"/>
      <c r="K104" s="79"/>
      <c r="L104" s="143"/>
      <c r="M104" s="143"/>
      <c r="N104" s="595"/>
      <c r="O104" s="597"/>
      <c r="P104" s="597"/>
      <c r="Q104" s="595"/>
      <c r="R104" s="595"/>
      <c r="S104" s="548"/>
      <c r="T104" s="548"/>
      <c r="U104" s="548"/>
      <c r="V104" s="548"/>
      <c r="W104" s="548"/>
      <c r="X104" s="548"/>
      <c r="AA104" s="77"/>
      <c r="AB104" s="77"/>
      <c r="AC104" s="78"/>
      <c r="AD104" s="78"/>
      <c r="AE104" s="78"/>
      <c r="AF104" s="77"/>
      <c r="AG104" s="78"/>
      <c r="AH104" s="78"/>
      <c r="AI104" s="78"/>
    </row>
    <row r="105" spans="1:35" ht="16.5" customHeight="1" x14ac:dyDescent="0.2">
      <c r="A105" s="571"/>
      <c r="B105" s="619"/>
      <c r="C105" s="595"/>
      <c r="D105" s="188"/>
      <c r="E105" s="649"/>
      <c r="F105" s="192"/>
      <c r="G105" s="192"/>
      <c r="H105" s="223"/>
      <c r="I105" s="147"/>
      <c r="J105" s="146"/>
      <c r="K105" s="146"/>
      <c r="L105" s="146"/>
      <c r="M105" s="146"/>
      <c r="N105" s="595"/>
      <c r="O105" s="597"/>
      <c r="P105" s="597"/>
      <c r="Q105" s="595"/>
      <c r="R105" s="595"/>
      <c r="S105" s="548"/>
      <c r="T105" s="548"/>
      <c r="U105" s="548"/>
      <c r="V105" s="548"/>
      <c r="W105" s="548"/>
      <c r="X105" s="548"/>
      <c r="AA105" s="77"/>
      <c r="AB105" s="77"/>
      <c r="AC105" s="78"/>
      <c r="AD105" s="78"/>
      <c r="AE105" s="78"/>
      <c r="AF105" s="77"/>
      <c r="AG105" s="78"/>
      <c r="AH105" s="78"/>
      <c r="AI105" s="78"/>
    </row>
    <row r="106" spans="1:35" ht="17.25" customHeight="1" thickBot="1" x14ac:dyDescent="0.25">
      <c r="A106" s="571"/>
      <c r="B106" s="619"/>
      <c r="C106" s="595"/>
      <c r="D106" s="191"/>
      <c r="E106" s="651"/>
      <c r="F106" s="192"/>
      <c r="G106" s="192"/>
      <c r="H106" s="227"/>
      <c r="I106" s="147"/>
      <c r="J106" s="146"/>
      <c r="K106" s="146"/>
      <c r="L106" s="146"/>
      <c r="M106" s="146"/>
      <c r="N106" s="595"/>
      <c r="O106" s="598"/>
      <c r="P106" s="598"/>
      <c r="Q106" s="595"/>
      <c r="R106" s="595"/>
      <c r="S106" s="548"/>
      <c r="T106" s="548"/>
      <c r="U106" s="548"/>
      <c r="V106" s="548"/>
      <c r="W106" s="548"/>
      <c r="X106" s="548"/>
      <c r="AA106" s="77"/>
      <c r="AB106" s="77"/>
      <c r="AC106" s="78"/>
      <c r="AD106" s="78"/>
      <c r="AE106" s="78"/>
      <c r="AF106" s="77"/>
      <c r="AG106" s="78"/>
      <c r="AH106" s="78"/>
      <c r="AI106" s="78"/>
    </row>
    <row r="107" spans="1:35" ht="10.5" customHeight="1" thickBot="1" x14ac:dyDescent="0.25">
      <c r="A107" s="571"/>
      <c r="B107" s="619"/>
      <c r="C107" s="595" t="s">
        <v>169</v>
      </c>
      <c r="D107" s="92" t="s">
        <v>44</v>
      </c>
      <c r="E107" s="226">
        <v>19</v>
      </c>
      <c r="F107" s="81"/>
      <c r="G107" s="81"/>
      <c r="H107" s="226">
        <v>19</v>
      </c>
      <c r="I107" s="81"/>
      <c r="J107" s="81"/>
      <c r="K107" s="81"/>
      <c r="L107" s="81"/>
      <c r="M107" s="81"/>
      <c r="N107" s="595" t="s">
        <v>169</v>
      </c>
      <c r="O107" s="596"/>
      <c r="P107" s="596"/>
      <c r="Q107" s="595" t="s">
        <v>169</v>
      </c>
      <c r="R107" s="595" t="s">
        <v>169</v>
      </c>
      <c r="S107" s="548">
        <v>12117</v>
      </c>
      <c r="T107" s="548">
        <v>10516</v>
      </c>
      <c r="U107" s="548" t="s">
        <v>188</v>
      </c>
      <c r="V107" s="548" t="s">
        <v>190</v>
      </c>
      <c r="W107" s="548" t="s">
        <v>189</v>
      </c>
      <c r="X107" s="548">
        <f>S107+T107</f>
        <v>22633</v>
      </c>
      <c r="AA107" s="77"/>
      <c r="AB107" s="77"/>
      <c r="AC107" s="78"/>
      <c r="AD107" s="78"/>
      <c r="AE107" s="78"/>
      <c r="AF107" s="77"/>
      <c r="AG107" s="78"/>
      <c r="AH107" s="78"/>
      <c r="AI107" s="78"/>
    </row>
    <row r="108" spans="1:35" ht="10.5" customHeight="1" x14ac:dyDescent="0.2">
      <c r="A108" s="571"/>
      <c r="B108" s="619"/>
      <c r="C108" s="595"/>
      <c r="D108" s="92" t="s">
        <v>47</v>
      </c>
      <c r="E108" s="648">
        <v>35343403.924999997</v>
      </c>
      <c r="F108" s="79"/>
      <c r="G108" s="79"/>
      <c r="H108" s="221">
        <v>35343403.924999997</v>
      </c>
      <c r="I108" s="79"/>
      <c r="J108" s="79"/>
      <c r="K108" s="79"/>
      <c r="L108" s="80"/>
      <c r="M108" s="80"/>
      <c r="N108" s="595"/>
      <c r="O108" s="597"/>
      <c r="P108" s="597"/>
      <c r="Q108" s="595"/>
      <c r="R108" s="595"/>
      <c r="S108" s="548"/>
      <c r="T108" s="548"/>
      <c r="U108" s="548"/>
      <c r="V108" s="548"/>
      <c r="W108" s="548"/>
      <c r="X108" s="548"/>
      <c r="AA108" s="77"/>
      <c r="AB108" s="77"/>
      <c r="AC108" s="78"/>
      <c r="AD108" s="78"/>
      <c r="AE108" s="78"/>
      <c r="AF108" s="77"/>
      <c r="AG108" s="78"/>
      <c r="AH108" s="78"/>
      <c r="AI108" s="78"/>
    </row>
    <row r="109" spans="1:35" ht="10.5" customHeight="1" x14ac:dyDescent="0.2">
      <c r="A109" s="571"/>
      <c r="B109" s="619"/>
      <c r="C109" s="595"/>
      <c r="D109" s="93" t="s">
        <v>50</v>
      </c>
      <c r="E109" s="329"/>
      <c r="F109" s="80"/>
      <c r="G109" s="80"/>
      <c r="H109" s="323"/>
      <c r="I109" s="80"/>
      <c r="J109" s="80"/>
      <c r="K109" s="83"/>
      <c r="L109" s="83"/>
      <c r="M109" s="83"/>
      <c r="N109" s="595"/>
      <c r="O109" s="597"/>
      <c r="P109" s="597"/>
      <c r="Q109" s="595"/>
      <c r="R109" s="595"/>
      <c r="S109" s="548"/>
      <c r="T109" s="548"/>
      <c r="U109" s="548"/>
      <c r="V109" s="548"/>
      <c r="W109" s="548"/>
      <c r="X109" s="548"/>
      <c r="AA109" s="77"/>
      <c r="AB109" s="77"/>
      <c r="AC109" s="78"/>
      <c r="AD109" s="78"/>
      <c r="AE109" s="78"/>
      <c r="AF109" s="77"/>
      <c r="AG109" s="78"/>
      <c r="AH109" s="78"/>
      <c r="AI109" s="78"/>
    </row>
    <row r="110" spans="1:35" ht="27" customHeight="1" x14ac:dyDescent="0.2">
      <c r="A110" s="571"/>
      <c r="B110" s="619"/>
      <c r="C110" s="595"/>
      <c r="D110" s="93" t="s">
        <v>53</v>
      </c>
      <c r="E110" s="329">
        <v>0</v>
      </c>
      <c r="F110" s="79"/>
      <c r="G110" s="79"/>
      <c r="H110" s="222">
        <v>0</v>
      </c>
      <c r="I110" s="79"/>
      <c r="J110" s="79"/>
      <c r="K110" s="79"/>
      <c r="L110" s="143"/>
      <c r="M110" s="143"/>
      <c r="N110" s="595"/>
      <c r="O110" s="597"/>
      <c r="P110" s="597"/>
      <c r="Q110" s="595"/>
      <c r="R110" s="595"/>
      <c r="S110" s="548"/>
      <c r="T110" s="548"/>
      <c r="U110" s="548"/>
      <c r="V110" s="548"/>
      <c r="W110" s="548"/>
      <c r="X110" s="548"/>
      <c r="AA110" s="77"/>
      <c r="AB110" s="77"/>
      <c r="AC110" s="78"/>
      <c r="AD110" s="78"/>
      <c r="AE110" s="78"/>
      <c r="AF110" s="77"/>
      <c r="AG110" s="78"/>
      <c r="AH110" s="78"/>
      <c r="AI110" s="78"/>
    </row>
    <row r="111" spans="1:35" ht="16.5" customHeight="1" x14ac:dyDescent="0.2">
      <c r="A111" s="571"/>
      <c r="B111" s="619"/>
      <c r="C111" s="595"/>
      <c r="D111" s="188"/>
      <c r="E111" s="649"/>
      <c r="F111" s="192"/>
      <c r="G111" s="192"/>
      <c r="H111" s="223"/>
      <c r="I111" s="147"/>
      <c r="J111" s="146"/>
      <c r="K111" s="146"/>
      <c r="L111" s="146"/>
      <c r="M111" s="146"/>
      <c r="N111" s="595"/>
      <c r="O111" s="597"/>
      <c r="P111" s="597"/>
      <c r="Q111" s="595"/>
      <c r="R111" s="595"/>
      <c r="S111" s="548"/>
      <c r="T111" s="548"/>
      <c r="U111" s="548"/>
      <c r="V111" s="548"/>
      <c r="W111" s="548"/>
      <c r="X111" s="548"/>
      <c r="AA111" s="77"/>
      <c r="AB111" s="77"/>
      <c r="AC111" s="78"/>
      <c r="AD111" s="78"/>
      <c r="AE111" s="78"/>
      <c r="AF111" s="77"/>
      <c r="AG111" s="78"/>
      <c r="AH111" s="78"/>
      <c r="AI111" s="78"/>
    </row>
    <row r="112" spans="1:35" ht="17.25" customHeight="1" thickBot="1" x14ac:dyDescent="0.25">
      <c r="A112" s="571"/>
      <c r="B112" s="619"/>
      <c r="C112" s="595"/>
      <c r="D112" s="191"/>
      <c r="E112" s="651"/>
      <c r="F112" s="192"/>
      <c r="G112" s="192"/>
      <c r="H112" s="227"/>
      <c r="I112" s="147"/>
      <c r="J112" s="146"/>
      <c r="K112" s="146"/>
      <c r="L112" s="146"/>
      <c r="M112" s="146"/>
      <c r="N112" s="595"/>
      <c r="O112" s="598"/>
      <c r="P112" s="598"/>
      <c r="Q112" s="595"/>
      <c r="R112" s="595"/>
      <c r="S112" s="548"/>
      <c r="T112" s="548"/>
      <c r="U112" s="548"/>
      <c r="V112" s="548"/>
      <c r="W112" s="548"/>
      <c r="X112" s="548"/>
      <c r="AA112" s="77"/>
      <c r="AB112" s="77"/>
      <c r="AC112" s="78"/>
      <c r="AD112" s="78"/>
      <c r="AE112" s="78"/>
      <c r="AF112" s="77"/>
      <c r="AG112" s="78"/>
      <c r="AH112" s="78"/>
      <c r="AI112" s="78"/>
    </row>
    <row r="113" spans="1:35" ht="10.5" customHeight="1" thickBot="1" x14ac:dyDescent="0.25">
      <c r="A113" s="571"/>
      <c r="B113" s="619"/>
      <c r="C113" s="595" t="s">
        <v>170</v>
      </c>
      <c r="D113" s="92" t="s">
        <v>44</v>
      </c>
      <c r="E113" s="226">
        <v>298</v>
      </c>
      <c r="F113" s="81"/>
      <c r="G113" s="81"/>
      <c r="H113" s="226">
        <v>298</v>
      </c>
      <c r="I113" s="81"/>
      <c r="J113" s="81"/>
      <c r="K113" s="81"/>
      <c r="L113" s="81"/>
      <c r="M113" s="81"/>
      <c r="N113" s="595" t="s">
        <v>170</v>
      </c>
      <c r="O113" s="596"/>
      <c r="P113" s="596"/>
      <c r="Q113" s="595" t="s">
        <v>170</v>
      </c>
      <c r="R113" s="595" t="s">
        <v>170</v>
      </c>
      <c r="S113" s="548">
        <v>172915</v>
      </c>
      <c r="T113" s="548">
        <v>180846</v>
      </c>
      <c r="U113" s="548" t="s">
        <v>188</v>
      </c>
      <c r="V113" s="548" t="s">
        <v>190</v>
      </c>
      <c r="W113" s="548" t="s">
        <v>189</v>
      </c>
      <c r="X113" s="548">
        <f>S113+T113</f>
        <v>353761</v>
      </c>
      <c r="AA113" s="77"/>
      <c r="AB113" s="77"/>
      <c r="AC113" s="78"/>
      <c r="AD113" s="78"/>
      <c r="AE113" s="78"/>
      <c r="AF113" s="77"/>
      <c r="AG113" s="78"/>
      <c r="AH113" s="78"/>
      <c r="AI113" s="78"/>
    </row>
    <row r="114" spans="1:35" ht="10.5" customHeight="1" x14ac:dyDescent="0.2">
      <c r="A114" s="571"/>
      <c r="B114" s="619"/>
      <c r="C114" s="595"/>
      <c r="D114" s="92" t="s">
        <v>47</v>
      </c>
      <c r="E114" s="648">
        <v>35343403.924999997</v>
      </c>
      <c r="F114" s="79"/>
      <c r="G114" s="79"/>
      <c r="H114" s="221">
        <v>35343403.924999997</v>
      </c>
      <c r="I114" s="79"/>
      <c r="J114" s="79"/>
      <c r="K114" s="79"/>
      <c r="L114" s="80"/>
      <c r="M114" s="80"/>
      <c r="N114" s="595"/>
      <c r="O114" s="597"/>
      <c r="P114" s="597"/>
      <c r="Q114" s="595"/>
      <c r="R114" s="595"/>
      <c r="S114" s="548"/>
      <c r="T114" s="548"/>
      <c r="U114" s="548"/>
      <c r="V114" s="548"/>
      <c r="W114" s="548"/>
      <c r="X114" s="548"/>
      <c r="AA114" s="77"/>
      <c r="AB114" s="77"/>
      <c r="AC114" s="78"/>
      <c r="AD114" s="78"/>
      <c r="AE114" s="78"/>
      <c r="AF114" s="77"/>
      <c r="AG114" s="78"/>
      <c r="AH114" s="78"/>
      <c r="AI114" s="78"/>
    </row>
    <row r="115" spans="1:35" ht="10.5" customHeight="1" x14ac:dyDescent="0.2">
      <c r="A115" s="571"/>
      <c r="B115" s="619"/>
      <c r="C115" s="595"/>
      <c r="D115" s="93" t="s">
        <v>50</v>
      </c>
      <c r="E115" s="329"/>
      <c r="F115" s="80"/>
      <c r="G115" s="80"/>
      <c r="H115" s="323"/>
      <c r="I115" s="80"/>
      <c r="J115" s="80"/>
      <c r="K115" s="83"/>
      <c r="L115" s="83"/>
      <c r="M115" s="83"/>
      <c r="N115" s="595"/>
      <c r="O115" s="597"/>
      <c r="P115" s="597"/>
      <c r="Q115" s="595"/>
      <c r="R115" s="595"/>
      <c r="S115" s="548"/>
      <c r="T115" s="548"/>
      <c r="U115" s="548"/>
      <c r="V115" s="548"/>
      <c r="W115" s="548"/>
      <c r="X115" s="548"/>
      <c r="AA115" s="77"/>
      <c r="AB115" s="77"/>
      <c r="AC115" s="78"/>
      <c r="AD115" s="78"/>
      <c r="AE115" s="78"/>
      <c r="AF115" s="77"/>
      <c r="AG115" s="78"/>
      <c r="AH115" s="78"/>
      <c r="AI115" s="78"/>
    </row>
    <row r="116" spans="1:35" ht="27" customHeight="1" x14ac:dyDescent="0.2">
      <c r="A116" s="571"/>
      <c r="B116" s="619"/>
      <c r="C116" s="595"/>
      <c r="D116" s="93" t="s">
        <v>53</v>
      </c>
      <c r="E116" s="329">
        <v>0</v>
      </c>
      <c r="F116" s="79"/>
      <c r="G116" s="79"/>
      <c r="H116" s="222">
        <v>0</v>
      </c>
      <c r="I116" s="79"/>
      <c r="J116" s="79"/>
      <c r="K116" s="79"/>
      <c r="L116" s="143"/>
      <c r="M116" s="143"/>
      <c r="N116" s="595"/>
      <c r="O116" s="597"/>
      <c r="P116" s="597"/>
      <c r="Q116" s="595"/>
      <c r="R116" s="595"/>
      <c r="S116" s="548"/>
      <c r="T116" s="548"/>
      <c r="U116" s="548"/>
      <c r="V116" s="548"/>
      <c r="W116" s="548"/>
      <c r="X116" s="548"/>
      <c r="AA116" s="77"/>
      <c r="AB116" s="77"/>
      <c r="AC116" s="78"/>
      <c r="AD116" s="78"/>
      <c r="AE116" s="78"/>
      <c r="AF116" s="77"/>
      <c r="AG116" s="78"/>
      <c r="AH116" s="78"/>
      <c r="AI116" s="78"/>
    </row>
    <row r="117" spans="1:35" ht="16.5" customHeight="1" x14ac:dyDescent="0.2">
      <c r="A117" s="571"/>
      <c r="B117" s="619"/>
      <c r="C117" s="595"/>
      <c r="D117" s="188"/>
      <c r="E117" s="649"/>
      <c r="F117" s="192"/>
      <c r="G117" s="192"/>
      <c r="H117" s="223"/>
      <c r="I117" s="147"/>
      <c r="J117" s="146"/>
      <c r="K117" s="146"/>
      <c r="L117" s="146"/>
      <c r="M117" s="146"/>
      <c r="N117" s="595"/>
      <c r="O117" s="597"/>
      <c r="P117" s="597"/>
      <c r="Q117" s="595"/>
      <c r="R117" s="595"/>
      <c r="S117" s="548"/>
      <c r="T117" s="548"/>
      <c r="U117" s="548"/>
      <c r="V117" s="548"/>
      <c r="W117" s="548"/>
      <c r="X117" s="548"/>
      <c r="AA117" s="77"/>
      <c r="AB117" s="77"/>
      <c r="AC117" s="78"/>
      <c r="AD117" s="78"/>
      <c r="AE117" s="78"/>
      <c r="AF117" s="77"/>
      <c r="AG117" s="78"/>
      <c r="AH117" s="78"/>
      <c r="AI117" s="78"/>
    </row>
    <row r="118" spans="1:35" ht="17.25" customHeight="1" thickBot="1" x14ac:dyDescent="0.25">
      <c r="A118" s="571"/>
      <c r="B118" s="619"/>
      <c r="C118" s="595"/>
      <c r="D118" s="191"/>
      <c r="E118" s="651"/>
      <c r="F118" s="192"/>
      <c r="G118" s="192"/>
      <c r="H118" s="227"/>
      <c r="I118" s="147"/>
      <c r="J118" s="146"/>
      <c r="K118" s="146"/>
      <c r="L118" s="146"/>
      <c r="M118" s="146"/>
      <c r="N118" s="595"/>
      <c r="O118" s="598"/>
      <c r="P118" s="598"/>
      <c r="Q118" s="595"/>
      <c r="R118" s="595"/>
      <c r="S118" s="548"/>
      <c r="T118" s="548"/>
      <c r="U118" s="548"/>
      <c r="V118" s="548"/>
      <c r="W118" s="548"/>
      <c r="X118" s="548"/>
      <c r="AA118" s="77"/>
      <c r="AB118" s="77"/>
      <c r="AC118" s="78"/>
      <c r="AD118" s="78"/>
      <c r="AE118" s="78"/>
      <c r="AF118" s="77"/>
      <c r="AG118" s="78"/>
      <c r="AH118" s="78"/>
      <c r="AI118" s="78"/>
    </row>
    <row r="119" spans="1:35" ht="10.5" customHeight="1" thickBot="1" x14ac:dyDescent="0.25">
      <c r="A119" s="571"/>
      <c r="B119" s="619"/>
      <c r="C119" s="595" t="s">
        <v>171</v>
      </c>
      <c r="D119" s="92" t="s">
        <v>44</v>
      </c>
      <c r="E119" s="226">
        <v>546</v>
      </c>
      <c r="F119" s="81"/>
      <c r="G119" s="81"/>
      <c r="H119" s="226">
        <v>546</v>
      </c>
      <c r="I119" s="81"/>
      <c r="J119" s="81"/>
      <c r="K119" s="81"/>
      <c r="L119" s="81"/>
      <c r="M119" s="81"/>
      <c r="N119" s="595" t="s">
        <v>171</v>
      </c>
      <c r="O119" s="596"/>
      <c r="P119" s="596"/>
      <c r="Q119" s="595" t="s">
        <v>171</v>
      </c>
      <c r="R119" s="595" t="s">
        <v>171</v>
      </c>
      <c r="S119" s="548">
        <v>351334</v>
      </c>
      <c r="T119" s="548">
        <v>368367</v>
      </c>
      <c r="U119" s="548" t="s">
        <v>188</v>
      </c>
      <c r="V119" s="548" t="s">
        <v>190</v>
      </c>
      <c r="W119" s="548" t="s">
        <v>189</v>
      </c>
      <c r="X119" s="548">
        <f>S119+T119</f>
        <v>719701</v>
      </c>
      <c r="AA119" s="77"/>
      <c r="AB119" s="77"/>
      <c r="AC119" s="78"/>
      <c r="AD119" s="78"/>
      <c r="AE119" s="78"/>
      <c r="AF119" s="77"/>
      <c r="AG119" s="78"/>
      <c r="AH119" s="78"/>
      <c r="AI119" s="78"/>
    </row>
    <row r="120" spans="1:35" ht="10.5" customHeight="1" x14ac:dyDescent="0.2">
      <c r="A120" s="571"/>
      <c r="B120" s="619"/>
      <c r="C120" s="595"/>
      <c r="D120" s="92" t="s">
        <v>47</v>
      </c>
      <c r="E120" s="648">
        <v>35343403</v>
      </c>
      <c r="F120" s="79"/>
      <c r="G120" s="79"/>
      <c r="H120" s="221">
        <v>35343403</v>
      </c>
      <c r="I120" s="79"/>
      <c r="J120" s="79"/>
      <c r="K120" s="79"/>
      <c r="L120" s="80"/>
      <c r="M120" s="80"/>
      <c r="N120" s="595"/>
      <c r="O120" s="597"/>
      <c r="P120" s="597"/>
      <c r="Q120" s="595"/>
      <c r="R120" s="595"/>
      <c r="S120" s="548"/>
      <c r="T120" s="548"/>
      <c r="U120" s="548"/>
      <c r="V120" s="548"/>
      <c r="W120" s="548"/>
      <c r="X120" s="548"/>
      <c r="AA120" s="77"/>
      <c r="AB120" s="77"/>
      <c r="AC120" s="78"/>
      <c r="AD120" s="78"/>
      <c r="AE120" s="78"/>
      <c r="AF120" s="77"/>
      <c r="AG120" s="78"/>
      <c r="AH120" s="78"/>
      <c r="AI120" s="78"/>
    </row>
    <row r="121" spans="1:35" ht="10.5" customHeight="1" x14ac:dyDescent="0.2">
      <c r="A121" s="571"/>
      <c r="B121" s="619"/>
      <c r="C121" s="595"/>
      <c r="D121" s="93" t="s">
        <v>50</v>
      </c>
      <c r="E121" s="329"/>
      <c r="F121" s="80"/>
      <c r="G121" s="80"/>
      <c r="H121" s="323"/>
      <c r="I121" s="80"/>
      <c r="J121" s="80"/>
      <c r="K121" s="83"/>
      <c r="L121" s="83"/>
      <c r="M121" s="83"/>
      <c r="N121" s="595"/>
      <c r="O121" s="597"/>
      <c r="P121" s="597"/>
      <c r="Q121" s="595"/>
      <c r="R121" s="595"/>
      <c r="S121" s="548"/>
      <c r="T121" s="548"/>
      <c r="U121" s="548"/>
      <c r="V121" s="548"/>
      <c r="W121" s="548"/>
      <c r="X121" s="548"/>
      <c r="AA121" s="77"/>
      <c r="AB121" s="77"/>
      <c r="AC121" s="78"/>
      <c r="AD121" s="78"/>
      <c r="AE121" s="78"/>
      <c r="AF121" s="77"/>
      <c r="AG121" s="78"/>
      <c r="AH121" s="78"/>
      <c r="AI121" s="78"/>
    </row>
    <row r="122" spans="1:35" ht="27" customHeight="1" x14ac:dyDescent="0.2">
      <c r="A122" s="571"/>
      <c r="B122" s="619"/>
      <c r="C122" s="595"/>
      <c r="D122" s="93" t="s">
        <v>53</v>
      </c>
      <c r="E122" s="329">
        <v>0</v>
      </c>
      <c r="F122" s="79"/>
      <c r="G122" s="79"/>
      <c r="H122" s="222">
        <v>0</v>
      </c>
      <c r="I122" s="79"/>
      <c r="J122" s="79"/>
      <c r="K122" s="79"/>
      <c r="L122" s="198"/>
      <c r="M122" s="198"/>
      <c r="N122" s="595"/>
      <c r="O122" s="597"/>
      <c r="P122" s="597"/>
      <c r="Q122" s="595"/>
      <c r="R122" s="595"/>
      <c r="S122" s="548"/>
      <c r="T122" s="548"/>
      <c r="U122" s="548"/>
      <c r="V122" s="548"/>
      <c r="W122" s="548"/>
      <c r="X122" s="548"/>
      <c r="AA122" s="77"/>
      <c r="AB122" s="77"/>
      <c r="AC122" s="78"/>
      <c r="AD122" s="78"/>
      <c r="AE122" s="78"/>
      <c r="AF122" s="77"/>
      <c r="AG122" s="78"/>
      <c r="AH122" s="78"/>
      <c r="AI122" s="78"/>
    </row>
    <row r="123" spans="1:35" ht="16.5" customHeight="1" x14ac:dyDescent="0.2">
      <c r="A123" s="571"/>
      <c r="B123" s="619"/>
      <c r="C123" s="595"/>
      <c r="D123" s="188"/>
      <c r="E123" s="649"/>
      <c r="F123" s="192"/>
      <c r="G123" s="192"/>
      <c r="H123" s="223"/>
      <c r="I123" s="147"/>
      <c r="J123" s="146"/>
      <c r="K123" s="146"/>
      <c r="L123" s="146"/>
      <c r="M123" s="146"/>
      <c r="N123" s="595"/>
      <c r="O123" s="597"/>
      <c r="P123" s="597"/>
      <c r="Q123" s="595"/>
      <c r="R123" s="595"/>
      <c r="S123" s="548"/>
      <c r="T123" s="548"/>
      <c r="U123" s="548"/>
      <c r="V123" s="548"/>
      <c r="W123" s="548"/>
      <c r="X123" s="548"/>
      <c r="AA123" s="77"/>
      <c r="AB123" s="77"/>
      <c r="AC123" s="78"/>
      <c r="AD123" s="78"/>
      <c r="AE123" s="78"/>
      <c r="AF123" s="77"/>
      <c r="AG123" s="78"/>
      <c r="AH123" s="78"/>
      <c r="AI123" s="78"/>
    </row>
    <row r="124" spans="1:35" ht="17.25" customHeight="1" thickBot="1" x14ac:dyDescent="0.25">
      <c r="A124" s="571"/>
      <c r="B124" s="619"/>
      <c r="C124" s="595"/>
      <c r="D124" s="191"/>
      <c r="E124" s="651"/>
      <c r="F124" s="192"/>
      <c r="G124" s="192"/>
      <c r="H124" s="227"/>
      <c r="I124" s="147"/>
      <c r="J124" s="146"/>
      <c r="K124" s="146"/>
      <c r="L124" s="146"/>
      <c r="M124" s="146"/>
      <c r="N124" s="595"/>
      <c r="O124" s="598"/>
      <c r="P124" s="598"/>
      <c r="Q124" s="595"/>
      <c r="R124" s="595"/>
      <c r="S124" s="548"/>
      <c r="T124" s="548"/>
      <c r="U124" s="548"/>
      <c r="V124" s="548"/>
      <c r="W124" s="548"/>
      <c r="X124" s="548"/>
      <c r="AA124" s="77"/>
      <c r="AB124" s="77"/>
      <c r="AC124" s="78"/>
      <c r="AD124" s="78"/>
      <c r="AE124" s="78"/>
      <c r="AF124" s="77"/>
      <c r="AG124" s="78"/>
      <c r="AH124" s="78"/>
      <c r="AI124" s="78"/>
    </row>
    <row r="125" spans="1:35" ht="10.5" customHeight="1" thickBot="1" x14ac:dyDescent="0.25">
      <c r="A125" s="571"/>
      <c r="B125" s="619"/>
      <c r="C125" s="595" t="s">
        <v>172</v>
      </c>
      <c r="D125" s="92" t="s">
        <v>44</v>
      </c>
      <c r="E125" s="226">
        <v>6</v>
      </c>
      <c r="F125" s="81"/>
      <c r="G125" s="81"/>
      <c r="H125" s="226">
        <v>6</v>
      </c>
      <c r="I125" s="81"/>
      <c r="J125" s="81"/>
      <c r="K125" s="81"/>
      <c r="L125" s="81"/>
      <c r="M125" s="81"/>
      <c r="N125" s="595" t="s">
        <v>172</v>
      </c>
      <c r="O125" s="596"/>
      <c r="P125" s="596"/>
      <c r="Q125" s="595" t="s">
        <v>172</v>
      </c>
      <c r="R125" s="595" t="s">
        <v>172</v>
      </c>
      <c r="S125" s="548">
        <v>3765</v>
      </c>
      <c r="T125" s="548">
        <v>3565</v>
      </c>
      <c r="U125" s="534" t="s">
        <v>188</v>
      </c>
      <c r="V125" s="548" t="s">
        <v>190</v>
      </c>
      <c r="W125" s="548" t="s">
        <v>189</v>
      </c>
      <c r="X125" s="548">
        <f>S125+T125</f>
        <v>7330</v>
      </c>
      <c r="AA125" s="77"/>
      <c r="AB125" s="77"/>
      <c r="AC125" s="78"/>
      <c r="AD125" s="78"/>
      <c r="AE125" s="78"/>
      <c r="AF125" s="77"/>
      <c r="AG125" s="78"/>
      <c r="AH125" s="78"/>
      <c r="AI125" s="78"/>
    </row>
    <row r="126" spans="1:35" ht="10.5" customHeight="1" x14ac:dyDescent="0.2">
      <c r="A126" s="571"/>
      <c r="B126" s="619"/>
      <c r="C126" s="595"/>
      <c r="D126" s="92" t="s">
        <v>47</v>
      </c>
      <c r="E126" s="648">
        <v>35343400</v>
      </c>
      <c r="F126" s="79"/>
      <c r="G126" s="79"/>
      <c r="H126" s="221">
        <v>35343400</v>
      </c>
      <c r="I126" s="79"/>
      <c r="J126" s="79"/>
      <c r="K126" s="79"/>
      <c r="L126" s="80"/>
      <c r="M126" s="80"/>
      <c r="N126" s="595"/>
      <c r="O126" s="597"/>
      <c r="P126" s="597"/>
      <c r="Q126" s="595"/>
      <c r="R126" s="595"/>
      <c r="S126" s="548"/>
      <c r="T126" s="548"/>
      <c r="U126" s="535"/>
      <c r="V126" s="548"/>
      <c r="W126" s="548"/>
      <c r="X126" s="548"/>
      <c r="AA126" s="77"/>
      <c r="AB126" s="77"/>
      <c r="AC126" s="78"/>
      <c r="AD126" s="78"/>
      <c r="AE126" s="78"/>
      <c r="AF126" s="77"/>
      <c r="AG126" s="78"/>
      <c r="AH126" s="78"/>
      <c r="AI126" s="78"/>
    </row>
    <row r="127" spans="1:35" ht="10.5" customHeight="1" x14ac:dyDescent="0.2">
      <c r="A127" s="571"/>
      <c r="B127" s="619"/>
      <c r="C127" s="595"/>
      <c r="D127" s="93" t="s">
        <v>50</v>
      </c>
      <c r="E127" s="329"/>
      <c r="F127" s="80"/>
      <c r="G127" s="80"/>
      <c r="H127" s="323"/>
      <c r="I127" s="80"/>
      <c r="J127" s="80"/>
      <c r="K127" s="83"/>
      <c r="L127" s="83"/>
      <c r="M127" s="83"/>
      <c r="N127" s="595"/>
      <c r="O127" s="597"/>
      <c r="P127" s="597"/>
      <c r="Q127" s="595"/>
      <c r="R127" s="595"/>
      <c r="S127" s="548"/>
      <c r="T127" s="548"/>
      <c r="U127" s="535"/>
      <c r="V127" s="548"/>
      <c r="W127" s="548"/>
      <c r="X127" s="548"/>
      <c r="AA127" s="77"/>
      <c r="AB127" s="77"/>
      <c r="AC127" s="78"/>
      <c r="AD127" s="78"/>
      <c r="AE127" s="78"/>
      <c r="AF127" s="77"/>
      <c r="AG127" s="78"/>
      <c r="AH127" s="78"/>
      <c r="AI127" s="78"/>
    </row>
    <row r="128" spans="1:35" ht="27" customHeight="1" x14ac:dyDescent="0.2">
      <c r="A128" s="571"/>
      <c r="B128" s="619"/>
      <c r="C128" s="595"/>
      <c r="D128" s="93" t="s">
        <v>53</v>
      </c>
      <c r="E128" s="329">
        <v>0</v>
      </c>
      <c r="F128" s="79"/>
      <c r="G128" s="79"/>
      <c r="H128" s="222">
        <v>0</v>
      </c>
      <c r="I128" s="79"/>
      <c r="J128" s="79"/>
      <c r="K128" s="79"/>
      <c r="L128" s="198"/>
      <c r="M128" s="198"/>
      <c r="N128" s="595"/>
      <c r="O128" s="597"/>
      <c r="P128" s="597"/>
      <c r="Q128" s="595"/>
      <c r="R128" s="595"/>
      <c r="S128" s="548"/>
      <c r="T128" s="548"/>
      <c r="U128" s="535"/>
      <c r="V128" s="548"/>
      <c r="W128" s="548"/>
      <c r="X128" s="548"/>
      <c r="AA128" s="77"/>
      <c r="AB128" s="77"/>
      <c r="AC128" s="78"/>
      <c r="AD128" s="78"/>
      <c r="AE128" s="78"/>
      <c r="AF128" s="77"/>
      <c r="AG128" s="78"/>
      <c r="AH128" s="78"/>
      <c r="AI128" s="78"/>
    </row>
    <row r="129" spans="1:82" ht="16.5" customHeight="1" x14ac:dyDescent="0.2">
      <c r="A129" s="571"/>
      <c r="B129" s="619"/>
      <c r="C129" s="595"/>
      <c r="D129" s="188"/>
      <c r="E129" s="223"/>
      <c r="F129" s="192"/>
      <c r="G129" s="192"/>
      <c r="H129" s="223"/>
      <c r="I129" s="147"/>
      <c r="J129" s="146"/>
      <c r="K129" s="146"/>
      <c r="L129" s="146"/>
      <c r="M129" s="146"/>
      <c r="N129" s="595"/>
      <c r="O129" s="597"/>
      <c r="P129" s="597"/>
      <c r="Q129" s="595"/>
      <c r="R129" s="595"/>
      <c r="S129" s="548"/>
      <c r="T129" s="548"/>
      <c r="U129" s="535"/>
      <c r="V129" s="548"/>
      <c r="W129" s="548"/>
      <c r="X129" s="548"/>
      <c r="AA129" s="77"/>
      <c r="AB129" s="77"/>
      <c r="AC129" s="78"/>
      <c r="AD129" s="78"/>
      <c r="AE129" s="78"/>
      <c r="AF129" s="77"/>
      <c r="AG129" s="78"/>
      <c r="AH129" s="78"/>
      <c r="AI129" s="78"/>
    </row>
    <row r="130" spans="1:82" ht="17.25" customHeight="1" thickBot="1" x14ac:dyDescent="0.25">
      <c r="A130" s="571"/>
      <c r="B130" s="619"/>
      <c r="C130" s="595"/>
      <c r="D130" s="191"/>
      <c r="E130" s="227"/>
      <c r="F130" s="192"/>
      <c r="G130" s="192"/>
      <c r="H130" s="227"/>
      <c r="I130" s="147"/>
      <c r="J130" s="146"/>
      <c r="K130" s="146"/>
      <c r="L130" s="146"/>
      <c r="M130" s="146"/>
      <c r="N130" s="595"/>
      <c r="O130" s="598"/>
      <c r="P130" s="598"/>
      <c r="Q130" s="595"/>
      <c r="R130" s="595"/>
      <c r="S130" s="548"/>
      <c r="T130" s="548"/>
      <c r="U130" s="536"/>
      <c r="V130" s="548"/>
      <c r="W130" s="548"/>
      <c r="X130" s="548"/>
      <c r="AA130" s="77"/>
      <c r="AB130" s="77"/>
      <c r="AC130" s="78"/>
      <c r="AD130" s="78"/>
      <c r="AE130" s="78"/>
      <c r="AF130" s="77"/>
      <c r="AG130" s="78"/>
      <c r="AH130" s="78"/>
      <c r="AI130" s="78"/>
    </row>
    <row r="131" spans="1:82" s="206" customFormat="1" ht="12" customHeight="1" x14ac:dyDescent="0.2">
      <c r="A131" s="571"/>
      <c r="B131" s="619"/>
      <c r="C131" s="635" t="s">
        <v>54</v>
      </c>
      <c r="D131" s="149" t="s">
        <v>55</v>
      </c>
      <c r="E131" s="228">
        <f>E7+E14+E21+E28+E35+E41+E47+E53+E59+E65+E71+E77+E83+E89+E95+E101+E107+E113+E119+E125</f>
        <v>6250</v>
      </c>
      <c r="F131" s="202"/>
      <c r="G131" s="202"/>
      <c r="H131" s="228">
        <f>H7+H14+H21+H28+H35+H41+H47+H53+H59+H65+H71+H77+H83+H89+H95+H101+H107+H113+H119+H125</f>
        <v>6250</v>
      </c>
      <c r="I131" s="202"/>
      <c r="J131" s="202"/>
      <c r="K131" s="202"/>
      <c r="L131" s="202"/>
      <c r="M131" s="202"/>
      <c r="N131" s="599"/>
      <c r="O131" s="586"/>
      <c r="P131" s="586"/>
      <c r="Q131" s="586"/>
      <c r="R131" s="586"/>
      <c r="S131" s="589">
        <f>SUM(S7:S130)</f>
        <v>3861627</v>
      </c>
      <c r="T131" s="589">
        <f>SUM(T7:T130)</f>
        <v>4118375</v>
      </c>
      <c r="U131" s="586"/>
      <c r="V131" s="586"/>
      <c r="W131" s="586"/>
      <c r="X131" s="589">
        <f>SUM(X7:Y130)</f>
        <v>7980002</v>
      </c>
      <c r="Y131" s="141"/>
      <c r="Z131" s="141"/>
      <c r="AA131" s="203">
        <v>15</v>
      </c>
      <c r="AB131" s="203" t="s">
        <v>56</v>
      </c>
      <c r="AC131" s="204"/>
      <c r="AD131" s="204"/>
      <c r="AE131" s="204"/>
      <c r="AF131" s="203" t="s">
        <v>57</v>
      </c>
      <c r="AG131" s="204"/>
      <c r="AH131" s="204"/>
      <c r="AI131" s="204"/>
      <c r="AJ131" s="205"/>
      <c r="AK131" s="205"/>
      <c r="AL131" s="205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</row>
    <row r="132" spans="1:82" s="206" customFormat="1" ht="22.5" x14ac:dyDescent="0.2">
      <c r="A132" s="571"/>
      <c r="B132" s="619"/>
      <c r="C132" s="635"/>
      <c r="D132" s="149" t="s">
        <v>58</v>
      </c>
      <c r="E132" s="229">
        <f>E126+E120+E114+E10+E108+E102+E96+E90+E84+E78+E72+E66+E60+E54+E48+E42+E36+E29+E22+E15+E8</f>
        <v>706868073.64999986</v>
      </c>
      <c r="F132" s="207"/>
      <c r="G132" s="207"/>
      <c r="H132" s="229">
        <f>H8+H15+H22+H29+H36+H42+H48+H54+H60+H66+H72+H78+H84+H90+H96+H102+H108+H114+H120+H126</f>
        <v>706868073.64999998</v>
      </c>
      <c r="I132" s="207"/>
      <c r="J132" s="207"/>
      <c r="K132" s="207"/>
      <c r="L132" s="208"/>
      <c r="M132" s="208"/>
      <c r="N132" s="528"/>
      <c r="O132" s="587"/>
      <c r="P132" s="587"/>
      <c r="Q132" s="587"/>
      <c r="R132" s="587"/>
      <c r="S132" s="590"/>
      <c r="T132" s="590"/>
      <c r="U132" s="587"/>
      <c r="V132" s="587"/>
      <c r="W132" s="587"/>
      <c r="X132" s="590"/>
      <c r="Y132" s="141"/>
      <c r="Z132" s="141"/>
      <c r="AA132" s="203">
        <v>16</v>
      </c>
      <c r="AB132" s="203" t="s">
        <v>59</v>
      </c>
      <c r="AC132" s="204"/>
      <c r="AD132" s="204"/>
      <c r="AE132" s="204"/>
      <c r="AF132" s="203" t="s">
        <v>60</v>
      </c>
      <c r="AG132" s="204"/>
      <c r="AH132" s="204"/>
      <c r="AI132" s="204"/>
      <c r="AJ132" s="205"/>
      <c r="AK132" s="205"/>
      <c r="AL132" s="205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1"/>
      <c r="BM132" s="141"/>
      <c r="BN132" s="141"/>
      <c r="BO132" s="141"/>
      <c r="BP132" s="141"/>
      <c r="BQ132" s="141"/>
      <c r="BR132" s="141"/>
      <c r="BS132" s="141"/>
      <c r="BT132" s="141"/>
      <c r="BU132" s="141"/>
      <c r="BV132" s="141"/>
      <c r="BW132" s="141"/>
      <c r="BX132" s="141"/>
      <c r="BY132" s="141"/>
      <c r="BZ132" s="141"/>
      <c r="CA132" s="141"/>
      <c r="CB132" s="141"/>
      <c r="CC132" s="141"/>
      <c r="CD132" s="141"/>
    </row>
    <row r="133" spans="1:82" s="206" customFormat="1" ht="22.5" x14ac:dyDescent="0.2">
      <c r="A133" s="571"/>
      <c r="B133" s="619"/>
      <c r="C133" s="635"/>
      <c r="D133" s="149" t="s">
        <v>61</v>
      </c>
      <c r="E133" s="230"/>
      <c r="F133" s="209"/>
      <c r="G133" s="209"/>
      <c r="H133" s="230"/>
      <c r="I133" s="209"/>
      <c r="J133" s="209"/>
      <c r="K133" s="209"/>
      <c r="L133" s="208"/>
      <c r="M133" s="208"/>
      <c r="N133" s="528"/>
      <c r="O133" s="587"/>
      <c r="P133" s="587"/>
      <c r="Q133" s="587"/>
      <c r="R133" s="587"/>
      <c r="S133" s="590"/>
      <c r="T133" s="590"/>
      <c r="U133" s="587"/>
      <c r="V133" s="587"/>
      <c r="W133" s="587"/>
      <c r="X133" s="590"/>
      <c r="Y133" s="141"/>
      <c r="Z133" s="141"/>
      <c r="AA133" s="203"/>
      <c r="AB133" s="203"/>
      <c r="AC133" s="204"/>
      <c r="AD133" s="204"/>
      <c r="AE133" s="204"/>
      <c r="AF133" s="203"/>
      <c r="AG133" s="204"/>
      <c r="AH133" s="204"/>
      <c r="AI133" s="204"/>
      <c r="AJ133" s="205"/>
      <c r="AK133" s="205"/>
      <c r="AL133" s="205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  <c r="BJ133" s="141"/>
      <c r="BK133" s="141"/>
      <c r="BL133" s="141"/>
      <c r="BM133" s="141"/>
      <c r="BN133" s="141"/>
      <c r="BO133" s="141"/>
      <c r="BP133" s="141"/>
      <c r="BQ133" s="141"/>
      <c r="BR133" s="141"/>
      <c r="BS133" s="141"/>
      <c r="BT133" s="141"/>
      <c r="BU133" s="141"/>
      <c r="BV133" s="141"/>
      <c r="BW133" s="141"/>
      <c r="BX133" s="141"/>
      <c r="BY133" s="141"/>
      <c r="BZ133" s="141"/>
      <c r="CA133" s="141"/>
      <c r="CB133" s="141"/>
      <c r="CC133" s="141"/>
      <c r="CD133" s="141"/>
    </row>
    <row r="134" spans="1:82" s="206" customFormat="1" ht="33.75" x14ac:dyDescent="0.2">
      <c r="A134" s="571"/>
      <c r="B134" s="619"/>
      <c r="C134" s="635"/>
      <c r="D134" s="149" t="s">
        <v>63</v>
      </c>
      <c r="E134" s="353">
        <v>0</v>
      </c>
      <c r="F134" s="210"/>
      <c r="G134" s="210"/>
      <c r="H134" s="231">
        <v>0</v>
      </c>
      <c r="I134" s="210"/>
      <c r="J134" s="210"/>
      <c r="K134" s="210"/>
      <c r="L134" s="211"/>
      <c r="M134" s="211"/>
      <c r="N134" s="529"/>
      <c r="O134" s="588"/>
      <c r="P134" s="588"/>
      <c r="Q134" s="588"/>
      <c r="R134" s="588"/>
      <c r="S134" s="591"/>
      <c r="T134" s="591"/>
      <c r="U134" s="588"/>
      <c r="V134" s="588"/>
      <c r="W134" s="588"/>
      <c r="X134" s="591"/>
      <c r="Y134" s="141"/>
      <c r="Z134" s="141"/>
      <c r="AA134" s="203"/>
      <c r="AB134" s="203"/>
      <c r="AC134" s="204"/>
      <c r="AD134" s="204"/>
      <c r="AE134" s="204"/>
      <c r="AF134" s="203"/>
      <c r="AG134" s="204"/>
      <c r="AH134" s="204"/>
      <c r="AI134" s="204"/>
      <c r="AJ134" s="205"/>
      <c r="AK134" s="205"/>
      <c r="AL134" s="205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141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1"/>
      <c r="CA134" s="141"/>
      <c r="CB134" s="141"/>
      <c r="CC134" s="141"/>
      <c r="CD134" s="141"/>
    </row>
    <row r="135" spans="1:82" s="86" customFormat="1" ht="12.75" customHeight="1" x14ac:dyDescent="0.2">
      <c r="A135" s="571"/>
      <c r="B135" s="542" t="s">
        <v>187</v>
      </c>
      <c r="C135" s="570" t="s">
        <v>158</v>
      </c>
      <c r="D135" s="93" t="s">
        <v>44</v>
      </c>
      <c r="E135" s="214">
        <v>1302</v>
      </c>
      <c r="F135" s="151">
        <v>3527</v>
      </c>
      <c r="G135" s="91"/>
      <c r="H135" s="214">
        <v>1302</v>
      </c>
      <c r="I135" s="91"/>
      <c r="J135" s="91"/>
      <c r="K135" s="91"/>
      <c r="L135" s="180"/>
      <c r="M135" s="180"/>
      <c r="N135" s="570" t="s">
        <v>158</v>
      </c>
      <c r="O135" s="564"/>
      <c r="P135" s="564"/>
      <c r="Q135" s="570" t="s">
        <v>158</v>
      </c>
      <c r="R135" s="570" t="s">
        <v>158</v>
      </c>
      <c r="S135" s="548">
        <v>219459</v>
      </c>
      <c r="T135" s="548">
        <v>253449</v>
      </c>
      <c r="U135" s="548" t="s">
        <v>188</v>
      </c>
      <c r="V135" s="548" t="s">
        <v>190</v>
      </c>
      <c r="W135" s="548" t="s">
        <v>189</v>
      </c>
      <c r="X135" s="549">
        <f>S135+T135</f>
        <v>472908</v>
      </c>
      <c r="Y135" s="95"/>
      <c r="Z135" s="95"/>
      <c r="AA135" s="96"/>
      <c r="AB135" s="96"/>
      <c r="AC135" s="97"/>
      <c r="AD135" s="97"/>
      <c r="AE135" s="97"/>
      <c r="AF135" s="96"/>
      <c r="AG135" s="97"/>
      <c r="AH135" s="97"/>
      <c r="AI135" s="97"/>
      <c r="AJ135" s="98"/>
      <c r="AK135" s="98"/>
      <c r="AL135" s="98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85"/>
      <c r="BX135" s="85"/>
      <c r="BY135" s="85"/>
      <c r="BZ135" s="85"/>
      <c r="CA135" s="85"/>
      <c r="CB135" s="85"/>
      <c r="CC135" s="85"/>
      <c r="CD135" s="85"/>
    </row>
    <row r="136" spans="1:82" s="86" customFormat="1" ht="15" customHeight="1" x14ac:dyDescent="0.2">
      <c r="A136" s="571"/>
      <c r="B136" s="543"/>
      <c r="C136" s="567"/>
      <c r="D136" s="93" t="s">
        <v>47</v>
      </c>
      <c r="E136" s="648">
        <v>50556822.350000001</v>
      </c>
      <c r="F136" s="152">
        <f>121966626+1972648.35</f>
        <v>123939274.34999999</v>
      </c>
      <c r="G136" s="91"/>
      <c r="H136" s="221">
        <v>50556822.349999994</v>
      </c>
      <c r="I136" s="91"/>
      <c r="J136" s="91"/>
      <c r="K136" s="91"/>
      <c r="L136" s="180"/>
      <c r="M136" s="180"/>
      <c r="N136" s="567"/>
      <c r="O136" s="565"/>
      <c r="P136" s="565"/>
      <c r="Q136" s="567"/>
      <c r="R136" s="567"/>
      <c r="S136" s="548"/>
      <c r="T136" s="548"/>
      <c r="U136" s="548"/>
      <c r="V136" s="548"/>
      <c r="W136" s="548"/>
      <c r="X136" s="550"/>
      <c r="Y136" s="95"/>
      <c r="Z136" s="95"/>
      <c r="AA136" s="96"/>
      <c r="AB136" s="96"/>
      <c r="AC136" s="97"/>
      <c r="AD136" s="97"/>
      <c r="AE136" s="97"/>
      <c r="AF136" s="96"/>
      <c r="AG136" s="97"/>
      <c r="AH136" s="97"/>
      <c r="AI136" s="97"/>
      <c r="AJ136" s="98"/>
      <c r="AK136" s="98"/>
      <c r="AL136" s="98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85"/>
      <c r="BX136" s="85"/>
      <c r="BY136" s="85"/>
      <c r="BZ136" s="85"/>
      <c r="CA136" s="85"/>
      <c r="CB136" s="85"/>
      <c r="CC136" s="85"/>
      <c r="CD136" s="85"/>
    </row>
    <row r="137" spans="1:82" s="86" customFormat="1" ht="15" customHeight="1" x14ac:dyDescent="0.2">
      <c r="A137" s="571"/>
      <c r="B137" s="543"/>
      <c r="C137" s="567"/>
      <c r="D137" s="93" t="s">
        <v>50</v>
      </c>
      <c r="E137" s="150"/>
      <c r="F137" s="150"/>
      <c r="G137" s="91"/>
      <c r="H137" s="150"/>
      <c r="I137" s="91"/>
      <c r="J137" s="91"/>
      <c r="K137" s="91"/>
      <c r="L137" s="180"/>
      <c r="M137" s="180"/>
      <c r="N137" s="567"/>
      <c r="O137" s="565"/>
      <c r="P137" s="565"/>
      <c r="Q137" s="567"/>
      <c r="R137" s="567"/>
      <c r="S137" s="548"/>
      <c r="T137" s="548"/>
      <c r="U137" s="548"/>
      <c r="V137" s="548"/>
      <c r="W137" s="548"/>
      <c r="X137" s="550"/>
      <c r="Y137" s="95"/>
      <c r="Z137" s="95"/>
      <c r="AA137" s="96"/>
      <c r="AB137" s="96"/>
      <c r="AC137" s="97"/>
      <c r="AD137" s="97"/>
      <c r="AE137" s="97"/>
      <c r="AF137" s="96"/>
      <c r="AG137" s="97"/>
      <c r="AH137" s="97"/>
      <c r="AI137" s="97"/>
      <c r="AJ137" s="98"/>
      <c r="AK137" s="98"/>
      <c r="AL137" s="98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85"/>
      <c r="BX137" s="85"/>
      <c r="BY137" s="85"/>
      <c r="BZ137" s="85"/>
      <c r="CA137" s="85"/>
      <c r="CB137" s="85"/>
      <c r="CC137" s="85"/>
      <c r="CD137" s="85"/>
    </row>
    <row r="138" spans="1:82" s="86" customFormat="1" ht="22.5" x14ac:dyDescent="0.2">
      <c r="A138" s="571"/>
      <c r="B138" s="543"/>
      <c r="C138" s="567"/>
      <c r="D138" s="93" t="s">
        <v>53</v>
      </c>
      <c r="E138" s="150">
        <v>0</v>
      </c>
      <c r="F138" s="153">
        <v>0</v>
      </c>
      <c r="G138" s="91"/>
      <c r="H138" s="150">
        <v>0</v>
      </c>
      <c r="I138" s="91"/>
      <c r="J138" s="91"/>
      <c r="K138" s="91"/>
      <c r="L138" s="180"/>
      <c r="M138" s="180"/>
      <c r="N138" s="567"/>
      <c r="O138" s="565"/>
      <c r="P138" s="565"/>
      <c r="Q138" s="567"/>
      <c r="R138" s="567"/>
      <c r="S138" s="548"/>
      <c r="T138" s="548"/>
      <c r="U138" s="548"/>
      <c r="V138" s="548"/>
      <c r="W138" s="548"/>
      <c r="X138" s="550"/>
      <c r="Y138" s="95"/>
      <c r="Z138" s="95"/>
      <c r="AA138" s="96"/>
      <c r="AB138" s="96"/>
      <c r="AC138" s="97"/>
      <c r="AD138" s="97"/>
      <c r="AE138" s="97"/>
      <c r="AF138" s="96"/>
      <c r="AG138" s="97"/>
      <c r="AH138" s="97"/>
      <c r="AI138" s="97"/>
      <c r="AJ138" s="98"/>
      <c r="AK138" s="98"/>
      <c r="AL138" s="98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85"/>
      <c r="BX138" s="85"/>
      <c r="BY138" s="85"/>
      <c r="BZ138" s="85"/>
      <c r="CA138" s="85"/>
      <c r="CB138" s="85"/>
      <c r="CC138" s="85"/>
      <c r="CD138" s="85"/>
    </row>
    <row r="139" spans="1:82" s="86" customFormat="1" ht="15" customHeight="1" x14ac:dyDescent="0.2">
      <c r="A139" s="571"/>
      <c r="B139" s="543"/>
      <c r="C139" s="567"/>
      <c r="D139" s="577"/>
      <c r="E139" s="331"/>
      <c r="F139" s="574"/>
      <c r="G139" s="574"/>
      <c r="H139" s="574"/>
      <c r="I139" s="574"/>
      <c r="J139" s="574"/>
      <c r="K139" s="574"/>
      <c r="L139" s="574"/>
      <c r="M139" s="574"/>
      <c r="N139" s="567"/>
      <c r="O139" s="565"/>
      <c r="P139" s="565"/>
      <c r="Q139" s="567"/>
      <c r="R139" s="567"/>
      <c r="S139" s="548"/>
      <c r="T139" s="548"/>
      <c r="U139" s="548"/>
      <c r="V139" s="548"/>
      <c r="W139" s="548"/>
      <c r="X139" s="550"/>
      <c r="Y139" s="95"/>
      <c r="Z139" s="95"/>
      <c r="AA139" s="96"/>
      <c r="AB139" s="96"/>
      <c r="AC139" s="97"/>
      <c r="AD139" s="97"/>
      <c r="AE139" s="97"/>
      <c r="AF139" s="96"/>
      <c r="AG139" s="97"/>
      <c r="AH139" s="97"/>
      <c r="AI139" s="97"/>
      <c r="AJ139" s="98"/>
      <c r="AK139" s="98"/>
      <c r="AL139" s="98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85"/>
      <c r="BX139" s="85"/>
      <c r="BY139" s="85"/>
      <c r="BZ139" s="85"/>
      <c r="CA139" s="85"/>
      <c r="CB139" s="85"/>
      <c r="CC139" s="85"/>
      <c r="CD139" s="85"/>
    </row>
    <row r="140" spans="1:82" s="86" customFormat="1" ht="15" customHeight="1" x14ac:dyDescent="0.2">
      <c r="A140" s="571"/>
      <c r="B140" s="543"/>
      <c r="C140" s="567"/>
      <c r="D140" s="578"/>
      <c r="E140" s="332"/>
      <c r="F140" s="575"/>
      <c r="G140" s="575"/>
      <c r="H140" s="575"/>
      <c r="I140" s="575"/>
      <c r="J140" s="575"/>
      <c r="K140" s="575"/>
      <c r="L140" s="575"/>
      <c r="M140" s="575"/>
      <c r="N140" s="567"/>
      <c r="O140" s="565"/>
      <c r="P140" s="565"/>
      <c r="Q140" s="567"/>
      <c r="R140" s="567"/>
      <c r="S140" s="548"/>
      <c r="T140" s="548"/>
      <c r="U140" s="548"/>
      <c r="V140" s="548"/>
      <c r="W140" s="548"/>
      <c r="X140" s="550"/>
      <c r="Y140" s="95"/>
      <c r="Z140" s="95"/>
      <c r="AA140" s="96"/>
      <c r="AB140" s="96"/>
      <c r="AC140" s="97"/>
      <c r="AD140" s="97"/>
      <c r="AE140" s="97"/>
      <c r="AF140" s="96"/>
      <c r="AG140" s="97"/>
      <c r="AH140" s="97"/>
      <c r="AI140" s="97"/>
      <c r="AJ140" s="98"/>
      <c r="AK140" s="98"/>
      <c r="AL140" s="98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85"/>
      <c r="BX140" s="85"/>
      <c r="BY140" s="85"/>
      <c r="BZ140" s="85"/>
      <c r="CA140" s="85"/>
      <c r="CB140" s="85"/>
      <c r="CC140" s="85"/>
      <c r="CD140" s="85"/>
    </row>
    <row r="141" spans="1:82" s="86" customFormat="1" ht="15" customHeight="1" x14ac:dyDescent="0.2">
      <c r="A141" s="571"/>
      <c r="B141" s="543"/>
      <c r="C141" s="567"/>
      <c r="D141" s="579"/>
      <c r="E141" s="333"/>
      <c r="F141" s="576"/>
      <c r="G141" s="576"/>
      <c r="H141" s="576"/>
      <c r="I141" s="576"/>
      <c r="J141" s="576"/>
      <c r="K141" s="576"/>
      <c r="L141" s="576"/>
      <c r="M141" s="576"/>
      <c r="N141" s="567"/>
      <c r="O141" s="566"/>
      <c r="P141" s="566"/>
      <c r="Q141" s="567"/>
      <c r="R141" s="567"/>
      <c r="S141" s="548"/>
      <c r="T141" s="548"/>
      <c r="U141" s="548"/>
      <c r="V141" s="548"/>
      <c r="W141" s="548"/>
      <c r="X141" s="551"/>
      <c r="Y141" s="95"/>
      <c r="Z141" s="95"/>
      <c r="AA141" s="96"/>
      <c r="AB141" s="96"/>
      <c r="AC141" s="97"/>
      <c r="AD141" s="97"/>
      <c r="AE141" s="97"/>
      <c r="AF141" s="96"/>
      <c r="AG141" s="97"/>
      <c r="AH141" s="97"/>
      <c r="AI141" s="97"/>
      <c r="AJ141" s="98"/>
      <c r="AK141" s="98"/>
      <c r="AL141" s="98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85"/>
      <c r="BX141" s="85"/>
      <c r="BY141" s="85"/>
      <c r="BZ141" s="85"/>
      <c r="CA141" s="85"/>
      <c r="CB141" s="85"/>
      <c r="CC141" s="85"/>
      <c r="CD141" s="85"/>
    </row>
    <row r="142" spans="1:82" s="86" customFormat="1" ht="15" customHeight="1" x14ac:dyDescent="0.2">
      <c r="A142" s="571"/>
      <c r="B142" s="543"/>
      <c r="C142" s="568" t="s">
        <v>159</v>
      </c>
      <c r="D142" s="93" t="s">
        <v>44</v>
      </c>
      <c r="E142" s="214">
        <v>984</v>
      </c>
      <c r="F142" s="151">
        <v>984</v>
      </c>
      <c r="G142" s="91"/>
      <c r="H142" s="214">
        <v>984</v>
      </c>
      <c r="I142" s="91"/>
      <c r="J142" s="91"/>
      <c r="K142" s="213"/>
      <c r="L142" s="180"/>
      <c r="M142" s="180"/>
      <c r="N142" s="571" t="s">
        <v>159</v>
      </c>
      <c r="O142" s="572"/>
      <c r="P142" s="548"/>
      <c r="Q142" s="571" t="s">
        <v>159</v>
      </c>
      <c r="R142" s="571" t="s">
        <v>159</v>
      </c>
      <c r="S142" s="548">
        <v>60502</v>
      </c>
      <c r="T142" s="548">
        <v>66449</v>
      </c>
      <c r="U142" s="548" t="s">
        <v>188</v>
      </c>
      <c r="V142" s="548" t="s">
        <v>190</v>
      </c>
      <c r="W142" s="548" t="s">
        <v>189</v>
      </c>
      <c r="X142" s="548">
        <f>S142+T142</f>
        <v>126951</v>
      </c>
      <c r="Y142" s="95"/>
      <c r="Z142" s="95"/>
      <c r="AA142" s="96"/>
      <c r="AB142" s="96"/>
      <c r="AC142" s="97"/>
      <c r="AD142" s="97"/>
      <c r="AE142" s="97"/>
      <c r="AF142" s="96"/>
      <c r="AG142" s="97"/>
      <c r="AH142" s="97"/>
      <c r="AI142" s="97"/>
      <c r="AJ142" s="98"/>
      <c r="AK142" s="98"/>
      <c r="AL142" s="98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85"/>
      <c r="BX142" s="85"/>
      <c r="BY142" s="85"/>
      <c r="BZ142" s="85"/>
      <c r="CA142" s="85"/>
      <c r="CB142" s="85"/>
      <c r="CC142" s="85"/>
      <c r="CD142" s="85"/>
    </row>
    <row r="143" spans="1:82" s="86" customFormat="1" ht="15" customHeight="1" x14ac:dyDescent="0.2">
      <c r="A143" s="571"/>
      <c r="B143" s="543"/>
      <c r="C143" s="569"/>
      <c r="D143" s="93" t="s">
        <v>47</v>
      </c>
      <c r="E143" s="648">
        <v>50068807.350000001</v>
      </c>
      <c r="F143" s="151">
        <f>48096159+1972648.35</f>
        <v>50068807.350000001</v>
      </c>
      <c r="G143" s="91"/>
      <c r="H143" s="221">
        <f>48096159+1972648.35</f>
        <v>50068807.350000001</v>
      </c>
      <c r="I143" s="91"/>
      <c r="J143" s="91"/>
      <c r="K143" s="213"/>
      <c r="L143" s="180"/>
      <c r="M143" s="180"/>
      <c r="N143" s="571"/>
      <c r="O143" s="572"/>
      <c r="P143" s="548"/>
      <c r="Q143" s="571"/>
      <c r="R143" s="571"/>
      <c r="S143" s="548"/>
      <c r="T143" s="548"/>
      <c r="U143" s="548"/>
      <c r="V143" s="548"/>
      <c r="W143" s="548"/>
      <c r="X143" s="548"/>
      <c r="Y143" s="95"/>
      <c r="Z143" s="95"/>
      <c r="AA143" s="96"/>
      <c r="AB143" s="96"/>
      <c r="AC143" s="97"/>
      <c r="AD143" s="97"/>
      <c r="AE143" s="97"/>
      <c r="AF143" s="96"/>
      <c r="AG143" s="97"/>
      <c r="AH143" s="97"/>
      <c r="AI143" s="97"/>
      <c r="AJ143" s="98"/>
      <c r="AK143" s="98"/>
      <c r="AL143" s="98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85"/>
      <c r="BX143" s="85"/>
      <c r="BY143" s="85"/>
      <c r="BZ143" s="85"/>
      <c r="CA143" s="85"/>
      <c r="CB143" s="85"/>
      <c r="CC143" s="85"/>
      <c r="CD143" s="85"/>
    </row>
    <row r="144" spans="1:82" s="86" customFormat="1" ht="15" customHeight="1" x14ac:dyDescent="0.2">
      <c r="A144" s="571"/>
      <c r="B144" s="543"/>
      <c r="C144" s="569"/>
      <c r="D144" s="93" t="s">
        <v>50</v>
      </c>
      <c r="E144" s="150"/>
      <c r="F144" s="150"/>
      <c r="G144" s="91"/>
      <c r="H144" s="150"/>
      <c r="I144" s="91"/>
      <c r="J144" s="91"/>
      <c r="K144" s="213"/>
      <c r="L144" s="180"/>
      <c r="M144" s="180"/>
      <c r="N144" s="571"/>
      <c r="O144" s="572"/>
      <c r="P144" s="548"/>
      <c r="Q144" s="571"/>
      <c r="R144" s="571"/>
      <c r="S144" s="548"/>
      <c r="T144" s="548"/>
      <c r="U144" s="548"/>
      <c r="V144" s="548"/>
      <c r="W144" s="548"/>
      <c r="X144" s="548"/>
      <c r="Y144" s="95"/>
      <c r="Z144" s="95"/>
      <c r="AA144" s="96"/>
      <c r="AB144" s="96"/>
      <c r="AC144" s="97"/>
      <c r="AD144" s="97"/>
      <c r="AE144" s="97"/>
      <c r="AF144" s="96"/>
      <c r="AG144" s="97"/>
      <c r="AH144" s="97"/>
      <c r="AI144" s="97"/>
      <c r="AJ144" s="98"/>
      <c r="AK144" s="98"/>
      <c r="AL144" s="98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85"/>
      <c r="BX144" s="85"/>
      <c r="BY144" s="85"/>
      <c r="BZ144" s="85"/>
      <c r="CA144" s="85"/>
      <c r="CB144" s="85"/>
      <c r="CC144" s="85"/>
      <c r="CD144" s="85"/>
    </row>
    <row r="145" spans="1:82" s="86" customFormat="1" ht="22.5" x14ac:dyDescent="0.2">
      <c r="A145" s="571"/>
      <c r="B145" s="543"/>
      <c r="C145" s="569"/>
      <c r="D145" s="93" t="s">
        <v>53</v>
      </c>
      <c r="E145" s="150">
        <v>0</v>
      </c>
      <c r="F145" s="153">
        <v>0</v>
      </c>
      <c r="G145" s="91"/>
      <c r="H145" s="150">
        <v>0</v>
      </c>
      <c r="I145" s="91"/>
      <c r="J145" s="91"/>
      <c r="K145" s="213"/>
      <c r="L145" s="180"/>
      <c r="M145" s="180"/>
      <c r="N145" s="571"/>
      <c r="O145" s="572"/>
      <c r="P145" s="548"/>
      <c r="Q145" s="571"/>
      <c r="R145" s="571"/>
      <c r="S145" s="548"/>
      <c r="T145" s="548"/>
      <c r="U145" s="548"/>
      <c r="V145" s="548"/>
      <c r="W145" s="548"/>
      <c r="X145" s="548"/>
      <c r="Y145" s="95"/>
      <c r="Z145" s="95"/>
      <c r="AA145" s="96"/>
      <c r="AB145" s="96"/>
      <c r="AC145" s="97"/>
      <c r="AD145" s="97"/>
      <c r="AE145" s="97"/>
      <c r="AF145" s="96"/>
      <c r="AG145" s="97"/>
      <c r="AH145" s="97"/>
      <c r="AI145" s="97"/>
      <c r="AJ145" s="98"/>
      <c r="AK145" s="98"/>
      <c r="AL145" s="98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85"/>
      <c r="BX145" s="85"/>
      <c r="BY145" s="85"/>
      <c r="BZ145" s="85"/>
      <c r="CA145" s="85"/>
      <c r="CB145" s="85"/>
      <c r="CC145" s="85"/>
      <c r="CD145" s="85"/>
    </row>
    <row r="146" spans="1:82" s="86" customFormat="1" ht="15" customHeight="1" x14ac:dyDescent="0.2">
      <c r="A146" s="571"/>
      <c r="B146" s="543"/>
      <c r="C146" s="569"/>
      <c r="D146" s="577"/>
      <c r="E146" s="331"/>
      <c r="F146" s="574"/>
      <c r="G146" s="574"/>
      <c r="H146" s="574"/>
      <c r="I146" s="574"/>
      <c r="J146" s="574"/>
      <c r="K146" s="574"/>
      <c r="L146" s="574"/>
      <c r="M146" s="574"/>
      <c r="N146" s="571"/>
      <c r="O146" s="572"/>
      <c r="P146" s="548"/>
      <c r="Q146" s="571"/>
      <c r="R146" s="571"/>
      <c r="S146" s="548"/>
      <c r="T146" s="548"/>
      <c r="U146" s="548"/>
      <c r="V146" s="548"/>
      <c r="W146" s="548"/>
      <c r="X146" s="548"/>
      <c r="Y146" s="95"/>
      <c r="Z146" s="95"/>
      <c r="AA146" s="96"/>
      <c r="AB146" s="96"/>
      <c r="AC146" s="97"/>
      <c r="AD146" s="97"/>
      <c r="AE146" s="97"/>
      <c r="AF146" s="96"/>
      <c r="AG146" s="97"/>
      <c r="AH146" s="97"/>
      <c r="AI146" s="97"/>
      <c r="AJ146" s="98"/>
      <c r="AK146" s="98"/>
      <c r="AL146" s="98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85"/>
      <c r="BX146" s="85"/>
      <c r="BY146" s="85"/>
      <c r="BZ146" s="85"/>
      <c r="CA146" s="85"/>
      <c r="CB146" s="85"/>
      <c r="CC146" s="85"/>
      <c r="CD146" s="85"/>
    </row>
    <row r="147" spans="1:82" s="86" customFormat="1" ht="15" customHeight="1" x14ac:dyDescent="0.2">
      <c r="A147" s="571"/>
      <c r="B147" s="543"/>
      <c r="C147" s="569"/>
      <c r="D147" s="578"/>
      <c r="E147" s="332"/>
      <c r="F147" s="575"/>
      <c r="G147" s="575"/>
      <c r="H147" s="575"/>
      <c r="I147" s="575"/>
      <c r="J147" s="575"/>
      <c r="K147" s="575"/>
      <c r="L147" s="575"/>
      <c r="M147" s="575"/>
      <c r="N147" s="571"/>
      <c r="O147" s="572"/>
      <c r="P147" s="548"/>
      <c r="Q147" s="571"/>
      <c r="R147" s="571"/>
      <c r="S147" s="548"/>
      <c r="T147" s="548"/>
      <c r="U147" s="548"/>
      <c r="V147" s="548"/>
      <c r="W147" s="548"/>
      <c r="X147" s="548"/>
      <c r="Y147" s="95"/>
      <c r="Z147" s="95"/>
      <c r="AA147" s="96"/>
      <c r="AB147" s="96"/>
      <c r="AC147" s="97"/>
      <c r="AD147" s="97"/>
      <c r="AE147" s="97"/>
      <c r="AF147" s="96"/>
      <c r="AG147" s="97"/>
      <c r="AH147" s="97"/>
      <c r="AI147" s="97"/>
      <c r="AJ147" s="98"/>
      <c r="AK147" s="98"/>
      <c r="AL147" s="98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85"/>
      <c r="BX147" s="85"/>
      <c r="BY147" s="85"/>
      <c r="BZ147" s="85"/>
      <c r="CA147" s="85"/>
      <c r="CB147" s="85"/>
      <c r="CC147" s="85"/>
      <c r="CD147" s="85"/>
    </row>
    <row r="148" spans="1:82" s="86" customFormat="1" ht="15" customHeight="1" x14ac:dyDescent="0.2">
      <c r="A148" s="571"/>
      <c r="B148" s="543"/>
      <c r="C148" s="570"/>
      <c r="D148" s="579"/>
      <c r="E148" s="333"/>
      <c r="F148" s="576"/>
      <c r="G148" s="576"/>
      <c r="H148" s="576"/>
      <c r="I148" s="576"/>
      <c r="J148" s="576"/>
      <c r="K148" s="576"/>
      <c r="L148" s="576"/>
      <c r="M148" s="576"/>
      <c r="N148" s="571"/>
      <c r="O148" s="572"/>
      <c r="P148" s="548"/>
      <c r="Q148" s="571"/>
      <c r="R148" s="571"/>
      <c r="S148" s="548"/>
      <c r="T148" s="548"/>
      <c r="U148" s="548"/>
      <c r="V148" s="548"/>
      <c r="W148" s="548"/>
      <c r="X148" s="548"/>
      <c r="Y148" s="95"/>
      <c r="Z148" s="95"/>
      <c r="AA148" s="96"/>
      <c r="AB148" s="96"/>
      <c r="AC148" s="97"/>
      <c r="AD148" s="97"/>
      <c r="AE148" s="97"/>
      <c r="AF148" s="96"/>
      <c r="AG148" s="97"/>
      <c r="AH148" s="97"/>
      <c r="AI148" s="97"/>
      <c r="AJ148" s="98"/>
      <c r="AK148" s="98"/>
      <c r="AL148" s="98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85"/>
      <c r="BX148" s="85"/>
      <c r="BY148" s="85"/>
      <c r="BZ148" s="85"/>
      <c r="CA148" s="85"/>
      <c r="CB148" s="85"/>
      <c r="CC148" s="85"/>
      <c r="CD148" s="85"/>
    </row>
    <row r="149" spans="1:82" s="86" customFormat="1" ht="15" customHeight="1" x14ac:dyDescent="0.2">
      <c r="A149" s="571"/>
      <c r="B149" s="543"/>
      <c r="C149" s="567" t="s">
        <v>160</v>
      </c>
      <c r="D149" s="93" t="s">
        <v>44</v>
      </c>
      <c r="E149" s="214">
        <v>786</v>
      </c>
      <c r="F149" s="151">
        <v>786</v>
      </c>
      <c r="G149" s="91"/>
      <c r="H149" s="214">
        <v>786</v>
      </c>
      <c r="I149" s="91"/>
      <c r="J149" s="91"/>
      <c r="K149" s="91"/>
      <c r="L149" s="180"/>
      <c r="M149" s="180"/>
      <c r="N149" s="571" t="s">
        <v>160</v>
      </c>
      <c r="O149" s="572"/>
      <c r="P149" s="573"/>
      <c r="Q149" s="571" t="s">
        <v>160</v>
      </c>
      <c r="R149" s="571" t="s">
        <v>160</v>
      </c>
      <c r="S149" s="548">
        <v>48702</v>
      </c>
      <c r="T149" s="548">
        <v>47832</v>
      </c>
      <c r="U149" s="548" t="s">
        <v>188</v>
      </c>
      <c r="V149" s="548" t="s">
        <v>190</v>
      </c>
      <c r="W149" s="548" t="s">
        <v>189</v>
      </c>
      <c r="X149" s="548">
        <f>S149+T149</f>
        <v>96534</v>
      </c>
      <c r="Y149" s="95"/>
      <c r="Z149" s="95"/>
      <c r="AA149" s="96"/>
      <c r="AB149" s="96"/>
      <c r="AC149" s="97"/>
      <c r="AD149" s="97"/>
      <c r="AE149" s="97"/>
      <c r="AF149" s="96"/>
      <c r="AG149" s="97"/>
      <c r="AH149" s="97"/>
      <c r="AI149" s="97"/>
      <c r="AJ149" s="98"/>
      <c r="AK149" s="98"/>
      <c r="AL149" s="98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85"/>
      <c r="BX149" s="85"/>
      <c r="BY149" s="85"/>
      <c r="BZ149" s="85"/>
      <c r="CA149" s="85"/>
      <c r="CB149" s="85"/>
      <c r="CC149" s="85"/>
      <c r="CD149" s="85"/>
    </row>
    <row r="150" spans="1:82" s="86" customFormat="1" ht="15" customHeight="1" x14ac:dyDescent="0.2">
      <c r="A150" s="571"/>
      <c r="B150" s="543"/>
      <c r="C150" s="567"/>
      <c r="D150" s="93" t="s">
        <v>47</v>
      </c>
      <c r="E150" s="648">
        <v>50068807.350000001</v>
      </c>
      <c r="F150" s="151">
        <f>48096159+1972648.35</f>
        <v>50068807.350000001</v>
      </c>
      <c r="G150" s="91"/>
      <c r="H150" s="221">
        <f>48096159+1972648.35</f>
        <v>50068807.350000001</v>
      </c>
      <c r="I150" s="91"/>
      <c r="J150" s="91"/>
      <c r="K150" s="91"/>
      <c r="L150" s="180"/>
      <c r="M150" s="180"/>
      <c r="N150" s="571"/>
      <c r="O150" s="572"/>
      <c r="P150" s="573"/>
      <c r="Q150" s="571"/>
      <c r="R150" s="571"/>
      <c r="S150" s="548"/>
      <c r="T150" s="548"/>
      <c r="U150" s="548"/>
      <c r="V150" s="548"/>
      <c r="W150" s="548"/>
      <c r="X150" s="548"/>
      <c r="Y150" s="95"/>
      <c r="Z150" s="95"/>
      <c r="AA150" s="96"/>
      <c r="AB150" s="96"/>
      <c r="AC150" s="97"/>
      <c r="AD150" s="97"/>
      <c r="AE150" s="97"/>
      <c r="AF150" s="96"/>
      <c r="AG150" s="97"/>
      <c r="AH150" s="97"/>
      <c r="AI150" s="97"/>
      <c r="AJ150" s="98"/>
      <c r="AK150" s="98"/>
      <c r="AL150" s="98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85"/>
      <c r="BX150" s="85"/>
      <c r="BY150" s="85"/>
      <c r="BZ150" s="85"/>
      <c r="CA150" s="85"/>
      <c r="CB150" s="85"/>
      <c r="CC150" s="85"/>
      <c r="CD150" s="85"/>
    </row>
    <row r="151" spans="1:82" s="86" customFormat="1" ht="15" customHeight="1" x14ac:dyDescent="0.2">
      <c r="A151" s="571"/>
      <c r="B151" s="543"/>
      <c r="C151" s="567"/>
      <c r="D151" s="93" t="s">
        <v>50</v>
      </c>
      <c r="E151" s="150"/>
      <c r="F151" s="150"/>
      <c r="G151" s="91"/>
      <c r="H151" s="150"/>
      <c r="I151" s="91"/>
      <c r="J151" s="91"/>
      <c r="K151" s="91"/>
      <c r="L151" s="180"/>
      <c r="M151" s="180"/>
      <c r="N151" s="571"/>
      <c r="O151" s="572"/>
      <c r="P151" s="573"/>
      <c r="Q151" s="571"/>
      <c r="R151" s="571"/>
      <c r="S151" s="548"/>
      <c r="T151" s="548"/>
      <c r="U151" s="548"/>
      <c r="V151" s="548"/>
      <c r="W151" s="548"/>
      <c r="X151" s="548"/>
      <c r="Y151" s="95"/>
      <c r="Z151" s="95"/>
      <c r="AA151" s="96"/>
      <c r="AB151" s="96"/>
      <c r="AC151" s="97"/>
      <c r="AD151" s="97"/>
      <c r="AE151" s="97"/>
      <c r="AF151" s="96"/>
      <c r="AG151" s="97"/>
      <c r="AH151" s="97"/>
      <c r="AI151" s="97"/>
      <c r="AJ151" s="98"/>
      <c r="AK151" s="98"/>
      <c r="AL151" s="98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85"/>
      <c r="BX151" s="85"/>
      <c r="BY151" s="85"/>
      <c r="BZ151" s="85"/>
      <c r="CA151" s="85"/>
      <c r="CB151" s="85"/>
      <c r="CC151" s="85"/>
      <c r="CD151" s="85"/>
    </row>
    <row r="152" spans="1:82" s="86" customFormat="1" ht="22.5" x14ac:dyDescent="0.2">
      <c r="A152" s="571"/>
      <c r="B152" s="543"/>
      <c r="C152" s="567"/>
      <c r="D152" s="93" t="s">
        <v>53</v>
      </c>
      <c r="E152" s="150">
        <v>0</v>
      </c>
      <c r="F152" s="153">
        <v>0</v>
      </c>
      <c r="G152" s="91"/>
      <c r="H152" s="150">
        <v>0</v>
      </c>
      <c r="I152" s="91"/>
      <c r="J152" s="91"/>
      <c r="K152" s="91"/>
      <c r="L152" s="180"/>
      <c r="M152" s="180"/>
      <c r="N152" s="571"/>
      <c r="O152" s="572"/>
      <c r="P152" s="573"/>
      <c r="Q152" s="571"/>
      <c r="R152" s="571"/>
      <c r="S152" s="548"/>
      <c r="T152" s="548"/>
      <c r="U152" s="548"/>
      <c r="V152" s="548"/>
      <c r="W152" s="548"/>
      <c r="X152" s="548"/>
      <c r="Y152" s="95"/>
      <c r="Z152" s="95"/>
      <c r="AA152" s="96"/>
      <c r="AB152" s="96"/>
      <c r="AC152" s="97"/>
      <c r="AD152" s="97"/>
      <c r="AE152" s="97"/>
      <c r="AF152" s="96"/>
      <c r="AG152" s="97"/>
      <c r="AH152" s="97"/>
      <c r="AI152" s="97"/>
      <c r="AJ152" s="98"/>
      <c r="AK152" s="98"/>
      <c r="AL152" s="98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85"/>
      <c r="BX152" s="85"/>
      <c r="BY152" s="85"/>
      <c r="BZ152" s="85"/>
      <c r="CA152" s="85"/>
      <c r="CB152" s="85"/>
      <c r="CC152" s="85"/>
      <c r="CD152" s="85"/>
    </row>
    <row r="153" spans="1:82" s="86" customFormat="1" ht="15" customHeight="1" x14ac:dyDescent="0.2">
      <c r="A153" s="571"/>
      <c r="B153" s="543"/>
      <c r="C153" s="567"/>
      <c r="D153" s="577" t="s">
        <v>173</v>
      </c>
      <c r="E153" s="331"/>
      <c r="F153" s="574"/>
      <c r="G153" s="574"/>
      <c r="H153" s="574"/>
      <c r="I153" s="574"/>
      <c r="J153" s="574"/>
      <c r="K153" s="574"/>
      <c r="L153" s="574"/>
      <c r="M153" s="574"/>
      <c r="N153" s="571"/>
      <c r="O153" s="572"/>
      <c r="P153" s="573"/>
      <c r="Q153" s="571"/>
      <c r="R153" s="571"/>
      <c r="S153" s="548"/>
      <c r="T153" s="548"/>
      <c r="U153" s="548"/>
      <c r="V153" s="548"/>
      <c r="W153" s="548"/>
      <c r="X153" s="548"/>
      <c r="Y153" s="95"/>
      <c r="Z153" s="95"/>
      <c r="AA153" s="96"/>
      <c r="AB153" s="96"/>
      <c r="AC153" s="97"/>
      <c r="AD153" s="97"/>
      <c r="AE153" s="97"/>
      <c r="AF153" s="96"/>
      <c r="AG153" s="97"/>
      <c r="AH153" s="97"/>
      <c r="AI153" s="97"/>
      <c r="AJ153" s="98"/>
      <c r="AK153" s="98"/>
      <c r="AL153" s="98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85"/>
      <c r="BX153" s="85"/>
      <c r="BY153" s="85"/>
      <c r="BZ153" s="85"/>
      <c r="CA153" s="85"/>
      <c r="CB153" s="85"/>
      <c r="CC153" s="85"/>
      <c r="CD153" s="85"/>
    </row>
    <row r="154" spans="1:82" s="86" customFormat="1" ht="15" customHeight="1" x14ac:dyDescent="0.2">
      <c r="A154" s="571"/>
      <c r="B154" s="543"/>
      <c r="C154" s="567"/>
      <c r="D154" s="578"/>
      <c r="E154" s="332"/>
      <c r="F154" s="575"/>
      <c r="G154" s="575"/>
      <c r="H154" s="575"/>
      <c r="I154" s="575"/>
      <c r="J154" s="575"/>
      <c r="K154" s="575"/>
      <c r="L154" s="575"/>
      <c r="M154" s="575"/>
      <c r="N154" s="571"/>
      <c r="O154" s="572"/>
      <c r="P154" s="573"/>
      <c r="Q154" s="571"/>
      <c r="R154" s="571"/>
      <c r="S154" s="548"/>
      <c r="T154" s="548"/>
      <c r="U154" s="548"/>
      <c r="V154" s="548"/>
      <c r="W154" s="548"/>
      <c r="X154" s="548"/>
      <c r="Y154" s="95"/>
      <c r="Z154" s="95"/>
      <c r="AA154" s="96"/>
      <c r="AB154" s="96"/>
      <c r="AC154" s="97"/>
      <c r="AD154" s="97"/>
      <c r="AE154" s="97"/>
      <c r="AF154" s="96"/>
      <c r="AG154" s="97"/>
      <c r="AH154" s="97"/>
      <c r="AI154" s="97"/>
      <c r="AJ154" s="98"/>
      <c r="AK154" s="98"/>
      <c r="AL154" s="98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85"/>
      <c r="BX154" s="85"/>
      <c r="BY154" s="85"/>
      <c r="BZ154" s="85"/>
      <c r="CA154" s="85"/>
      <c r="CB154" s="85"/>
      <c r="CC154" s="85"/>
      <c r="CD154" s="85"/>
    </row>
    <row r="155" spans="1:82" s="86" customFormat="1" ht="15" customHeight="1" x14ac:dyDescent="0.2">
      <c r="A155" s="571"/>
      <c r="B155" s="543"/>
      <c r="C155" s="567"/>
      <c r="D155" s="579"/>
      <c r="E155" s="333"/>
      <c r="F155" s="576"/>
      <c r="G155" s="576"/>
      <c r="H155" s="576"/>
      <c r="I155" s="576"/>
      <c r="J155" s="576"/>
      <c r="K155" s="576"/>
      <c r="L155" s="576"/>
      <c r="M155" s="576"/>
      <c r="N155" s="571"/>
      <c r="O155" s="572"/>
      <c r="P155" s="573"/>
      <c r="Q155" s="571"/>
      <c r="R155" s="571"/>
      <c r="S155" s="548"/>
      <c r="T155" s="548"/>
      <c r="U155" s="548"/>
      <c r="V155" s="548"/>
      <c r="W155" s="548"/>
      <c r="X155" s="548"/>
      <c r="Y155" s="95"/>
      <c r="Z155" s="95"/>
      <c r="AA155" s="96"/>
      <c r="AB155" s="96"/>
      <c r="AC155" s="97"/>
      <c r="AD155" s="97"/>
      <c r="AE155" s="97"/>
      <c r="AF155" s="96"/>
      <c r="AG155" s="97"/>
      <c r="AH155" s="97"/>
      <c r="AI155" s="97"/>
      <c r="AJ155" s="98"/>
      <c r="AK155" s="98"/>
      <c r="AL155" s="98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85"/>
      <c r="BX155" s="85"/>
      <c r="BY155" s="85"/>
      <c r="BZ155" s="85"/>
      <c r="CA155" s="85"/>
      <c r="CB155" s="85"/>
      <c r="CC155" s="85"/>
      <c r="CD155" s="85"/>
    </row>
    <row r="156" spans="1:82" s="86" customFormat="1" ht="15" customHeight="1" x14ac:dyDescent="0.2">
      <c r="A156" s="571"/>
      <c r="B156" s="543"/>
      <c r="C156" s="567" t="s">
        <v>161</v>
      </c>
      <c r="D156" s="93" t="s">
        <v>44</v>
      </c>
      <c r="E156" s="214">
        <v>673</v>
      </c>
      <c r="F156" s="151">
        <v>2899</v>
      </c>
      <c r="G156" s="91"/>
      <c r="H156" s="214">
        <v>673</v>
      </c>
      <c r="I156" s="91"/>
      <c r="J156" s="91"/>
      <c r="K156" s="91"/>
      <c r="L156" s="180"/>
      <c r="M156" s="180"/>
      <c r="N156" s="571" t="s">
        <v>161</v>
      </c>
      <c r="O156" s="572"/>
      <c r="P156" s="573"/>
      <c r="Q156" s="571" t="s">
        <v>161</v>
      </c>
      <c r="R156" s="571" t="s">
        <v>161</v>
      </c>
      <c r="S156" s="548">
        <v>192514</v>
      </c>
      <c r="T156" s="548">
        <v>203869</v>
      </c>
      <c r="U156" s="548" t="s">
        <v>188</v>
      </c>
      <c r="V156" s="548" t="s">
        <v>190</v>
      </c>
      <c r="W156" s="548" t="s">
        <v>189</v>
      </c>
      <c r="X156" s="548">
        <f>S156+T156</f>
        <v>396383</v>
      </c>
      <c r="Y156" s="95"/>
      <c r="Z156" s="95"/>
      <c r="AA156" s="96"/>
      <c r="AB156" s="96"/>
      <c r="AC156" s="97"/>
      <c r="AD156" s="97"/>
      <c r="AE156" s="97"/>
      <c r="AF156" s="96"/>
      <c r="AG156" s="97"/>
      <c r="AH156" s="97"/>
      <c r="AI156" s="97"/>
      <c r="AJ156" s="98"/>
      <c r="AK156" s="98"/>
      <c r="AL156" s="98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85"/>
      <c r="BX156" s="85"/>
      <c r="BY156" s="85"/>
      <c r="BZ156" s="85"/>
      <c r="CA156" s="85"/>
      <c r="CB156" s="85"/>
      <c r="CC156" s="85"/>
      <c r="CD156" s="85"/>
    </row>
    <row r="157" spans="1:82" s="86" customFormat="1" ht="15" customHeight="1" x14ac:dyDescent="0.2">
      <c r="A157" s="571"/>
      <c r="B157" s="543"/>
      <c r="C157" s="567"/>
      <c r="D157" s="93" t="s">
        <v>47</v>
      </c>
      <c r="E157" s="648">
        <v>51100831.350000001</v>
      </c>
      <c r="F157" s="154">
        <f>151374774+1972648.35</f>
        <v>153347422.34999999</v>
      </c>
      <c r="G157" s="91"/>
      <c r="H157" s="221">
        <v>51100831.349999994</v>
      </c>
      <c r="I157" s="91"/>
      <c r="J157" s="91"/>
      <c r="K157" s="91"/>
      <c r="L157" s="180"/>
      <c r="M157" s="180"/>
      <c r="N157" s="571"/>
      <c r="O157" s="572"/>
      <c r="P157" s="573"/>
      <c r="Q157" s="571"/>
      <c r="R157" s="571"/>
      <c r="S157" s="548"/>
      <c r="T157" s="548"/>
      <c r="U157" s="548"/>
      <c r="V157" s="548"/>
      <c r="W157" s="548"/>
      <c r="X157" s="548"/>
      <c r="Y157" s="95"/>
      <c r="Z157" s="95"/>
      <c r="AA157" s="96"/>
      <c r="AB157" s="96"/>
      <c r="AC157" s="97"/>
      <c r="AD157" s="97"/>
      <c r="AE157" s="97"/>
      <c r="AF157" s="96"/>
      <c r="AG157" s="97"/>
      <c r="AH157" s="97"/>
      <c r="AI157" s="97"/>
      <c r="AJ157" s="98"/>
      <c r="AK157" s="98"/>
      <c r="AL157" s="98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85"/>
      <c r="BX157" s="85"/>
      <c r="BY157" s="85"/>
      <c r="BZ157" s="85"/>
      <c r="CA157" s="85"/>
      <c r="CB157" s="85"/>
      <c r="CC157" s="85"/>
      <c r="CD157" s="85"/>
    </row>
    <row r="158" spans="1:82" s="86" customFormat="1" ht="15" customHeight="1" x14ac:dyDescent="0.2">
      <c r="A158" s="571"/>
      <c r="B158" s="543"/>
      <c r="C158" s="567"/>
      <c r="D158" s="93" t="s">
        <v>50</v>
      </c>
      <c r="E158" s="150"/>
      <c r="F158" s="150"/>
      <c r="G158" s="91"/>
      <c r="H158" s="150"/>
      <c r="I158" s="91"/>
      <c r="J158" s="91"/>
      <c r="K158" s="91"/>
      <c r="L158" s="180"/>
      <c r="M158" s="180"/>
      <c r="N158" s="571"/>
      <c r="O158" s="572"/>
      <c r="P158" s="573"/>
      <c r="Q158" s="571"/>
      <c r="R158" s="571"/>
      <c r="S158" s="548"/>
      <c r="T158" s="548"/>
      <c r="U158" s="548"/>
      <c r="V158" s="548"/>
      <c r="W158" s="548"/>
      <c r="X158" s="548"/>
      <c r="Y158" s="95"/>
      <c r="Z158" s="95"/>
      <c r="AA158" s="96"/>
      <c r="AB158" s="96"/>
      <c r="AC158" s="97"/>
      <c r="AD158" s="97"/>
      <c r="AE158" s="97"/>
      <c r="AF158" s="96"/>
      <c r="AG158" s="97"/>
      <c r="AH158" s="97"/>
      <c r="AI158" s="97"/>
      <c r="AJ158" s="98"/>
      <c r="AK158" s="98"/>
      <c r="AL158" s="98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85"/>
      <c r="BX158" s="85"/>
      <c r="BY158" s="85"/>
      <c r="BZ158" s="85"/>
      <c r="CA158" s="85"/>
      <c r="CB158" s="85"/>
      <c r="CC158" s="85"/>
      <c r="CD158" s="85"/>
    </row>
    <row r="159" spans="1:82" s="86" customFormat="1" ht="22.5" x14ac:dyDescent="0.2">
      <c r="A159" s="571"/>
      <c r="B159" s="543"/>
      <c r="C159" s="567"/>
      <c r="D159" s="93" t="s">
        <v>53</v>
      </c>
      <c r="E159" s="150">
        <v>0</v>
      </c>
      <c r="F159" s="153">
        <v>0</v>
      </c>
      <c r="G159" s="91"/>
      <c r="H159" s="150">
        <v>0</v>
      </c>
      <c r="I159" s="91"/>
      <c r="J159" s="91"/>
      <c r="K159" s="91"/>
      <c r="L159" s="180"/>
      <c r="M159" s="180"/>
      <c r="N159" s="571"/>
      <c r="O159" s="572"/>
      <c r="P159" s="573"/>
      <c r="Q159" s="571"/>
      <c r="R159" s="571"/>
      <c r="S159" s="548"/>
      <c r="T159" s="548"/>
      <c r="U159" s="548"/>
      <c r="V159" s="548"/>
      <c r="W159" s="548"/>
      <c r="X159" s="548"/>
      <c r="Y159" s="95"/>
      <c r="Z159" s="95"/>
      <c r="AA159" s="96"/>
      <c r="AB159" s="96"/>
      <c r="AC159" s="97"/>
      <c r="AD159" s="97"/>
      <c r="AE159" s="97"/>
      <c r="AF159" s="96"/>
      <c r="AG159" s="97"/>
      <c r="AH159" s="97"/>
      <c r="AI159" s="97"/>
      <c r="AJ159" s="98"/>
      <c r="AK159" s="98"/>
      <c r="AL159" s="98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85"/>
      <c r="BX159" s="85"/>
      <c r="BY159" s="85"/>
      <c r="BZ159" s="85"/>
      <c r="CA159" s="85"/>
      <c r="CB159" s="85"/>
      <c r="CC159" s="85"/>
      <c r="CD159" s="85"/>
    </row>
    <row r="160" spans="1:82" s="86" customFormat="1" ht="15" customHeight="1" x14ac:dyDescent="0.2">
      <c r="A160" s="571"/>
      <c r="B160" s="543"/>
      <c r="C160" s="567"/>
      <c r="D160" s="577"/>
      <c r="E160" s="334"/>
      <c r="F160" s="583"/>
      <c r="G160" s="583"/>
      <c r="H160" s="583"/>
      <c r="I160" s="583"/>
      <c r="J160" s="583"/>
      <c r="K160" s="583"/>
      <c r="L160" s="583"/>
      <c r="M160" s="583"/>
      <c r="N160" s="571"/>
      <c r="O160" s="572"/>
      <c r="P160" s="573"/>
      <c r="Q160" s="571"/>
      <c r="R160" s="571"/>
      <c r="S160" s="548"/>
      <c r="T160" s="548"/>
      <c r="U160" s="548"/>
      <c r="V160" s="548"/>
      <c r="W160" s="548"/>
      <c r="X160" s="548"/>
      <c r="Y160" s="95"/>
      <c r="Z160" s="95"/>
      <c r="AA160" s="96"/>
      <c r="AB160" s="96"/>
      <c r="AC160" s="97"/>
      <c r="AD160" s="97"/>
      <c r="AE160" s="97"/>
      <c r="AF160" s="96"/>
      <c r="AG160" s="97"/>
      <c r="AH160" s="97"/>
      <c r="AI160" s="97"/>
      <c r="AJ160" s="98"/>
      <c r="AK160" s="98"/>
      <c r="AL160" s="98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85"/>
      <c r="BX160" s="85"/>
      <c r="BY160" s="85"/>
      <c r="BZ160" s="85"/>
      <c r="CA160" s="85"/>
      <c r="CB160" s="85"/>
      <c r="CC160" s="85"/>
      <c r="CD160" s="85"/>
    </row>
    <row r="161" spans="1:82" s="86" customFormat="1" ht="15" customHeight="1" x14ac:dyDescent="0.2">
      <c r="A161" s="571"/>
      <c r="B161" s="543"/>
      <c r="C161" s="567"/>
      <c r="D161" s="578"/>
      <c r="E161" s="335"/>
      <c r="F161" s="584"/>
      <c r="G161" s="584"/>
      <c r="H161" s="584"/>
      <c r="I161" s="584"/>
      <c r="J161" s="584"/>
      <c r="K161" s="584"/>
      <c r="L161" s="584"/>
      <c r="M161" s="584"/>
      <c r="N161" s="571"/>
      <c r="O161" s="572"/>
      <c r="P161" s="573"/>
      <c r="Q161" s="571"/>
      <c r="R161" s="571"/>
      <c r="S161" s="548"/>
      <c r="T161" s="548"/>
      <c r="U161" s="548"/>
      <c r="V161" s="548"/>
      <c r="W161" s="548"/>
      <c r="X161" s="548"/>
      <c r="Y161" s="95"/>
      <c r="Z161" s="95"/>
      <c r="AA161" s="96"/>
      <c r="AB161" s="96"/>
      <c r="AC161" s="97"/>
      <c r="AD161" s="97"/>
      <c r="AE161" s="97"/>
      <c r="AF161" s="96"/>
      <c r="AG161" s="97"/>
      <c r="AH161" s="97"/>
      <c r="AI161" s="97"/>
      <c r="AJ161" s="98"/>
      <c r="AK161" s="98"/>
      <c r="AL161" s="98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85"/>
      <c r="BX161" s="85"/>
      <c r="BY161" s="85"/>
      <c r="BZ161" s="85"/>
      <c r="CA161" s="85"/>
      <c r="CB161" s="85"/>
      <c r="CC161" s="85"/>
      <c r="CD161" s="85"/>
    </row>
    <row r="162" spans="1:82" s="86" customFormat="1" ht="15" customHeight="1" x14ac:dyDescent="0.2">
      <c r="A162" s="571"/>
      <c r="B162" s="543"/>
      <c r="C162" s="567"/>
      <c r="D162" s="579"/>
      <c r="E162" s="336"/>
      <c r="F162" s="585"/>
      <c r="G162" s="585"/>
      <c r="H162" s="585"/>
      <c r="I162" s="585"/>
      <c r="J162" s="585"/>
      <c r="K162" s="585"/>
      <c r="L162" s="585"/>
      <c r="M162" s="585"/>
      <c r="N162" s="571"/>
      <c r="O162" s="572"/>
      <c r="P162" s="573"/>
      <c r="Q162" s="571"/>
      <c r="R162" s="571"/>
      <c r="S162" s="548"/>
      <c r="T162" s="548"/>
      <c r="U162" s="548"/>
      <c r="V162" s="548"/>
      <c r="W162" s="548"/>
      <c r="X162" s="548"/>
      <c r="Y162" s="95"/>
      <c r="Z162" s="95"/>
      <c r="AA162" s="96"/>
      <c r="AB162" s="96"/>
      <c r="AC162" s="97"/>
      <c r="AD162" s="97"/>
      <c r="AE162" s="97"/>
      <c r="AF162" s="96"/>
      <c r="AG162" s="97"/>
      <c r="AH162" s="97"/>
      <c r="AI162" s="97"/>
      <c r="AJ162" s="98"/>
      <c r="AK162" s="98"/>
      <c r="AL162" s="98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85"/>
      <c r="BX162" s="85"/>
      <c r="BY162" s="85"/>
      <c r="BZ162" s="85"/>
      <c r="CA162" s="85"/>
      <c r="CB162" s="85"/>
      <c r="CC162" s="85"/>
      <c r="CD162" s="85"/>
    </row>
    <row r="163" spans="1:82" s="86" customFormat="1" ht="15" customHeight="1" x14ac:dyDescent="0.2">
      <c r="A163" s="571"/>
      <c r="B163" s="543"/>
      <c r="C163" s="567" t="s">
        <v>162</v>
      </c>
      <c r="D163" s="93" t="s">
        <v>44</v>
      </c>
      <c r="E163" s="214">
        <v>864</v>
      </c>
      <c r="F163" s="151">
        <v>3089</v>
      </c>
      <c r="G163" s="91"/>
      <c r="H163" s="214">
        <v>864</v>
      </c>
      <c r="I163" s="91"/>
      <c r="J163" s="91"/>
      <c r="K163" s="91"/>
      <c r="L163" s="180"/>
      <c r="M163" s="180"/>
      <c r="N163" s="567" t="s">
        <v>162</v>
      </c>
      <c r="O163" s="564"/>
      <c r="P163" s="564"/>
      <c r="Q163" s="567" t="s">
        <v>162</v>
      </c>
      <c r="R163" s="567" t="s">
        <v>162</v>
      </c>
      <c r="S163" s="558">
        <v>19437</v>
      </c>
      <c r="T163" s="558">
        <v>172215</v>
      </c>
      <c r="U163" s="548" t="s">
        <v>188</v>
      </c>
      <c r="V163" s="548" t="s">
        <v>190</v>
      </c>
      <c r="W163" s="548" t="s">
        <v>189</v>
      </c>
      <c r="X163" s="558">
        <f>S163+T163</f>
        <v>191652</v>
      </c>
      <c r="Y163" s="95"/>
      <c r="Z163" s="95"/>
      <c r="AA163" s="96"/>
      <c r="AB163" s="96"/>
      <c r="AC163" s="97"/>
      <c r="AD163" s="97"/>
      <c r="AE163" s="97"/>
      <c r="AF163" s="96"/>
      <c r="AG163" s="97"/>
      <c r="AH163" s="97"/>
      <c r="AI163" s="97"/>
      <c r="AJ163" s="98"/>
      <c r="AK163" s="98"/>
      <c r="AL163" s="98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85"/>
      <c r="BX163" s="85"/>
      <c r="BY163" s="85"/>
      <c r="BZ163" s="85"/>
      <c r="CA163" s="85"/>
      <c r="CB163" s="85"/>
      <c r="CC163" s="85"/>
      <c r="CD163" s="85"/>
    </row>
    <row r="164" spans="1:82" s="86" customFormat="1" ht="15" customHeight="1" x14ac:dyDescent="0.2">
      <c r="A164" s="571"/>
      <c r="B164" s="543"/>
      <c r="C164" s="567"/>
      <c r="D164" s="93" t="s">
        <v>47</v>
      </c>
      <c r="E164" s="648">
        <v>50068807.350000001</v>
      </c>
      <c r="F164" s="151">
        <f>48096159+1972648.35</f>
        <v>50068807.350000001</v>
      </c>
      <c r="G164" s="91"/>
      <c r="H164" s="221">
        <f>48096159+1972648.35</f>
        <v>50068807.350000001</v>
      </c>
      <c r="I164" s="91"/>
      <c r="J164" s="91"/>
      <c r="K164" s="91"/>
      <c r="L164" s="180"/>
      <c r="M164" s="180"/>
      <c r="N164" s="567"/>
      <c r="O164" s="565"/>
      <c r="P164" s="565"/>
      <c r="Q164" s="567"/>
      <c r="R164" s="567"/>
      <c r="S164" s="550"/>
      <c r="T164" s="550"/>
      <c r="U164" s="548"/>
      <c r="V164" s="548"/>
      <c r="W164" s="548"/>
      <c r="X164" s="550"/>
      <c r="Y164" s="95"/>
      <c r="Z164" s="95"/>
      <c r="AA164" s="96"/>
      <c r="AB164" s="96"/>
      <c r="AC164" s="97"/>
      <c r="AD164" s="97"/>
      <c r="AE164" s="97"/>
      <c r="AF164" s="96"/>
      <c r="AG164" s="97"/>
      <c r="AH164" s="97"/>
      <c r="AI164" s="97"/>
      <c r="AJ164" s="98"/>
      <c r="AK164" s="98"/>
      <c r="AL164" s="98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85"/>
      <c r="BX164" s="85"/>
      <c r="BY164" s="85"/>
      <c r="BZ164" s="85"/>
      <c r="CA164" s="85"/>
      <c r="CB164" s="85"/>
      <c r="CC164" s="85"/>
      <c r="CD164" s="85"/>
    </row>
    <row r="165" spans="1:82" s="86" customFormat="1" ht="15" customHeight="1" x14ac:dyDescent="0.2">
      <c r="A165" s="571"/>
      <c r="B165" s="543"/>
      <c r="C165" s="567"/>
      <c r="D165" s="93" t="s">
        <v>50</v>
      </c>
      <c r="E165" s="150"/>
      <c r="F165" s="150"/>
      <c r="G165" s="91"/>
      <c r="H165" s="150"/>
      <c r="I165" s="91"/>
      <c r="J165" s="91"/>
      <c r="K165" s="91"/>
      <c r="L165" s="180"/>
      <c r="M165" s="180"/>
      <c r="N165" s="567"/>
      <c r="O165" s="565"/>
      <c r="P165" s="565"/>
      <c r="Q165" s="567"/>
      <c r="R165" s="567"/>
      <c r="S165" s="550"/>
      <c r="T165" s="550"/>
      <c r="U165" s="548"/>
      <c r="V165" s="548"/>
      <c r="W165" s="548"/>
      <c r="X165" s="550"/>
      <c r="Y165" s="95"/>
      <c r="Z165" s="95"/>
      <c r="AA165" s="96"/>
      <c r="AB165" s="96"/>
      <c r="AC165" s="97"/>
      <c r="AD165" s="97"/>
      <c r="AE165" s="97"/>
      <c r="AF165" s="96"/>
      <c r="AG165" s="97"/>
      <c r="AH165" s="97"/>
      <c r="AI165" s="97"/>
      <c r="AJ165" s="98"/>
      <c r="AK165" s="98"/>
      <c r="AL165" s="98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85"/>
      <c r="BX165" s="85"/>
      <c r="BY165" s="85"/>
      <c r="BZ165" s="85"/>
      <c r="CA165" s="85"/>
      <c r="CB165" s="85"/>
      <c r="CC165" s="85"/>
      <c r="CD165" s="85"/>
    </row>
    <row r="166" spans="1:82" s="86" customFormat="1" ht="22.5" x14ac:dyDescent="0.2">
      <c r="A166" s="571"/>
      <c r="B166" s="543"/>
      <c r="C166" s="567"/>
      <c r="D166" s="93" t="s">
        <v>53</v>
      </c>
      <c r="E166" s="150">
        <v>0</v>
      </c>
      <c r="F166" s="153">
        <v>0</v>
      </c>
      <c r="G166" s="91"/>
      <c r="H166" s="150">
        <v>0</v>
      </c>
      <c r="I166" s="91"/>
      <c r="J166" s="91"/>
      <c r="K166" s="91"/>
      <c r="L166" s="180"/>
      <c r="M166" s="180"/>
      <c r="N166" s="567"/>
      <c r="O166" s="565"/>
      <c r="P166" s="565"/>
      <c r="Q166" s="567"/>
      <c r="R166" s="567"/>
      <c r="S166" s="550"/>
      <c r="T166" s="550"/>
      <c r="U166" s="548"/>
      <c r="V166" s="548"/>
      <c r="W166" s="548"/>
      <c r="X166" s="550"/>
      <c r="Y166" s="95"/>
      <c r="Z166" s="95"/>
      <c r="AA166" s="96"/>
      <c r="AB166" s="96"/>
      <c r="AC166" s="97"/>
      <c r="AD166" s="97"/>
      <c r="AE166" s="97"/>
      <c r="AF166" s="96"/>
      <c r="AG166" s="97"/>
      <c r="AH166" s="97"/>
      <c r="AI166" s="97"/>
      <c r="AJ166" s="98"/>
      <c r="AK166" s="98"/>
      <c r="AL166" s="98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85"/>
      <c r="BX166" s="85"/>
      <c r="BY166" s="85"/>
      <c r="BZ166" s="85"/>
      <c r="CA166" s="85"/>
      <c r="CB166" s="85"/>
      <c r="CC166" s="85"/>
      <c r="CD166" s="85"/>
    </row>
    <row r="167" spans="1:82" s="86" customFormat="1" ht="15" customHeight="1" x14ac:dyDescent="0.2">
      <c r="A167" s="571"/>
      <c r="B167" s="543"/>
      <c r="C167" s="567"/>
      <c r="D167" s="577"/>
      <c r="E167" s="331"/>
      <c r="F167" s="574"/>
      <c r="G167" s="574"/>
      <c r="H167" s="574"/>
      <c r="I167" s="574"/>
      <c r="J167" s="574"/>
      <c r="K167" s="574"/>
      <c r="L167" s="574"/>
      <c r="M167" s="574"/>
      <c r="N167" s="567"/>
      <c r="O167" s="565"/>
      <c r="P167" s="565"/>
      <c r="Q167" s="567"/>
      <c r="R167" s="567"/>
      <c r="S167" s="550"/>
      <c r="T167" s="550"/>
      <c r="U167" s="548"/>
      <c r="V167" s="548"/>
      <c r="W167" s="548"/>
      <c r="X167" s="550"/>
      <c r="Y167" s="95"/>
      <c r="Z167" s="95"/>
      <c r="AA167" s="96"/>
      <c r="AB167" s="96"/>
      <c r="AC167" s="97"/>
      <c r="AD167" s="97"/>
      <c r="AE167" s="97"/>
      <c r="AF167" s="96"/>
      <c r="AG167" s="97"/>
      <c r="AH167" s="97"/>
      <c r="AI167" s="97"/>
      <c r="AJ167" s="98"/>
      <c r="AK167" s="98"/>
      <c r="AL167" s="98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85"/>
      <c r="BX167" s="85"/>
      <c r="BY167" s="85"/>
      <c r="BZ167" s="85"/>
      <c r="CA167" s="85"/>
      <c r="CB167" s="85"/>
      <c r="CC167" s="85"/>
      <c r="CD167" s="85"/>
    </row>
    <row r="168" spans="1:82" s="86" customFormat="1" ht="15" customHeight="1" x14ac:dyDescent="0.2">
      <c r="A168" s="571"/>
      <c r="B168" s="543"/>
      <c r="C168" s="567"/>
      <c r="D168" s="578"/>
      <c r="E168" s="332"/>
      <c r="F168" s="575"/>
      <c r="G168" s="575"/>
      <c r="H168" s="575"/>
      <c r="I168" s="575"/>
      <c r="J168" s="575"/>
      <c r="K168" s="575"/>
      <c r="L168" s="575"/>
      <c r="M168" s="575"/>
      <c r="N168" s="567"/>
      <c r="O168" s="565"/>
      <c r="P168" s="565"/>
      <c r="Q168" s="567"/>
      <c r="R168" s="567"/>
      <c r="S168" s="550"/>
      <c r="T168" s="550"/>
      <c r="U168" s="548"/>
      <c r="V168" s="548"/>
      <c r="W168" s="548"/>
      <c r="X168" s="550"/>
      <c r="Y168" s="95"/>
      <c r="Z168" s="95"/>
      <c r="AA168" s="96"/>
      <c r="AB168" s="96"/>
      <c r="AC168" s="97"/>
      <c r="AD168" s="97"/>
      <c r="AE168" s="97"/>
      <c r="AF168" s="96"/>
      <c r="AG168" s="97"/>
      <c r="AH168" s="97"/>
      <c r="AI168" s="97"/>
      <c r="AJ168" s="98"/>
      <c r="AK168" s="98"/>
      <c r="AL168" s="98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85"/>
      <c r="BX168" s="85"/>
      <c r="BY168" s="85"/>
      <c r="BZ168" s="85"/>
      <c r="CA168" s="85"/>
      <c r="CB168" s="85"/>
      <c r="CC168" s="85"/>
      <c r="CD168" s="85"/>
    </row>
    <row r="169" spans="1:82" s="86" customFormat="1" ht="15" customHeight="1" x14ac:dyDescent="0.2">
      <c r="A169" s="571"/>
      <c r="B169" s="543"/>
      <c r="C169" s="567"/>
      <c r="D169" s="579"/>
      <c r="E169" s="333"/>
      <c r="F169" s="576"/>
      <c r="G169" s="576"/>
      <c r="H169" s="576"/>
      <c r="I169" s="576"/>
      <c r="J169" s="576"/>
      <c r="K169" s="576"/>
      <c r="L169" s="576"/>
      <c r="M169" s="576"/>
      <c r="N169" s="567"/>
      <c r="O169" s="566"/>
      <c r="P169" s="566"/>
      <c r="Q169" s="567"/>
      <c r="R169" s="567"/>
      <c r="S169" s="551"/>
      <c r="T169" s="551"/>
      <c r="U169" s="548"/>
      <c r="V169" s="548"/>
      <c r="W169" s="548"/>
      <c r="X169" s="551"/>
      <c r="Y169" s="95"/>
      <c r="Z169" s="95"/>
      <c r="AA169" s="96"/>
      <c r="AB169" s="96"/>
      <c r="AC169" s="97"/>
      <c r="AD169" s="97"/>
      <c r="AE169" s="97"/>
      <c r="AF169" s="96"/>
      <c r="AG169" s="97"/>
      <c r="AH169" s="97"/>
      <c r="AI169" s="97"/>
      <c r="AJ169" s="98"/>
      <c r="AK169" s="98"/>
      <c r="AL169" s="98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85"/>
      <c r="BX169" s="85"/>
      <c r="BY169" s="85"/>
      <c r="BZ169" s="85"/>
      <c r="CA169" s="85"/>
      <c r="CB169" s="85"/>
      <c r="CC169" s="85"/>
      <c r="CD169" s="85"/>
    </row>
    <row r="170" spans="1:82" s="86" customFormat="1" ht="15" customHeight="1" x14ac:dyDescent="0.2">
      <c r="A170" s="571"/>
      <c r="B170" s="543"/>
      <c r="C170" s="567" t="s">
        <v>163</v>
      </c>
      <c r="D170" s="93" t="s">
        <v>44</v>
      </c>
      <c r="E170" s="214">
        <v>1428</v>
      </c>
      <c r="F170" s="151">
        <v>1428</v>
      </c>
      <c r="G170" s="91"/>
      <c r="H170" s="214">
        <v>1428</v>
      </c>
      <c r="I170" s="91"/>
      <c r="J170" s="91"/>
      <c r="K170" s="91"/>
      <c r="L170" s="180"/>
      <c r="M170" s="180"/>
      <c r="N170" s="567" t="s">
        <v>163</v>
      </c>
      <c r="O170" s="564"/>
      <c r="P170" s="564"/>
      <c r="Q170" s="567" t="s">
        <v>163</v>
      </c>
      <c r="R170" s="567" t="s">
        <v>163</v>
      </c>
      <c r="S170" s="558">
        <v>93839</v>
      </c>
      <c r="T170" s="558">
        <v>95683</v>
      </c>
      <c r="U170" s="548" t="s">
        <v>188</v>
      </c>
      <c r="V170" s="548" t="s">
        <v>190</v>
      </c>
      <c r="W170" s="548" t="s">
        <v>189</v>
      </c>
      <c r="X170" s="558">
        <f>S170+T170</f>
        <v>189522</v>
      </c>
      <c r="Y170" s="95"/>
      <c r="Z170" s="95"/>
      <c r="AA170" s="96"/>
      <c r="AB170" s="96"/>
      <c r="AC170" s="97"/>
      <c r="AD170" s="97"/>
      <c r="AE170" s="97"/>
      <c r="AF170" s="96"/>
      <c r="AG170" s="97"/>
      <c r="AH170" s="97"/>
      <c r="AI170" s="97"/>
      <c r="AJ170" s="98"/>
      <c r="AK170" s="98"/>
      <c r="AL170" s="98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85"/>
      <c r="BX170" s="85"/>
      <c r="BY170" s="85"/>
      <c r="BZ170" s="85"/>
      <c r="CA170" s="85"/>
      <c r="CB170" s="85"/>
      <c r="CC170" s="85"/>
      <c r="CD170" s="85"/>
    </row>
    <row r="171" spans="1:82" s="86" customFormat="1" ht="15" customHeight="1" x14ac:dyDescent="0.2">
      <c r="A171" s="571"/>
      <c r="B171" s="543"/>
      <c r="C171" s="567"/>
      <c r="D171" s="93" t="s">
        <v>47</v>
      </c>
      <c r="E171" s="648">
        <v>50068807.350000001</v>
      </c>
      <c r="F171" s="151">
        <f>48096159+1972648.35</f>
        <v>50068807.350000001</v>
      </c>
      <c r="G171" s="91"/>
      <c r="H171" s="221">
        <f>48096159+1972648.35</f>
        <v>50068807.350000001</v>
      </c>
      <c r="I171" s="91"/>
      <c r="J171" s="91"/>
      <c r="K171" s="91"/>
      <c r="L171" s="180"/>
      <c r="M171" s="180"/>
      <c r="N171" s="567"/>
      <c r="O171" s="565"/>
      <c r="P171" s="565"/>
      <c r="Q171" s="567"/>
      <c r="R171" s="567"/>
      <c r="S171" s="550"/>
      <c r="T171" s="550"/>
      <c r="U171" s="548"/>
      <c r="V171" s="548"/>
      <c r="W171" s="548"/>
      <c r="X171" s="550"/>
      <c r="Y171" s="95"/>
      <c r="Z171" s="95"/>
      <c r="AA171" s="96"/>
      <c r="AB171" s="96"/>
      <c r="AC171" s="97"/>
      <c r="AD171" s="97"/>
      <c r="AE171" s="97"/>
      <c r="AF171" s="96"/>
      <c r="AG171" s="97"/>
      <c r="AH171" s="97"/>
      <c r="AI171" s="97"/>
      <c r="AJ171" s="98"/>
      <c r="AK171" s="98"/>
      <c r="AL171" s="98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  <c r="BV171" s="95"/>
      <c r="BW171" s="85"/>
      <c r="BX171" s="85"/>
      <c r="BY171" s="85"/>
      <c r="BZ171" s="85"/>
      <c r="CA171" s="85"/>
      <c r="CB171" s="85"/>
      <c r="CC171" s="85"/>
      <c r="CD171" s="85"/>
    </row>
    <row r="172" spans="1:82" s="86" customFormat="1" ht="15" customHeight="1" x14ac:dyDescent="0.2">
      <c r="A172" s="571"/>
      <c r="B172" s="543"/>
      <c r="C172" s="567"/>
      <c r="D172" s="93" t="s">
        <v>50</v>
      </c>
      <c r="E172" s="150"/>
      <c r="F172" s="150"/>
      <c r="G172" s="91"/>
      <c r="H172" s="150"/>
      <c r="I172" s="91"/>
      <c r="J172" s="91"/>
      <c r="K172" s="91"/>
      <c r="L172" s="180"/>
      <c r="M172" s="180"/>
      <c r="N172" s="567"/>
      <c r="O172" s="565"/>
      <c r="P172" s="565"/>
      <c r="Q172" s="567"/>
      <c r="R172" s="567"/>
      <c r="S172" s="550"/>
      <c r="T172" s="550"/>
      <c r="U172" s="548"/>
      <c r="V172" s="548"/>
      <c r="W172" s="548"/>
      <c r="X172" s="550"/>
      <c r="Y172" s="95"/>
      <c r="Z172" s="95"/>
      <c r="AA172" s="96"/>
      <c r="AB172" s="96"/>
      <c r="AC172" s="97"/>
      <c r="AD172" s="97"/>
      <c r="AE172" s="97"/>
      <c r="AF172" s="96"/>
      <c r="AG172" s="97"/>
      <c r="AH172" s="97"/>
      <c r="AI172" s="97"/>
      <c r="AJ172" s="98"/>
      <c r="AK172" s="98"/>
      <c r="AL172" s="98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85"/>
      <c r="BX172" s="85"/>
      <c r="BY172" s="85"/>
      <c r="BZ172" s="85"/>
      <c r="CA172" s="85"/>
      <c r="CB172" s="85"/>
      <c r="CC172" s="85"/>
      <c r="CD172" s="85"/>
    </row>
    <row r="173" spans="1:82" s="86" customFormat="1" ht="22.5" x14ac:dyDescent="0.2">
      <c r="A173" s="571"/>
      <c r="B173" s="543"/>
      <c r="C173" s="567"/>
      <c r="D173" s="93" t="s">
        <v>53</v>
      </c>
      <c r="E173" s="150">
        <v>0</v>
      </c>
      <c r="F173" s="153">
        <v>0</v>
      </c>
      <c r="G173" s="91"/>
      <c r="H173" s="150">
        <v>0</v>
      </c>
      <c r="I173" s="91"/>
      <c r="J173" s="91"/>
      <c r="K173" s="91"/>
      <c r="L173" s="180"/>
      <c r="M173" s="180"/>
      <c r="N173" s="567"/>
      <c r="O173" s="565"/>
      <c r="P173" s="565"/>
      <c r="Q173" s="567"/>
      <c r="R173" s="567"/>
      <c r="S173" s="550"/>
      <c r="T173" s="550"/>
      <c r="U173" s="548"/>
      <c r="V173" s="548"/>
      <c r="W173" s="548"/>
      <c r="X173" s="550"/>
      <c r="Y173" s="95"/>
      <c r="Z173" s="95"/>
      <c r="AA173" s="96"/>
      <c r="AB173" s="96"/>
      <c r="AC173" s="97"/>
      <c r="AD173" s="97"/>
      <c r="AE173" s="97"/>
      <c r="AF173" s="96"/>
      <c r="AG173" s="97"/>
      <c r="AH173" s="97"/>
      <c r="AI173" s="97"/>
      <c r="AJ173" s="98"/>
      <c r="AK173" s="98"/>
      <c r="AL173" s="98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85"/>
      <c r="BX173" s="85"/>
      <c r="BY173" s="85"/>
      <c r="BZ173" s="85"/>
      <c r="CA173" s="85"/>
      <c r="CB173" s="85"/>
      <c r="CC173" s="85"/>
      <c r="CD173" s="85"/>
    </row>
    <row r="174" spans="1:82" s="86" customFormat="1" ht="15" customHeight="1" x14ac:dyDescent="0.2">
      <c r="A174" s="571"/>
      <c r="B174" s="543"/>
      <c r="C174" s="567"/>
      <c r="D174" s="577"/>
      <c r="E174" s="331"/>
      <c r="F174" s="574"/>
      <c r="G174" s="574"/>
      <c r="H174" s="574"/>
      <c r="I174" s="574"/>
      <c r="J174" s="574"/>
      <c r="K174" s="574"/>
      <c r="L174" s="574"/>
      <c r="M174" s="574"/>
      <c r="N174" s="567"/>
      <c r="O174" s="565"/>
      <c r="P174" s="565"/>
      <c r="Q174" s="567"/>
      <c r="R174" s="567"/>
      <c r="S174" s="550"/>
      <c r="T174" s="550"/>
      <c r="U174" s="548"/>
      <c r="V174" s="548"/>
      <c r="W174" s="548"/>
      <c r="X174" s="550"/>
      <c r="Y174" s="95"/>
      <c r="Z174" s="95"/>
      <c r="AA174" s="96"/>
      <c r="AB174" s="96"/>
      <c r="AC174" s="97"/>
      <c r="AD174" s="97"/>
      <c r="AE174" s="97"/>
      <c r="AF174" s="96"/>
      <c r="AG174" s="97"/>
      <c r="AH174" s="97"/>
      <c r="AI174" s="97"/>
      <c r="AJ174" s="98"/>
      <c r="AK174" s="98"/>
      <c r="AL174" s="98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85"/>
      <c r="BX174" s="85"/>
      <c r="BY174" s="85"/>
      <c r="BZ174" s="85"/>
      <c r="CA174" s="85"/>
      <c r="CB174" s="85"/>
      <c r="CC174" s="85"/>
      <c r="CD174" s="85"/>
    </row>
    <row r="175" spans="1:82" s="86" customFormat="1" ht="15" customHeight="1" x14ac:dyDescent="0.2">
      <c r="A175" s="571"/>
      <c r="B175" s="543"/>
      <c r="C175" s="567"/>
      <c r="D175" s="578"/>
      <c r="E175" s="332"/>
      <c r="F175" s="575"/>
      <c r="G175" s="575"/>
      <c r="H175" s="575"/>
      <c r="I175" s="575"/>
      <c r="J175" s="575"/>
      <c r="K175" s="575"/>
      <c r="L175" s="575"/>
      <c r="M175" s="575"/>
      <c r="N175" s="567"/>
      <c r="O175" s="565"/>
      <c r="P175" s="565"/>
      <c r="Q175" s="567"/>
      <c r="R175" s="567"/>
      <c r="S175" s="550"/>
      <c r="T175" s="550"/>
      <c r="U175" s="548"/>
      <c r="V175" s="548"/>
      <c r="W175" s="548"/>
      <c r="X175" s="550"/>
      <c r="Y175" s="95"/>
      <c r="Z175" s="95"/>
      <c r="AA175" s="96"/>
      <c r="AB175" s="96"/>
      <c r="AC175" s="97"/>
      <c r="AD175" s="97"/>
      <c r="AE175" s="97"/>
      <c r="AF175" s="96"/>
      <c r="AG175" s="97"/>
      <c r="AH175" s="97"/>
      <c r="AI175" s="97"/>
      <c r="AJ175" s="98"/>
      <c r="AK175" s="98"/>
      <c r="AL175" s="98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85"/>
      <c r="BX175" s="85"/>
      <c r="BY175" s="85"/>
      <c r="BZ175" s="85"/>
      <c r="CA175" s="85"/>
      <c r="CB175" s="85"/>
      <c r="CC175" s="85"/>
      <c r="CD175" s="85"/>
    </row>
    <row r="176" spans="1:82" s="86" customFormat="1" ht="15" customHeight="1" x14ac:dyDescent="0.2">
      <c r="A176" s="571"/>
      <c r="B176" s="543"/>
      <c r="C176" s="567"/>
      <c r="D176" s="579"/>
      <c r="E176" s="333"/>
      <c r="F176" s="576"/>
      <c r="G176" s="576"/>
      <c r="H176" s="576"/>
      <c r="I176" s="576"/>
      <c r="J176" s="576"/>
      <c r="K176" s="576"/>
      <c r="L176" s="576"/>
      <c r="M176" s="576"/>
      <c r="N176" s="567"/>
      <c r="O176" s="566"/>
      <c r="P176" s="566"/>
      <c r="Q176" s="567"/>
      <c r="R176" s="567"/>
      <c r="S176" s="551"/>
      <c r="T176" s="551"/>
      <c r="U176" s="548"/>
      <c r="V176" s="548"/>
      <c r="W176" s="548"/>
      <c r="X176" s="551"/>
      <c r="Y176" s="95"/>
      <c r="Z176" s="95"/>
      <c r="AA176" s="96"/>
      <c r="AB176" s="96"/>
      <c r="AC176" s="97"/>
      <c r="AD176" s="97"/>
      <c r="AE176" s="97"/>
      <c r="AF176" s="96"/>
      <c r="AG176" s="97"/>
      <c r="AH176" s="97"/>
      <c r="AI176" s="97"/>
      <c r="AJ176" s="98"/>
      <c r="AK176" s="98"/>
      <c r="AL176" s="98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85"/>
      <c r="BX176" s="85"/>
      <c r="BY176" s="85"/>
      <c r="BZ176" s="85"/>
      <c r="CA176" s="85"/>
      <c r="CB176" s="85"/>
      <c r="CC176" s="85"/>
      <c r="CD176" s="85"/>
    </row>
    <row r="177" spans="1:82" s="86" customFormat="1" ht="15" customHeight="1" x14ac:dyDescent="0.2">
      <c r="A177" s="571"/>
      <c r="B177" s="543"/>
      <c r="C177" s="567" t="s">
        <v>164</v>
      </c>
      <c r="D177" s="93" t="s">
        <v>44</v>
      </c>
      <c r="E177" s="214">
        <v>4618</v>
      </c>
      <c r="F177" s="151">
        <v>4618</v>
      </c>
      <c r="G177" s="91"/>
      <c r="H177" s="214">
        <v>4618</v>
      </c>
      <c r="I177" s="91"/>
      <c r="J177" s="91"/>
      <c r="K177" s="91"/>
      <c r="L177" s="180"/>
      <c r="M177" s="180"/>
      <c r="N177" s="567" t="s">
        <v>164</v>
      </c>
      <c r="O177" s="564"/>
      <c r="P177" s="564"/>
      <c r="Q177" s="567" t="s">
        <v>164</v>
      </c>
      <c r="R177" s="567" t="s">
        <v>164</v>
      </c>
      <c r="S177" s="558">
        <v>345676</v>
      </c>
      <c r="T177" s="558">
        <v>363363</v>
      </c>
      <c r="U177" s="548" t="s">
        <v>188</v>
      </c>
      <c r="V177" s="548" t="s">
        <v>190</v>
      </c>
      <c r="W177" s="548" t="s">
        <v>189</v>
      </c>
      <c r="X177" s="558">
        <f>S177+T177</f>
        <v>709039</v>
      </c>
      <c r="Y177" s="95"/>
      <c r="Z177" s="95"/>
      <c r="AA177" s="96"/>
      <c r="AB177" s="96"/>
      <c r="AC177" s="97"/>
      <c r="AD177" s="97"/>
      <c r="AE177" s="97"/>
      <c r="AF177" s="96"/>
      <c r="AG177" s="97"/>
      <c r="AH177" s="97"/>
      <c r="AI177" s="97"/>
      <c r="AJ177" s="98"/>
      <c r="AK177" s="98"/>
      <c r="AL177" s="98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85"/>
      <c r="BX177" s="85"/>
      <c r="BY177" s="85"/>
      <c r="BZ177" s="85"/>
      <c r="CA177" s="85"/>
      <c r="CB177" s="85"/>
      <c r="CC177" s="85"/>
      <c r="CD177" s="85"/>
    </row>
    <row r="178" spans="1:82" s="86" customFormat="1" ht="15" customHeight="1" x14ac:dyDescent="0.2">
      <c r="A178" s="571"/>
      <c r="B178" s="543"/>
      <c r="C178" s="567"/>
      <c r="D178" s="93" t="s">
        <v>47</v>
      </c>
      <c r="E178" s="648">
        <v>50068807.350000001</v>
      </c>
      <c r="F178" s="151">
        <f>48096159+1972648.35</f>
        <v>50068807.350000001</v>
      </c>
      <c r="G178" s="91"/>
      <c r="H178" s="221">
        <f>48096159+1972648.35</f>
        <v>50068807.350000001</v>
      </c>
      <c r="I178" s="91"/>
      <c r="J178" s="91"/>
      <c r="K178" s="91"/>
      <c r="L178" s="180"/>
      <c r="M178" s="180"/>
      <c r="N178" s="567"/>
      <c r="O178" s="565"/>
      <c r="P178" s="565"/>
      <c r="Q178" s="567"/>
      <c r="R178" s="567"/>
      <c r="S178" s="550"/>
      <c r="T178" s="550"/>
      <c r="U178" s="548"/>
      <c r="V178" s="548"/>
      <c r="W178" s="548"/>
      <c r="X178" s="550"/>
      <c r="Y178" s="95"/>
      <c r="Z178" s="95"/>
      <c r="AA178" s="96"/>
      <c r="AB178" s="96"/>
      <c r="AC178" s="97"/>
      <c r="AD178" s="97"/>
      <c r="AE178" s="97"/>
      <c r="AF178" s="96"/>
      <c r="AG178" s="97"/>
      <c r="AH178" s="97"/>
      <c r="AI178" s="97"/>
      <c r="AJ178" s="98"/>
      <c r="AK178" s="98"/>
      <c r="AL178" s="98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85"/>
      <c r="BX178" s="85"/>
      <c r="BY178" s="85"/>
      <c r="BZ178" s="85"/>
      <c r="CA178" s="85"/>
      <c r="CB178" s="85"/>
      <c r="CC178" s="85"/>
      <c r="CD178" s="85"/>
    </row>
    <row r="179" spans="1:82" s="86" customFormat="1" ht="15" customHeight="1" x14ac:dyDescent="0.2">
      <c r="A179" s="571"/>
      <c r="B179" s="543"/>
      <c r="C179" s="567"/>
      <c r="D179" s="93" t="s">
        <v>50</v>
      </c>
      <c r="E179" s="150"/>
      <c r="F179" s="150"/>
      <c r="G179" s="91"/>
      <c r="H179" s="150"/>
      <c r="I179" s="91"/>
      <c r="J179" s="91"/>
      <c r="K179" s="91"/>
      <c r="L179" s="180"/>
      <c r="M179" s="180"/>
      <c r="N179" s="567"/>
      <c r="O179" s="565"/>
      <c r="P179" s="565"/>
      <c r="Q179" s="567"/>
      <c r="R179" s="567"/>
      <c r="S179" s="550"/>
      <c r="T179" s="550"/>
      <c r="U179" s="548"/>
      <c r="V179" s="548"/>
      <c r="W179" s="548"/>
      <c r="X179" s="550"/>
      <c r="Y179" s="95"/>
      <c r="Z179" s="95"/>
      <c r="AA179" s="96"/>
      <c r="AB179" s="96"/>
      <c r="AC179" s="97"/>
      <c r="AD179" s="97"/>
      <c r="AE179" s="97"/>
      <c r="AF179" s="96"/>
      <c r="AG179" s="97"/>
      <c r="AH179" s="97"/>
      <c r="AI179" s="97"/>
      <c r="AJ179" s="98"/>
      <c r="AK179" s="98"/>
      <c r="AL179" s="98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85"/>
      <c r="BX179" s="85"/>
      <c r="BY179" s="85"/>
      <c r="BZ179" s="85"/>
      <c r="CA179" s="85"/>
      <c r="CB179" s="85"/>
      <c r="CC179" s="85"/>
      <c r="CD179" s="85"/>
    </row>
    <row r="180" spans="1:82" s="86" customFormat="1" ht="22.5" x14ac:dyDescent="0.2">
      <c r="A180" s="571"/>
      <c r="B180" s="543"/>
      <c r="C180" s="567"/>
      <c r="D180" s="93" t="s">
        <v>53</v>
      </c>
      <c r="E180" s="150">
        <v>0</v>
      </c>
      <c r="F180" s="153">
        <v>0</v>
      </c>
      <c r="G180" s="91"/>
      <c r="H180" s="150">
        <v>0</v>
      </c>
      <c r="I180" s="91"/>
      <c r="J180" s="91"/>
      <c r="K180" s="91"/>
      <c r="L180" s="180"/>
      <c r="M180" s="180"/>
      <c r="N180" s="567"/>
      <c r="O180" s="565"/>
      <c r="P180" s="565"/>
      <c r="Q180" s="567"/>
      <c r="R180" s="567"/>
      <c r="S180" s="550"/>
      <c r="T180" s="550"/>
      <c r="U180" s="548"/>
      <c r="V180" s="548"/>
      <c r="W180" s="548"/>
      <c r="X180" s="550"/>
      <c r="Y180" s="95"/>
      <c r="Z180" s="95"/>
      <c r="AA180" s="96"/>
      <c r="AB180" s="96"/>
      <c r="AC180" s="97"/>
      <c r="AD180" s="97"/>
      <c r="AE180" s="97"/>
      <c r="AF180" s="96"/>
      <c r="AG180" s="97"/>
      <c r="AH180" s="97"/>
      <c r="AI180" s="97"/>
      <c r="AJ180" s="98"/>
      <c r="AK180" s="98"/>
      <c r="AL180" s="98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  <c r="BV180" s="95"/>
      <c r="BW180" s="85"/>
      <c r="BX180" s="85"/>
      <c r="BY180" s="85"/>
      <c r="BZ180" s="85"/>
      <c r="CA180" s="85"/>
      <c r="CB180" s="85"/>
      <c r="CC180" s="85"/>
      <c r="CD180" s="85"/>
    </row>
    <row r="181" spans="1:82" s="86" customFormat="1" ht="15" customHeight="1" x14ac:dyDescent="0.2">
      <c r="A181" s="571"/>
      <c r="B181" s="543"/>
      <c r="C181" s="567"/>
      <c r="D181" s="577"/>
      <c r="E181" s="331"/>
      <c r="F181" s="574"/>
      <c r="G181" s="574"/>
      <c r="H181" s="574"/>
      <c r="I181" s="574"/>
      <c r="J181" s="574"/>
      <c r="K181" s="574"/>
      <c r="L181" s="574"/>
      <c r="M181" s="574"/>
      <c r="N181" s="567"/>
      <c r="O181" s="565"/>
      <c r="P181" s="565"/>
      <c r="Q181" s="567"/>
      <c r="R181" s="567"/>
      <c r="S181" s="550"/>
      <c r="T181" s="550"/>
      <c r="U181" s="548"/>
      <c r="V181" s="548"/>
      <c r="W181" s="548"/>
      <c r="X181" s="550"/>
      <c r="Y181" s="95"/>
      <c r="Z181" s="95"/>
      <c r="AA181" s="96"/>
      <c r="AB181" s="96"/>
      <c r="AC181" s="97"/>
      <c r="AD181" s="97"/>
      <c r="AE181" s="97"/>
      <c r="AF181" s="96"/>
      <c r="AG181" s="97"/>
      <c r="AH181" s="97"/>
      <c r="AI181" s="97"/>
      <c r="AJ181" s="98"/>
      <c r="AK181" s="98"/>
      <c r="AL181" s="98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85"/>
      <c r="BX181" s="85"/>
      <c r="BY181" s="85"/>
      <c r="BZ181" s="85"/>
      <c r="CA181" s="85"/>
      <c r="CB181" s="85"/>
      <c r="CC181" s="85"/>
      <c r="CD181" s="85"/>
    </row>
    <row r="182" spans="1:82" s="86" customFormat="1" ht="15" customHeight="1" x14ac:dyDescent="0.2">
      <c r="A182" s="571"/>
      <c r="B182" s="543"/>
      <c r="C182" s="567"/>
      <c r="D182" s="578"/>
      <c r="E182" s="332"/>
      <c r="F182" s="575"/>
      <c r="G182" s="575"/>
      <c r="H182" s="575"/>
      <c r="I182" s="575"/>
      <c r="J182" s="575"/>
      <c r="K182" s="575"/>
      <c r="L182" s="575"/>
      <c r="M182" s="575"/>
      <c r="N182" s="567"/>
      <c r="O182" s="565"/>
      <c r="P182" s="565"/>
      <c r="Q182" s="567"/>
      <c r="R182" s="567"/>
      <c r="S182" s="550"/>
      <c r="T182" s="550"/>
      <c r="U182" s="548"/>
      <c r="V182" s="548"/>
      <c r="W182" s="548"/>
      <c r="X182" s="550"/>
      <c r="Y182" s="95"/>
      <c r="Z182" s="95"/>
      <c r="AA182" s="96"/>
      <c r="AB182" s="96"/>
      <c r="AC182" s="97"/>
      <c r="AD182" s="97"/>
      <c r="AE182" s="97"/>
      <c r="AF182" s="96"/>
      <c r="AG182" s="97"/>
      <c r="AH182" s="97"/>
      <c r="AI182" s="97"/>
      <c r="AJ182" s="98"/>
      <c r="AK182" s="98"/>
      <c r="AL182" s="98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85"/>
      <c r="BX182" s="85"/>
      <c r="BY182" s="85"/>
      <c r="BZ182" s="85"/>
      <c r="CA182" s="85"/>
      <c r="CB182" s="85"/>
      <c r="CC182" s="85"/>
      <c r="CD182" s="85"/>
    </row>
    <row r="183" spans="1:82" s="86" customFormat="1" ht="15" customHeight="1" x14ac:dyDescent="0.2">
      <c r="A183" s="571"/>
      <c r="B183" s="543"/>
      <c r="C183" s="567"/>
      <c r="D183" s="579"/>
      <c r="E183" s="333"/>
      <c r="F183" s="576"/>
      <c r="G183" s="576"/>
      <c r="H183" s="576"/>
      <c r="I183" s="576"/>
      <c r="J183" s="576"/>
      <c r="K183" s="576"/>
      <c r="L183" s="576"/>
      <c r="M183" s="576"/>
      <c r="N183" s="567"/>
      <c r="O183" s="566"/>
      <c r="P183" s="566"/>
      <c r="Q183" s="567"/>
      <c r="R183" s="567"/>
      <c r="S183" s="551"/>
      <c r="T183" s="551"/>
      <c r="U183" s="548"/>
      <c r="V183" s="548"/>
      <c r="W183" s="548"/>
      <c r="X183" s="551"/>
      <c r="Y183" s="95"/>
      <c r="Z183" s="95"/>
      <c r="AA183" s="96"/>
      <c r="AB183" s="96"/>
      <c r="AC183" s="97"/>
      <c r="AD183" s="97"/>
      <c r="AE183" s="97"/>
      <c r="AF183" s="96"/>
      <c r="AG183" s="97"/>
      <c r="AH183" s="97"/>
      <c r="AI183" s="97"/>
      <c r="AJ183" s="98"/>
      <c r="AK183" s="98"/>
      <c r="AL183" s="98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85"/>
      <c r="BX183" s="85"/>
      <c r="BY183" s="85"/>
      <c r="BZ183" s="85"/>
      <c r="CA183" s="85"/>
      <c r="CB183" s="85"/>
      <c r="CC183" s="85"/>
      <c r="CD183" s="85"/>
    </row>
    <row r="184" spans="1:82" s="86" customFormat="1" ht="15" customHeight="1" x14ac:dyDescent="0.2">
      <c r="A184" s="571"/>
      <c r="B184" s="543"/>
      <c r="C184" s="567" t="s">
        <v>165</v>
      </c>
      <c r="D184" s="93" t="s">
        <v>44</v>
      </c>
      <c r="E184" s="214">
        <v>7635</v>
      </c>
      <c r="F184" s="151">
        <v>7635</v>
      </c>
      <c r="G184" s="91"/>
      <c r="H184" s="214">
        <v>7635</v>
      </c>
      <c r="I184" s="91"/>
      <c r="J184" s="91"/>
      <c r="K184" s="91"/>
      <c r="L184" s="180"/>
      <c r="M184" s="180"/>
      <c r="N184" s="567" t="s">
        <v>165</v>
      </c>
      <c r="O184" s="564"/>
      <c r="P184" s="564"/>
      <c r="Q184" s="567" t="s">
        <v>165</v>
      </c>
      <c r="R184" s="567" t="s">
        <v>165</v>
      </c>
      <c r="S184" s="558">
        <v>578977</v>
      </c>
      <c r="T184" s="558">
        <v>608338</v>
      </c>
      <c r="U184" s="548" t="s">
        <v>188</v>
      </c>
      <c r="V184" s="548" t="s">
        <v>190</v>
      </c>
      <c r="W184" s="548" t="s">
        <v>189</v>
      </c>
      <c r="X184" s="558">
        <f>S184+T184</f>
        <v>1187315</v>
      </c>
      <c r="Y184" s="95"/>
      <c r="Z184" s="95"/>
      <c r="AA184" s="96"/>
      <c r="AB184" s="96"/>
      <c r="AC184" s="97"/>
      <c r="AD184" s="97"/>
      <c r="AE184" s="97"/>
      <c r="AF184" s="96"/>
      <c r="AG184" s="97"/>
      <c r="AH184" s="97"/>
      <c r="AI184" s="97"/>
      <c r="AJ184" s="98"/>
      <c r="AK184" s="98"/>
      <c r="AL184" s="98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85"/>
      <c r="BX184" s="85"/>
      <c r="BY184" s="85"/>
      <c r="BZ184" s="85"/>
      <c r="CA184" s="85"/>
      <c r="CB184" s="85"/>
      <c r="CC184" s="85"/>
      <c r="CD184" s="85"/>
    </row>
    <row r="185" spans="1:82" s="86" customFormat="1" ht="15" customHeight="1" x14ac:dyDescent="0.2">
      <c r="A185" s="571"/>
      <c r="B185" s="543"/>
      <c r="C185" s="567"/>
      <c r="D185" s="93" t="s">
        <v>47</v>
      </c>
      <c r="E185" s="648">
        <v>50068807.350000001</v>
      </c>
      <c r="F185" s="151">
        <f>48096159+1972648.35</f>
        <v>50068807.350000001</v>
      </c>
      <c r="G185" s="91"/>
      <c r="H185" s="221">
        <f>48096159+1972648.35</f>
        <v>50068807.350000001</v>
      </c>
      <c r="I185" s="91"/>
      <c r="J185" s="91"/>
      <c r="K185" s="91"/>
      <c r="L185" s="180"/>
      <c r="M185" s="180"/>
      <c r="N185" s="567"/>
      <c r="O185" s="565"/>
      <c r="P185" s="565"/>
      <c r="Q185" s="567"/>
      <c r="R185" s="567"/>
      <c r="S185" s="550"/>
      <c r="T185" s="550"/>
      <c r="U185" s="548"/>
      <c r="V185" s="548"/>
      <c r="W185" s="548"/>
      <c r="X185" s="550"/>
      <c r="Y185" s="95"/>
      <c r="Z185" s="95"/>
      <c r="AA185" s="96"/>
      <c r="AB185" s="96"/>
      <c r="AC185" s="97"/>
      <c r="AD185" s="97"/>
      <c r="AE185" s="97"/>
      <c r="AF185" s="96"/>
      <c r="AG185" s="97"/>
      <c r="AH185" s="97"/>
      <c r="AI185" s="97"/>
      <c r="AJ185" s="98"/>
      <c r="AK185" s="98"/>
      <c r="AL185" s="98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85"/>
      <c r="BX185" s="85"/>
      <c r="BY185" s="85"/>
      <c r="BZ185" s="85"/>
      <c r="CA185" s="85"/>
      <c r="CB185" s="85"/>
      <c r="CC185" s="85"/>
      <c r="CD185" s="85"/>
    </row>
    <row r="186" spans="1:82" s="86" customFormat="1" ht="15" customHeight="1" x14ac:dyDescent="0.2">
      <c r="A186" s="571"/>
      <c r="B186" s="543"/>
      <c r="C186" s="567"/>
      <c r="D186" s="93" t="s">
        <v>50</v>
      </c>
      <c r="E186" s="150"/>
      <c r="F186" s="150"/>
      <c r="G186" s="91"/>
      <c r="H186" s="150"/>
      <c r="I186" s="91"/>
      <c r="J186" s="91"/>
      <c r="K186" s="91"/>
      <c r="L186" s="180"/>
      <c r="M186" s="180"/>
      <c r="N186" s="567"/>
      <c r="O186" s="565"/>
      <c r="P186" s="565"/>
      <c r="Q186" s="567"/>
      <c r="R186" s="567"/>
      <c r="S186" s="550"/>
      <c r="T186" s="550"/>
      <c r="U186" s="548"/>
      <c r="V186" s="548"/>
      <c r="W186" s="548"/>
      <c r="X186" s="550"/>
      <c r="Y186" s="95"/>
      <c r="Z186" s="95"/>
      <c r="AA186" s="96"/>
      <c r="AB186" s="96"/>
      <c r="AC186" s="97"/>
      <c r="AD186" s="97"/>
      <c r="AE186" s="97"/>
      <c r="AF186" s="96"/>
      <c r="AG186" s="97"/>
      <c r="AH186" s="97"/>
      <c r="AI186" s="97"/>
      <c r="AJ186" s="98"/>
      <c r="AK186" s="98"/>
      <c r="AL186" s="98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85"/>
      <c r="BX186" s="85"/>
      <c r="BY186" s="85"/>
      <c r="BZ186" s="85"/>
      <c r="CA186" s="85"/>
      <c r="CB186" s="85"/>
      <c r="CC186" s="85"/>
      <c r="CD186" s="85"/>
    </row>
    <row r="187" spans="1:82" s="86" customFormat="1" ht="22.5" x14ac:dyDescent="0.2">
      <c r="A187" s="571"/>
      <c r="B187" s="543"/>
      <c r="C187" s="567"/>
      <c r="D187" s="93" t="s">
        <v>53</v>
      </c>
      <c r="E187" s="150">
        <v>0</v>
      </c>
      <c r="F187" s="153">
        <v>0</v>
      </c>
      <c r="G187" s="91"/>
      <c r="H187" s="150">
        <v>0</v>
      </c>
      <c r="I187" s="91"/>
      <c r="J187" s="91"/>
      <c r="K187" s="91"/>
      <c r="L187" s="180"/>
      <c r="M187" s="180"/>
      <c r="N187" s="567"/>
      <c r="O187" s="565"/>
      <c r="P187" s="565"/>
      <c r="Q187" s="567"/>
      <c r="R187" s="567"/>
      <c r="S187" s="550"/>
      <c r="T187" s="550"/>
      <c r="U187" s="548"/>
      <c r="V187" s="548"/>
      <c r="W187" s="548"/>
      <c r="X187" s="550"/>
      <c r="Y187" s="95"/>
      <c r="Z187" s="95"/>
      <c r="AA187" s="96"/>
      <c r="AB187" s="96"/>
      <c r="AC187" s="97"/>
      <c r="AD187" s="97"/>
      <c r="AE187" s="97"/>
      <c r="AF187" s="96"/>
      <c r="AG187" s="97"/>
      <c r="AH187" s="97"/>
      <c r="AI187" s="97"/>
      <c r="AJ187" s="98"/>
      <c r="AK187" s="98"/>
      <c r="AL187" s="98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  <c r="BV187" s="95"/>
      <c r="BW187" s="85"/>
      <c r="BX187" s="85"/>
      <c r="BY187" s="85"/>
      <c r="BZ187" s="85"/>
      <c r="CA187" s="85"/>
      <c r="CB187" s="85"/>
      <c r="CC187" s="85"/>
      <c r="CD187" s="85"/>
    </row>
    <row r="188" spans="1:82" s="86" customFormat="1" ht="15" customHeight="1" x14ac:dyDescent="0.2">
      <c r="A188" s="571"/>
      <c r="B188" s="543"/>
      <c r="C188" s="567"/>
      <c r="D188" s="577"/>
      <c r="E188" s="331"/>
      <c r="F188" s="574"/>
      <c r="G188" s="574"/>
      <c r="H188" s="574"/>
      <c r="I188" s="574"/>
      <c r="J188" s="574"/>
      <c r="K188" s="574"/>
      <c r="L188" s="574"/>
      <c r="M188" s="574"/>
      <c r="N188" s="567"/>
      <c r="O188" s="565"/>
      <c r="P188" s="565"/>
      <c r="Q188" s="567"/>
      <c r="R188" s="567"/>
      <c r="S188" s="550"/>
      <c r="T188" s="550"/>
      <c r="U188" s="548"/>
      <c r="V188" s="548"/>
      <c r="W188" s="548"/>
      <c r="X188" s="550"/>
      <c r="Y188" s="95"/>
      <c r="Z188" s="95"/>
      <c r="AA188" s="96"/>
      <c r="AB188" s="96"/>
      <c r="AC188" s="97"/>
      <c r="AD188" s="97"/>
      <c r="AE188" s="97"/>
      <c r="AF188" s="96"/>
      <c r="AG188" s="97"/>
      <c r="AH188" s="97"/>
      <c r="AI188" s="97"/>
      <c r="AJ188" s="98"/>
      <c r="AK188" s="98"/>
      <c r="AL188" s="98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  <c r="BV188" s="95"/>
      <c r="BW188" s="85"/>
      <c r="BX188" s="85"/>
      <c r="BY188" s="85"/>
      <c r="BZ188" s="85"/>
      <c r="CA188" s="85"/>
      <c r="CB188" s="85"/>
      <c r="CC188" s="85"/>
      <c r="CD188" s="85"/>
    </row>
    <row r="189" spans="1:82" s="86" customFormat="1" ht="15" customHeight="1" x14ac:dyDescent="0.2">
      <c r="A189" s="571"/>
      <c r="B189" s="543"/>
      <c r="C189" s="567"/>
      <c r="D189" s="578"/>
      <c r="E189" s="332"/>
      <c r="F189" s="575"/>
      <c r="G189" s="575"/>
      <c r="H189" s="575"/>
      <c r="I189" s="575"/>
      <c r="J189" s="575"/>
      <c r="K189" s="575"/>
      <c r="L189" s="575"/>
      <c r="M189" s="575"/>
      <c r="N189" s="567"/>
      <c r="O189" s="565"/>
      <c r="P189" s="565"/>
      <c r="Q189" s="567"/>
      <c r="R189" s="567"/>
      <c r="S189" s="550"/>
      <c r="T189" s="550"/>
      <c r="U189" s="548"/>
      <c r="V189" s="548"/>
      <c r="W189" s="548"/>
      <c r="X189" s="550"/>
      <c r="Y189" s="95"/>
      <c r="Z189" s="95"/>
      <c r="AA189" s="96"/>
      <c r="AB189" s="96"/>
      <c r="AC189" s="97"/>
      <c r="AD189" s="97"/>
      <c r="AE189" s="97"/>
      <c r="AF189" s="96"/>
      <c r="AG189" s="97"/>
      <c r="AH189" s="97"/>
      <c r="AI189" s="97"/>
      <c r="AJ189" s="98"/>
      <c r="AK189" s="98"/>
      <c r="AL189" s="98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  <c r="BV189" s="95"/>
      <c r="BW189" s="85"/>
      <c r="BX189" s="85"/>
      <c r="BY189" s="85"/>
      <c r="BZ189" s="85"/>
      <c r="CA189" s="85"/>
      <c r="CB189" s="85"/>
      <c r="CC189" s="85"/>
      <c r="CD189" s="85"/>
    </row>
    <row r="190" spans="1:82" s="86" customFormat="1" ht="15" customHeight="1" x14ac:dyDescent="0.2">
      <c r="A190" s="571"/>
      <c r="B190" s="543"/>
      <c r="C190" s="567"/>
      <c r="D190" s="579"/>
      <c r="E190" s="333"/>
      <c r="F190" s="576"/>
      <c r="G190" s="576"/>
      <c r="H190" s="576"/>
      <c r="I190" s="576"/>
      <c r="J190" s="576"/>
      <c r="K190" s="576"/>
      <c r="L190" s="576"/>
      <c r="M190" s="576"/>
      <c r="N190" s="567"/>
      <c r="O190" s="566"/>
      <c r="P190" s="566"/>
      <c r="Q190" s="567"/>
      <c r="R190" s="567"/>
      <c r="S190" s="551"/>
      <c r="T190" s="551"/>
      <c r="U190" s="548"/>
      <c r="V190" s="548"/>
      <c r="W190" s="548"/>
      <c r="X190" s="551"/>
      <c r="Y190" s="95"/>
      <c r="Z190" s="95"/>
      <c r="AA190" s="96"/>
      <c r="AB190" s="96"/>
      <c r="AC190" s="97"/>
      <c r="AD190" s="97"/>
      <c r="AE190" s="97"/>
      <c r="AF190" s="96"/>
      <c r="AG190" s="97"/>
      <c r="AH190" s="97"/>
      <c r="AI190" s="97"/>
      <c r="AJ190" s="98"/>
      <c r="AK190" s="98"/>
      <c r="AL190" s="98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  <c r="BV190" s="95"/>
      <c r="BW190" s="85"/>
      <c r="BX190" s="85"/>
      <c r="BY190" s="85"/>
      <c r="BZ190" s="85"/>
      <c r="CA190" s="85"/>
      <c r="CB190" s="85"/>
      <c r="CC190" s="85"/>
      <c r="CD190" s="85"/>
    </row>
    <row r="191" spans="1:82" s="86" customFormat="1" ht="15" customHeight="1" x14ac:dyDescent="0.2">
      <c r="A191" s="571"/>
      <c r="B191" s="543"/>
      <c r="C191" s="567" t="s">
        <v>166</v>
      </c>
      <c r="D191" s="93" t="s">
        <v>44</v>
      </c>
      <c r="E191" s="214">
        <v>2716</v>
      </c>
      <c r="F191" s="151">
        <v>2716</v>
      </c>
      <c r="G191" s="91"/>
      <c r="H191" s="214">
        <v>2716</v>
      </c>
      <c r="I191" s="91"/>
      <c r="J191" s="91"/>
      <c r="K191" s="91"/>
      <c r="L191" s="180"/>
      <c r="M191" s="180"/>
      <c r="N191" s="567" t="s">
        <v>166</v>
      </c>
      <c r="O191" s="564"/>
      <c r="P191" s="564"/>
      <c r="Q191" s="567" t="s">
        <v>166</v>
      </c>
      <c r="R191" s="567" t="s">
        <v>166</v>
      </c>
      <c r="S191" s="558">
        <v>190484</v>
      </c>
      <c r="T191" s="558">
        <v>213035</v>
      </c>
      <c r="U191" s="548" t="s">
        <v>188</v>
      </c>
      <c r="V191" s="548" t="s">
        <v>190</v>
      </c>
      <c r="W191" s="548" t="s">
        <v>189</v>
      </c>
      <c r="X191" s="558">
        <f>S191+T191</f>
        <v>403519</v>
      </c>
      <c r="Y191" s="95"/>
      <c r="Z191" s="95"/>
      <c r="AA191" s="96"/>
      <c r="AB191" s="96"/>
      <c r="AC191" s="97"/>
      <c r="AD191" s="97"/>
      <c r="AE191" s="97"/>
      <c r="AF191" s="96"/>
      <c r="AG191" s="97"/>
      <c r="AH191" s="97"/>
      <c r="AI191" s="97"/>
      <c r="AJ191" s="98"/>
      <c r="AK191" s="98"/>
      <c r="AL191" s="98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  <c r="BV191" s="95"/>
      <c r="BW191" s="85"/>
      <c r="BX191" s="85"/>
      <c r="BY191" s="85"/>
      <c r="BZ191" s="85"/>
      <c r="CA191" s="85"/>
      <c r="CB191" s="85"/>
      <c r="CC191" s="85"/>
      <c r="CD191" s="85"/>
    </row>
    <row r="192" spans="1:82" s="86" customFormat="1" ht="15" customHeight="1" x14ac:dyDescent="0.2">
      <c r="A192" s="571"/>
      <c r="B192" s="543"/>
      <c r="C192" s="567"/>
      <c r="D192" s="93" t="s">
        <v>47</v>
      </c>
      <c r="E192" s="648">
        <v>50068807.350000001</v>
      </c>
      <c r="F192" s="151">
        <f>48096159+1972648.35</f>
        <v>50068807.350000001</v>
      </c>
      <c r="G192" s="91"/>
      <c r="H192" s="221">
        <f>48096159+1972648.35</f>
        <v>50068807.350000001</v>
      </c>
      <c r="I192" s="91"/>
      <c r="J192" s="91"/>
      <c r="K192" s="91"/>
      <c r="L192" s="180"/>
      <c r="M192" s="180"/>
      <c r="N192" s="567"/>
      <c r="O192" s="565"/>
      <c r="P192" s="565"/>
      <c r="Q192" s="567"/>
      <c r="R192" s="567"/>
      <c r="S192" s="550"/>
      <c r="T192" s="550"/>
      <c r="U192" s="548"/>
      <c r="V192" s="548"/>
      <c r="W192" s="548"/>
      <c r="X192" s="550"/>
      <c r="Y192" s="95"/>
      <c r="Z192" s="95"/>
      <c r="AA192" s="96"/>
      <c r="AB192" s="96"/>
      <c r="AC192" s="97"/>
      <c r="AD192" s="97"/>
      <c r="AE192" s="97"/>
      <c r="AF192" s="96"/>
      <c r="AG192" s="97"/>
      <c r="AH192" s="97"/>
      <c r="AI192" s="97"/>
      <c r="AJ192" s="98"/>
      <c r="AK192" s="98"/>
      <c r="AL192" s="98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  <c r="BV192" s="95"/>
      <c r="BW192" s="85"/>
      <c r="BX192" s="85"/>
      <c r="BY192" s="85"/>
      <c r="BZ192" s="85"/>
      <c r="CA192" s="85"/>
      <c r="CB192" s="85"/>
      <c r="CC192" s="85"/>
      <c r="CD192" s="85"/>
    </row>
    <row r="193" spans="1:82" s="86" customFormat="1" ht="15" customHeight="1" x14ac:dyDescent="0.2">
      <c r="A193" s="571"/>
      <c r="B193" s="543"/>
      <c r="C193" s="567"/>
      <c r="D193" s="93" t="s">
        <v>50</v>
      </c>
      <c r="E193" s="150"/>
      <c r="F193" s="150"/>
      <c r="G193" s="91"/>
      <c r="H193" s="150"/>
      <c r="I193" s="91"/>
      <c r="J193" s="91"/>
      <c r="K193" s="91"/>
      <c r="L193" s="180"/>
      <c r="M193" s="180"/>
      <c r="N193" s="567"/>
      <c r="O193" s="565"/>
      <c r="P193" s="565"/>
      <c r="Q193" s="567"/>
      <c r="R193" s="567"/>
      <c r="S193" s="550"/>
      <c r="T193" s="550"/>
      <c r="U193" s="548"/>
      <c r="V193" s="548"/>
      <c r="W193" s="548"/>
      <c r="X193" s="550"/>
      <c r="Y193" s="95"/>
      <c r="Z193" s="95"/>
      <c r="AA193" s="96"/>
      <c r="AB193" s="96"/>
      <c r="AC193" s="97"/>
      <c r="AD193" s="97"/>
      <c r="AE193" s="97"/>
      <c r="AF193" s="96"/>
      <c r="AG193" s="97"/>
      <c r="AH193" s="97"/>
      <c r="AI193" s="97"/>
      <c r="AJ193" s="98"/>
      <c r="AK193" s="98"/>
      <c r="AL193" s="98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85"/>
      <c r="BX193" s="85"/>
      <c r="BY193" s="85"/>
      <c r="BZ193" s="85"/>
      <c r="CA193" s="85"/>
      <c r="CB193" s="85"/>
      <c r="CC193" s="85"/>
      <c r="CD193" s="85"/>
    </row>
    <row r="194" spans="1:82" s="86" customFormat="1" ht="22.5" x14ac:dyDescent="0.2">
      <c r="A194" s="571"/>
      <c r="B194" s="543"/>
      <c r="C194" s="567"/>
      <c r="D194" s="93" t="s">
        <v>53</v>
      </c>
      <c r="E194" s="150">
        <v>0</v>
      </c>
      <c r="F194" s="153">
        <v>0</v>
      </c>
      <c r="G194" s="91"/>
      <c r="H194" s="150">
        <v>0</v>
      </c>
      <c r="I194" s="91"/>
      <c r="J194" s="91"/>
      <c r="K194" s="91"/>
      <c r="L194" s="180"/>
      <c r="M194" s="180"/>
      <c r="N194" s="567"/>
      <c r="O194" s="565"/>
      <c r="P194" s="565"/>
      <c r="Q194" s="567"/>
      <c r="R194" s="567"/>
      <c r="S194" s="550"/>
      <c r="T194" s="550"/>
      <c r="U194" s="548"/>
      <c r="V194" s="548"/>
      <c r="W194" s="548"/>
      <c r="X194" s="550"/>
      <c r="Y194" s="95"/>
      <c r="Z194" s="95"/>
      <c r="AA194" s="96"/>
      <c r="AB194" s="96"/>
      <c r="AC194" s="97"/>
      <c r="AD194" s="97"/>
      <c r="AE194" s="97"/>
      <c r="AF194" s="96"/>
      <c r="AG194" s="97"/>
      <c r="AH194" s="97"/>
      <c r="AI194" s="97"/>
      <c r="AJ194" s="98"/>
      <c r="AK194" s="98"/>
      <c r="AL194" s="98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  <c r="BV194" s="95"/>
      <c r="BW194" s="85"/>
      <c r="BX194" s="85"/>
      <c r="BY194" s="85"/>
      <c r="BZ194" s="85"/>
      <c r="CA194" s="85"/>
      <c r="CB194" s="85"/>
      <c r="CC194" s="85"/>
      <c r="CD194" s="85"/>
    </row>
    <row r="195" spans="1:82" s="86" customFormat="1" ht="15" customHeight="1" x14ac:dyDescent="0.2">
      <c r="A195" s="571"/>
      <c r="B195" s="543"/>
      <c r="C195" s="567"/>
      <c r="D195" s="577"/>
      <c r="E195" s="334"/>
      <c r="F195" s="583"/>
      <c r="G195" s="583"/>
      <c r="H195" s="583"/>
      <c r="I195" s="583"/>
      <c r="J195" s="583"/>
      <c r="K195" s="583"/>
      <c r="L195" s="583"/>
      <c r="M195" s="583"/>
      <c r="N195" s="567"/>
      <c r="O195" s="565"/>
      <c r="P195" s="565"/>
      <c r="Q195" s="567"/>
      <c r="R195" s="567"/>
      <c r="S195" s="550"/>
      <c r="T195" s="550"/>
      <c r="U195" s="548"/>
      <c r="V195" s="548"/>
      <c r="W195" s="548"/>
      <c r="X195" s="550"/>
      <c r="Y195" s="95"/>
      <c r="Z195" s="95"/>
      <c r="AA195" s="96"/>
      <c r="AB195" s="96"/>
      <c r="AC195" s="97"/>
      <c r="AD195" s="97"/>
      <c r="AE195" s="97"/>
      <c r="AF195" s="96"/>
      <c r="AG195" s="97"/>
      <c r="AH195" s="97"/>
      <c r="AI195" s="97"/>
      <c r="AJ195" s="98"/>
      <c r="AK195" s="98"/>
      <c r="AL195" s="98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  <c r="BV195" s="95"/>
      <c r="BW195" s="85"/>
      <c r="BX195" s="85"/>
      <c r="BY195" s="85"/>
      <c r="BZ195" s="85"/>
      <c r="CA195" s="85"/>
      <c r="CB195" s="85"/>
      <c r="CC195" s="85"/>
      <c r="CD195" s="85"/>
    </row>
    <row r="196" spans="1:82" s="86" customFormat="1" ht="15" customHeight="1" x14ac:dyDescent="0.2">
      <c r="A196" s="571"/>
      <c r="B196" s="543"/>
      <c r="C196" s="567"/>
      <c r="D196" s="578"/>
      <c r="E196" s="335"/>
      <c r="F196" s="584"/>
      <c r="G196" s="584"/>
      <c r="H196" s="584"/>
      <c r="I196" s="584"/>
      <c r="J196" s="584"/>
      <c r="K196" s="584"/>
      <c r="L196" s="584"/>
      <c r="M196" s="584"/>
      <c r="N196" s="567"/>
      <c r="O196" s="565"/>
      <c r="P196" s="565"/>
      <c r="Q196" s="567"/>
      <c r="R196" s="567"/>
      <c r="S196" s="550"/>
      <c r="T196" s="550"/>
      <c r="U196" s="548"/>
      <c r="V196" s="548"/>
      <c r="W196" s="548"/>
      <c r="X196" s="550"/>
      <c r="Y196" s="95"/>
      <c r="Z196" s="95"/>
      <c r="AA196" s="96"/>
      <c r="AB196" s="96"/>
      <c r="AC196" s="97"/>
      <c r="AD196" s="97"/>
      <c r="AE196" s="97"/>
      <c r="AF196" s="96"/>
      <c r="AG196" s="97"/>
      <c r="AH196" s="97"/>
      <c r="AI196" s="97"/>
      <c r="AJ196" s="98"/>
      <c r="AK196" s="98"/>
      <c r="AL196" s="98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  <c r="BV196" s="95"/>
      <c r="BW196" s="85"/>
      <c r="BX196" s="85"/>
      <c r="BY196" s="85"/>
      <c r="BZ196" s="85"/>
      <c r="CA196" s="85"/>
      <c r="CB196" s="85"/>
      <c r="CC196" s="85"/>
      <c r="CD196" s="85"/>
    </row>
    <row r="197" spans="1:82" s="86" customFormat="1" ht="15" customHeight="1" x14ac:dyDescent="0.2">
      <c r="A197" s="571"/>
      <c r="B197" s="543"/>
      <c r="C197" s="567"/>
      <c r="D197" s="579"/>
      <c r="E197" s="336"/>
      <c r="F197" s="585"/>
      <c r="G197" s="585"/>
      <c r="H197" s="585"/>
      <c r="I197" s="585"/>
      <c r="J197" s="585"/>
      <c r="K197" s="585"/>
      <c r="L197" s="585"/>
      <c r="M197" s="585"/>
      <c r="N197" s="567"/>
      <c r="O197" s="566"/>
      <c r="P197" s="566"/>
      <c r="Q197" s="567"/>
      <c r="R197" s="567"/>
      <c r="S197" s="551"/>
      <c r="T197" s="551"/>
      <c r="U197" s="548"/>
      <c r="V197" s="548"/>
      <c r="W197" s="548"/>
      <c r="X197" s="551"/>
      <c r="Y197" s="95"/>
      <c r="Z197" s="95"/>
      <c r="AA197" s="96"/>
      <c r="AB197" s="96"/>
      <c r="AC197" s="97"/>
      <c r="AD197" s="97"/>
      <c r="AE197" s="97"/>
      <c r="AF197" s="96"/>
      <c r="AG197" s="97"/>
      <c r="AH197" s="97"/>
      <c r="AI197" s="97"/>
      <c r="AJ197" s="98"/>
      <c r="AK197" s="98"/>
      <c r="AL197" s="98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  <c r="BV197" s="95"/>
      <c r="BW197" s="85"/>
      <c r="BX197" s="85"/>
      <c r="BY197" s="85"/>
      <c r="BZ197" s="85"/>
      <c r="CA197" s="85"/>
      <c r="CB197" s="85"/>
      <c r="CC197" s="85"/>
      <c r="CD197" s="85"/>
    </row>
    <row r="198" spans="1:82" s="86" customFormat="1" ht="15" customHeight="1" x14ac:dyDescent="0.2">
      <c r="A198" s="571"/>
      <c r="B198" s="543"/>
      <c r="C198" s="567" t="s">
        <v>167</v>
      </c>
      <c r="D198" s="93" t="s">
        <v>44</v>
      </c>
      <c r="E198" s="214">
        <v>2907</v>
      </c>
      <c r="F198" s="151">
        <v>6245</v>
      </c>
      <c r="G198" s="91"/>
      <c r="H198" s="214">
        <v>2907</v>
      </c>
      <c r="I198" s="91"/>
      <c r="J198" s="91"/>
      <c r="K198" s="91"/>
      <c r="L198" s="180"/>
      <c r="M198" s="180"/>
      <c r="N198" s="567" t="s">
        <v>167</v>
      </c>
      <c r="O198" s="564"/>
      <c r="P198" s="564"/>
      <c r="Q198" s="567" t="s">
        <v>167</v>
      </c>
      <c r="R198" s="567" t="s">
        <v>167</v>
      </c>
      <c r="S198" s="558">
        <v>419262</v>
      </c>
      <c r="T198" s="558">
        <v>453981</v>
      </c>
      <c r="U198" s="548" t="s">
        <v>188</v>
      </c>
      <c r="V198" s="548" t="s">
        <v>190</v>
      </c>
      <c r="W198" s="548" t="s">
        <v>189</v>
      </c>
      <c r="X198" s="558">
        <f>S198+T198</f>
        <v>873243</v>
      </c>
      <c r="Y198" s="95"/>
      <c r="Z198" s="95"/>
      <c r="AA198" s="96"/>
      <c r="AB198" s="96"/>
      <c r="AC198" s="97"/>
      <c r="AD198" s="97"/>
      <c r="AE198" s="97"/>
      <c r="AF198" s="96"/>
      <c r="AG198" s="97"/>
      <c r="AH198" s="97"/>
      <c r="AI198" s="97"/>
      <c r="AJ198" s="98"/>
      <c r="AK198" s="98"/>
      <c r="AL198" s="98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  <c r="BV198" s="95"/>
      <c r="BW198" s="85"/>
      <c r="BX198" s="85"/>
      <c r="BY198" s="85"/>
      <c r="BZ198" s="85"/>
      <c r="CA198" s="85"/>
      <c r="CB198" s="85"/>
      <c r="CC198" s="85"/>
      <c r="CD198" s="85"/>
    </row>
    <row r="199" spans="1:82" s="86" customFormat="1" ht="15" customHeight="1" x14ac:dyDescent="0.2">
      <c r="A199" s="571"/>
      <c r="B199" s="543"/>
      <c r="C199" s="567"/>
      <c r="D199" s="93" t="s">
        <v>47</v>
      </c>
      <c r="E199" s="648">
        <v>50556822.349999994</v>
      </c>
      <c r="F199" s="155">
        <f>130952449+1972648.35</f>
        <v>132925097.34999999</v>
      </c>
      <c r="G199" s="91"/>
      <c r="H199" s="221">
        <v>50556822.349999994</v>
      </c>
      <c r="I199" s="91"/>
      <c r="J199" s="91"/>
      <c r="K199" s="91"/>
      <c r="L199" s="180"/>
      <c r="M199" s="180"/>
      <c r="N199" s="567"/>
      <c r="O199" s="565"/>
      <c r="P199" s="565"/>
      <c r="Q199" s="567"/>
      <c r="R199" s="567"/>
      <c r="S199" s="550"/>
      <c r="T199" s="550"/>
      <c r="U199" s="548"/>
      <c r="V199" s="548"/>
      <c r="W199" s="548"/>
      <c r="X199" s="550"/>
      <c r="Y199" s="95"/>
      <c r="Z199" s="95"/>
      <c r="AA199" s="96"/>
      <c r="AB199" s="96"/>
      <c r="AC199" s="97"/>
      <c r="AD199" s="97"/>
      <c r="AE199" s="97"/>
      <c r="AF199" s="96"/>
      <c r="AG199" s="97"/>
      <c r="AH199" s="97"/>
      <c r="AI199" s="97"/>
      <c r="AJ199" s="98"/>
      <c r="AK199" s="98"/>
      <c r="AL199" s="98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  <c r="BV199" s="95"/>
      <c r="BW199" s="85"/>
      <c r="BX199" s="85"/>
      <c r="BY199" s="85"/>
      <c r="BZ199" s="85"/>
      <c r="CA199" s="85"/>
      <c r="CB199" s="85"/>
      <c r="CC199" s="85"/>
      <c r="CD199" s="85"/>
    </row>
    <row r="200" spans="1:82" s="86" customFormat="1" ht="15" customHeight="1" x14ac:dyDescent="0.2">
      <c r="A200" s="571"/>
      <c r="B200" s="543"/>
      <c r="C200" s="567"/>
      <c r="D200" s="93" t="s">
        <v>50</v>
      </c>
      <c r="E200" s="150"/>
      <c r="F200" s="150"/>
      <c r="G200" s="91"/>
      <c r="H200" s="150"/>
      <c r="I200" s="91"/>
      <c r="J200" s="91"/>
      <c r="K200" s="91"/>
      <c r="L200" s="180"/>
      <c r="M200" s="180"/>
      <c r="N200" s="567"/>
      <c r="O200" s="565"/>
      <c r="P200" s="565"/>
      <c r="Q200" s="567"/>
      <c r="R200" s="567"/>
      <c r="S200" s="550"/>
      <c r="T200" s="550"/>
      <c r="U200" s="548"/>
      <c r="V200" s="548"/>
      <c r="W200" s="548"/>
      <c r="X200" s="550"/>
      <c r="Y200" s="95"/>
      <c r="Z200" s="95"/>
      <c r="AA200" s="96"/>
      <c r="AB200" s="96"/>
      <c r="AC200" s="97"/>
      <c r="AD200" s="97"/>
      <c r="AE200" s="97"/>
      <c r="AF200" s="96"/>
      <c r="AG200" s="97"/>
      <c r="AH200" s="97"/>
      <c r="AI200" s="97"/>
      <c r="AJ200" s="98"/>
      <c r="AK200" s="98"/>
      <c r="AL200" s="98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85"/>
      <c r="BX200" s="85"/>
      <c r="BY200" s="85"/>
      <c r="BZ200" s="85"/>
      <c r="CA200" s="85"/>
      <c r="CB200" s="85"/>
      <c r="CC200" s="85"/>
      <c r="CD200" s="85"/>
    </row>
    <row r="201" spans="1:82" s="86" customFormat="1" ht="22.5" x14ac:dyDescent="0.2">
      <c r="A201" s="571"/>
      <c r="B201" s="543"/>
      <c r="C201" s="567"/>
      <c r="D201" s="93" t="s">
        <v>53</v>
      </c>
      <c r="E201" s="150">
        <v>0</v>
      </c>
      <c r="F201" s="153">
        <v>0</v>
      </c>
      <c r="G201" s="91"/>
      <c r="H201" s="150">
        <v>0</v>
      </c>
      <c r="I201" s="91"/>
      <c r="J201" s="91"/>
      <c r="K201" s="91"/>
      <c r="L201" s="180"/>
      <c r="M201" s="180"/>
      <c r="N201" s="567"/>
      <c r="O201" s="565"/>
      <c r="P201" s="565"/>
      <c r="Q201" s="567"/>
      <c r="R201" s="567"/>
      <c r="S201" s="550"/>
      <c r="T201" s="550"/>
      <c r="U201" s="548"/>
      <c r="V201" s="548"/>
      <c r="W201" s="548"/>
      <c r="X201" s="550"/>
      <c r="Y201" s="95"/>
      <c r="Z201" s="95"/>
      <c r="AA201" s="96"/>
      <c r="AB201" s="96"/>
      <c r="AC201" s="97"/>
      <c r="AD201" s="97"/>
      <c r="AE201" s="97"/>
      <c r="AF201" s="96"/>
      <c r="AG201" s="97"/>
      <c r="AH201" s="97"/>
      <c r="AI201" s="97"/>
      <c r="AJ201" s="98"/>
      <c r="AK201" s="98"/>
      <c r="AL201" s="98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85"/>
      <c r="BX201" s="85"/>
      <c r="BY201" s="85"/>
      <c r="BZ201" s="85"/>
      <c r="CA201" s="85"/>
      <c r="CB201" s="85"/>
      <c r="CC201" s="85"/>
      <c r="CD201" s="85"/>
    </row>
    <row r="202" spans="1:82" s="86" customFormat="1" ht="15" customHeight="1" x14ac:dyDescent="0.2">
      <c r="A202" s="571"/>
      <c r="B202" s="543"/>
      <c r="C202" s="567"/>
      <c r="D202" s="577"/>
      <c r="E202" s="331"/>
      <c r="F202" s="574"/>
      <c r="G202" s="574"/>
      <c r="H202" s="574"/>
      <c r="I202" s="574"/>
      <c r="J202" s="574"/>
      <c r="K202" s="574"/>
      <c r="L202" s="574"/>
      <c r="M202" s="574"/>
      <c r="N202" s="567"/>
      <c r="O202" s="565"/>
      <c r="P202" s="565"/>
      <c r="Q202" s="567"/>
      <c r="R202" s="567"/>
      <c r="S202" s="550"/>
      <c r="T202" s="550"/>
      <c r="U202" s="548"/>
      <c r="V202" s="548"/>
      <c r="W202" s="548"/>
      <c r="X202" s="550"/>
      <c r="Y202" s="95"/>
      <c r="Z202" s="95"/>
      <c r="AA202" s="96"/>
      <c r="AB202" s="96"/>
      <c r="AC202" s="97"/>
      <c r="AD202" s="97"/>
      <c r="AE202" s="97"/>
      <c r="AF202" s="96"/>
      <c r="AG202" s="97"/>
      <c r="AH202" s="97"/>
      <c r="AI202" s="97"/>
      <c r="AJ202" s="98"/>
      <c r="AK202" s="98"/>
      <c r="AL202" s="98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85"/>
      <c r="BX202" s="85"/>
      <c r="BY202" s="85"/>
      <c r="BZ202" s="85"/>
      <c r="CA202" s="85"/>
      <c r="CB202" s="85"/>
      <c r="CC202" s="85"/>
      <c r="CD202" s="85"/>
    </row>
    <row r="203" spans="1:82" s="86" customFormat="1" ht="15" customHeight="1" x14ac:dyDescent="0.2">
      <c r="A203" s="571"/>
      <c r="B203" s="543"/>
      <c r="C203" s="567"/>
      <c r="D203" s="578"/>
      <c r="E203" s="332"/>
      <c r="F203" s="575"/>
      <c r="G203" s="575"/>
      <c r="H203" s="575"/>
      <c r="I203" s="575"/>
      <c r="J203" s="575"/>
      <c r="K203" s="575"/>
      <c r="L203" s="575"/>
      <c r="M203" s="575"/>
      <c r="N203" s="567"/>
      <c r="O203" s="565"/>
      <c r="P203" s="565"/>
      <c r="Q203" s="567"/>
      <c r="R203" s="567"/>
      <c r="S203" s="550"/>
      <c r="T203" s="550"/>
      <c r="U203" s="548"/>
      <c r="V203" s="548"/>
      <c r="W203" s="548"/>
      <c r="X203" s="550"/>
      <c r="Y203" s="95"/>
      <c r="Z203" s="95"/>
      <c r="AA203" s="96"/>
      <c r="AB203" s="96"/>
      <c r="AC203" s="97"/>
      <c r="AD203" s="97"/>
      <c r="AE203" s="97"/>
      <c r="AF203" s="96"/>
      <c r="AG203" s="97"/>
      <c r="AH203" s="97"/>
      <c r="AI203" s="97"/>
      <c r="AJ203" s="98"/>
      <c r="AK203" s="98"/>
      <c r="AL203" s="98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85"/>
      <c r="BX203" s="85"/>
      <c r="BY203" s="85"/>
      <c r="BZ203" s="85"/>
      <c r="CA203" s="85"/>
      <c r="CB203" s="85"/>
      <c r="CC203" s="85"/>
      <c r="CD203" s="85"/>
    </row>
    <row r="204" spans="1:82" s="86" customFormat="1" ht="15" customHeight="1" x14ac:dyDescent="0.2">
      <c r="A204" s="571"/>
      <c r="B204" s="543"/>
      <c r="C204" s="567"/>
      <c r="D204" s="579"/>
      <c r="E204" s="333"/>
      <c r="F204" s="576"/>
      <c r="G204" s="576"/>
      <c r="H204" s="576"/>
      <c r="I204" s="576"/>
      <c r="J204" s="576"/>
      <c r="K204" s="576"/>
      <c r="L204" s="576"/>
      <c r="M204" s="576"/>
      <c r="N204" s="567"/>
      <c r="O204" s="566"/>
      <c r="P204" s="566"/>
      <c r="Q204" s="567"/>
      <c r="R204" s="567"/>
      <c r="S204" s="551"/>
      <c r="T204" s="551"/>
      <c r="U204" s="548"/>
      <c r="V204" s="548"/>
      <c r="W204" s="548"/>
      <c r="X204" s="551"/>
      <c r="Y204" s="95"/>
      <c r="Z204" s="95"/>
      <c r="AA204" s="96"/>
      <c r="AB204" s="96"/>
      <c r="AC204" s="97"/>
      <c r="AD204" s="97"/>
      <c r="AE204" s="97"/>
      <c r="AF204" s="96"/>
      <c r="AG204" s="97"/>
      <c r="AH204" s="97"/>
      <c r="AI204" s="97"/>
      <c r="AJ204" s="98"/>
      <c r="AK204" s="98"/>
      <c r="AL204" s="98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85"/>
      <c r="BX204" s="85"/>
      <c r="BY204" s="85"/>
      <c r="BZ204" s="85"/>
      <c r="CA204" s="85"/>
      <c r="CB204" s="85"/>
      <c r="CC204" s="85"/>
      <c r="CD204" s="85"/>
    </row>
    <row r="205" spans="1:82" s="86" customFormat="1" ht="15" customHeight="1" x14ac:dyDescent="0.2">
      <c r="A205" s="571"/>
      <c r="B205" s="543"/>
      <c r="C205" s="567" t="s">
        <v>168</v>
      </c>
      <c r="D205" s="93" t="s">
        <v>44</v>
      </c>
      <c r="E205" s="214">
        <v>5049</v>
      </c>
      <c r="F205" s="151">
        <v>8387</v>
      </c>
      <c r="G205" s="91"/>
      <c r="H205" s="214">
        <v>5049</v>
      </c>
      <c r="I205" s="91"/>
      <c r="J205" s="91"/>
      <c r="K205" s="91"/>
      <c r="L205" s="180"/>
      <c r="M205" s="180"/>
      <c r="N205" s="567" t="s">
        <v>168</v>
      </c>
      <c r="O205" s="564"/>
      <c r="P205" s="564"/>
      <c r="Q205" s="567" t="s">
        <v>168</v>
      </c>
      <c r="R205" s="567" t="s">
        <v>168</v>
      </c>
      <c r="S205" s="558">
        <v>595157</v>
      </c>
      <c r="T205" s="558">
        <v>655677</v>
      </c>
      <c r="U205" s="548" t="s">
        <v>188</v>
      </c>
      <c r="V205" s="548" t="s">
        <v>190</v>
      </c>
      <c r="W205" s="548" t="s">
        <v>189</v>
      </c>
      <c r="X205" s="558">
        <f>S205+T205</f>
        <v>1250834</v>
      </c>
      <c r="Y205" s="95"/>
      <c r="Z205" s="95"/>
      <c r="AA205" s="96"/>
      <c r="AB205" s="96"/>
      <c r="AC205" s="97"/>
      <c r="AD205" s="97"/>
      <c r="AE205" s="97"/>
      <c r="AF205" s="96"/>
      <c r="AG205" s="97"/>
      <c r="AH205" s="97"/>
      <c r="AI205" s="97"/>
      <c r="AJ205" s="98"/>
      <c r="AK205" s="98"/>
      <c r="AL205" s="98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85"/>
      <c r="BX205" s="85"/>
      <c r="BY205" s="85"/>
      <c r="BZ205" s="85"/>
      <c r="CA205" s="85"/>
      <c r="CB205" s="85"/>
      <c r="CC205" s="85"/>
      <c r="CD205" s="85"/>
    </row>
    <row r="206" spans="1:82" s="86" customFormat="1" ht="15" customHeight="1" x14ac:dyDescent="0.2">
      <c r="A206" s="571"/>
      <c r="B206" s="543"/>
      <c r="C206" s="567"/>
      <c r="D206" s="93" t="s">
        <v>47</v>
      </c>
      <c r="E206" s="648">
        <v>50556822.350000001</v>
      </c>
      <c r="F206" s="156">
        <f>130952449+1972648.35</f>
        <v>132925097.34999999</v>
      </c>
      <c r="G206" s="91"/>
      <c r="H206" s="221">
        <v>50556822.349999994</v>
      </c>
      <c r="I206" s="91"/>
      <c r="J206" s="91"/>
      <c r="K206" s="91"/>
      <c r="L206" s="180"/>
      <c r="M206" s="180"/>
      <c r="N206" s="567"/>
      <c r="O206" s="565"/>
      <c r="P206" s="565"/>
      <c r="Q206" s="567"/>
      <c r="R206" s="567"/>
      <c r="S206" s="550"/>
      <c r="T206" s="550"/>
      <c r="U206" s="548"/>
      <c r="V206" s="548"/>
      <c r="W206" s="548"/>
      <c r="X206" s="550"/>
      <c r="Y206" s="95"/>
      <c r="Z206" s="95"/>
      <c r="AA206" s="96"/>
      <c r="AB206" s="96"/>
      <c r="AC206" s="97"/>
      <c r="AD206" s="97"/>
      <c r="AE206" s="97"/>
      <c r="AF206" s="96"/>
      <c r="AG206" s="97"/>
      <c r="AH206" s="97"/>
      <c r="AI206" s="97"/>
      <c r="AJ206" s="98"/>
      <c r="AK206" s="98"/>
      <c r="AL206" s="98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85"/>
      <c r="BX206" s="85"/>
      <c r="BY206" s="85"/>
      <c r="BZ206" s="85"/>
      <c r="CA206" s="85"/>
      <c r="CB206" s="85"/>
      <c r="CC206" s="85"/>
      <c r="CD206" s="85"/>
    </row>
    <row r="207" spans="1:82" s="86" customFormat="1" ht="15" customHeight="1" x14ac:dyDescent="0.2">
      <c r="A207" s="571"/>
      <c r="B207" s="543"/>
      <c r="C207" s="567"/>
      <c r="D207" s="93" t="s">
        <v>50</v>
      </c>
      <c r="E207" s="157"/>
      <c r="F207" s="157"/>
      <c r="G207" s="91"/>
      <c r="H207" s="157"/>
      <c r="I207" s="91"/>
      <c r="J207" s="91"/>
      <c r="K207" s="91"/>
      <c r="L207" s="180"/>
      <c r="M207" s="180"/>
      <c r="N207" s="567"/>
      <c r="O207" s="565"/>
      <c r="P207" s="565"/>
      <c r="Q207" s="567"/>
      <c r="R207" s="567"/>
      <c r="S207" s="550"/>
      <c r="T207" s="550"/>
      <c r="U207" s="548"/>
      <c r="V207" s="548"/>
      <c r="W207" s="548"/>
      <c r="X207" s="550"/>
      <c r="Y207" s="95"/>
      <c r="Z207" s="95"/>
      <c r="AA207" s="96"/>
      <c r="AB207" s="96"/>
      <c r="AC207" s="97"/>
      <c r="AD207" s="97"/>
      <c r="AE207" s="97"/>
      <c r="AF207" s="96"/>
      <c r="AG207" s="97"/>
      <c r="AH207" s="97"/>
      <c r="AI207" s="97"/>
      <c r="AJ207" s="98"/>
      <c r="AK207" s="98"/>
      <c r="AL207" s="98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  <c r="BV207" s="95"/>
      <c r="BW207" s="85"/>
      <c r="BX207" s="85"/>
      <c r="BY207" s="85"/>
      <c r="BZ207" s="85"/>
      <c r="CA207" s="85"/>
      <c r="CB207" s="85"/>
      <c r="CC207" s="85"/>
      <c r="CD207" s="85"/>
    </row>
    <row r="208" spans="1:82" s="86" customFormat="1" ht="22.5" x14ac:dyDescent="0.2">
      <c r="A208" s="571"/>
      <c r="B208" s="543"/>
      <c r="C208" s="567"/>
      <c r="D208" s="93" t="s">
        <v>53</v>
      </c>
      <c r="E208" s="150">
        <v>0</v>
      </c>
      <c r="F208" s="153">
        <v>0</v>
      </c>
      <c r="G208" s="91"/>
      <c r="H208" s="150">
        <v>0</v>
      </c>
      <c r="I208" s="91"/>
      <c r="J208" s="91"/>
      <c r="K208" s="91"/>
      <c r="L208" s="180"/>
      <c r="M208" s="180"/>
      <c r="N208" s="567"/>
      <c r="O208" s="565"/>
      <c r="P208" s="565"/>
      <c r="Q208" s="567"/>
      <c r="R208" s="567"/>
      <c r="S208" s="550"/>
      <c r="T208" s="550"/>
      <c r="U208" s="548"/>
      <c r="V208" s="548"/>
      <c r="W208" s="548"/>
      <c r="X208" s="550"/>
      <c r="Y208" s="95"/>
      <c r="Z208" s="95"/>
      <c r="AA208" s="96"/>
      <c r="AB208" s="96"/>
      <c r="AC208" s="97"/>
      <c r="AD208" s="97"/>
      <c r="AE208" s="97"/>
      <c r="AF208" s="96"/>
      <c r="AG208" s="97"/>
      <c r="AH208" s="97"/>
      <c r="AI208" s="97"/>
      <c r="AJ208" s="98"/>
      <c r="AK208" s="98"/>
      <c r="AL208" s="98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85"/>
      <c r="BX208" s="85"/>
      <c r="BY208" s="85"/>
      <c r="BZ208" s="85"/>
      <c r="CA208" s="85"/>
      <c r="CB208" s="85"/>
      <c r="CC208" s="85"/>
      <c r="CD208" s="85"/>
    </row>
    <row r="209" spans="1:82" s="86" customFormat="1" ht="15" customHeight="1" x14ac:dyDescent="0.2">
      <c r="A209" s="571"/>
      <c r="B209" s="543"/>
      <c r="C209" s="567"/>
      <c r="D209" s="577"/>
      <c r="E209" s="331"/>
      <c r="F209" s="574"/>
      <c r="G209" s="574"/>
      <c r="H209" s="574"/>
      <c r="I209" s="574"/>
      <c r="J209" s="574"/>
      <c r="K209" s="574"/>
      <c r="L209" s="574"/>
      <c r="M209" s="574"/>
      <c r="N209" s="567"/>
      <c r="O209" s="565"/>
      <c r="P209" s="565"/>
      <c r="Q209" s="567"/>
      <c r="R209" s="567"/>
      <c r="S209" s="550"/>
      <c r="T209" s="550"/>
      <c r="U209" s="548"/>
      <c r="V209" s="548"/>
      <c r="W209" s="548"/>
      <c r="X209" s="550"/>
      <c r="Y209" s="95"/>
      <c r="Z209" s="95"/>
      <c r="AA209" s="96"/>
      <c r="AB209" s="96"/>
      <c r="AC209" s="97"/>
      <c r="AD209" s="97"/>
      <c r="AE209" s="97"/>
      <c r="AF209" s="96"/>
      <c r="AG209" s="97"/>
      <c r="AH209" s="97"/>
      <c r="AI209" s="97"/>
      <c r="AJ209" s="98"/>
      <c r="AK209" s="98"/>
      <c r="AL209" s="98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  <c r="BV209" s="95"/>
      <c r="BW209" s="85"/>
      <c r="BX209" s="85"/>
      <c r="BY209" s="85"/>
      <c r="BZ209" s="85"/>
      <c r="CA209" s="85"/>
      <c r="CB209" s="85"/>
      <c r="CC209" s="85"/>
      <c r="CD209" s="85"/>
    </row>
    <row r="210" spans="1:82" s="86" customFormat="1" ht="15" customHeight="1" x14ac:dyDescent="0.2">
      <c r="A210" s="571"/>
      <c r="B210" s="543"/>
      <c r="C210" s="567"/>
      <c r="D210" s="578"/>
      <c r="E210" s="332"/>
      <c r="F210" s="575"/>
      <c r="G210" s="575"/>
      <c r="H210" s="575"/>
      <c r="I210" s="575"/>
      <c r="J210" s="575"/>
      <c r="K210" s="575"/>
      <c r="L210" s="575"/>
      <c r="M210" s="575"/>
      <c r="N210" s="567"/>
      <c r="O210" s="565"/>
      <c r="P210" s="565"/>
      <c r="Q210" s="567"/>
      <c r="R210" s="567"/>
      <c r="S210" s="550"/>
      <c r="T210" s="550"/>
      <c r="U210" s="548"/>
      <c r="V210" s="548"/>
      <c r="W210" s="548"/>
      <c r="X210" s="550"/>
      <c r="Y210" s="95"/>
      <c r="Z210" s="95"/>
      <c r="AA210" s="96"/>
      <c r="AB210" s="96"/>
      <c r="AC210" s="97"/>
      <c r="AD210" s="97"/>
      <c r="AE210" s="97"/>
      <c r="AF210" s="96"/>
      <c r="AG210" s="97"/>
      <c r="AH210" s="97"/>
      <c r="AI210" s="97"/>
      <c r="AJ210" s="98"/>
      <c r="AK210" s="98"/>
      <c r="AL210" s="98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  <c r="BV210" s="95"/>
      <c r="BW210" s="85"/>
      <c r="BX210" s="85"/>
      <c r="BY210" s="85"/>
      <c r="BZ210" s="85"/>
      <c r="CA210" s="85"/>
      <c r="CB210" s="85"/>
      <c r="CC210" s="85"/>
      <c r="CD210" s="85"/>
    </row>
    <row r="211" spans="1:82" s="86" customFormat="1" ht="15" customHeight="1" x14ac:dyDescent="0.2">
      <c r="A211" s="571"/>
      <c r="B211" s="543"/>
      <c r="C211" s="567"/>
      <c r="D211" s="579"/>
      <c r="E211" s="333"/>
      <c r="F211" s="576"/>
      <c r="G211" s="576"/>
      <c r="H211" s="576"/>
      <c r="I211" s="576"/>
      <c r="J211" s="576"/>
      <c r="K211" s="576"/>
      <c r="L211" s="576"/>
      <c r="M211" s="576"/>
      <c r="N211" s="567"/>
      <c r="O211" s="566"/>
      <c r="P211" s="566"/>
      <c r="Q211" s="567"/>
      <c r="R211" s="567"/>
      <c r="S211" s="551"/>
      <c r="T211" s="551"/>
      <c r="U211" s="548"/>
      <c r="V211" s="548"/>
      <c r="W211" s="548"/>
      <c r="X211" s="551"/>
      <c r="Y211" s="95"/>
      <c r="Z211" s="95"/>
      <c r="AA211" s="96"/>
      <c r="AB211" s="96"/>
      <c r="AC211" s="97"/>
      <c r="AD211" s="97"/>
      <c r="AE211" s="97"/>
      <c r="AF211" s="96"/>
      <c r="AG211" s="97"/>
      <c r="AH211" s="97"/>
      <c r="AI211" s="97"/>
      <c r="AJ211" s="98"/>
      <c r="AK211" s="98"/>
      <c r="AL211" s="98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  <c r="BV211" s="95"/>
      <c r="BW211" s="85"/>
      <c r="BX211" s="85"/>
      <c r="BY211" s="85"/>
      <c r="BZ211" s="85"/>
      <c r="CA211" s="85"/>
      <c r="CB211" s="85"/>
      <c r="CC211" s="85"/>
      <c r="CD211" s="85"/>
    </row>
    <row r="212" spans="1:82" s="86" customFormat="1" ht="15" customHeight="1" x14ac:dyDescent="0.2">
      <c r="A212" s="571"/>
      <c r="B212" s="543"/>
      <c r="C212" s="567" t="s">
        <v>46</v>
      </c>
      <c r="D212" s="93" t="s">
        <v>44</v>
      </c>
      <c r="E212" s="214">
        <v>1720</v>
      </c>
      <c r="F212" s="151">
        <v>1720</v>
      </c>
      <c r="G212" s="91"/>
      <c r="H212" s="214">
        <v>1720</v>
      </c>
      <c r="I212" s="91"/>
      <c r="J212" s="91"/>
      <c r="K212" s="91"/>
      <c r="L212" s="180"/>
      <c r="M212" s="180"/>
      <c r="N212" s="567" t="s">
        <v>46</v>
      </c>
      <c r="O212" s="564"/>
      <c r="P212" s="564"/>
      <c r="Q212" s="567" t="s">
        <v>46</v>
      </c>
      <c r="R212" s="567" t="s">
        <v>46</v>
      </c>
      <c r="S212" s="558">
        <v>132267</v>
      </c>
      <c r="T212" s="558">
        <v>131616</v>
      </c>
      <c r="U212" s="548" t="s">
        <v>188</v>
      </c>
      <c r="V212" s="548" t="s">
        <v>190</v>
      </c>
      <c r="W212" s="548" t="s">
        <v>189</v>
      </c>
      <c r="X212" s="558">
        <f>S212+T212</f>
        <v>263883</v>
      </c>
      <c r="Y212" s="95"/>
      <c r="Z212" s="95"/>
      <c r="AA212" s="96"/>
      <c r="AB212" s="96"/>
      <c r="AC212" s="97"/>
      <c r="AD212" s="97"/>
      <c r="AE212" s="97"/>
      <c r="AF212" s="96"/>
      <c r="AG212" s="97"/>
      <c r="AH212" s="97"/>
      <c r="AI212" s="97"/>
      <c r="AJ212" s="98"/>
      <c r="AK212" s="98"/>
      <c r="AL212" s="98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85"/>
      <c r="BX212" s="85"/>
      <c r="BY212" s="85"/>
      <c r="BZ212" s="85"/>
      <c r="CA212" s="85"/>
      <c r="CB212" s="85"/>
      <c r="CC212" s="85"/>
      <c r="CD212" s="85"/>
    </row>
    <row r="213" spans="1:82" s="86" customFormat="1" ht="15" customHeight="1" x14ac:dyDescent="0.2">
      <c r="A213" s="571"/>
      <c r="B213" s="543"/>
      <c r="C213" s="567"/>
      <c r="D213" s="93" t="s">
        <v>47</v>
      </c>
      <c r="E213" s="648">
        <v>50068807.350000001</v>
      </c>
      <c r="F213" s="151">
        <f>48096159+1972648.35</f>
        <v>50068807.350000001</v>
      </c>
      <c r="G213" s="91"/>
      <c r="H213" s="221">
        <f>48096159+1972648.35</f>
        <v>50068807.350000001</v>
      </c>
      <c r="I213" s="91"/>
      <c r="J213" s="91"/>
      <c r="K213" s="91"/>
      <c r="L213" s="180"/>
      <c r="M213" s="180"/>
      <c r="N213" s="567"/>
      <c r="O213" s="565"/>
      <c r="P213" s="565"/>
      <c r="Q213" s="567"/>
      <c r="R213" s="567"/>
      <c r="S213" s="550"/>
      <c r="T213" s="550"/>
      <c r="U213" s="548"/>
      <c r="V213" s="548"/>
      <c r="W213" s="548"/>
      <c r="X213" s="550"/>
      <c r="Y213" s="95"/>
      <c r="Z213" s="95"/>
      <c r="AA213" s="96"/>
      <c r="AB213" s="96"/>
      <c r="AC213" s="97"/>
      <c r="AD213" s="97"/>
      <c r="AE213" s="97"/>
      <c r="AF213" s="96"/>
      <c r="AG213" s="97"/>
      <c r="AH213" s="97"/>
      <c r="AI213" s="97"/>
      <c r="AJ213" s="98"/>
      <c r="AK213" s="98"/>
      <c r="AL213" s="98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85"/>
      <c r="BX213" s="85"/>
      <c r="BY213" s="85"/>
      <c r="BZ213" s="85"/>
      <c r="CA213" s="85"/>
      <c r="CB213" s="85"/>
      <c r="CC213" s="85"/>
      <c r="CD213" s="85"/>
    </row>
    <row r="214" spans="1:82" s="86" customFormat="1" ht="15" customHeight="1" x14ac:dyDescent="0.2">
      <c r="A214" s="571"/>
      <c r="B214" s="543"/>
      <c r="C214" s="567"/>
      <c r="D214" s="93" t="s">
        <v>50</v>
      </c>
      <c r="E214" s="157"/>
      <c r="F214" s="157"/>
      <c r="G214" s="91"/>
      <c r="H214" s="157"/>
      <c r="I214" s="91"/>
      <c r="J214" s="91"/>
      <c r="K214" s="91"/>
      <c r="L214" s="180"/>
      <c r="M214" s="180"/>
      <c r="N214" s="567"/>
      <c r="O214" s="565"/>
      <c r="P214" s="565"/>
      <c r="Q214" s="567"/>
      <c r="R214" s="567"/>
      <c r="S214" s="550"/>
      <c r="T214" s="550"/>
      <c r="U214" s="548"/>
      <c r="V214" s="548"/>
      <c r="W214" s="548"/>
      <c r="X214" s="550"/>
      <c r="Y214" s="95"/>
      <c r="Z214" s="95"/>
      <c r="AA214" s="96"/>
      <c r="AB214" s="96"/>
      <c r="AC214" s="97"/>
      <c r="AD214" s="97"/>
      <c r="AE214" s="97"/>
      <c r="AF214" s="96"/>
      <c r="AG214" s="97"/>
      <c r="AH214" s="97"/>
      <c r="AI214" s="97"/>
      <c r="AJ214" s="98"/>
      <c r="AK214" s="98"/>
      <c r="AL214" s="98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85"/>
      <c r="BX214" s="85"/>
      <c r="BY214" s="85"/>
      <c r="BZ214" s="85"/>
      <c r="CA214" s="85"/>
      <c r="CB214" s="85"/>
      <c r="CC214" s="85"/>
      <c r="CD214" s="85"/>
    </row>
    <row r="215" spans="1:82" s="86" customFormat="1" ht="22.5" x14ac:dyDescent="0.2">
      <c r="A215" s="571"/>
      <c r="B215" s="543"/>
      <c r="C215" s="567"/>
      <c r="D215" s="93" t="s">
        <v>53</v>
      </c>
      <c r="E215" s="150">
        <v>0</v>
      </c>
      <c r="F215" s="153">
        <v>0</v>
      </c>
      <c r="G215" s="91"/>
      <c r="H215" s="150">
        <v>0</v>
      </c>
      <c r="I215" s="91"/>
      <c r="J215" s="91"/>
      <c r="K215" s="91"/>
      <c r="L215" s="180"/>
      <c r="M215" s="180"/>
      <c r="N215" s="567"/>
      <c r="O215" s="565"/>
      <c r="P215" s="565"/>
      <c r="Q215" s="567"/>
      <c r="R215" s="567"/>
      <c r="S215" s="550"/>
      <c r="T215" s="550"/>
      <c r="U215" s="548"/>
      <c r="V215" s="548"/>
      <c r="W215" s="548"/>
      <c r="X215" s="550"/>
      <c r="Y215" s="95"/>
      <c r="Z215" s="95"/>
      <c r="AA215" s="96"/>
      <c r="AB215" s="96"/>
      <c r="AC215" s="97"/>
      <c r="AD215" s="97"/>
      <c r="AE215" s="97"/>
      <c r="AF215" s="96"/>
      <c r="AG215" s="97"/>
      <c r="AH215" s="97"/>
      <c r="AI215" s="97"/>
      <c r="AJ215" s="98"/>
      <c r="AK215" s="98"/>
      <c r="AL215" s="98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85"/>
      <c r="BX215" s="85"/>
      <c r="BY215" s="85"/>
      <c r="BZ215" s="85"/>
      <c r="CA215" s="85"/>
      <c r="CB215" s="85"/>
      <c r="CC215" s="85"/>
      <c r="CD215" s="85"/>
    </row>
    <row r="216" spans="1:82" s="86" customFormat="1" ht="15" customHeight="1" x14ac:dyDescent="0.2">
      <c r="A216" s="571"/>
      <c r="B216" s="543"/>
      <c r="C216" s="567"/>
      <c r="D216" s="577"/>
      <c r="E216" s="331"/>
      <c r="F216" s="574"/>
      <c r="G216" s="574"/>
      <c r="H216" s="574"/>
      <c r="I216" s="574"/>
      <c r="J216" s="574"/>
      <c r="K216" s="574"/>
      <c r="L216" s="574"/>
      <c r="M216" s="574"/>
      <c r="N216" s="567"/>
      <c r="O216" s="565"/>
      <c r="P216" s="565"/>
      <c r="Q216" s="567"/>
      <c r="R216" s="567"/>
      <c r="S216" s="550"/>
      <c r="T216" s="550"/>
      <c r="U216" s="548"/>
      <c r="V216" s="548"/>
      <c r="W216" s="548"/>
      <c r="X216" s="550"/>
      <c r="Y216" s="95"/>
      <c r="Z216" s="95"/>
      <c r="AA216" s="96"/>
      <c r="AB216" s="96"/>
      <c r="AC216" s="97"/>
      <c r="AD216" s="97"/>
      <c r="AE216" s="97"/>
      <c r="AF216" s="96"/>
      <c r="AG216" s="97"/>
      <c r="AH216" s="97"/>
      <c r="AI216" s="97"/>
      <c r="AJ216" s="98"/>
      <c r="AK216" s="98"/>
      <c r="AL216" s="98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85"/>
      <c r="BX216" s="85"/>
      <c r="BY216" s="85"/>
      <c r="BZ216" s="85"/>
      <c r="CA216" s="85"/>
      <c r="CB216" s="85"/>
      <c r="CC216" s="85"/>
      <c r="CD216" s="85"/>
    </row>
    <row r="217" spans="1:82" s="86" customFormat="1" ht="15" customHeight="1" x14ac:dyDescent="0.2">
      <c r="A217" s="571"/>
      <c r="B217" s="543"/>
      <c r="C217" s="567"/>
      <c r="D217" s="578"/>
      <c r="E217" s="332"/>
      <c r="F217" s="575"/>
      <c r="G217" s="575"/>
      <c r="H217" s="575"/>
      <c r="I217" s="575"/>
      <c r="J217" s="575"/>
      <c r="K217" s="575"/>
      <c r="L217" s="575"/>
      <c r="M217" s="575"/>
      <c r="N217" s="567"/>
      <c r="O217" s="565"/>
      <c r="P217" s="565"/>
      <c r="Q217" s="567"/>
      <c r="R217" s="567"/>
      <c r="S217" s="550"/>
      <c r="T217" s="550"/>
      <c r="U217" s="548"/>
      <c r="V217" s="548"/>
      <c r="W217" s="548"/>
      <c r="X217" s="550"/>
      <c r="Y217" s="95"/>
      <c r="Z217" s="95"/>
      <c r="AA217" s="96"/>
      <c r="AB217" s="96"/>
      <c r="AC217" s="97"/>
      <c r="AD217" s="97"/>
      <c r="AE217" s="97"/>
      <c r="AF217" s="96"/>
      <c r="AG217" s="97"/>
      <c r="AH217" s="97"/>
      <c r="AI217" s="97"/>
      <c r="AJ217" s="98"/>
      <c r="AK217" s="98"/>
      <c r="AL217" s="98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  <c r="BV217" s="95"/>
      <c r="BW217" s="85"/>
      <c r="BX217" s="85"/>
      <c r="BY217" s="85"/>
      <c r="BZ217" s="85"/>
      <c r="CA217" s="85"/>
      <c r="CB217" s="85"/>
      <c r="CC217" s="85"/>
      <c r="CD217" s="85"/>
    </row>
    <row r="218" spans="1:82" s="86" customFormat="1" ht="15" customHeight="1" x14ac:dyDescent="0.2">
      <c r="A218" s="571"/>
      <c r="B218" s="543"/>
      <c r="C218" s="567"/>
      <c r="D218" s="579"/>
      <c r="E218" s="333"/>
      <c r="F218" s="576"/>
      <c r="G218" s="576"/>
      <c r="H218" s="576"/>
      <c r="I218" s="576"/>
      <c r="J218" s="576"/>
      <c r="K218" s="576"/>
      <c r="L218" s="576"/>
      <c r="M218" s="576"/>
      <c r="N218" s="567"/>
      <c r="O218" s="566"/>
      <c r="P218" s="566"/>
      <c r="Q218" s="567"/>
      <c r="R218" s="567"/>
      <c r="S218" s="551"/>
      <c r="T218" s="551"/>
      <c r="U218" s="548"/>
      <c r="V218" s="548"/>
      <c r="W218" s="548"/>
      <c r="X218" s="551"/>
      <c r="Y218" s="95"/>
      <c r="Z218" s="95"/>
      <c r="AA218" s="96"/>
      <c r="AB218" s="96"/>
      <c r="AC218" s="97"/>
      <c r="AD218" s="97"/>
      <c r="AE218" s="97"/>
      <c r="AF218" s="96"/>
      <c r="AG218" s="97"/>
      <c r="AH218" s="97"/>
      <c r="AI218" s="97"/>
      <c r="AJ218" s="98"/>
      <c r="AK218" s="98"/>
      <c r="AL218" s="98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  <c r="BV218" s="95"/>
      <c r="BW218" s="85"/>
      <c r="BX218" s="85"/>
      <c r="BY218" s="85"/>
      <c r="BZ218" s="85"/>
      <c r="CA218" s="85"/>
      <c r="CB218" s="85"/>
      <c r="CC218" s="85"/>
      <c r="CD218" s="85"/>
    </row>
    <row r="219" spans="1:82" s="86" customFormat="1" ht="15" customHeight="1" x14ac:dyDescent="0.2">
      <c r="A219" s="571"/>
      <c r="B219" s="543"/>
      <c r="C219" s="567" t="s">
        <v>48</v>
      </c>
      <c r="D219" s="93" t="s">
        <v>44</v>
      </c>
      <c r="E219" s="214">
        <v>1079</v>
      </c>
      <c r="F219" s="151">
        <v>1079</v>
      </c>
      <c r="G219" s="91"/>
      <c r="H219" s="214">
        <v>1079</v>
      </c>
      <c r="I219" s="91"/>
      <c r="J219" s="91"/>
      <c r="K219" s="91"/>
      <c r="L219" s="180"/>
      <c r="M219" s="180"/>
      <c r="N219" s="567" t="s">
        <v>48</v>
      </c>
      <c r="O219" s="564"/>
      <c r="P219" s="564"/>
      <c r="Q219" s="567" t="s">
        <v>48</v>
      </c>
      <c r="R219" s="567" t="s">
        <v>48</v>
      </c>
      <c r="S219" s="558">
        <v>66622</v>
      </c>
      <c r="T219" s="558">
        <v>74145</v>
      </c>
      <c r="U219" s="548" t="s">
        <v>188</v>
      </c>
      <c r="V219" s="548" t="s">
        <v>190</v>
      </c>
      <c r="W219" s="548" t="s">
        <v>189</v>
      </c>
      <c r="X219" s="558">
        <f>S219+T219</f>
        <v>140767</v>
      </c>
      <c r="Y219" s="95"/>
      <c r="Z219" s="95"/>
      <c r="AA219" s="96"/>
      <c r="AB219" s="96"/>
      <c r="AC219" s="97"/>
      <c r="AD219" s="97"/>
      <c r="AE219" s="97"/>
      <c r="AF219" s="96"/>
      <c r="AG219" s="97"/>
      <c r="AH219" s="97"/>
      <c r="AI219" s="97"/>
      <c r="AJ219" s="98"/>
      <c r="AK219" s="98"/>
      <c r="AL219" s="98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  <c r="BV219" s="95"/>
      <c r="BW219" s="85"/>
      <c r="BX219" s="85"/>
      <c r="BY219" s="85"/>
      <c r="BZ219" s="85"/>
      <c r="CA219" s="85"/>
      <c r="CB219" s="85"/>
      <c r="CC219" s="85"/>
      <c r="CD219" s="85"/>
    </row>
    <row r="220" spans="1:82" s="86" customFormat="1" ht="15" customHeight="1" x14ac:dyDescent="0.2">
      <c r="A220" s="571"/>
      <c r="B220" s="543"/>
      <c r="C220" s="567"/>
      <c r="D220" s="93" t="s">
        <v>47</v>
      </c>
      <c r="E220" s="648">
        <v>50068807.350000001</v>
      </c>
      <c r="F220" s="151">
        <f>48096159+1972648.35</f>
        <v>50068807.350000001</v>
      </c>
      <c r="G220" s="91"/>
      <c r="H220" s="221">
        <f>48096159+1972648.35</f>
        <v>50068807.350000001</v>
      </c>
      <c r="I220" s="91"/>
      <c r="J220" s="91"/>
      <c r="K220" s="91"/>
      <c r="L220" s="180"/>
      <c r="M220" s="180"/>
      <c r="N220" s="567"/>
      <c r="O220" s="565"/>
      <c r="P220" s="565"/>
      <c r="Q220" s="567"/>
      <c r="R220" s="567"/>
      <c r="S220" s="550"/>
      <c r="T220" s="550"/>
      <c r="U220" s="548"/>
      <c r="V220" s="548"/>
      <c r="W220" s="548"/>
      <c r="X220" s="550"/>
      <c r="Y220" s="95"/>
      <c r="Z220" s="95"/>
      <c r="AA220" s="96"/>
      <c r="AB220" s="96"/>
      <c r="AC220" s="97"/>
      <c r="AD220" s="97"/>
      <c r="AE220" s="97"/>
      <c r="AF220" s="96"/>
      <c r="AG220" s="97"/>
      <c r="AH220" s="97"/>
      <c r="AI220" s="97"/>
      <c r="AJ220" s="98"/>
      <c r="AK220" s="98"/>
      <c r="AL220" s="98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  <c r="BV220" s="95"/>
      <c r="BW220" s="85"/>
      <c r="BX220" s="85"/>
      <c r="BY220" s="85"/>
      <c r="BZ220" s="85"/>
      <c r="CA220" s="85"/>
      <c r="CB220" s="85"/>
      <c r="CC220" s="85"/>
      <c r="CD220" s="85"/>
    </row>
    <row r="221" spans="1:82" s="86" customFormat="1" ht="15" customHeight="1" x14ac:dyDescent="0.2">
      <c r="A221" s="571"/>
      <c r="B221" s="543"/>
      <c r="C221" s="567"/>
      <c r="D221" s="93" t="s">
        <v>50</v>
      </c>
      <c r="E221" s="157"/>
      <c r="F221" s="157"/>
      <c r="G221" s="91"/>
      <c r="H221" s="157"/>
      <c r="I221" s="91"/>
      <c r="J221" s="91"/>
      <c r="K221" s="91"/>
      <c r="L221" s="180"/>
      <c r="M221" s="180"/>
      <c r="N221" s="567"/>
      <c r="O221" s="565"/>
      <c r="P221" s="565"/>
      <c r="Q221" s="567"/>
      <c r="R221" s="567"/>
      <c r="S221" s="550"/>
      <c r="T221" s="550"/>
      <c r="U221" s="548"/>
      <c r="V221" s="548"/>
      <c r="W221" s="548"/>
      <c r="X221" s="550"/>
      <c r="Y221" s="95"/>
      <c r="Z221" s="95"/>
      <c r="AA221" s="96"/>
      <c r="AB221" s="96"/>
      <c r="AC221" s="97"/>
      <c r="AD221" s="97"/>
      <c r="AE221" s="97"/>
      <c r="AF221" s="96"/>
      <c r="AG221" s="97"/>
      <c r="AH221" s="97"/>
      <c r="AI221" s="97"/>
      <c r="AJ221" s="98"/>
      <c r="AK221" s="98"/>
      <c r="AL221" s="98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  <c r="BV221" s="95"/>
      <c r="BW221" s="85"/>
      <c r="BX221" s="85"/>
      <c r="BY221" s="85"/>
      <c r="BZ221" s="85"/>
      <c r="CA221" s="85"/>
      <c r="CB221" s="85"/>
      <c r="CC221" s="85"/>
      <c r="CD221" s="85"/>
    </row>
    <row r="222" spans="1:82" s="86" customFormat="1" ht="22.5" x14ac:dyDescent="0.2">
      <c r="A222" s="571"/>
      <c r="B222" s="543"/>
      <c r="C222" s="567"/>
      <c r="D222" s="93" t="s">
        <v>53</v>
      </c>
      <c r="E222" s="150">
        <v>0</v>
      </c>
      <c r="F222" s="153">
        <v>0</v>
      </c>
      <c r="G222" s="91"/>
      <c r="H222" s="150">
        <v>0</v>
      </c>
      <c r="I222" s="91"/>
      <c r="J222" s="91"/>
      <c r="K222" s="91"/>
      <c r="L222" s="180"/>
      <c r="M222" s="180"/>
      <c r="N222" s="567"/>
      <c r="O222" s="565"/>
      <c r="P222" s="565"/>
      <c r="Q222" s="567"/>
      <c r="R222" s="567"/>
      <c r="S222" s="550"/>
      <c r="T222" s="550"/>
      <c r="U222" s="548"/>
      <c r="V222" s="548"/>
      <c r="W222" s="548"/>
      <c r="X222" s="550"/>
      <c r="Y222" s="95"/>
      <c r="Z222" s="95"/>
      <c r="AA222" s="96"/>
      <c r="AB222" s="96"/>
      <c r="AC222" s="97"/>
      <c r="AD222" s="97"/>
      <c r="AE222" s="97"/>
      <c r="AF222" s="96"/>
      <c r="AG222" s="97"/>
      <c r="AH222" s="97"/>
      <c r="AI222" s="97"/>
      <c r="AJ222" s="98"/>
      <c r="AK222" s="98"/>
      <c r="AL222" s="98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  <c r="BV222" s="95"/>
      <c r="BW222" s="85"/>
      <c r="BX222" s="85"/>
      <c r="BY222" s="85"/>
      <c r="BZ222" s="85"/>
      <c r="CA222" s="85"/>
      <c r="CB222" s="85"/>
      <c r="CC222" s="85"/>
      <c r="CD222" s="85"/>
    </row>
    <row r="223" spans="1:82" s="86" customFormat="1" ht="15" customHeight="1" x14ac:dyDescent="0.2">
      <c r="A223" s="571"/>
      <c r="B223" s="543"/>
      <c r="C223" s="567"/>
      <c r="D223" s="577"/>
      <c r="E223" s="331"/>
      <c r="F223" s="574"/>
      <c r="G223" s="574"/>
      <c r="H223" s="574"/>
      <c r="I223" s="574"/>
      <c r="J223" s="574"/>
      <c r="K223" s="574"/>
      <c r="L223" s="574"/>
      <c r="M223" s="574"/>
      <c r="N223" s="567"/>
      <c r="O223" s="565"/>
      <c r="P223" s="565"/>
      <c r="Q223" s="567"/>
      <c r="R223" s="567"/>
      <c r="S223" s="550"/>
      <c r="T223" s="550"/>
      <c r="U223" s="548"/>
      <c r="V223" s="548"/>
      <c r="W223" s="548"/>
      <c r="X223" s="550"/>
      <c r="Y223" s="95"/>
      <c r="Z223" s="95"/>
      <c r="AA223" s="96"/>
      <c r="AB223" s="96"/>
      <c r="AC223" s="97"/>
      <c r="AD223" s="97"/>
      <c r="AE223" s="97"/>
      <c r="AF223" s="96"/>
      <c r="AG223" s="97"/>
      <c r="AH223" s="97"/>
      <c r="AI223" s="97"/>
      <c r="AJ223" s="98"/>
      <c r="AK223" s="98"/>
      <c r="AL223" s="98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  <c r="BV223" s="95"/>
      <c r="BW223" s="85"/>
      <c r="BX223" s="85"/>
      <c r="BY223" s="85"/>
      <c r="BZ223" s="85"/>
      <c r="CA223" s="85"/>
      <c r="CB223" s="85"/>
      <c r="CC223" s="85"/>
      <c r="CD223" s="85"/>
    </row>
    <row r="224" spans="1:82" s="86" customFormat="1" ht="15" customHeight="1" x14ac:dyDescent="0.2">
      <c r="A224" s="571"/>
      <c r="B224" s="543"/>
      <c r="C224" s="567"/>
      <c r="D224" s="578"/>
      <c r="E224" s="332"/>
      <c r="F224" s="575"/>
      <c r="G224" s="575"/>
      <c r="H224" s="575"/>
      <c r="I224" s="575"/>
      <c r="J224" s="575"/>
      <c r="K224" s="575"/>
      <c r="L224" s="575"/>
      <c r="M224" s="575"/>
      <c r="N224" s="567"/>
      <c r="O224" s="565"/>
      <c r="P224" s="565"/>
      <c r="Q224" s="567"/>
      <c r="R224" s="567"/>
      <c r="S224" s="550"/>
      <c r="T224" s="550"/>
      <c r="U224" s="548"/>
      <c r="V224" s="548"/>
      <c r="W224" s="548"/>
      <c r="X224" s="550"/>
      <c r="Y224" s="95"/>
      <c r="Z224" s="95"/>
      <c r="AA224" s="96"/>
      <c r="AB224" s="96"/>
      <c r="AC224" s="97"/>
      <c r="AD224" s="97"/>
      <c r="AE224" s="97"/>
      <c r="AF224" s="96"/>
      <c r="AG224" s="97"/>
      <c r="AH224" s="97"/>
      <c r="AI224" s="97"/>
      <c r="AJ224" s="98"/>
      <c r="AK224" s="98"/>
      <c r="AL224" s="98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  <c r="BV224" s="95"/>
      <c r="BW224" s="85"/>
      <c r="BX224" s="85"/>
      <c r="BY224" s="85"/>
      <c r="BZ224" s="85"/>
      <c r="CA224" s="85"/>
      <c r="CB224" s="85"/>
      <c r="CC224" s="85"/>
      <c r="CD224" s="85"/>
    </row>
    <row r="225" spans="1:82" s="86" customFormat="1" ht="15" customHeight="1" x14ac:dyDescent="0.2">
      <c r="A225" s="571"/>
      <c r="B225" s="543"/>
      <c r="C225" s="567"/>
      <c r="D225" s="579"/>
      <c r="E225" s="333"/>
      <c r="F225" s="576"/>
      <c r="G225" s="576"/>
      <c r="H225" s="576"/>
      <c r="I225" s="576"/>
      <c r="J225" s="576"/>
      <c r="K225" s="576"/>
      <c r="L225" s="576"/>
      <c r="M225" s="576"/>
      <c r="N225" s="567"/>
      <c r="O225" s="566"/>
      <c r="P225" s="566"/>
      <c r="Q225" s="567"/>
      <c r="R225" s="567"/>
      <c r="S225" s="551"/>
      <c r="T225" s="551"/>
      <c r="U225" s="548"/>
      <c r="V225" s="548"/>
      <c r="W225" s="548"/>
      <c r="X225" s="551"/>
      <c r="Y225" s="95"/>
      <c r="Z225" s="95"/>
      <c r="AA225" s="96"/>
      <c r="AB225" s="96"/>
      <c r="AC225" s="97"/>
      <c r="AD225" s="97"/>
      <c r="AE225" s="97"/>
      <c r="AF225" s="96"/>
      <c r="AG225" s="97"/>
      <c r="AH225" s="97"/>
      <c r="AI225" s="97"/>
      <c r="AJ225" s="98"/>
      <c r="AK225" s="98"/>
      <c r="AL225" s="98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  <c r="BV225" s="95"/>
      <c r="BW225" s="85"/>
      <c r="BX225" s="85"/>
      <c r="BY225" s="85"/>
      <c r="BZ225" s="85"/>
      <c r="CA225" s="85"/>
      <c r="CB225" s="85"/>
      <c r="CC225" s="85"/>
      <c r="CD225" s="85"/>
    </row>
    <row r="226" spans="1:82" s="86" customFormat="1" ht="15" customHeight="1" x14ac:dyDescent="0.2">
      <c r="A226" s="571"/>
      <c r="B226" s="543"/>
      <c r="C226" s="567" t="s">
        <v>51</v>
      </c>
      <c r="D226" s="93" t="s">
        <v>44</v>
      </c>
      <c r="E226" s="214">
        <v>705</v>
      </c>
      <c r="F226" s="151">
        <v>705</v>
      </c>
      <c r="G226" s="91"/>
      <c r="H226" s="214">
        <v>705</v>
      </c>
      <c r="I226" s="91"/>
      <c r="J226" s="91"/>
      <c r="K226" s="91"/>
      <c r="L226" s="180"/>
      <c r="M226" s="180"/>
      <c r="N226" s="567" t="s">
        <v>51</v>
      </c>
      <c r="O226" s="564"/>
      <c r="P226" s="564"/>
      <c r="Q226" s="567" t="s">
        <v>51</v>
      </c>
      <c r="R226" s="567" t="s">
        <v>51</v>
      </c>
      <c r="S226" s="558">
        <v>47587</v>
      </c>
      <c r="T226" s="558">
        <v>46543</v>
      </c>
      <c r="U226" s="548" t="s">
        <v>188</v>
      </c>
      <c r="V226" s="548" t="s">
        <v>190</v>
      </c>
      <c r="W226" s="548" t="s">
        <v>189</v>
      </c>
      <c r="X226" s="558">
        <f>S226+T226</f>
        <v>94130</v>
      </c>
      <c r="Y226" s="95"/>
      <c r="Z226" s="95"/>
      <c r="AA226" s="96"/>
      <c r="AB226" s="96"/>
      <c r="AC226" s="97"/>
      <c r="AD226" s="97"/>
      <c r="AE226" s="97"/>
      <c r="AF226" s="96"/>
      <c r="AG226" s="97"/>
      <c r="AH226" s="97"/>
      <c r="AI226" s="97"/>
      <c r="AJ226" s="98"/>
      <c r="AK226" s="98"/>
      <c r="AL226" s="98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  <c r="BV226" s="95"/>
      <c r="BW226" s="85"/>
      <c r="BX226" s="85"/>
      <c r="BY226" s="85"/>
      <c r="BZ226" s="85"/>
      <c r="CA226" s="85"/>
      <c r="CB226" s="85"/>
      <c r="CC226" s="85"/>
      <c r="CD226" s="85"/>
    </row>
    <row r="227" spans="1:82" s="86" customFormat="1" ht="15" customHeight="1" x14ac:dyDescent="0.2">
      <c r="A227" s="571"/>
      <c r="B227" s="543"/>
      <c r="C227" s="567"/>
      <c r="D227" s="93" t="s">
        <v>47</v>
      </c>
      <c r="E227" s="648">
        <v>50068807.350000001</v>
      </c>
      <c r="F227" s="151">
        <f>48096159+1972648.35</f>
        <v>50068807.350000001</v>
      </c>
      <c r="G227" s="91"/>
      <c r="H227" s="221">
        <f>48096159+1972648.35</f>
        <v>50068807.350000001</v>
      </c>
      <c r="I227" s="91"/>
      <c r="J227" s="91"/>
      <c r="K227" s="91"/>
      <c r="L227" s="180"/>
      <c r="M227" s="180"/>
      <c r="N227" s="567"/>
      <c r="O227" s="565"/>
      <c r="P227" s="565"/>
      <c r="Q227" s="567"/>
      <c r="R227" s="567"/>
      <c r="S227" s="550"/>
      <c r="T227" s="550"/>
      <c r="U227" s="548"/>
      <c r="V227" s="548"/>
      <c r="W227" s="548"/>
      <c r="X227" s="550"/>
      <c r="Y227" s="95"/>
      <c r="Z227" s="95"/>
      <c r="AA227" s="96"/>
      <c r="AB227" s="96"/>
      <c r="AC227" s="97"/>
      <c r="AD227" s="97"/>
      <c r="AE227" s="97"/>
      <c r="AF227" s="96"/>
      <c r="AG227" s="97"/>
      <c r="AH227" s="97"/>
      <c r="AI227" s="97"/>
      <c r="AJ227" s="98"/>
      <c r="AK227" s="98"/>
      <c r="AL227" s="98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85"/>
      <c r="BX227" s="85"/>
      <c r="BY227" s="85"/>
      <c r="BZ227" s="85"/>
      <c r="CA227" s="85"/>
      <c r="CB227" s="85"/>
      <c r="CC227" s="85"/>
      <c r="CD227" s="85"/>
    </row>
    <row r="228" spans="1:82" s="86" customFormat="1" ht="15" customHeight="1" x14ac:dyDescent="0.2">
      <c r="A228" s="571"/>
      <c r="B228" s="543"/>
      <c r="C228" s="567"/>
      <c r="D228" s="93" t="s">
        <v>50</v>
      </c>
      <c r="E228" s="157"/>
      <c r="F228" s="157"/>
      <c r="G228" s="91"/>
      <c r="H228" s="157"/>
      <c r="I228" s="91"/>
      <c r="J228" s="91"/>
      <c r="K228" s="91"/>
      <c r="L228" s="180"/>
      <c r="M228" s="180"/>
      <c r="N228" s="567"/>
      <c r="O228" s="565"/>
      <c r="P228" s="565"/>
      <c r="Q228" s="567"/>
      <c r="R228" s="567"/>
      <c r="S228" s="550"/>
      <c r="T228" s="550"/>
      <c r="U228" s="548"/>
      <c r="V228" s="548"/>
      <c r="W228" s="548"/>
      <c r="X228" s="550"/>
      <c r="Y228" s="95"/>
      <c r="Z228" s="95"/>
      <c r="AA228" s="96"/>
      <c r="AB228" s="96"/>
      <c r="AC228" s="97"/>
      <c r="AD228" s="97"/>
      <c r="AE228" s="97"/>
      <c r="AF228" s="96"/>
      <c r="AG228" s="97"/>
      <c r="AH228" s="97"/>
      <c r="AI228" s="97"/>
      <c r="AJ228" s="98"/>
      <c r="AK228" s="98"/>
      <c r="AL228" s="98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85"/>
      <c r="BX228" s="85"/>
      <c r="BY228" s="85"/>
      <c r="BZ228" s="85"/>
      <c r="CA228" s="85"/>
      <c r="CB228" s="85"/>
      <c r="CC228" s="85"/>
      <c r="CD228" s="85"/>
    </row>
    <row r="229" spans="1:82" s="86" customFormat="1" ht="22.5" x14ac:dyDescent="0.2">
      <c r="A229" s="571"/>
      <c r="B229" s="543"/>
      <c r="C229" s="567"/>
      <c r="D229" s="93" t="s">
        <v>53</v>
      </c>
      <c r="E229" s="150">
        <v>0</v>
      </c>
      <c r="F229" s="153">
        <v>0</v>
      </c>
      <c r="G229" s="91"/>
      <c r="H229" s="150">
        <v>0</v>
      </c>
      <c r="I229" s="91"/>
      <c r="J229" s="91"/>
      <c r="K229" s="91"/>
      <c r="L229" s="180"/>
      <c r="M229" s="180"/>
      <c r="N229" s="567"/>
      <c r="O229" s="565"/>
      <c r="P229" s="565"/>
      <c r="Q229" s="567"/>
      <c r="R229" s="567"/>
      <c r="S229" s="550"/>
      <c r="T229" s="550"/>
      <c r="U229" s="548"/>
      <c r="V229" s="548"/>
      <c r="W229" s="548"/>
      <c r="X229" s="550"/>
      <c r="Y229" s="95"/>
      <c r="Z229" s="95"/>
      <c r="AA229" s="96"/>
      <c r="AB229" s="96"/>
      <c r="AC229" s="97"/>
      <c r="AD229" s="97"/>
      <c r="AE229" s="97"/>
      <c r="AF229" s="96"/>
      <c r="AG229" s="97"/>
      <c r="AH229" s="97"/>
      <c r="AI229" s="97"/>
      <c r="AJ229" s="98"/>
      <c r="AK229" s="98"/>
      <c r="AL229" s="98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  <c r="BV229" s="95"/>
      <c r="BW229" s="85"/>
      <c r="BX229" s="85"/>
      <c r="BY229" s="85"/>
      <c r="BZ229" s="85"/>
      <c r="CA229" s="85"/>
      <c r="CB229" s="85"/>
      <c r="CC229" s="85"/>
      <c r="CD229" s="85"/>
    </row>
    <row r="230" spans="1:82" s="86" customFormat="1" ht="15" customHeight="1" x14ac:dyDescent="0.2">
      <c r="A230" s="571"/>
      <c r="B230" s="543"/>
      <c r="C230" s="567"/>
      <c r="D230" s="577"/>
      <c r="E230" s="331"/>
      <c r="F230" s="574"/>
      <c r="G230" s="574"/>
      <c r="H230" s="574"/>
      <c r="I230" s="574"/>
      <c r="J230" s="574"/>
      <c r="K230" s="574"/>
      <c r="L230" s="574"/>
      <c r="M230" s="574"/>
      <c r="N230" s="567"/>
      <c r="O230" s="565"/>
      <c r="P230" s="565"/>
      <c r="Q230" s="567"/>
      <c r="R230" s="567"/>
      <c r="S230" s="550"/>
      <c r="T230" s="550"/>
      <c r="U230" s="548"/>
      <c r="V230" s="548"/>
      <c r="W230" s="548"/>
      <c r="X230" s="550"/>
      <c r="Y230" s="95"/>
      <c r="Z230" s="95"/>
      <c r="AA230" s="96"/>
      <c r="AB230" s="96"/>
      <c r="AC230" s="97"/>
      <c r="AD230" s="97"/>
      <c r="AE230" s="97"/>
      <c r="AF230" s="96"/>
      <c r="AG230" s="97"/>
      <c r="AH230" s="97"/>
      <c r="AI230" s="97"/>
      <c r="AJ230" s="98"/>
      <c r="AK230" s="98"/>
      <c r="AL230" s="98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85"/>
      <c r="BX230" s="85"/>
      <c r="BY230" s="85"/>
      <c r="BZ230" s="85"/>
      <c r="CA230" s="85"/>
      <c r="CB230" s="85"/>
      <c r="CC230" s="85"/>
      <c r="CD230" s="85"/>
    </row>
    <row r="231" spans="1:82" s="86" customFormat="1" ht="15" customHeight="1" x14ac:dyDescent="0.2">
      <c r="A231" s="571"/>
      <c r="B231" s="543"/>
      <c r="C231" s="567"/>
      <c r="D231" s="578"/>
      <c r="E231" s="332"/>
      <c r="F231" s="575"/>
      <c r="G231" s="575"/>
      <c r="H231" s="575"/>
      <c r="I231" s="575"/>
      <c r="J231" s="575"/>
      <c r="K231" s="575"/>
      <c r="L231" s="575"/>
      <c r="M231" s="575"/>
      <c r="N231" s="567"/>
      <c r="O231" s="565"/>
      <c r="P231" s="565"/>
      <c r="Q231" s="567"/>
      <c r="R231" s="567"/>
      <c r="S231" s="550"/>
      <c r="T231" s="550"/>
      <c r="U231" s="548"/>
      <c r="V231" s="548"/>
      <c r="W231" s="548"/>
      <c r="X231" s="550"/>
      <c r="Y231" s="95"/>
      <c r="Z231" s="95"/>
      <c r="AA231" s="96"/>
      <c r="AB231" s="96"/>
      <c r="AC231" s="97"/>
      <c r="AD231" s="97"/>
      <c r="AE231" s="97"/>
      <c r="AF231" s="96"/>
      <c r="AG231" s="97"/>
      <c r="AH231" s="97"/>
      <c r="AI231" s="97"/>
      <c r="AJ231" s="98"/>
      <c r="AK231" s="98"/>
      <c r="AL231" s="98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  <c r="BV231" s="95"/>
      <c r="BW231" s="85"/>
      <c r="BX231" s="85"/>
      <c r="BY231" s="85"/>
      <c r="BZ231" s="85"/>
      <c r="CA231" s="85"/>
      <c r="CB231" s="85"/>
      <c r="CC231" s="85"/>
      <c r="CD231" s="85"/>
    </row>
    <row r="232" spans="1:82" s="86" customFormat="1" ht="15" customHeight="1" x14ac:dyDescent="0.2">
      <c r="A232" s="571"/>
      <c r="B232" s="543"/>
      <c r="C232" s="567"/>
      <c r="D232" s="579"/>
      <c r="E232" s="333"/>
      <c r="F232" s="576"/>
      <c r="G232" s="576"/>
      <c r="H232" s="576"/>
      <c r="I232" s="576"/>
      <c r="J232" s="576"/>
      <c r="K232" s="576"/>
      <c r="L232" s="576"/>
      <c r="M232" s="576"/>
      <c r="N232" s="567"/>
      <c r="O232" s="566"/>
      <c r="P232" s="566"/>
      <c r="Q232" s="567"/>
      <c r="R232" s="567"/>
      <c r="S232" s="551"/>
      <c r="T232" s="551"/>
      <c r="U232" s="548"/>
      <c r="V232" s="548"/>
      <c r="W232" s="548"/>
      <c r="X232" s="551"/>
      <c r="Y232" s="95"/>
      <c r="Z232" s="95"/>
      <c r="AA232" s="96"/>
      <c r="AB232" s="96"/>
      <c r="AC232" s="97"/>
      <c r="AD232" s="97"/>
      <c r="AE232" s="97"/>
      <c r="AF232" s="96"/>
      <c r="AG232" s="97"/>
      <c r="AH232" s="97"/>
      <c r="AI232" s="97"/>
      <c r="AJ232" s="98"/>
      <c r="AK232" s="98"/>
      <c r="AL232" s="98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  <c r="BV232" s="95"/>
      <c r="BW232" s="85"/>
      <c r="BX232" s="85"/>
      <c r="BY232" s="85"/>
      <c r="BZ232" s="85"/>
      <c r="CA232" s="85"/>
      <c r="CB232" s="85"/>
      <c r="CC232" s="85"/>
      <c r="CD232" s="85"/>
    </row>
    <row r="233" spans="1:82" s="86" customFormat="1" ht="15" customHeight="1" x14ac:dyDescent="0.2">
      <c r="A233" s="571"/>
      <c r="B233" s="543"/>
      <c r="C233" s="567" t="s">
        <v>174</v>
      </c>
      <c r="D233" s="93" t="s">
        <v>44</v>
      </c>
      <c r="E233" s="214">
        <v>778</v>
      </c>
      <c r="F233" s="151">
        <v>778</v>
      </c>
      <c r="G233" s="91"/>
      <c r="H233" s="214">
        <v>778</v>
      </c>
      <c r="I233" s="91"/>
      <c r="J233" s="91"/>
      <c r="K233" s="91"/>
      <c r="L233" s="180"/>
      <c r="M233" s="180"/>
      <c r="N233" s="567" t="s">
        <v>174</v>
      </c>
      <c r="O233" s="564"/>
      <c r="P233" s="564"/>
      <c r="Q233" s="567" t="s">
        <v>174</v>
      </c>
      <c r="R233" s="567" t="s">
        <v>174</v>
      </c>
      <c r="S233" s="558">
        <v>53613</v>
      </c>
      <c r="T233" s="558">
        <v>55664</v>
      </c>
      <c r="U233" s="548" t="s">
        <v>188</v>
      </c>
      <c r="V233" s="548" t="s">
        <v>190</v>
      </c>
      <c r="W233" s="548" t="s">
        <v>189</v>
      </c>
      <c r="X233" s="558">
        <f>S233+T233</f>
        <v>109277</v>
      </c>
      <c r="Y233" s="95"/>
      <c r="Z233" s="95"/>
      <c r="AA233" s="96"/>
      <c r="AB233" s="96"/>
      <c r="AC233" s="97"/>
      <c r="AD233" s="97"/>
      <c r="AE233" s="97"/>
      <c r="AF233" s="96"/>
      <c r="AG233" s="97"/>
      <c r="AH233" s="97"/>
      <c r="AI233" s="97"/>
      <c r="AJ233" s="98"/>
      <c r="AK233" s="98"/>
      <c r="AL233" s="98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  <c r="BV233" s="95"/>
      <c r="BW233" s="85"/>
      <c r="BX233" s="85"/>
      <c r="BY233" s="85"/>
      <c r="BZ233" s="85"/>
      <c r="CA233" s="85"/>
      <c r="CB233" s="85"/>
      <c r="CC233" s="85"/>
      <c r="CD233" s="85"/>
    </row>
    <row r="234" spans="1:82" s="86" customFormat="1" ht="15" customHeight="1" x14ac:dyDescent="0.2">
      <c r="A234" s="571"/>
      <c r="B234" s="543"/>
      <c r="C234" s="567"/>
      <c r="D234" s="93" t="s">
        <v>47</v>
      </c>
      <c r="E234" s="648">
        <v>50068807.350000001</v>
      </c>
      <c r="F234" s="151">
        <f>48096159+1972648.35</f>
        <v>50068807.350000001</v>
      </c>
      <c r="G234" s="91"/>
      <c r="H234" s="221">
        <f>48096159+1972648.35</f>
        <v>50068807.350000001</v>
      </c>
      <c r="I234" s="91"/>
      <c r="J234" s="91"/>
      <c r="K234" s="91"/>
      <c r="L234" s="180"/>
      <c r="M234" s="180"/>
      <c r="N234" s="567"/>
      <c r="O234" s="565"/>
      <c r="P234" s="565"/>
      <c r="Q234" s="567"/>
      <c r="R234" s="567"/>
      <c r="S234" s="550"/>
      <c r="T234" s="550"/>
      <c r="U234" s="548"/>
      <c r="V234" s="548"/>
      <c r="W234" s="548"/>
      <c r="X234" s="550"/>
      <c r="Y234" s="95"/>
      <c r="Z234" s="95"/>
      <c r="AA234" s="96"/>
      <c r="AB234" s="96"/>
      <c r="AC234" s="97"/>
      <c r="AD234" s="97"/>
      <c r="AE234" s="97"/>
      <c r="AF234" s="96"/>
      <c r="AG234" s="97"/>
      <c r="AH234" s="97"/>
      <c r="AI234" s="97"/>
      <c r="AJ234" s="98"/>
      <c r="AK234" s="98"/>
      <c r="AL234" s="98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  <c r="BV234" s="95"/>
      <c r="BW234" s="85"/>
      <c r="BX234" s="85"/>
      <c r="BY234" s="85"/>
      <c r="BZ234" s="85"/>
      <c r="CA234" s="85"/>
      <c r="CB234" s="85"/>
      <c r="CC234" s="85"/>
      <c r="CD234" s="85"/>
    </row>
    <row r="235" spans="1:82" s="86" customFormat="1" ht="15" customHeight="1" x14ac:dyDescent="0.2">
      <c r="A235" s="571"/>
      <c r="B235" s="543"/>
      <c r="C235" s="567"/>
      <c r="D235" s="93" t="s">
        <v>50</v>
      </c>
      <c r="E235" s="157"/>
      <c r="F235" s="157"/>
      <c r="G235" s="91"/>
      <c r="H235" s="157"/>
      <c r="I235" s="91"/>
      <c r="J235" s="91"/>
      <c r="K235" s="91"/>
      <c r="L235" s="180"/>
      <c r="M235" s="180"/>
      <c r="N235" s="567"/>
      <c r="O235" s="565"/>
      <c r="P235" s="565"/>
      <c r="Q235" s="567"/>
      <c r="R235" s="567"/>
      <c r="S235" s="550"/>
      <c r="T235" s="550"/>
      <c r="U235" s="548"/>
      <c r="V235" s="548"/>
      <c r="W235" s="548"/>
      <c r="X235" s="550"/>
      <c r="Y235" s="95"/>
      <c r="Z235" s="95"/>
      <c r="AA235" s="96"/>
      <c r="AB235" s="96"/>
      <c r="AC235" s="97"/>
      <c r="AD235" s="97"/>
      <c r="AE235" s="97"/>
      <c r="AF235" s="96"/>
      <c r="AG235" s="97"/>
      <c r="AH235" s="97"/>
      <c r="AI235" s="97"/>
      <c r="AJ235" s="98"/>
      <c r="AK235" s="98"/>
      <c r="AL235" s="98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  <c r="BV235" s="95"/>
      <c r="BW235" s="85"/>
      <c r="BX235" s="85"/>
      <c r="BY235" s="85"/>
      <c r="BZ235" s="85"/>
      <c r="CA235" s="85"/>
      <c r="CB235" s="85"/>
      <c r="CC235" s="85"/>
      <c r="CD235" s="85"/>
    </row>
    <row r="236" spans="1:82" s="86" customFormat="1" ht="22.5" x14ac:dyDescent="0.2">
      <c r="A236" s="571"/>
      <c r="B236" s="543"/>
      <c r="C236" s="567"/>
      <c r="D236" s="93" t="s">
        <v>53</v>
      </c>
      <c r="E236" s="150">
        <v>0</v>
      </c>
      <c r="F236" s="153">
        <v>0</v>
      </c>
      <c r="G236" s="91"/>
      <c r="H236" s="150">
        <v>0</v>
      </c>
      <c r="I236" s="91"/>
      <c r="J236" s="91"/>
      <c r="K236" s="91"/>
      <c r="L236" s="180"/>
      <c r="M236" s="180"/>
      <c r="N236" s="567"/>
      <c r="O236" s="565"/>
      <c r="P236" s="565"/>
      <c r="Q236" s="567"/>
      <c r="R236" s="567"/>
      <c r="S236" s="550"/>
      <c r="T236" s="550"/>
      <c r="U236" s="548"/>
      <c r="V236" s="548"/>
      <c r="W236" s="548"/>
      <c r="X236" s="550"/>
      <c r="Y236" s="95"/>
      <c r="Z236" s="95"/>
      <c r="AA236" s="96"/>
      <c r="AB236" s="96"/>
      <c r="AC236" s="97"/>
      <c r="AD236" s="97"/>
      <c r="AE236" s="97"/>
      <c r="AF236" s="96"/>
      <c r="AG236" s="97"/>
      <c r="AH236" s="97"/>
      <c r="AI236" s="97"/>
      <c r="AJ236" s="98"/>
      <c r="AK236" s="98"/>
      <c r="AL236" s="98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  <c r="BV236" s="95"/>
      <c r="BW236" s="85"/>
      <c r="BX236" s="85"/>
      <c r="BY236" s="85"/>
      <c r="BZ236" s="85"/>
      <c r="CA236" s="85"/>
      <c r="CB236" s="85"/>
      <c r="CC236" s="85"/>
      <c r="CD236" s="85"/>
    </row>
    <row r="237" spans="1:82" s="86" customFormat="1" ht="15" customHeight="1" x14ac:dyDescent="0.2">
      <c r="A237" s="571"/>
      <c r="B237" s="543"/>
      <c r="C237" s="567"/>
      <c r="D237" s="577"/>
      <c r="E237" s="331"/>
      <c r="F237" s="574"/>
      <c r="G237" s="574"/>
      <c r="H237" s="574"/>
      <c r="I237" s="574"/>
      <c r="J237" s="574"/>
      <c r="K237" s="574"/>
      <c r="L237" s="574"/>
      <c r="M237" s="574"/>
      <c r="N237" s="567"/>
      <c r="O237" s="565"/>
      <c r="P237" s="565"/>
      <c r="Q237" s="567"/>
      <c r="R237" s="567"/>
      <c r="S237" s="550"/>
      <c r="T237" s="550"/>
      <c r="U237" s="548"/>
      <c r="V237" s="548"/>
      <c r="W237" s="548"/>
      <c r="X237" s="550"/>
      <c r="Y237" s="95"/>
      <c r="Z237" s="95"/>
      <c r="AA237" s="96"/>
      <c r="AB237" s="96"/>
      <c r="AC237" s="97"/>
      <c r="AD237" s="97"/>
      <c r="AE237" s="97"/>
      <c r="AF237" s="96"/>
      <c r="AG237" s="97"/>
      <c r="AH237" s="97"/>
      <c r="AI237" s="97"/>
      <c r="AJ237" s="98"/>
      <c r="AK237" s="98"/>
      <c r="AL237" s="98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  <c r="BV237" s="95"/>
      <c r="BW237" s="85"/>
      <c r="BX237" s="85"/>
      <c r="BY237" s="85"/>
      <c r="BZ237" s="85"/>
      <c r="CA237" s="85"/>
      <c r="CB237" s="85"/>
      <c r="CC237" s="85"/>
      <c r="CD237" s="85"/>
    </row>
    <row r="238" spans="1:82" s="86" customFormat="1" ht="15" customHeight="1" x14ac:dyDescent="0.2">
      <c r="A238" s="571"/>
      <c r="B238" s="543"/>
      <c r="C238" s="567"/>
      <c r="D238" s="578"/>
      <c r="E238" s="332"/>
      <c r="F238" s="575"/>
      <c r="G238" s="575"/>
      <c r="H238" s="575"/>
      <c r="I238" s="575"/>
      <c r="J238" s="575"/>
      <c r="K238" s="575"/>
      <c r="L238" s="575"/>
      <c r="M238" s="575"/>
      <c r="N238" s="567"/>
      <c r="O238" s="565"/>
      <c r="P238" s="565"/>
      <c r="Q238" s="567"/>
      <c r="R238" s="567"/>
      <c r="S238" s="550"/>
      <c r="T238" s="550"/>
      <c r="U238" s="548"/>
      <c r="V238" s="548"/>
      <c r="W238" s="548"/>
      <c r="X238" s="550"/>
      <c r="Y238" s="95"/>
      <c r="Z238" s="95"/>
      <c r="AA238" s="96"/>
      <c r="AB238" s="96"/>
      <c r="AC238" s="97"/>
      <c r="AD238" s="97"/>
      <c r="AE238" s="97"/>
      <c r="AF238" s="96"/>
      <c r="AG238" s="97"/>
      <c r="AH238" s="97"/>
      <c r="AI238" s="97"/>
      <c r="AJ238" s="98"/>
      <c r="AK238" s="98"/>
      <c r="AL238" s="98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  <c r="BV238" s="95"/>
      <c r="BW238" s="85"/>
      <c r="BX238" s="85"/>
      <c r="BY238" s="85"/>
      <c r="BZ238" s="85"/>
      <c r="CA238" s="85"/>
      <c r="CB238" s="85"/>
      <c r="CC238" s="85"/>
      <c r="CD238" s="85"/>
    </row>
    <row r="239" spans="1:82" s="86" customFormat="1" ht="15" customHeight="1" x14ac:dyDescent="0.2">
      <c r="A239" s="571"/>
      <c r="B239" s="543"/>
      <c r="C239" s="567"/>
      <c r="D239" s="579"/>
      <c r="E239" s="333"/>
      <c r="F239" s="576"/>
      <c r="G239" s="576"/>
      <c r="H239" s="576"/>
      <c r="I239" s="576"/>
      <c r="J239" s="576"/>
      <c r="K239" s="576"/>
      <c r="L239" s="576"/>
      <c r="M239" s="576"/>
      <c r="N239" s="567"/>
      <c r="O239" s="566"/>
      <c r="P239" s="566"/>
      <c r="Q239" s="567"/>
      <c r="R239" s="567"/>
      <c r="S239" s="551"/>
      <c r="T239" s="551"/>
      <c r="U239" s="548"/>
      <c r="V239" s="548"/>
      <c r="W239" s="548"/>
      <c r="X239" s="551"/>
      <c r="Y239" s="95"/>
      <c r="Z239" s="95"/>
      <c r="AA239" s="96"/>
      <c r="AB239" s="96"/>
      <c r="AC239" s="97"/>
      <c r="AD239" s="97"/>
      <c r="AE239" s="97"/>
      <c r="AF239" s="96"/>
      <c r="AG239" s="97"/>
      <c r="AH239" s="97"/>
      <c r="AI239" s="97"/>
      <c r="AJ239" s="98"/>
      <c r="AK239" s="98"/>
      <c r="AL239" s="98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  <c r="BV239" s="95"/>
      <c r="BW239" s="85"/>
      <c r="BX239" s="85"/>
      <c r="BY239" s="85"/>
      <c r="BZ239" s="85"/>
      <c r="CA239" s="85"/>
      <c r="CB239" s="85"/>
      <c r="CC239" s="85"/>
      <c r="CD239" s="85"/>
    </row>
    <row r="240" spans="1:82" s="86" customFormat="1" ht="15" customHeight="1" x14ac:dyDescent="0.2">
      <c r="A240" s="571"/>
      <c r="B240" s="543"/>
      <c r="C240" s="567" t="s">
        <v>59</v>
      </c>
      <c r="D240" s="93" t="s">
        <v>44</v>
      </c>
      <c r="E240" s="214">
        <v>1845</v>
      </c>
      <c r="F240" s="151">
        <v>1845</v>
      </c>
      <c r="G240" s="91"/>
      <c r="H240" s="214">
        <v>1845</v>
      </c>
      <c r="I240" s="91"/>
      <c r="J240" s="91"/>
      <c r="K240" s="91"/>
      <c r="L240" s="180"/>
      <c r="M240" s="180"/>
      <c r="N240" s="567" t="s">
        <v>59</v>
      </c>
      <c r="O240" s="564"/>
      <c r="P240" s="564"/>
      <c r="Q240" s="567" t="s">
        <v>59</v>
      </c>
      <c r="R240" s="567" t="s">
        <v>59</v>
      </c>
      <c r="S240" s="558">
        <v>111898</v>
      </c>
      <c r="T240" s="558">
        <v>113322</v>
      </c>
      <c r="U240" s="548" t="s">
        <v>188</v>
      </c>
      <c r="V240" s="548" t="s">
        <v>190</v>
      </c>
      <c r="W240" s="548" t="s">
        <v>189</v>
      </c>
      <c r="X240" s="558">
        <f>S240+T240</f>
        <v>225220</v>
      </c>
      <c r="Y240" s="95"/>
      <c r="Z240" s="95"/>
      <c r="AA240" s="96"/>
      <c r="AB240" s="96"/>
      <c r="AC240" s="97"/>
      <c r="AD240" s="97"/>
      <c r="AE240" s="97"/>
      <c r="AF240" s="96"/>
      <c r="AG240" s="97"/>
      <c r="AH240" s="97"/>
      <c r="AI240" s="97"/>
      <c r="AJ240" s="98"/>
      <c r="AK240" s="98"/>
      <c r="AL240" s="98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85"/>
      <c r="BX240" s="85"/>
      <c r="BY240" s="85"/>
      <c r="BZ240" s="85"/>
      <c r="CA240" s="85"/>
      <c r="CB240" s="85"/>
      <c r="CC240" s="85"/>
      <c r="CD240" s="85"/>
    </row>
    <row r="241" spans="1:82" s="86" customFormat="1" ht="15" customHeight="1" x14ac:dyDescent="0.2">
      <c r="A241" s="571"/>
      <c r="B241" s="543"/>
      <c r="C241" s="567"/>
      <c r="D241" s="93" t="s">
        <v>47</v>
      </c>
      <c r="E241" s="648">
        <v>50068807.350000001</v>
      </c>
      <c r="F241" s="151">
        <f>48096159+1972648.35</f>
        <v>50068807.350000001</v>
      </c>
      <c r="G241" s="91"/>
      <c r="H241" s="221">
        <f>48096159+1972648.35</f>
        <v>50068807.350000001</v>
      </c>
      <c r="I241" s="91"/>
      <c r="J241" s="91"/>
      <c r="K241" s="91"/>
      <c r="L241" s="180"/>
      <c r="M241" s="180"/>
      <c r="N241" s="567"/>
      <c r="O241" s="565"/>
      <c r="P241" s="565"/>
      <c r="Q241" s="567"/>
      <c r="R241" s="567"/>
      <c r="S241" s="550"/>
      <c r="T241" s="550"/>
      <c r="U241" s="548"/>
      <c r="V241" s="548"/>
      <c r="W241" s="548"/>
      <c r="X241" s="550"/>
      <c r="Y241" s="95"/>
      <c r="Z241" s="95"/>
      <c r="AA241" s="96"/>
      <c r="AB241" s="96"/>
      <c r="AC241" s="97"/>
      <c r="AD241" s="97"/>
      <c r="AE241" s="97"/>
      <c r="AF241" s="96"/>
      <c r="AG241" s="97"/>
      <c r="AH241" s="97"/>
      <c r="AI241" s="97"/>
      <c r="AJ241" s="98"/>
      <c r="AK241" s="98"/>
      <c r="AL241" s="98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85"/>
      <c r="BX241" s="85"/>
      <c r="BY241" s="85"/>
      <c r="BZ241" s="85"/>
      <c r="CA241" s="85"/>
      <c r="CB241" s="85"/>
      <c r="CC241" s="85"/>
      <c r="CD241" s="85"/>
    </row>
    <row r="242" spans="1:82" s="86" customFormat="1" ht="15" customHeight="1" x14ac:dyDescent="0.2">
      <c r="A242" s="571"/>
      <c r="B242" s="543"/>
      <c r="C242" s="567"/>
      <c r="D242" s="93" t="s">
        <v>50</v>
      </c>
      <c r="E242" s="157"/>
      <c r="F242" s="157"/>
      <c r="G242" s="91"/>
      <c r="H242" s="157"/>
      <c r="I242" s="91"/>
      <c r="J242" s="91"/>
      <c r="K242" s="91"/>
      <c r="L242" s="180"/>
      <c r="M242" s="180"/>
      <c r="N242" s="567"/>
      <c r="O242" s="565"/>
      <c r="P242" s="565"/>
      <c r="Q242" s="567"/>
      <c r="R242" s="567"/>
      <c r="S242" s="550"/>
      <c r="T242" s="550"/>
      <c r="U242" s="548"/>
      <c r="V242" s="548"/>
      <c r="W242" s="548"/>
      <c r="X242" s="550"/>
      <c r="Y242" s="95"/>
      <c r="Z242" s="95"/>
      <c r="AA242" s="96"/>
      <c r="AB242" s="96"/>
      <c r="AC242" s="97"/>
      <c r="AD242" s="97"/>
      <c r="AE242" s="97"/>
      <c r="AF242" s="96"/>
      <c r="AG242" s="97"/>
      <c r="AH242" s="97"/>
      <c r="AI242" s="97"/>
      <c r="AJ242" s="98"/>
      <c r="AK242" s="98"/>
      <c r="AL242" s="98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85"/>
      <c r="BX242" s="85"/>
      <c r="BY242" s="85"/>
      <c r="BZ242" s="85"/>
      <c r="CA242" s="85"/>
      <c r="CB242" s="85"/>
      <c r="CC242" s="85"/>
      <c r="CD242" s="85"/>
    </row>
    <row r="243" spans="1:82" s="86" customFormat="1" ht="22.5" x14ac:dyDescent="0.2">
      <c r="A243" s="571"/>
      <c r="B243" s="543"/>
      <c r="C243" s="567"/>
      <c r="D243" s="93" t="s">
        <v>53</v>
      </c>
      <c r="E243" s="150">
        <v>0</v>
      </c>
      <c r="F243" s="153">
        <v>0</v>
      </c>
      <c r="G243" s="91"/>
      <c r="H243" s="150">
        <v>0</v>
      </c>
      <c r="I243" s="91"/>
      <c r="J243" s="91"/>
      <c r="K243" s="91"/>
      <c r="L243" s="180"/>
      <c r="M243" s="180"/>
      <c r="N243" s="567"/>
      <c r="O243" s="565"/>
      <c r="P243" s="565"/>
      <c r="Q243" s="567"/>
      <c r="R243" s="567"/>
      <c r="S243" s="550"/>
      <c r="T243" s="550"/>
      <c r="U243" s="548"/>
      <c r="V243" s="548"/>
      <c r="W243" s="548"/>
      <c r="X243" s="550"/>
      <c r="Y243" s="95"/>
      <c r="Z243" s="95"/>
      <c r="AA243" s="96"/>
      <c r="AB243" s="96"/>
      <c r="AC243" s="97"/>
      <c r="AD243" s="97"/>
      <c r="AE243" s="97"/>
      <c r="AF243" s="96"/>
      <c r="AG243" s="97"/>
      <c r="AH243" s="97"/>
      <c r="AI243" s="97"/>
      <c r="AJ243" s="98"/>
      <c r="AK243" s="98"/>
      <c r="AL243" s="98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85"/>
      <c r="BX243" s="85"/>
      <c r="BY243" s="85"/>
      <c r="BZ243" s="85"/>
      <c r="CA243" s="85"/>
      <c r="CB243" s="85"/>
      <c r="CC243" s="85"/>
      <c r="CD243" s="85"/>
    </row>
    <row r="244" spans="1:82" s="86" customFormat="1" ht="15" customHeight="1" x14ac:dyDescent="0.2">
      <c r="A244" s="571"/>
      <c r="B244" s="543"/>
      <c r="C244" s="567"/>
      <c r="D244" s="577"/>
      <c r="E244" s="331"/>
      <c r="F244" s="574"/>
      <c r="G244" s="574"/>
      <c r="H244" s="574"/>
      <c r="I244" s="574"/>
      <c r="J244" s="574"/>
      <c r="K244" s="574"/>
      <c r="L244" s="574"/>
      <c r="M244" s="574"/>
      <c r="N244" s="567"/>
      <c r="O244" s="565"/>
      <c r="P244" s="565"/>
      <c r="Q244" s="567"/>
      <c r="R244" s="567"/>
      <c r="S244" s="550"/>
      <c r="T244" s="550"/>
      <c r="U244" s="548"/>
      <c r="V244" s="548"/>
      <c r="W244" s="548"/>
      <c r="X244" s="550"/>
      <c r="Y244" s="95"/>
      <c r="Z244" s="95"/>
      <c r="AA244" s="96"/>
      <c r="AB244" s="96"/>
      <c r="AC244" s="97"/>
      <c r="AD244" s="97"/>
      <c r="AE244" s="97"/>
      <c r="AF244" s="96"/>
      <c r="AG244" s="97"/>
      <c r="AH244" s="97"/>
      <c r="AI244" s="97"/>
      <c r="AJ244" s="98"/>
      <c r="AK244" s="98"/>
      <c r="AL244" s="98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85"/>
      <c r="BX244" s="85"/>
      <c r="BY244" s="85"/>
      <c r="BZ244" s="85"/>
      <c r="CA244" s="85"/>
      <c r="CB244" s="85"/>
      <c r="CC244" s="85"/>
      <c r="CD244" s="85"/>
    </row>
    <row r="245" spans="1:82" s="86" customFormat="1" ht="15" customHeight="1" x14ac:dyDescent="0.2">
      <c r="A245" s="571"/>
      <c r="B245" s="543"/>
      <c r="C245" s="567"/>
      <c r="D245" s="578"/>
      <c r="E245" s="332"/>
      <c r="F245" s="575"/>
      <c r="G245" s="575"/>
      <c r="H245" s="575"/>
      <c r="I245" s="575"/>
      <c r="J245" s="575"/>
      <c r="K245" s="575"/>
      <c r="L245" s="575"/>
      <c r="M245" s="575"/>
      <c r="N245" s="567"/>
      <c r="O245" s="565"/>
      <c r="P245" s="565"/>
      <c r="Q245" s="567"/>
      <c r="R245" s="567"/>
      <c r="S245" s="550"/>
      <c r="T245" s="550"/>
      <c r="U245" s="548"/>
      <c r="V245" s="548"/>
      <c r="W245" s="548"/>
      <c r="X245" s="550"/>
      <c r="Y245" s="95"/>
      <c r="Z245" s="95"/>
      <c r="AA245" s="96"/>
      <c r="AB245" s="96"/>
      <c r="AC245" s="97"/>
      <c r="AD245" s="97"/>
      <c r="AE245" s="97"/>
      <c r="AF245" s="96"/>
      <c r="AG245" s="97"/>
      <c r="AH245" s="97"/>
      <c r="AI245" s="97"/>
      <c r="AJ245" s="98"/>
      <c r="AK245" s="98"/>
      <c r="AL245" s="98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  <c r="BV245" s="95"/>
      <c r="BW245" s="85"/>
      <c r="BX245" s="85"/>
      <c r="BY245" s="85"/>
      <c r="BZ245" s="85"/>
      <c r="CA245" s="85"/>
      <c r="CB245" s="85"/>
      <c r="CC245" s="85"/>
      <c r="CD245" s="85"/>
    </row>
    <row r="246" spans="1:82" s="86" customFormat="1" ht="15" customHeight="1" x14ac:dyDescent="0.2">
      <c r="A246" s="571"/>
      <c r="B246" s="543"/>
      <c r="C246" s="567"/>
      <c r="D246" s="579"/>
      <c r="E246" s="333"/>
      <c r="F246" s="576"/>
      <c r="G246" s="576"/>
      <c r="H246" s="576"/>
      <c r="I246" s="576"/>
      <c r="J246" s="576"/>
      <c r="K246" s="576"/>
      <c r="L246" s="576"/>
      <c r="M246" s="576"/>
      <c r="N246" s="567"/>
      <c r="O246" s="566"/>
      <c r="P246" s="566"/>
      <c r="Q246" s="567"/>
      <c r="R246" s="567"/>
      <c r="S246" s="551"/>
      <c r="T246" s="551"/>
      <c r="U246" s="548"/>
      <c r="V246" s="548"/>
      <c r="W246" s="548"/>
      <c r="X246" s="551"/>
      <c r="Y246" s="95"/>
      <c r="Z246" s="95"/>
      <c r="AA246" s="96"/>
      <c r="AB246" s="96"/>
      <c r="AC246" s="97"/>
      <c r="AD246" s="97"/>
      <c r="AE246" s="97"/>
      <c r="AF246" s="96"/>
      <c r="AG246" s="97"/>
      <c r="AH246" s="97"/>
      <c r="AI246" s="97"/>
      <c r="AJ246" s="98"/>
      <c r="AK246" s="98"/>
      <c r="AL246" s="98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  <c r="BV246" s="95"/>
      <c r="BW246" s="85"/>
      <c r="BX246" s="85"/>
      <c r="BY246" s="85"/>
      <c r="BZ246" s="85"/>
      <c r="CA246" s="85"/>
      <c r="CB246" s="85"/>
      <c r="CC246" s="85"/>
      <c r="CD246" s="85"/>
    </row>
    <row r="247" spans="1:82" s="86" customFormat="1" ht="15" customHeight="1" x14ac:dyDescent="0.2">
      <c r="A247" s="571"/>
      <c r="B247" s="543"/>
      <c r="C247" s="567" t="s">
        <v>169</v>
      </c>
      <c r="D247" s="93" t="s">
        <v>44</v>
      </c>
      <c r="E247" s="214">
        <v>172</v>
      </c>
      <c r="F247" s="151">
        <v>172</v>
      </c>
      <c r="G247" s="91"/>
      <c r="H247" s="214">
        <v>172</v>
      </c>
      <c r="I247" s="91"/>
      <c r="J247" s="91"/>
      <c r="K247" s="91"/>
      <c r="L247" s="180"/>
      <c r="M247" s="180"/>
      <c r="N247" s="567" t="s">
        <v>169</v>
      </c>
      <c r="O247" s="564"/>
      <c r="P247" s="564"/>
      <c r="Q247" s="567" t="s">
        <v>169</v>
      </c>
      <c r="R247" s="567" t="s">
        <v>169</v>
      </c>
      <c r="S247" s="558">
        <v>12117</v>
      </c>
      <c r="T247" s="558">
        <v>10516</v>
      </c>
      <c r="U247" s="548" t="s">
        <v>188</v>
      </c>
      <c r="V247" s="548" t="s">
        <v>190</v>
      </c>
      <c r="W247" s="548" t="s">
        <v>189</v>
      </c>
      <c r="X247" s="558">
        <f>S247+T247</f>
        <v>22633</v>
      </c>
      <c r="Y247" s="95"/>
      <c r="Z247" s="95"/>
      <c r="AA247" s="96"/>
      <c r="AB247" s="96"/>
      <c r="AC247" s="97"/>
      <c r="AD247" s="97"/>
      <c r="AE247" s="97"/>
      <c r="AF247" s="96"/>
      <c r="AG247" s="97"/>
      <c r="AH247" s="97"/>
      <c r="AI247" s="97"/>
      <c r="AJ247" s="98"/>
      <c r="AK247" s="98"/>
      <c r="AL247" s="98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  <c r="BV247" s="95"/>
      <c r="BW247" s="85"/>
      <c r="BX247" s="85"/>
      <c r="BY247" s="85"/>
      <c r="BZ247" s="85"/>
      <c r="CA247" s="85"/>
      <c r="CB247" s="85"/>
      <c r="CC247" s="85"/>
      <c r="CD247" s="85"/>
    </row>
    <row r="248" spans="1:82" s="86" customFormat="1" ht="15" customHeight="1" x14ac:dyDescent="0.2">
      <c r="A248" s="571"/>
      <c r="B248" s="543"/>
      <c r="C248" s="567"/>
      <c r="D248" s="93" t="s">
        <v>47</v>
      </c>
      <c r="E248" s="648">
        <v>50068807.350000001</v>
      </c>
      <c r="F248" s="151">
        <f>48096159+1972648.35</f>
        <v>50068807.350000001</v>
      </c>
      <c r="G248" s="91"/>
      <c r="H248" s="221">
        <f>48096159+1972648.35</f>
        <v>50068807.350000001</v>
      </c>
      <c r="I248" s="91"/>
      <c r="J248" s="91"/>
      <c r="K248" s="91"/>
      <c r="L248" s="180"/>
      <c r="M248" s="180"/>
      <c r="N248" s="567"/>
      <c r="O248" s="565"/>
      <c r="P248" s="565"/>
      <c r="Q248" s="567"/>
      <c r="R248" s="567"/>
      <c r="S248" s="550"/>
      <c r="T248" s="550"/>
      <c r="U248" s="548"/>
      <c r="V248" s="548"/>
      <c r="W248" s="548"/>
      <c r="X248" s="550"/>
      <c r="Y248" s="95"/>
      <c r="Z248" s="95"/>
      <c r="AA248" s="96"/>
      <c r="AB248" s="96"/>
      <c r="AC248" s="97"/>
      <c r="AD248" s="97"/>
      <c r="AE248" s="97"/>
      <c r="AF248" s="96"/>
      <c r="AG248" s="97"/>
      <c r="AH248" s="97"/>
      <c r="AI248" s="97"/>
      <c r="AJ248" s="98"/>
      <c r="AK248" s="98"/>
      <c r="AL248" s="98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95"/>
      <c r="BR248" s="95"/>
      <c r="BS248" s="95"/>
      <c r="BT248" s="95"/>
      <c r="BU248" s="95"/>
      <c r="BV248" s="95"/>
      <c r="BW248" s="85"/>
      <c r="BX248" s="85"/>
      <c r="BY248" s="85"/>
      <c r="BZ248" s="85"/>
      <c r="CA248" s="85"/>
      <c r="CB248" s="85"/>
      <c r="CC248" s="85"/>
      <c r="CD248" s="85"/>
    </row>
    <row r="249" spans="1:82" s="86" customFormat="1" ht="15" customHeight="1" x14ac:dyDescent="0.2">
      <c r="A249" s="571"/>
      <c r="B249" s="543"/>
      <c r="C249" s="567"/>
      <c r="D249" s="93" t="s">
        <v>50</v>
      </c>
      <c r="E249" s="157"/>
      <c r="F249" s="157"/>
      <c r="G249" s="91"/>
      <c r="H249" s="157"/>
      <c r="I249" s="91"/>
      <c r="J249" s="91"/>
      <c r="K249" s="91"/>
      <c r="L249" s="180"/>
      <c r="M249" s="180"/>
      <c r="N249" s="567"/>
      <c r="O249" s="565"/>
      <c r="P249" s="565"/>
      <c r="Q249" s="567"/>
      <c r="R249" s="567"/>
      <c r="S249" s="550"/>
      <c r="T249" s="550"/>
      <c r="U249" s="548"/>
      <c r="V249" s="548"/>
      <c r="W249" s="548"/>
      <c r="X249" s="550"/>
      <c r="Y249" s="95"/>
      <c r="Z249" s="95"/>
      <c r="AA249" s="96"/>
      <c r="AB249" s="96"/>
      <c r="AC249" s="97"/>
      <c r="AD249" s="97"/>
      <c r="AE249" s="97"/>
      <c r="AF249" s="96"/>
      <c r="AG249" s="97"/>
      <c r="AH249" s="97"/>
      <c r="AI249" s="97"/>
      <c r="AJ249" s="98"/>
      <c r="AK249" s="98"/>
      <c r="AL249" s="98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  <c r="BO249" s="95"/>
      <c r="BP249" s="95"/>
      <c r="BQ249" s="95"/>
      <c r="BR249" s="95"/>
      <c r="BS249" s="95"/>
      <c r="BT249" s="95"/>
      <c r="BU249" s="95"/>
      <c r="BV249" s="95"/>
      <c r="BW249" s="85"/>
      <c r="BX249" s="85"/>
      <c r="BY249" s="85"/>
      <c r="BZ249" s="85"/>
      <c r="CA249" s="85"/>
      <c r="CB249" s="85"/>
      <c r="CC249" s="85"/>
      <c r="CD249" s="85"/>
    </row>
    <row r="250" spans="1:82" s="86" customFormat="1" ht="22.5" x14ac:dyDescent="0.2">
      <c r="A250" s="571"/>
      <c r="B250" s="543"/>
      <c r="C250" s="567"/>
      <c r="D250" s="93" t="s">
        <v>53</v>
      </c>
      <c r="E250" s="150">
        <v>0</v>
      </c>
      <c r="F250" s="153">
        <v>0</v>
      </c>
      <c r="G250" s="91"/>
      <c r="H250" s="150">
        <v>0</v>
      </c>
      <c r="I250" s="91"/>
      <c r="J250" s="91"/>
      <c r="K250" s="91"/>
      <c r="L250" s="180"/>
      <c r="M250" s="180"/>
      <c r="N250" s="567"/>
      <c r="O250" s="565"/>
      <c r="P250" s="565"/>
      <c r="Q250" s="567"/>
      <c r="R250" s="567"/>
      <c r="S250" s="550"/>
      <c r="T250" s="550"/>
      <c r="U250" s="548"/>
      <c r="V250" s="548"/>
      <c r="W250" s="548"/>
      <c r="X250" s="550"/>
      <c r="Y250" s="95"/>
      <c r="Z250" s="95"/>
      <c r="AA250" s="96"/>
      <c r="AB250" s="96"/>
      <c r="AC250" s="97"/>
      <c r="AD250" s="97"/>
      <c r="AE250" s="97"/>
      <c r="AF250" s="96"/>
      <c r="AG250" s="97"/>
      <c r="AH250" s="97"/>
      <c r="AI250" s="97"/>
      <c r="AJ250" s="98"/>
      <c r="AK250" s="98"/>
      <c r="AL250" s="98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  <c r="BO250" s="95"/>
      <c r="BP250" s="95"/>
      <c r="BQ250" s="95"/>
      <c r="BR250" s="95"/>
      <c r="BS250" s="95"/>
      <c r="BT250" s="95"/>
      <c r="BU250" s="95"/>
      <c r="BV250" s="95"/>
      <c r="BW250" s="85"/>
      <c r="BX250" s="85"/>
      <c r="BY250" s="85"/>
      <c r="BZ250" s="85"/>
      <c r="CA250" s="85"/>
      <c r="CB250" s="85"/>
      <c r="CC250" s="85"/>
      <c r="CD250" s="85"/>
    </row>
    <row r="251" spans="1:82" s="86" customFormat="1" ht="15" customHeight="1" x14ac:dyDescent="0.2">
      <c r="A251" s="571"/>
      <c r="B251" s="543"/>
      <c r="C251" s="567"/>
      <c r="D251" s="577"/>
      <c r="E251" s="331"/>
      <c r="F251" s="574"/>
      <c r="G251" s="574"/>
      <c r="H251" s="574"/>
      <c r="I251" s="574"/>
      <c r="J251" s="574"/>
      <c r="K251" s="574"/>
      <c r="L251" s="574"/>
      <c r="M251" s="574"/>
      <c r="N251" s="567"/>
      <c r="O251" s="565"/>
      <c r="P251" s="565"/>
      <c r="Q251" s="567"/>
      <c r="R251" s="567"/>
      <c r="S251" s="550"/>
      <c r="T251" s="550"/>
      <c r="U251" s="548"/>
      <c r="V251" s="548"/>
      <c r="W251" s="548"/>
      <c r="X251" s="550"/>
      <c r="Y251" s="95"/>
      <c r="Z251" s="95"/>
      <c r="AA251" s="96"/>
      <c r="AB251" s="96"/>
      <c r="AC251" s="97"/>
      <c r="AD251" s="97"/>
      <c r="AE251" s="97"/>
      <c r="AF251" s="96"/>
      <c r="AG251" s="97"/>
      <c r="AH251" s="97"/>
      <c r="AI251" s="97"/>
      <c r="AJ251" s="98"/>
      <c r="AK251" s="98"/>
      <c r="AL251" s="98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  <c r="BO251" s="95"/>
      <c r="BP251" s="95"/>
      <c r="BQ251" s="95"/>
      <c r="BR251" s="95"/>
      <c r="BS251" s="95"/>
      <c r="BT251" s="95"/>
      <c r="BU251" s="95"/>
      <c r="BV251" s="95"/>
      <c r="BW251" s="85"/>
      <c r="BX251" s="85"/>
      <c r="BY251" s="85"/>
      <c r="BZ251" s="85"/>
      <c r="CA251" s="85"/>
      <c r="CB251" s="85"/>
      <c r="CC251" s="85"/>
      <c r="CD251" s="85"/>
    </row>
    <row r="252" spans="1:82" s="86" customFormat="1" ht="15" customHeight="1" x14ac:dyDescent="0.2">
      <c r="A252" s="571"/>
      <c r="B252" s="543"/>
      <c r="C252" s="567"/>
      <c r="D252" s="578"/>
      <c r="E252" s="332"/>
      <c r="F252" s="575"/>
      <c r="G252" s="575"/>
      <c r="H252" s="575"/>
      <c r="I252" s="575"/>
      <c r="J252" s="575"/>
      <c r="K252" s="575"/>
      <c r="L252" s="575"/>
      <c r="M252" s="575"/>
      <c r="N252" s="567"/>
      <c r="O252" s="565"/>
      <c r="P252" s="565"/>
      <c r="Q252" s="567"/>
      <c r="R252" s="567"/>
      <c r="S252" s="550"/>
      <c r="T252" s="550"/>
      <c r="U252" s="548"/>
      <c r="V252" s="548"/>
      <c r="W252" s="548"/>
      <c r="X252" s="550"/>
      <c r="Y252" s="95"/>
      <c r="Z252" s="95"/>
      <c r="AA252" s="96"/>
      <c r="AB252" s="96"/>
      <c r="AC252" s="97"/>
      <c r="AD252" s="97"/>
      <c r="AE252" s="97"/>
      <c r="AF252" s="96"/>
      <c r="AG252" s="97"/>
      <c r="AH252" s="97"/>
      <c r="AI252" s="97"/>
      <c r="AJ252" s="98"/>
      <c r="AK252" s="98"/>
      <c r="AL252" s="98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  <c r="BO252" s="95"/>
      <c r="BP252" s="95"/>
      <c r="BQ252" s="95"/>
      <c r="BR252" s="95"/>
      <c r="BS252" s="95"/>
      <c r="BT252" s="95"/>
      <c r="BU252" s="95"/>
      <c r="BV252" s="95"/>
      <c r="BW252" s="85"/>
      <c r="BX252" s="85"/>
      <c r="BY252" s="85"/>
      <c r="BZ252" s="85"/>
      <c r="CA252" s="85"/>
      <c r="CB252" s="85"/>
      <c r="CC252" s="85"/>
      <c r="CD252" s="85"/>
    </row>
    <row r="253" spans="1:82" s="86" customFormat="1" ht="15" customHeight="1" x14ac:dyDescent="0.2">
      <c r="A253" s="571"/>
      <c r="B253" s="543"/>
      <c r="C253" s="567"/>
      <c r="D253" s="579"/>
      <c r="E253" s="333"/>
      <c r="F253" s="576"/>
      <c r="G253" s="576"/>
      <c r="H253" s="576"/>
      <c r="I253" s="576"/>
      <c r="J253" s="576"/>
      <c r="K253" s="576"/>
      <c r="L253" s="576"/>
      <c r="M253" s="576"/>
      <c r="N253" s="567"/>
      <c r="O253" s="566"/>
      <c r="P253" s="566"/>
      <c r="Q253" s="567"/>
      <c r="R253" s="567"/>
      <c r="S253" s="551"/>
      <c r="T253" s="551"/>
      <c r="U253" s="548"/>
      <c r="V253" s="548"/>
      <c r="W253" s="548"/>
      <c r="X253" s="551"/>
      <c r="Y253" s="95"/>
      <c r="Z253" s="95"/>
      <c r="AA253" s="96"/>
      <c r="AB253" s="96"/>
      <c r="AC253" s="97"/>
      <c r="AD253" s="97"/>
      <c r="AE253" s="97"/>
      <c r="AF253" s="96"/>
      <c r="AG253" s="97"/>
      <c r="AH253" s="97"/>
      <c r="AI253" s="97"/>
      <c r="AJ253" s="98"/>
      <c r="AK253" s="98"/>
      <c r="AL253" s="98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  <c r="BV253" s="95"/>
      <c r="BW253" s="85"/>
      <c r="BX253" s="85"/>
      <c r="BY253" s="85"/>
      <c r="BZ253" s="85"/>
      <c r="CA253" s="85"/>
      <c r="CB253" s="85"/>
      <c r="CC253" s="85"/>
      <c r="CD253" s="85"/>
    </row>
    <row r="254" spans="1:82" s="86" customFormat="1" ht="15" customHeight="1" x14ac:dyDescent="0.2">
      <c r="A254" s="571"/>
      <c r="B254" s="543"/>
      <c r="C254" s="567" t="s">
        <v>170</v>
      </c>
      <c r="D254" s="93" t="s">
        <v>44</v>
      </c>
      <c r="E254" s="214">
        <v>453</v>
      </c>
      <c r="F254" s="151">
        <v>2678</v>
      </c>
      <c r="G254" s="91"/>
      <c r="H254" s="214">
        <v>453</v>
      </c>
      <c r="I254" s="91"/>
      <c r="J254" s="91"/>
      <c r="K254" s="91"/>
      <c r="L254" s="180"/>
      <c r="M254" s="180"/>
      <c r="N254" s="567" t="s">
        <v>170</v>
      </c>
      <c r="O254" s="564"/>
      <c r="P254" s="564"/>
      <c r="Q254" s="567" t="s">
        <v>170</v>
      </c>
      <c r="R254" s="567" t="s">
        <v>170</v>
      </c>
      <c r="S254" s="558">
        <v>172915</v>
      </c>
      <c r="T254" s="558">
        <v>180846</v>
      </c>
      <c r="U254" s="548" t="s">
        <v>188</v>
      </c>
      <c r="V254" s="548" t="s">
        <v>190</v>
      </c>
      <c r="W254" s="548" t="s">
        <v>189</v>
      </c>
      <c r="X254" s="558">
        <f>S254+T254</f>
        <v>353761</v>
      </c>
      <c r="Y254" s="95"/>
      <c r="Z254" s="95"/>
      <c r="AA254" s="96"/>
      <c r="AB254" s="96"/>
      <c r="AC254" s="97"/>
      <c r="AD254" s="97"/>
      <c r="AE254" s="97"/>
      <c r="AF254" s="96"/>
      <c r="AG254" s="97"/>
      <c r="AH254" s="97"/>
      <c r="AI254" s="97"/>
      <c r="AJ254" s="98"/>
      <c r="AK254" s="98"/>
      <c r="AL254" s="98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  <c r="BV254" s="95"/>
      <c r="BW254" s="85"/>
      <c r="BX254" s="85"/>
      <c r="BY254" s="85"/>
      <c r="BZ254" s="85"/>
      <c r="CA254" s="85"/>
      <c r="CB254" s="85"/>
      <c r="CC254" s="85"/>
      <c r="CD254" s="85"/>
    </row>
    <row r="255" spans="1:82" s="86" customFormat="1" ht="15" customHeight="1" x14ac:dyDescent="0.2">
      <c r="A255" s="571"/>
      <c r="B255" s="543"/>
      <c r="C255" s="567"/>
      <c r="D255" s="93" t="s">
        <v>47</v>
      </c>
      <c r="E255" s="648">
        <v>50068807.350000001</v>
      </c>
      <c r="F255" s="151">
        <f>48096159+1972648.35</f>
        <v>50068807.350000001</v>
      </c>
      <c r="G255" s="91"/>
      <c r="H255" s="221">
        <f>48096159+1972648.35</f>
        <v>50068807.350000001</v>
      </c>
      <c r="I255" s="91"/>
      <c r="J255" s="91"/>
      <c r="K255" s="91"/>
      <c r="L255" s="180"/>
      <c r="M255" s="180"/>
      <c r="N255" s="567"/>
      <c r="O255" s="565"/>
      <c r="P255" s="565"/>
      <c r="Q255" s="567"/>
      <c r="R255" s="567"/>
      <c r="S255" s="550"/>
      <c r="T255" s="550"/>
      <c r="U255" s="548"/>
      <c r="V255" s="548"/>
      <c r="W255" s="548"/>
      <c r="X255" s="550"/>
      <c r="Y255" s="95"/>
      <c r="Z255" s="95"/>
      <c r="AA255" s="96"/>
      <c r="AB255" s="96"/>
      <c r="AC255" s="97"/>
      <c r="AD255" s="97"/>
      <c r="AE255" s="97"/>
      <c r="AF255" s="96"/>
      <c r="AG255" s="97"/>
      <c r="AH255" s="97"/>
      <c r="AI255" s="97"/>
      <c r="AJ255" s="98"/>
      <c r="AK255" s="98"/>
      <c r="AL255" s="98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85"/>
      <c r="BX255" s="85"/>
      <c r="BY255" s="85"/>
      <c r="BZ255" s="85"/>
      <c r="CA255" s="85"/>
      <c r="CB255" s="85"/>
      <c r="CC255" s="85"/>
      <c r="CD255" s="85"/>
    </row>
    <row r="256" spans="1:82" s="86" customFormat="1" ht="15" customHeight="1" x14ac:dyDescent="0.2">
      <c r="A256" s="571"/>
      <c r="B256" s="543"/>
      <c r="C256" s="567"/>
      <c r="D256" s="93" t="s">
        <v>50</v>
      </c>
      <c r="E256" s="150"/>
      <c r="F256" s="150"/>
      <c r="G256" s="91"/>
      <c r="H256" s="150"/>
      <c r="I256" s="91"/>
      <c r="J256" s="91"/>
      <c r="K256" s="91"/>
      <c r="L256" s="180"/>
      <c r="M256" s="180"/>
      <c r="N256" s="567"/>
      <c r="O256" s="565"/>
      <c r="P256" s="565"/>
      <c r="Q256" s="567"/>
      <c r="R256" s="567"/>
      <c r="S256" s="550"/>
      <c r="T256" s="550"/>
      <c r="U256" s="548"/>
      <c r="V256" s="548"/>
      <c r="W256" s="548"/>
      <c r="X256" s="550"/>
      <c r="Y256" s="95"/>
      <c r="Z256" s="95"/>
      <c r="AA256" s="96"/>
      <c r="AB256" s="96"/>
      <c r="AC256" s="97"/>
      <c r="AD256" s="97"/>
      <c r="AE256" s="97"/>
      <c r="AF256" s="96"/>
      <c r="AG256" s="97"/>
      <c r="AH256" s="97"/>
      <c r="AI256" s="97"/>
      <c r="AJ256" s="98"/>
      <c r="AK256" s="98"/>
      <c r="AL256" s="98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  <c r="BV256" s="95"/>
      <c r="BW256" s="85"/>
      <c r="BX256" s="85"/>
      <c r="BY256" s="85"/>
      <c r="BZ256" s="85"/>
      <c r="CA256" s="85"/>
      <c r="CB256" s="85"/>
      <c r="CC256" s="85"/>
      <c r="CD256" s="85"/>
    </row>
    <row r="257" spans="1:82" s="86" customFormat="1" ht="22.5" x14ac:dyDescent="0.2">
      <c r="A257" s="571"/>
      <c r="B257" s="543"/>
      <c r="C257" s="567"/>
      <c r="D257" s="93" t="s">
        <v>53</v>
      </c>
      <c r="E257" s="150">
        <v>0</v>
      </c>
      <c r="F257" s="153">
        <v>0</v>
      </c>
      <c r="G257" s="91"/>
      <c r="H257" s="150">
        <v>0</v>
      </c>
      <c r="I257" s="91"/>
      <c r="J257" s="91"/>
      <c r="K257" s="91"/>
      <c r="L257" s="180"/>
      <c r="M257" s="180"/>
      <c r="N257" s="567"/>
      <c r="O257" s="565"/>
      <c r="P257" s="565"/>
      <c r="Q257" s="567"/>
      <c r="R257" s="567"/>
      <c r="S257" s="550"/>
      <c r="T257" s="550"/>
      <c r="U257" s="548"/>
      <c r="V257" s="548"/>
      <c r="W257" s="548"/>
      <c r="X257" s="550"/>
      <c r="Y257" s="95"/>
      <c r="Z257" s="95"/>
      <c r="AA257" s="96"/>
      <c r="AB257" s="96"/>
      <c r="AC257" s="97"/>
      <c r="AD257" s="97"/>
      <c r="AE257" s="97"/>
      <c r="AF257" s="96"/>
      <c r="AG257" s="97"/>
      <c r="AH257" s="97"/>
      <c r="AI257" s="97"/>
      <c r="AJ257" s="98"/>
      <c r="AK257" s="98"/>
      <c r="AL257" s="98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  <c r="BO257" s="95"/>
      <c r="BP257" s="95"/>
      <c r="BQ257" s="95"/>
      <c r="BR257" s="95"/>
      <c r="BS257" s="95"/>
      <c r="BT257" s="95"/>
      <c r="BU257" s="95"/>
      <c r="BV257" s="95"/>
      <c r="BW257" s="85"/>
      <c r="BX257" s="85"/>
      <c r="BY257" s="85"/>
      <c r="BZ257" s="85"/>
      <c r="CA257" s="85"/>
      <c r="CB257" s="85"/>
      <c r="CC257" s="85"/>
      <c r="CD257" s="85"/>
    </row>
    <row r="258" spans="1:82" s="86" customFormat="1" ht="15" customHeight="1" x14ac:dyDescent="0.2">
      <c r="A258" s="571"/>
      <c r="B258" s="543"/>
      <c r="C258" s="567"/>
      <c r="D258" s="577"/>
      <c r="E258" s="331"/>
      <c r="F258" s="574"/>
      <c r="G258" s="574"/>
      <c r="H258" s="574"/>
      <c r="I258" s="574"/>
      <c r="J258" s="574"/>
      <c r="K258" s="574"/>
      <c r="L258" s="574"/>
      <c r="M258" s="574"/>
      <c r="N258" s="567"/>
      <c r="O258" s="565"/>
      <c r="P258" s="565"/>
      <c r="Q258" s="567"/>
      <c r="R258" s="567"/>
      <c r="S258" s="550"/>
      <c r="T258" s="550"/>
      <c r="U258" s="548"/>
      <c r="V258" s="548"/>
      <c r="W258" s="548"/>
      <c r="X258" s="550"/>
      <c r="Y258" s="95"/>
      <c r="Z258" s="95"/>
      <c r="AA258" s="96"/>
      <c r="AB258" s="96"/>
      <c r="AC258" s="97"/>
      <c r="AD258" s="97"/>
      <c r="AE258" s="97"/>
      <c r="AF258" s="96"/>
      <c r="AG258" s="97"/>
      <c r="AH258" s="97"/>
      <c r="AI258" s="97"/>
      <c r="AJ258" s="98"/>
      <c r="AK258" s="98"/>
      <c r="AL258" s="98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  <c r="BO258" s="95"/>
      <c r="BP258" s="95"/>
      <c r="BQ258" s="95"/>
      <c r="BR258" s="95"/>
      <c r="BS258" s="95"/>
      <c r="BT258" s="95"/>
      <c r="BU258" s="95"/>
      <c r="BV258" s="95"/>
      <c r="BW258" s="85"/>
      <c r="BX258" s="85"/>
      <c r="BY258" s="85"/>
      <c r="BZ258" s="85"/>
      <c r="CA258" s="85"/>
      <c r="CB258" s="85"/>
      <c r="CC258" s="85"/>
      <c r="CD258" s="85"/>
    </row>
    <row r="259" spans="1:82" s="86" customFormat="1" ht="15" customHeight="1" x14ac:dyDescent="0.2">
      <c r="A259" s="571"/>
      <c r="B259" s="543"/>
      <c r="C259" s="567"/>
      <c r="D259" s="578"/>
      <c r="E259" s="332"/>
      <c r="F259" s="575"/>
      <c r="G259" s="575"/>
      <c r="H259" s="575"/>
      <c r="I259" s="575"/>
      <c r="J259" s="575"/>
      <c r="K259" s="575"/>
      <c r="L259" s="575"/>
      <c r="M259" s="575"/>
      <c r="N259" s="567"/>
      <c r="O259" s="565"/>
      <c r="P259" s="565"/>
      <c r="Q259" s="567"/>
      <c r="R259" s="567"/>
      <c r="S259" s="550"/>
      <c r="T259" s="550"/>
      <c r="U259" s="548"/>
      <c r="V259" s="548"/>
      <c r="W259" s="548"/>
      <c r="X259" s="550"/>
      <c r="Y259" s="95"/>
      <c r="Z259" s="95"/>
      <c r="AA259" s="96"/>
      <c r="AB259" s="96"/>
      <c r="AC259" s="97"/>
      <c r="AD259" s="97"/>
      <c r="AE259" s="97"/>
      <c r="AF259" s="96"/>
      <c r="AG259" s="97"/>
      <c r="AH259" s="97"/>
      <c r="AI259" s="97"/>
      <c r="AJ259" s="98"/>
      <c r="AK259" s="98"/>
      <c r="AL259" s="98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  <c r="BO259" s="95"/>
      <c r="BP259" s="95"/>
      <c r="BQ259" s="95"/>
      <c r="BR259" s="95"/>
      <c r="BS259" s="95"/>
      <c r="BT259" s="95"/>
      <c r="BU259" s="95"/>
      <c r="BV259" s="95"/>
      <c r="BW259" s="85"/>
      <c r="BX259" s="85"/>
      <c r="BY259" s="85"/>
      <c r="BZ259" s="85"/>
      <c r="CA259" s="85"/>
      <c r="CB259" s="85"/>
      <c r="CC259" s="85"/>
      <c r="CD259" s="85"/>
    </row>
    <row r="260" spans="1:82" s="86" customFormat="1" ht="15" customHeight="1" x14ac:dyDescent="0.2">
      <c r="A260" s="571"/>
      <c r="B260" s="543"/>
      <c r="C260" s="567"/>
      <c r="D260" s="579"/>
      <c r="E260" s="333"/>
      <c r="F260" s="576"/>
      <c r="G260" s="576"/>
      <c r="H260" s="576"/>
      <c r="I260" s="576"/>
      <c r="J260" s="576"/>
      <c r="K260" s="576"/>
      <c r="L260" s="576"/>
      <c r="M260" s="576"/>
      <c r="N260" s="567"/>
      <c r="O260" s="566"/>
      <c r="P260" s="566"/>
      <c r="Q260" s="567"/>
      <c r="R260" s="567"/>
      <c r="S260" s="551"/>
      <c r="T260" s="551"/>
      <c r="U260" s="548"/>
      <c r="V260" s="548"/>
      <c r="W260" s="548"/>
      <c r="X260" s="551"/>
      <c r="Y260" s="95"/>
      <c r="Z260" s="95"/>
      <c r="AA260" s="96"/>
      <c r="AB260" s="96"/>
      <c r="AC260" s="97"/>
      <c r="AD260" s="97"/>
      <c r="AE260" s="97"/>
      <c r="AF260" s="96"/>
      <c r="AG260" s="97"/>
      <c r="AH260" s="97"/>
      <c r="AI260" s="97"/>
      <c r="AJ260" s="98"/>
      <c r="AK260" s="98"/>
      <c r="AL260" s="98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  <c r="BO260" s="95"/>
      <c r="BP260" s="95"/>
      <c r="BQ260" s="95"/>
      <c r="BR260" s="95"/>
      <c r="BS260" s="95"/>
      <c r="BT260" s="95"/>
      <c r="BU260" s="95"/>
      <c r="BV260" s="95"/>
      <c r="BW260" s="85"/>
      <c r="BX260" s="85"/>
      <c r="BY260" s="85"/>
      <c r="BZ260" s="85"/>
      <c r="CA260" s="85"/>
      <c r="CB260" s="85"/>
      <c r="CC260" s="85"/>
      <c r="CD260" s="85"/>
    </row>
    <row r="261" spans="1:82" s="86" customFormat="1" ht="15" customHeight="1" x14ac:dyDescent="0.2">
      <c r="A261" s="571"/>
      <c r="B261" s="543"/>
      <c r="C261" s="568" t="s">
        <v>171</v>
      </c>
      <c r="D261" s="93" t="s">
        <v>44</v>
      </c>
      <c r="E261" s="214">
        <v>4912</v>
      </c>
      <c r="F261" s="151">
        <v>4912</v>
      </c>
      <c r="G261" s="91"/>
      <c r="H261" s="214">
        <v>4912</v>
      </c>
      <c r="I261" s="91"/>
      <c r="J261" s="91"/>
      <c r="K261" s="91"/>
      <c r="L261" s="180"/>
      <c r="M261" s="180"/>
      <c r="N261" s="568" t="s">
        <v>171</v>
      </c>
      <c r="O261" s="564"/>
      <c r="P261" s="564"/>
      <c r="Q261" s="568" t="s">
        <v>171</v>
      </c>
      <c r="R261" s="568" t="s">
        <v>171</v>
      </c>
      <c r="S261" s="558">
        <v>351334</v>
      </c>
      <c r="T261" s="558">
        <v>368367</v>
      </c>
      <c r="U261" s="548" t="s">
        <v>188</v>
      </c>
      <c r="V261" s="548" t="s">
        <v>190</v>
      </c>
      <c r="W261" s="548" t="s">
        <v>189</v>
      </c>
      <c r="X261" s="558">
        <f>S261+T261</f>
        <v>719701</v>
      </c>
      <c r="Y261" s="95"/>
      <c r="Z261" s="95"/>
      <c r="AA261" s="96"/>
      <c r="AB261" s="96"/>
      <c r="AC261" s="97"/>
      <c r="AD261" s="97"/>
      <c r="AE261" s="97"/>
      <c r="AF261" s="96"/>
      <c r="AG261" s="97"/>
      <c r="AH261" s="97"/>
      <c r="AI261" s="97"/>
      <c r="AJ261" s="98"/>
      <c r="AK261" s="98"/>
      <c r="AL261" s="98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  <c r="BO261" s="95"/>
      <c r="BP261" s="95"/>
      <c r="BQ261" s="95"/>
      <c r="BR261" s="95"/>
      <c r="BS261" s="95"/>
      <c r="BT261" s="95"/>
      <c r="BU261" s="95"/>
      <c r="BV261" s="95"/>
      <c r="BW261" s="85"/>
      <c r="BX261" s="85"/>
      <c r="BY261" s="85"/>
      <c r="BZ261" s="85"/>
      <c r="CA261" s="85"/>
      <c r="CB261" s="85"/>
      <c r="CC261" s="85"/>
      <c r="CD261" s="85"/>
    </row>
    <row r="262" spans="1:82" s="86" customFormat="1" ht="15" customHeight="1" x14ac:dyDescent="0.2">
      <c r="A262" s="571"/>
      <c r="B262" s="543"/>
      <c r="C262" s="569"/>
      <c r="D262" s="93" t="s">
        <v>47</v>
      </c>
      <c r="E262" s="648">
        <v>50068807.350000001</v>
      </c>
      <c r="F262" s="151">
        <f>48096159+1972648.35</f>
        <v>50068807.350000001</v>
      </c>
      <c r="G262" s="91"/>
      <c r="H262" s="221">
        <f>48096159+1972648.35</f>
        <v>50068807.350000001</v>
      </c>
      <c r="I262" s="91"/>
      <c r="J262" s="91"/>
      <c r="K262" s="91"/>
      <c r="L262" s="180"/>
      <c r="M262" s="180"/>
      <c r="N262" s="569"/>
      <c r="O262" s="565"/>
      <c r="P262" s="565"/>
      <c r="Q262" s="569"/>
      <c r="R262" s="569"/>
      <c r="S262" s="550"/>
      <c r="T262" s="550"/>
      <c r="U262" s="548"/>
      <c r="V262" s="548"/>
      <c r="W262" s="548"/>
      <c r="X262" s="550"/>
      <c r="Y262" s="95"/>
      <c r="Z262" s="95"/>
      <c r="AA262" s="96"/>
      <c r="AB262" s="96"/>
      <c r="AC262" s="97"/>
      <c r="AD262" s="97"/>
      <c r="AE262" s="97"/>
      <c r="AF262" s="96"/>
      <c r="AG262" s="97"/>
      <c r="AH262" s="97"/>
      <c r="AI262" s="97"/>
      <c r="AJ262" s="98"/>
      <c r="AK262" s="98"/>
      <c r="AL262" s="98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5"/>
      <c r="BR262" s="95"/>
      <c r="BS262" s="95"/>
      <c r="BT262" s="95"/>
      <c r="BU262" s="95"/>
      <c r="BV262" s="95"/>
      <c r="BW262" s="85"/>
      <c r="BX262" s="85"/>
      <c r="BY262" s="85"/>
      <c r="BZ262" s="85"/>
      <c r="CA262" s="85"/>
      <c r="CB262" s="85"/>
      <c r="CC262" s="85"/>
      <c r="CD262" s="85"/>
    </row>
    <row r="263" spans="1:82" s="86" customFormat="1" ht="15" customHeight="1" x14ac:dyDescent="0.2">
      <c r="A263" s="571"/>
      <c r="B263" s="543"/>
      <c r="C263" s="569"/>
      <c r="D263" s="93" t="s">
        <v>50</v>
      </c>
      <c r="E263" s="157"/>
      <c r="F263" s="157"/>
      <c r="G263" s="91"/>
      <c r="H263" s="157"/>
      <c r="I263" s="91"/>
      <c r="J263" s="91"/>
      <c r="K263" s="91"/>
      <c r="L263" s="180"/>
      <c r="M263" s="180"/>
      <c r="N263" s="569"/>
      <c r="O263" s="565"/>
      <c r="P263" s="565"/>
      <c r="Q263" s="569"/>
      <c r="R263" s="569"/>
      <c r="S263" s="550"/>
      <c r="T263" s="550"/>
      <c r="U263" s="548"/>
      <c r="V263" s="548"/>
      <c r="W263" s="548"/>
      <c r="X263" s="550"/>
      <c r="Y263" s="95"/>
      <c r="Z263" s="95"/>
      <c r="AA263" s="96"/>
      <c r="AB263" s="96"/>
      <c r="AC263" s="97"/>
      <c r="AD263" s="97"/>
      <c r="AE263" s="97"/>
      <c r="AF263" s="96"/>
      <c r="AG263" s="97"/>
      <c r="AH263" s="97"/>
      <c r="AI263" s="97"/>
      <c r="AJ263" s="98"/>
      <c r="AK263" s="98"/>
      <c r="AL263" s="98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  <c r="BO263" s="95"/>
      <c r="BP263" s="95"/>
      <c r="BQ263" s="95"/>
      <c r="BR263" s="95"/>
      <c r="BS263" s="95"/>
      <c r="BT263" s="95"/>
      <c r="BU263" s="95"/>
      <c r="BV263" s="95"/>
      <c r="BW263" s="85"/>
      <c r="BX263" s="85"/>
      <c r="BY263" s="85"/>
      <c r="BZ263" s="85"/>
      <c r="CA263" s="85"/>
      <c r="CB263" s="85"/>
      <c r="CC263" s="85"/>
      <c r="CD263" s="85"/>
    </row>
    <row r="264" spans="1:82" s="86" customFormat="1" ht="22.5" x14ac:dyDescent="0.2">
      <c r="A264" s="571"/>
      <c r="B264" s="543"/>
      <c r="C264" s="569"/>
      <c r="D264" s="93" t="s">
        <v>53</v>
      </c>
      <c r="E264" s="150">
        <v>0</v>
      </c>
      <c r="F264" s="153">
        <v>0</v>
      </c>
      <c r="G264" s="91"/>
      <c r="H264" s="150">
        <v>0</v>
      </c>
      <c r="I264" s="91"/>
      <c r="J264" s="91"/>
      <c r="K264" s="91"/>
      <c r="L264" s="180"/>
      <c r="M264" s="180"/>
      <c r="N264" s="569"/>
      <c r="O264" s="565"/>
      <c r="P264" s="565"/>
      <c r="Q264" s="569"/>
      <c r="R264" s="569"/>
      <c r="S264" s="550"/>
      <c r="T264" s="550"/>
      <c r="U264" s="548"/>
      <c r="V264" s="548"/>
      <c r="W264" s="548"/>
      <c r="X264" s="550"/>
      <c r="Y264" s="95"/>
      <c r="Z264" s="95"/>
      <c r="AA264" s="96"/>
      <c r="AB264" s="96"/>
      <c r="AC264" s="97"/>
      <c r="AD264" s="97"/>
      <c r="AE264" s="97"/>
      <c r="AF264" s="96"/>
      <c r="AG264" s="97"/>
      <c r="AH264" s="97"/>
      <c r="AI264" s="97"/>
      <c r="AJ264" s="98"/>
      <c r="AK264" s="98"/>
      <c r="AL264" s="98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  <c r="BO264" s="95"/>
      <c r="BP264" s="95"/>
      <c r="BQ264" s="95"/>
      <c r="BR264" s="95"/>
      <c r="BS264" s="95"/>
      <c r="BT264" s="95"/>
      <c r="BU264" s="95"/>
      <c r="BV264" s="95"/>
      <c r="BW264" s="85"/>
      <c r="BX264" s="85"/>
      <c r="BY264" s="85"/>
      <c r="BZ264" s="85"/>
      <c r="CA264" s="85"/>
      <c r="CB264" s="85"/>
      <c r="CC264" s="85"/>
      <c r="CD264" s="85"/>
    </row>
    <row r="265" spans="1:82" s="86" customFormat="1" ht="15" customHeight="1" x14ac:dyDescent="0.2">
      <c r="A265" s="571"/>
      <c r="B265" s="543"/>
      <c r="C265" s="569"/>
      <c r="D265" s="577"/>
      <c r="E265" s="331"/>
      <c r="F265" s="574"/>
      <c r="G265" s="574"/>
      <c r="H265" s="574"/>
      <c r="I265" s="574"/>
      <c r="J265" s="574"/>
      <c r="K265" s="574"/>
      <c r="L265" s="574"/>
      <c r="M265" s="574"/>
      <c r="N265" s="569"/>
      <c r="O265" s="565"/>
      <c r="P265" s="565"/>
      <c r="Q265" s="569"/>
      <c r="R265" s="569"/>
      <c r="S265" s="550"/>
      <c r="T265" s="550"/>
      <c r="U265" s="548"/>
      <c r="V265" s="548"/>
      <c r="W265" s="548"/>
      <c r="X265" s="550"/>
      <c r="Y265" s="95"/>
      <c r="Z265" s="95"/>
      <c r="AA265" s="96"/>
      <c r="AB265" s="96"/>
      <c r="AC265" s="97"/>
      <c r="AD265" s="97"/>
      <c r="AE265" s="97"/>
      <c r="AF265" s="96"/>
      <c r="AG265" s="97"/>
      <c r="AH265" s="97"/>
      <c r="AI265" s="97"/>
      <c r="AJ265" s="98"/>
      <c r="AK265" s="98"/>
      <c r="AL265" s="98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  <c r="BO265" s="95"/>
      <c r="BP265" s="95"/>
      <c r="BQ265" s="95"/>
      <c r="BR265" s="95"/>
      <c r="BS265" s="95"/>
      <c r="BT265" s="95"/>
      <c r="BU265" s="95"/>
      <c r="BV265" s="95"/>
      <c r="BW265" s="85"/>
      <c r="BX265" s="85"/>
      <c r="BY265" s="85"/>
      <c r="BZ265" s="85"/>
      <c r="CA265" s="85"/>
      <c r="CB265" s="85"/>
      <c r="CC265" s="85"/>
      <c r="CD265" s="85"/>
    </row>
    <row r="266" spans="1:82" s="86" customFormat="1" ht="15" customHeight="1" x14ac:dyDescent="0.2">
      <c r="A266" s="571"/>
      <c r="B266" s="543"/>
      <c r="C266" s="569"/>
      <c r="D266" s="578"/>
      <c r="E266" s="332"/>
      <c r="F266" s="575"/>
      <c r="G266" s="575"/>
      <c r="H266" s="575"/>
      <c r="I266" s="575"/>
      <c r="J266" s="575"/>
      <c r="K266" s="575"/>
      <c r="L266" s="575"/>
      <c r="M266" s="575"/>
      <c r="N266" s="569"/>
      <c r="O266" s="565"/>
      <c r="P266" s="565"/>
      <c r="Q266" s="569"/>
      <c r="R266" s="569"/>
      <c r="S266" s="550"/>
      <c r="T266" s="550"/>
      <c r="U266" s="548"/>
      <c r="V266" s="548"/>
      <c r="W266" s="548"/>
      <c r="X266" s="550"/>
      <c r="Y266" s="95"/>
      <c r="Z266" s="95"/>
      <c r="AA266" s="96"/>
      <c r="AB266" s="96"/>
      <c r="AC266" s="97"/>
      <c r="AD266" s="97"/>
      <c r="AE266" s="97"/>
      <c r="AF266" s="96"/>
      <c r="AG266" s="97"/>
      <c r="AH266" s="97"/>
      <c r="AI266" s="97"/>
      <c r="AJ266" s="98"/>
      <c r="AK266" s="98"/>
      <c r="AL266" s="98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  <c r="BO266" s="95"/>
      <c r="BP266" s="95"/>
      <c r="BQ266" s="95"/>
      <c r="BR266" s="95"/>
      <c r="BS266" s="95"/>
      <c r="BT266" s="95"/>
      <c r="BU266" s="95"/>
      <c r="BV266" s="95"/>
      <c r="BW266" s="85"/>
      <c r="BX266" s="85"/>
      <c r="BY266" s="85"/>
      <c r="BZ266" s="85"/>
      <c r="CA266" s="85"/>
      <c r="CB266" s="85"/>
      <c r="CC266" s="85"/>
      <c r="CD266" s="85"/>
    </row>
    <row r="267" spans="1:82" s="86" customFormat="1" ht="15" customHeight="1" x14ac:dyDescent="0.2">
      <c r="A267" s="571"/>
      <c r="B267" s="543"/>
      <c r="C267" s="570"/>
      <c r="D267" s="579"/>
      <c r="E267" s="333"/>
      <c r="F267" s="576"/>
      <c r="G267" s="576"/>
      <c r="H267" s="576"/>
      <c r="I267" s="576"/>
      <c r="J267" s="576"/>
      <c r="K267" s="576"/>
      <c r="L267" s="576"/>
      <c r="M267" s="576"/>
      <c r="N267" s="570"/>
      <c r="O267" s="566"/>
      <c r="P267" s="566"/>
      <c r="Q267" s="570"/>
      <c r="R267" s="570"/>
      <c r="S267" s="551"/>
      <c r="T267" s="551"/>
      <c r="U267" s="548"/>
      <c r="V267" s="548"/>
      <c r="W267" s="548"/>
      <c r="X267" s="551"/>
      <c r="Y267" s="95"/>
      <c r="Z267" s="95"/>
      <c r="AA267" s="96"/>
      <c r="AB267" s="96"/>
      <c r="AC267" s="97"/>
      <c r="AD267" s="97"/>
      <c r="AE267" s="97"/>
      <c r="AF267" s="96"/>
      <c r="AG267" s="97"/>
      <c r="AH267" s="97"/>
      <c r="AI267" s="97"/>
      <c r="AJ267" s="98"/>
      <c r="AK267" s="98"/>
      <c r="AL267" s="98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  <c r="BO267" s="95"/>
      <c r="BP267" s="95"/>
      <c r="BQ267" s="95"/>
      <c r="BR267" s="95"/>
      <c r="BS267" s="95"/>
      <c r="BT267" s="95"/>
      <c r="BU267" s="95"/>
      <c r="BV267" s="95"/>
      <c r="BW267" s="85"/>
      <c r="BX267" s="85"/>
      <c r="BY267" s="85"/>
      <c r="BZ267" s="85"/>
      <c r="CA267" s="85"/>
      <c r="CB267" s="85"/>
      <c r="CC267" s="85"/>
      <c r="CD267" s="85"/>
    </row>
    <row r="268" spans="1:82" s="86" customFormat="1" ht="15" customHeight="1" x14ac:dyDescent="0.2">
      <c r="A268" s="571"/>
      <c r="B268" s="543"/>
      <c r="C268" s="567" t="s">
        <v>172</v>
      </c>
      <c r="D268" s="93" t="s">
        <v>44</v>
      </c>
      <c r="E268" s="214">
        <v>47</v>
      </c>
      <c r="F268" s="151">
        <v>47</v>
      </c>
      <c r="G268" s="91"/>
      <c r="H268" s="214">
        <v>47</v>
      </c>
      <c r="I268" s="91"/>
      <c r="J268" s="91"/>
      <c r="K268" s="91"/>
      <c r="L268" s="180"/>
      <c r="M268" s="180"/>
      <c r="N268" s="567" t="s">
        <v>172</v>
      </c>
      <c r="O268" s="564"/>
      <c r="P268" s="564"/>
      <c r="Q268" s="567" t="s">
        <v>172</v>
      </c>
      <c r="R268" s="567" t="s">
        <v>172</v>
      </c>
      <c r="S268" s="558">
        <v>3765</v>
      </c>
      <c r="T268" s="558">
        <v>3565</v>
      </c>
      <c r="U268" s="548" t="s">
        <v>188</v>
      </c>
      <c r="V268" s="548" t="s">
        <v>190</v>
      </c>
      <c r="W268" s="548" t="s">
        <v>189</v>
      </c>
      <c r="X268" s="558">
        <f>S268+T268</f>
        <v>7330</v>
      </c>
      <c r="Y268" s="95"/>
      <c r="Z268" s="95"/>
      <c r="AA268" s="96"/>
      <c r="AB268" s="96"/>
      <c r="AC268" s="97"/>
      <c r="AD268" s="97"/>
      <c r="AE268" s="97"/>
      <c r="AF268" s="96"/>
      <c r="AG268" s="97"/>
      <c r="AH268" s="97"/>
      <c r="AI268" s="97"/>
      <c r="AJ268" s="98"/>
      <c r="AK268" s="98"/>
      <c r="AL268" s="98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  <c r="BO268" s="95"/>
      <c r="BP268" s="95"/>
      <c r="BQ268" s="95"/>
      <c r="BR268" s="95"/>
      <c r="BS268" s="95"/>
      <c r="BT268" s="95"/>
      <c r="BU268" s="95"/>
      <c r="BV268" s="95"/>
      <c r="BW268" s="85"/>
      <c r="BX268" s="85"/>
      <c r="BY268" s="85"/>
      <c r="BZ268" s="85"/>
      <c r="CA268" s="85"/>
      <c r="CB268" s="85"/>
      <c r="CC268" s="85"/>
      <c r="CD268" s="85"/>
    </row>
    <row r="269" spans="1:82" s="86" customFormat="1" ht="15" customHeight="1" x14ac:dyDescent="0.2">
      <c r="A269" s="571"/>
      <c r="B269" s="543"/>
      <c r="C269" s="567"/>
      <c r="D269" s="93" t="s">
        <v>47</v>
      </c>
      <c r="E269" s="648">
        <v>50068807.350000001</v>
      </c>
      <c r="F269" s="151">
        <f>48096159+1972648.35</f>
        <v>50068807.350000001</v>
      </c>
      <c r="G269" s="91"/>
      <c r="H269" s="221">
        <f>48096159+1972648.35</f>
        <v>50068807.350000001</v>
      </c>
      <c r="I269" s="91"/>
      <c r="J269" s="91"/>
      <c r="K269" s="91"/>
      <c r="L269" s="180"/>
      <c r="M269" s="180"/>
      <c r="N269" s="567"/>
      <c r="O269" s="565"/>
      <c r="P269" s="565"/>
      <c r="Q269" s="567"/>
      <c r="R269" s="567"/>
      <c r="S269" s="550"/>
      <c r="T269" s="550"/>
      <c r="U269" s="548"/>
      <c r="V269" s="548"/>
      <c r="W269" s="548"/>
      <c r="X269" s="550"/>
      <c r="Y269" s="95"/>
      <c r="Z269" s="95"/>
      <c r="AA269" s="96"/>
      <c r="AB269" s="96"/>
      <c r="AC269" s="97"/>
      <c r="AD269" s="97"/>
      <c r="AE269" s="97"/>
      <c r="AF269" s="96"/>
      <c r="AG269" s="97"/>
      <c r="AH269" s="97"/>
      <c r="AI269" s="97"/>
      <c r="AJ269" s="98"/>
      <c r="AK269" s="98"/>
      <c r="AL269" s="98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  <c r="BO269" s="95"/>
      <c r="BP269" s="95"/>
      <c r="BQ269" s="95"/>
      <c r="BR269" s="95"/>
      <c r="BS269" s="95"/>
      <c r="BT269" s="95"/>
      <c r="BU269" s="95"/>
      <c r="BV269" s="95"/>
      <c r="BW269" s="85"/>
      <c r="BX269" s="85"/>
      <c r="BY269" s="85"/>
      <c r="BZ269" s="85"/>
      <c r="CA269" s="85"/>
      <c r="CB269" s="85"/>
      <c r="CC269" s="85"/>
      <c r="CD269" s="85"/>
    </row>
    <row r="270" spans="1:82" s="86" customFormat="1" ht="15" customHeight="1" x14ac:dyDescent="0.2">
      <c r="A270" s="571"/>
      <c r="B270" s="543"/>
      <c r="C270" s="567"/>
      <c r="D270" s="93" t="s">
        <v>50</v>
      </c>
      <c r="E270" s="157"/>
      <c r="F270" s="157"/>
      <c r="G270" s="91"/>
      <c r="H270" s="157"/>
      <c r="I270" s="91"/>
      <c r="J270" s="91"/>
      <c r="K270" s="91"/>
      <c r="L270" s="180"/>
      <c r="M270" s="180"/>
      <c r="N270" s="567"/>
      <c r="O270" s="565"/>
      <c r="P270" s="565"/>
      <c r="Q270" s="567"/>
      <c r="R270" s="567"/>
      <c r="S270" s="550"/>
      <c r="T270" s="550"/>
      <c r="U270" s="548"/>
      <c r="V270" s="548"/>
      <c r="W270" s="548"/>
      <c r="X270" s="550"/>
      <c r="Y270" s="95"/>
      <c r="Z270" s="95"/>
      <c r="AA270" s="96"/>
      <c r="AB270" s="96"/>
      <c r="AC270" s="97"/>
      <c r="AD270" s="97"/>
      <c r="AE270" s="97"/>
      <c r="AF270" s="96"/>
      <c r="AG270" s="97"/>
      <c r="AH270" s="97"/>
      <c r="AI270" s="97"/>
      <c r="AJ270" s="98"/>
      <c r="AK270" s="98"/>
      <c r="AL270" s="98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  <c r="BV270" s="95"/>
      <c r="BW270" s="85"/>
      <c r="BX270" s="85"/>
      <c r="BY270" s="85"/>
      <c r="BZ270" s="85"/>
      <c r="CA270" s="85"/>
      <c r="CB270" s="85"/>
      <c r="CC270" s="85"/>
      <c r="CD270" s="85"/>
    </row>
    <row r="271" spans="1:82" s="86" customFormat="1" ht="22.5" x14ac:dyDescent="0.2">
      <c r="A271" s="571"/>
      <c r="B271" s="543"/>
      <c r="C271" s="567"/>
      <c r="D271" s="93" t="s">
        <v>53</v>
      </c>
      <c r="E271" s="150">
        <v>0</v>
      </c>
      <c r="F271" s="153">
        <v>0</v>
      </c>
      <c r="G271" s="91"/>
      <c r="H271" s="150">
        <v>0</v>
      </c>
      <c r="I271" s="91"/>
      <c r="J271" s="91"/>
      <c r="K271" s="91"/>
      <c r="L271" s="180"/>
      <c r="M271" s="180"/>
      <c r="N271" s="567"/>
      <c r="O271" s="565"/>
      <c r="P271" s="565"/>
      <c r="Q271" s="567"/>
      <c r="R271" s="567"/>
      <c r="S271" s="550"/>
      <c r="T271" s="550"/>
      <c r="U271" s="548"/>
      <c r="V271" s="548"/>
      <c r="W271" s="548"/>
      <c r="X271" s="550"/>
      <c r="Y271" s="95"/>
      <c r="Z271" s="95"/>
      <c r="AA271" s="96"/>
      <c r="AB271" s="96"/>
      <c r="AC271" s="97"/>
      <c r="AD271" s="97"/>
      <c r="AE271" s="97"/>
      <c r="AF271" s="96"/>
      <c r="AG271" s="97"/>
      <c r="AH271" s="97"/>
      <c r="AI271" s="97"/>
      <c r="AJ271" s="98"/>
      <c r="AK271" s="98"/>
      <c r="AL271" s="98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  <c r="BV271" s="95"/>
      <c r="BW271" s="85"/>
      <c r="BX271" s="85"/>
      <c r="BY271" s="85"/>
      <c r="BZ271" s="85"/>
      <c r="CA271" s="85"/>
      <c r="CB271" s="85"/>
      <c r="CC271" s="85"/>
      <c r="CD271" s="85"/>
    </row>
    <row r="272" spans="1:82" s="86" customFormat="1" ht="15" customHeight="1" x14ac:dyDescent="0.2">
      <c r="A272" s="571"/>
      <c r="B272" s="543"/>
      <c r="C272" s="567"/>
      <c r="D272" s="577"/>
      <c r="E272" s="331"/>
      <c r="F272" s="574"/>
      <c r="G272" s="574"/>
      <c r="H272" s="574"/>
      <c r="I272" s="574"/>
      <c r="J272" s="574"/>
      <c r="K272" s="574"/>
      <c r="L272" s="574"/>
      <c r="M272" s="574"/>
      <c r="N272" s="567"/>
      <c r="O272" s="565"/>
      <c r="P272" s="565"/>
      <c r="Q272" s="567"/>
      <c r="R272" s="567"/>
      <c r="S272" s="550"/>
      <c r="T272" s="550"/>
      <c r="U272" s="548"/>
      <c r="V272" s="548"/>
      <c r="W272" s="548"/>
      <c r="X272" s="550"/>
      <c r="Y272" s="95"/>
      <c r="Z272" s="95"/>
      <c r="AA272" s="96"/>
      <c r="AB272" s="96"/>
      <c r="AC272" s="97"/>
      <c r="AD272" s="97"/>
      <c r="AE272" s="97"/>
      <c r="AF272" s="96"/>
      <c r="AG272" s="97"/>
      <c r="AH272" s="97"/>
      <c r="AI272" s="97"/>
      <c r="AJ272" s="98"/>
      <c r="AK272" s="98"/>
      <c r="AL272" s="98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  <c r="BV272" s="95"/>
      <c r="BW272" s="85"/>
      <c r="BX272" s="85"/>
      <c r="BY272" s="85"/>
      <c r="BZ272" s="85"/>
      <c r="CA272" s="85"/>
      <c r="CB272" s="85"/>
      <c r="CC272" s="85"/>
      <c r="CD272" s="85"/>
    </row>
    <row r="273" spans="1:82" s="86" customFormat="1" ht="15" customHeight="1" x14ac:dyDescent="0.2">
      <c r="A273" s="571"/>
      <c r="B273" s="543"/>
      <c r="C273" s="567"/>
      <c r="D273" s="578"/>
      <c r="E273" s="332"/>
      <c r="F273" s="575"/>
      <c r="G273" s="575"/>
      <c r="H273" s="575"/>
      <c r="I273" s="575"/>
      <c r="J273" s="575"/>
      <c r="K273" s="575"/>
      <c r="L273" s="575"/>
      <c r="M273" s="575"/>
      <c r="N273" s="567"/>
      <c r="O273" s="565"/>
      <c r="P273" s="565"/>
      <c r="Q273" s="567"/>
      <c r="R273" s="567"/>
      <c r="S273" s="550"/>
      <c r="T273" s="550"/>
      <c r="U273" s="548"/>
      <c r="V273" s="548"/>
      <c r="W273" s="548"/>
      <c r="X273" s="550"/>
      <c r="Y273" s="95"/>
      <c r="Z273" s="95"/>
      <c r="AA273" s="96"/>
      <c r="AB273" s="96"/>
      <c r="AC273" s="97"/>
      <c r="AD273" s="97"/>
      <c r="AE273" s="97"/>
      <c r="AF273" s="96"/>
      <c r="AG273" s="97"/>
      <c r="AH273" s="97"/>
      <c r="AI273" s="97"/>
      <c r="AJ273" s="98"/>
      <c r="AK273" s="98"/>
      <c r="AL273" s="98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  <c r="BV273" s="95"/>
      <c r="BW273" s="85"/>
      <c r="BX273" s="85"/>
      <c r="BY273" s="85"/>
      <c r="BZ273" s="85"/>
      <c r="CA273" s="85"/>
      <c r="CB273" s="85"/>
      <c r="CC273" s="85"/>
      <c r="CD273" s="85"/>
    </row>
    <row r="274" spans="1:82" s="86" customFormat="1" ht="15" customHeight="1" x14ac:dyDescent="0.2">
      <c r="A274" s="571"/>
      <c r="B274" s="543"/>
      <c r="C274" s="567"/>
      <c r="D274" s="579"/>
      <c r="E274" s="333"/>
      <c r="F274" s="576"/>
      <c r="G274" s="576"/>
      <c r="H274" s="576"/>
      <c r="I274" s="576"/>
      <c r="J274" s="576"/>
      <c r="K274" s="576"/>
      <c r="L274" s="576"/>
      <c r="M274" s="576"/>
      <c r="N274" s="567"/>
      <c r="O274" s="566"/>
      <c r="P274" s="566"/>
      <c r="Q274" s="567"/>
      <c r="R274" s="567"/>
      <c r="S274" s="551"/>
      <c r="T274" s="551"/>
      <c r="U274" s="548"/>
      <c r="V274" s="548"/>
      <c r="W274" s="548"/>
      <c r="X274" s="551"/>
      <c r="Y274" s="95"/>
      <c r="Z274" s="95"/>
      <c r="AA274" s="96"/>
      <c r="AB274" s="96"/>
      <c r="AC274" s="97"/>
      <c r="AD274" s="97"/>
      <c r="AE274" s="97"/>
      <c r="AF274" s="96"/>
      <c r="AG274" s="97"/>
      <c r="AH274" s="97"/>
      <c r="AI274" s="97"/>
      <c r="AJ274" s="98"/>
      <c r="AK274" s="98"/>
      <c r="AL274" s="98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  <c r="BO274" s="95"/>
      <c r="BP274" s="95"/>
      <c r="BQ274" s="95"/>
      <c r="BR274" s="95"/>
      <c r="BS274" s="95"/>
      <c r="BT274" s="95"/>
      <c r="BU274" s="95"/>
      <c r="BV274" s="95"/>
      <c r="BW274" s="85"/>
      <c r="BX274" s="85"/>
      <c r="BY274" s="85"/>
      <c r="BZ274" s="85"/>
      <c r="CA274" s="85"/>
      <c r="CB274" s="85"/>
      <c r="CC274" s="85"/>
      <c r="CD274" s="85"/>
    </row>
    <row r="275" spans="1:82" s="242" customFormat="1" ht="22.5" customHeight="1" x14ac:dyDescent="0.2">
      <c r="A275" s="571"/>
      <c r="B275" s="543"/>
      <c r="C275" s="608" t="s">
        <v>219</v>
      </c>
      <c r="D275" s="234" t="s">
        <v>55</v>
      </c>
      <c r="E275" s="352">
        <v>40673</v>
      </c>
      <c r="F275" s="236"/>
      <c r="G275" s="236"/>
      <c r="H275" s="235">
        <f>H135+H142+H149+H156+H163+H170+H177+H184+H191+H198+H205+H212+H219+H226+H233+H240+H247+H254+H261+H268</f>
        <v>40673</v>
      </c>
      <c r="I275" s="236"/>
      <c r="J275" s="236"/>
      <c r="K275" s="236"/>
      <c r="L275" s="237"/>
      <c r="M275" s="237"/>
      <c r="N275" s="561"/>
      <c r="O275" s="561"/>
      <c r="P275" s="561"/>
      <c r="Q275" s="561"/>
      <c r="R275" s="561"/>
      <c r="S275" s="552">
        <f>SUM(S135:S274)</f>
        <v>3716127</v>
      </c>
      <c r="T275" s="552">
        <f>SUM(T135:T274)</f>
        <v>4118475</v>
      </c>
      <c r="U275" s="552"/>
      <c r="V275" s="552"/>
      <c r="W275" s="552"/>
      <c r="X275" s="552">
        <v>7834602</v>
      </c>
      <c r="Y275" s="238"/>
      <c r="Z275" s="238"/>
      <c r="AA275" s="239"/>
      <c r="AB275" s="239"/>
      <c r="AC275" s="240"/>
      <c r="AD275" s="240"/>
      <c r="AE275" s="240"/>
      <c r="AF275" s="239"/>
      <c r="AG275" s="240"/>
      <c r="AH275" s="240"/>
      <c r="AI275" s="240"/>
      <c r="AJ275" s="241"/>
      <c r="AK275" s="241"/>
      <c r="AL275" s="241"/>
      <c r="AM275" s="238"/>
      <c r="AN275" s="238"/>
      <c r="AO275" s="238"/>
      <c r="AP275" s="238"/>
      <c r="AQ275" s="238"/>
      <c r="AR275" s="238"/>
      <c r="AS275" s="238"/>
      <c r="AT275" s="238"/>
      <c r="AU275" s="238"/>
      <c r="AV275" s="238"/>
      <c r="AW275" s="238"/>
      <c r="AX275" s="238"/>
      <c r="AY275" s="238"/>
      <c r="AZ275" s="238"/>
      <c r="BA275" s="238"/>
      <c r="BB275" s="238"/>
      <c r="BC275" s="238"/>
      <c r="BD275" s="238"/>
      <c r="BE275" s="238"/>
      <c r="BF275" s="238"/>
      <c r="BG275" s="238"/>
      <c r="BH275" s="238"/>
      <c r="BI275" s="238"/>
      <c r="BJ275" s="238"/>
      <c r="BK275" s="238"/>
      <c r="BL275" s="238"/>
      <c r="BM275" s="238"/>
      <c r="BN275" s="238"/>
      <c r="BO275" s="238"/>
      <c r="BP275" s="238"/>
      <c r="BQ275" s="238"/>
      <c r="BR275" s="238"/>
      <c r="BS275" s="238"/>
      <c r="BT275" s="238"/>
      <c r="BU275" s="238"/>
      <c r="BV275" s="238"/>
      <c r="BW275" s="238"/>
      <c r="BX275" s="238"/>
      <c r="BY275" s="238"/>
      <c r="BZ275" s="238"/>
      <c r="CA275" s="238"/>
      <c r="CB275" s="238"/>
      <c r="CC275" s="238"/>
      <c r="CD275" s="238"/>
    </row>
    <row r="276" spans="1:82" s="242" customFormat="1" ht="26.25" customHeight="1" x14ac:dyDescent="0.2">
      <c r="A276" s="571"/>
      <c r="B276" s="543"/>
      <c r="C276" s="609"/>
      <c r="D276" s="234" t="s">
        <v>58</v>
      </c>
      <c r="E276" s="351">
        <v>1003872216.0000002</v>
      </c>
      <c r="F276" s="236"/>
      <c r="G276" s="236"/>
      <c r="H276" s="243">
        <f>H127+H136+H143+H150+H157+H164+H171+H178+H185+H192+H199+H206+H213+H220+H227+H234+H241+H248+H255+H262+H269</f>
        <v>1003872216.0000002</v>
      </c>
      <c r="I276" s="236"/>
      <c r="J276" s="236"/>
      <c r="K276" s="236"/>
      <c r="L276" s="237"/>
      <c r="M276" s="237"/>
      <c r="N276" s="562"/>
      <c r="O276" s="562"/>
      <c r="P276" s="562"/>
      <c r="Q276" s="562"/>
      <c r="R276" s="562"/>
      <c r="S276" s="553"/>
      <c r="T276" s="553"/>
      <c r="U276" s="553"/>
      <c r="V276" s="553"/>
      <c r="W276" s="553"/>
      <c r="X276" s="553"/>
      <c r="Y276" s="238"/>
      <c r="Z276" s="238"/>
      <c r="AA276" s="239"/>
      <c r="AB276" s="239"/>
      <c r="AC276" s="240"/>
      <c r="AD276" s="240"/>
      <c r="AE276" s="240"/>
      <c r="AF276" s="239"/>
      <c r="AG276" s="240"/>
      <c r="AH276" s="240"/>
      <c r="AI276" s="240"/>
      <c r="AJ276" s="241"/>
      <c r="AK276" s="241"/>
      <c r="AL276" s="241"/>
      <c r="AM276" s="238"/>
      <c r="AN276" s="238"/>
      <c r="AO276" s="238"/>
      <c r="AP276" s="238"/>
      <c r="AQ276" s="238"/>
      <c r="AR276" s="238"/>
      <c r="AS276" s="238"/>
      <c r="AT276" s="238"/>
      <c r="AU276" s="238"/>
      <c r="AV276" s="238"/>
      <c r="AW276" s="238"/>
      <c r="AX276" s="238"/>
      <c r="AY276" s="238"/>
      <c r="AZ276" s="238"/>
      <c r="BA276" s="238"/>
      <c r="BB276" s="238"/>
      <c r="BC276" s="238"/>
      <c r="BD276" s="238"/>
      <c r="BE276" s="238"/>
      <c r="BF276" s="238"/>
      <c r="BG276" s="238"/>
      <c r="BH276" s="238"/>
      <c r="BI276" s="238"/>
      <c r="BJ276" s="238"/>
      <c r="BK276" s="238"/>
      <c r="BL276" s="238"/>
      <c r="BM276" s="238"/>
      <c r="BN276" s="238"/>
      <c r="BO276" s="238"/>
      <c r="BP276" s="238"/>
      <c r="BQ276" s="238"/>
      <c r="BR276" s="238"/>
      <c r="BS276" s="238"/>
      <c r="BT276" s="238"/>
      <c r="BU276" s="238"/>
      <c r="BV276" s="238"/>
      <c r="BW276" s="238"/>
      <c r="BX276" s="238"/>
      <c r="BY276" s="238"/>
      <c r="BZ276" s="238"/>
      <c r="CA276" s="238"/>
      <c r="CB276" s="238"/>
      <c r="CC276" s="238"/>
      <c r="CD276" s="238"/>
    </row>
    <row r="277" spans="1:82" s="242" customFormat="1" ht="21" customHeight="1" x14ac:dyDescent="0.2">
      <c r="A277" s="571"/>
      <c r="B277" s="543"/>
      <c r="C277" s="609"/>
      <c r="D277" s="234" t="s">
        <v>50</v>
      </c>
      <c r="E277" s="350"/>
      <c r="F277" s="236"/>
      <c r="G277" s="236"/>
      <c r="H277" s="244"/>
      <c r="I277" s="236"/>
      <c r="J277" s="236"/>
      <c r="K277" s="236"/>
      <c r="L277" s="237"/>
      <c r="M277" s="237"/>
      <c r="N277" s="562"/>
      <c r="O277" s="562"/>
      <c r="P277" s="562"/>
      <c r="Q277" s="562"/>
      <c r="R277" s="562"/>
      <c r="S277" s="553"/>
      <c r="T277" s="553"/>
      <c r="U277" s="553"/>
      <c r="V277" s="553"/>
      <c r="W277" s="553"/>
      <c r="X277" s="553"/>
      <c r="Y277" s="238"/>
      <c r="Z277" s="238"/>
      <c r="AA277" s="239"/>
      <c r="AB277" s="239"/>
      <c r="AC277" s="240"/>
      <c r="AD277" s="240"/>
      <c r="AE277" s="240"/>
      <c r="AF277" s="239"/>
      <c r="AG277" s="240"/>
      <c r="AH277" s="240"/>
      <c r="AI277" s="240"/>
      <c r="AJ277" s="241"/>
      <c r="AK277" s="241"/>
      <c r="AL277" s="241"/>
      <c r="AM277" s="238"/>
      <c r="AN277" s="238"/>
      <c r="AO277" s="238"/>
      <c r="AP277" s="238"/>
      <c r="AQ277" s="238"/>
      <c r="AR277" s="238"/>
      <c r="AS277" s="238"/>
      <c r="AT277" s="238"/>
      <c r="AU277" s="238"/>
      <c r="AV277" s="238"/>
      <c r="AW277" s="238"/>
      <c r="AX277" s="238"/>
      <c r="AY277" s="238"/>
      <c r="AZ277" s="238"/>
      <c r="BA277" s="238"/>
      <c r="BB277" s="238"/>
      <c r="BC277" s="238"/>
      <c r="BD277" s="238"/>
      <c r="BE277" s="238"/>
      <c r="BF277" s="238"/>
      <c r="BG277" s="238"/>
      <c r="BH277" s="238"/>
      <c r="BI277" s="238"/>
      <c r="BJ277" s="238"/>
      <c r="BK277" s="238"/>
      <c r="BL277" s="238"/>
      <c r="BM277" s="238"/>
      <c r="BN277" s="238"/>
      <c r="BO277" s="238"/>
      <c r="BP277" s="238"/>
      <c r="BQ277" s="238"/>
      <c r="BR277" s="238"/>
      <c r="BS277" s="238"/>
      <c r="BT277" s="238"/>
      <c r="BU277" s="238"/>
      <c r="BV277" s="238"/>
      <c r="BW277" s="238"/>
      <c r="BX277" s="238"/>
      <c r="BY277" s="238"/>
      <c r="BZ277" s="238"/>
      <c r="CA277" s="238"/>
      <c r="CB277" s="238"/>
      <c r="CC277" s="238"/>
      <c r="CD277" s="238"/>
    </row>
    <row r="278" spans="1:82" s="242" customFormat="1" ht="21" customHeight="1" x14ac:dyDescent="0.2">
      <c r="A278" s="571"/>
      <c r="B278" s="543"/>
      <c r="C278" s="610"/>
      <c r="D278" s="234" t="s">
        <v>53</v>
      </c>
      <c r="E278" s="349">
        <v>0</v>
      </c>
      <c r="F278" s="236"/>
      <c r="G278" s="236"/>
      <c r="H278" s="245">
        <v>0</v>
      </c>
      <c r="I278" s="236"/>
      <c r="J278" s="236"/>
      <c r="K278" s="236"/>
      <c r="L278" s="237"/>
      <c r="M278" s="237"/>
      <c r="N278" s="563"/>
      <c r="O278" s="563"/>
      <c r="P278" s="563"/>
      <c r="Q278" s="563"/>
      <c r="R278" s="563"/>
      <c r="S278" s="554"/>
      <c r="T278" s="554"/>
      <c r="U278" s="554"/>
      <c r="V278" s="554"/>
      <c r="W278" s="554"/>
      <c r="X278" s="554"/>
      <c r="Y278" s="238"/>
      <c r="Z278" s="238"/>
      <c r="AA278" s="239"/>
      <c r="AB278" s="239"/>
      <c r="AC278" s="240"/>
      <c r="AD278" s="240"/>
      <c r="AE278" s="240"/>
      <c r="AF278" s="239"/>
      <c r="AG278" s="240"/>
      <c r="AH278" s="240"/>
      <c r="AI278" s="240"/>
      <c r="AJ278" s="241"/>
      <c r="AK278" s="241"/>
      <c r="AL278" s="241"/>
      <c r="AM278" s="238"/>
      <c r="AN278" s="238"/>
      <c r="AO278" s="238"/>
      <c r="AP278" s="238"/>
      <c r="AQ278" s="238"/>
      <c r="AR278" s="238"/>
      <c r="AS278" s="238"/>
      <c r="AT278" s="238"/>
      <c r="AU278" s="238"/>
      <c r="AV278" s="238"/>
      <c r="AW278" s="238"/>
      <c r="AX278" s="238"/>
      <c r="AY278" s="238"/>
      <c r="AZ278" s="238"/>
      <c r="BA278" s="238"/>
      <c r="BB278" s="238"/>
      <c r="BC278" s="238"/>
      <c r="BD278" s="238"/>
      <c r="BE278" s="238"/>
      <c r="BF278" s="238"/>
      <c r="BG278" s="238"/>
      <c r="BH278" s="238"/>
      <c r="BI278" s="238"/>
      <c r="BJ278" s="238"/>
      <c r="BK278" s="238"/>
      <c r="BL278" s="238"/>
      <c r="BM278" s="238"/>
      <c r="BN278" s="238"/>
      <c r="BO278" s="238"/>
      <c r="BP278" s="238"/>
      <c r="BQ278" s="238"/>
      <c r="BR278" s="238"/>
      <c r="BS278" s="238"/>
      <c r="BT278" s="238"/>
      <c r="BU278" s="238"/>
      <c r="BV278" s="238"/>
      <c r="BW278" s="238"/>
      <c r="BX278" s="238"/>
      <c r="BY278" s="238"/>
      <c r="BZ278" s="238"/>
      <c r="CA278" s="238"/>
      <c r="CB278" s="238"/>
      <c r="CC278" s="238"/>
      <c r="CD278" s="238"/>
    </row>
    <row r="279" spans="1:82" s="86" customFormat="1" ht="15" customHeight="1" x14ac:dyDescent="0.2">
      <c r="A279" s="571"/>
      <c r="B279" s="543"/>
      <c r="C279" s="571" t="s">
        <v>179</v>
      </c>
      <c r="D279" s="215" t="s">
        <v>44</v>
      </c>
      <c r="E279" s="348">
        <v>2225</v>
      </c>
      <c r="F279" s="91"/>
      <c r="G279" s="91"/>
      <c r="H279" s="150">
        <v>2225</v>
      </c>
      <c r="I279" s="91"/>
      <c r="J279" s="91"/>
      <c r="K279" s="91"/>
      <c r="L279" s="180"/>
      <c r="M279" s="180"/>
      <c r="N279" s="560" t="s">
        <v>158</v>
      </c>
      <c r="O279" s="560" t="s">
        <v>213</v>
      </c>
      <c r="P279" s="547"/>
      <c r="Q279" s="560" t="s">
        <v>204</v>
      </c>
      <c r="R279" s="547" t="s">
        <v>214</v>
      </c>
      <c r="S279" s="555">
        <v>2441</v>
      </c>
      <c r="T279" s="555">
        <v>2380</v>
      </c>
      <c r="U279" s="548" t="s">
        <v>188</v>
      </c>
      <c r="V279" s="548" t="s">
        <v>190</v>
      </c>
      <c r="W279" s="548" t="s">
        <v>189</v>
      </c>
      <c r="X279" s="558">
        <f>S279+T279</f>
        <v>4821</v>
      </c>
      <c r="Y279" s="95"/>
      <c r="Z279" s="95"/>
      <c r="AA279" s="96"/>
      <c r="AB279" s="96"/>
      <c r="AC279" s="97"/>
      <c r="AD279" s="97"/>
      <c r="AE279" s="97"/>
      <c r="AF279" s="96"/>
      <c r="AG279" s="97"/>
      <c r="AH279" s="97"/>
      <c r="AI279" s="97"/>
      <c r="AJ279" s="98"/>
      <c r="AK279" s="98"/>
      <c r="AL279" s="98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  <c r="BO279" s="95"/>
      <c r="BP279" s="95"/>
      <c r="BQ279" s="95"/>
      <c r="BR279" s="95"/>
      <c r="BS279" s="95"/>
      <c r="BT279" s="95"/>
      <c r="BU279" s="95"/>
      <c r="BV279" s="95"/>
      <c r="BW279" s="85"/>
      <c r="BX279" s="85"/>
      <c r="BY279" s="85"/>
      <c r="BZ279" s="85"/>
      <c r="CA279" s="85"/>
      <c r="CB279" s="85"/>
      <c r="CC279" s="85"/>
      <c r="CD279" s="85"/>
    </row>
    <row r="280" spans="1:82" s="86" customFormat="1" ht="15" customHeight="1" x14ac:dyDescent="0.2">
      <c r="A280" s="571"/>
      <c r="B280" s="543"/>
      <c r="C280" s="571"/>
      <c r="D280" s="216" t="s">
        <v>47</v>
      </c>
      <c r="E280" s="652">
        <v>73382452</v>
      </c>
      <c r="F280" s="91"/>
      <c r="G280" s="91"/>
      <c r="H280" s="221">
        <v>73382452</v>
      </c>
      <c r="I280" s="91"/>
      <c r="J280" s="91"/>
      <c r="K280" s="91"/>
      <c r="L280" s="180"/>
      <c r="M280" s="180"/>
      <c r="N280" s="560"/>
      <c r="O280" s="560"/>
      <c r="P280" s="547"/>
      <c r="Q280" s="560"/>
      <c r="R280" s="547"/>
      <c r="S280" s="556"/>
      <c r="T280" s="556"/>
      <c r="U280" s="548"/>
      <c r="V280" s="548"/>
      <c r="W280" s="548"/>
      <c r="X280" s="550"/>
      <c r="Y280" s="95"/>
      <c r="Z280" s="95"/>
      <c r="AA280" s="96"/>
      <c r="AB280" s="96"/>
      <c r="AC280" s="97"/>
      <c r="AD280" s="97"/>
      <c r="AE280" s="97"/>
      <c r="AF280" s="96"/>
      <c r="AG280" s="97"/>
      <c r="AH280" s="97"/>
      <c r="AI280" s="97"/>
      <c r="AJ280" s="98"/>
      <c r="AK280" s="98"/>
      <c r="AL280" s="98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  <c r="BO280" s="95"/>
      <c r="BP280" s="95"/>
      <c r="BQ280" s="95"/>
      <c r="BR280" s="95"/>
      <c r="BS280" s="95"/>
      <c r="BT280" s="95"/>
      <c r="BU280" s="95"/>
      <c r="BV280" s="95"/>
      <c r="BW280" s="85"/>
      <c r="BX280" s="85"/>
      <c r="BY280" s="85"/>
      <c r="BZ280" s="85"/>
      <c r="CA280" s="85"/>
      <c r="CB280" s="85"/>
      <c r="CC280" s="85"/>
      <c r="CD280" s="85"/>
    </row>
    <row r="281" spans="1:82" s="86" customFormat="1" ht="15" customHeight="1" x14ac:dyDescent="0.2">
      <c r="A281" s="571"/>
      <c r="B281" s="543"/>
      <c r="C281" s="571"/>
      <c r="D281" s="216" t="s">
        <v>50</v>
      </c>
      <c r="E281" s="348"/>
      <c r="F281" s="91"/>
      <c r="G281" s="91"/>
      <c r="H281" s="150"/>
      <c r="I281" s="91"/>
      <c r="J281" s="91"/>
      <c r="K281" s="91"/>
      <c r="L281" s="180"/>
      <c r="M281" s="180"/>
      <c r="N281" s="560"/>
      <c r="O281" s="560"/>
      <c r="P281" s="547"/>
      <c r="Q281" s="560"/>
      <c r="R281" s="547"/>
      <c r="S281" s="556"/>
      <c r="T281" s="556"/>
      <c r="U281" s="548"/>
      <c r="V281" s="548"/>
      <c r="W281" s="548"/>
      <c r="X281" s="550"/>
      <c r="Y281" s="95"/>
      <c r="Z281" s="95"/>
      <c r="AA281" s="96"/>
      <c r="AB281" s="96"/>
      <c r="AC281" s="97"/>
      <c r="AD281" s="97"/>
      <c r="AE281" s="97"/>
      <c r="AF281" s="96"/>
      <c r="AG281" s="97"/>
      <c r="AH281" s="97"/>
      <c r="AI281" s="97"/>
      <c r="AJ281" s="98"/>
      <c r="AK281" s="98"/>
      <c r="AL281" s="98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5"/>
      <c r="BQ281" s="95"/>
      <c r="BR281" s="95"/>
      <c r="BS281" s="95"/>
      <c r="BT281" s="95"/>
      <c r="BU281" s="95"/>
      <c r="BV281" s="95"/>
      <c r="BW281" s="85"/>
      <c r="BX281" s="85"/>
      <c r="BY281" s="85"/>
      <c r="BZ281" s="85"/>
      <c r="CA281" s="85"/>
      <c r="CB281" s="85"/>
      <c r="CC281" s="85"/>
      <c r="CD281" s="85"/>
    </row>
    <row r="282" spans="1:82" s="86" customFormat="1" ht="25.5" customHeight="1" x14ac:dyDescent="0.2">
      <c r="A282" s="571"/>
      <c r="B282" s="543"/>
      <c r="C282" s="571"/>
      <c r="D282" s="219" t="s">
        <v>53</v>
      </c>
      <c r="E282" s="348"/>
      <c r="F282" s="91"/>
      <c r="G282" s="91"/>
      <c r="H282" s="150"/>
      <c r="I282" s="91"/>
      <c r="J282" s="91"/>
      <c r="K282" s="91"/>
      <c r="L282" s="180"/>
      <c r="M282" s="180"/>
      <c r="N282" s="560"/>
      <c r="O282" s="560"/>
      <c r="P282" s="547"/>
      <c r="Q282" s="560"/>
      <c r="R282" s="547"/>
      <c r="S282" s="556"/>
      <c r="T282" s="556"/>
      <c r="U282" s="548"/>
      <c r="V282" s="548"/>
      <c r="W282" s="548"/>
      <c r="X282" s="550"/>
      <c r="Y282" s="95"/>
      <c r="Z282" s="95"/>
      <c r="AA282" s="96"/>
      <c r="AB282" s="96"/>
      <c r="AC282" s="97"/>
      <c r="AD282" s="97"/>
      <c r="AE282" s="97"/>
      <c r="AF282" s="96"/>
      <c r="AG282" s="97"/>
      <c r="AH282" s="97"/>
      <c r="AI282" s="97"/>
      <c r="AJ282" s="98"/>
      <c r="AK282" s="98"/>
      <c r="AL282" s="98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  <c r="BO282" s="95"/>
      <c r="BP282" s="95"/>
      <c r="BQ282" s="95"/>
      <c r="BR282" s="95"/>
      <c r="BS282" s="95"/>
      <c r="BT282" s="95"/>
      <c r="BU282" s="95"/>
      <c r="BV282" s="95"/>
      <c r="BW282" s="85"/>
      <c r="BX282" s="85"/>
      <c r="BY282" s="85"/>
      <c r="BZ282" s="85"/>
      <c r="CA282" s="85"/>
      <c r="CB282" s="85"/>
      <c r="CC282" s="85"/>
      <c r="CD282" s="85"/>
    </row>
    <row r="283" spans="1:82" s="86" customFormat="1" ht="15" customHeight="1" x14ac:dyDescent="0.2">
      <c r="A283" s="571"/>
      <c r="B283" s="543"/>
      <c r="C283" s="571"/>
      <c r="D283" s="217"/>
      <c r="E283" s="331"/>
      <c r="F283" s="574"/>
      <c r="G283" s="574"/>
      <c r="H283" s="574"/>
      <c r="I283" s="574"/>
      <c r="J283" s="574"/>
      <c r="K283" s="574"/>
      <c r="L283" s="574"/>
      <c r="M283" s="574"/>
      <c r="N283" s="560"/>
      <c r="O283" s="560"/>
      <c r="P283" s="547"/>
      <c r="Q283" s="560"/>
      <c r="R283" s="547"/>
      <c r="S283" s="556"/>
      <c r="T283" s="556"/>
      <c r="U283" s="548"/>
      <c r="V283" s="548"/>
      <c r="W283" s="548"/>
      <c r="X283" s="550"/>
      <c r="Y283" s="95"/>
      <c r="Z283" s="95"/>
      <c r="AA283" s="96"/>
      <c r="AB283" s="96"/>
      <c r="AC283" s="97"/>
      <c r="AD283" s="97"/>
      <c r="AE283" s="97"/>
      <c r="AF283" s="96"/>
      <c r="AG283" s="97"/>
      <c r="AH283" s="97"/>
      <c r="AI283" s="97"/>
      <c r="AJ283" s="98"/>
      <c r="AK283" s="98"/>
      <c r="AL283" s="98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5"/>
      <c r="BQ283" s="95"/>
      <c r="BR283" s="95"/>
      <c r="BS283" s="95"/>
      <c r="BT283" s="95"/>
      <c r="BU283" s="95"/>
      <c r="BV283" s="95"/>
      <c r="BW283" s="85"/>
      <c r="BX283" s="85"/>
      <c r="BY283" s="85"/>
      <c r="BZ283" s="85"/>
      <c r="CA283" s="85"/>
      <c r="CB283" s="85"/>
      <c r="CC283" s="85"/>
      <c r="CD283" s="85"/>
    </row>
    <row r="284" spans="1:82" s="86" customFormat="1" ht="15" customHeight="1" x14ac:dyDescent="0.2">
      <c r="A284" s="571"/>
      <c r="B284" s="543"/>
      <c r="C284" s="571"/>
      <c r="D284" s="217"/>
      <c r="E284" s="332"/>
      <c r="F284" s="575"/>
      <c r="G284" s="575"/>
      <c r="H284" s="575"/>
      <c r="I284" s="575"/>
      <c r="J284" s="575"/>
      <c r="K284" s="575"/>
      <c r="L284" s="575"/>
      <c r="M284" s="575"/>
      <c r="N284" s="560"/>
      <c r="O284" s="560"/>
      <c r="P284" s="547"/>
      <c r="Q284" s="560"/>
      <c r="R284" s="547"/>
      <c r="S284" s="556"/>
      <c r="T284" s="556"/>
      <c r="U284" s="548"/>
      <c r="V284" s="548"/>
      <c r="W284" s="548"/>
      <c r="X284" s="550"/>
      <c r="Y284" s="95"/>
      <c r="Z284" s="95"/>
      <c r="AA284" s="96"/>
      <c r="AB284" s="96"/>
      <c r="AC284" s="97"/>
      <c r="AD284" s="97"/>
      <c r="AE284" s="97"/>
      <c r="AF284" s="96"/>
      <c r="AG284" s="97"/>
      <c r="AH284" s="97"/>
      <c r="AI284" s="97"/>
      <c r="AJ284" s="98"/>
      <c r="AK284" s="98"/>
      <c r="AL284" s="98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  <c r="BO284" s="95"/>
      <c r="BP284" s="95"/>
      <c r="BQ284" s="95"/>
      <c r="BR284" s="95"/>
      <c r="BS284" s="95"/>
      <c r="BT284" s="95"/>
      <c r="BU284" s="95"/>
      <c r="BV284" s="95"/>
      <c r="BW284" s="85"/>
      <c r="BX284" s="85"/>
      <c r="BY284" s="85"/>
      <c r="BZ284" s="85"/>
      <c r="CA284" s="85"/>
      <c r="CB284" s="85"/>
      <c r="CC284" s="85"/>
      <c r="CD284" s="85"/>
    </row>
    <row r="285" spans="1:82" s="86" customFormat="1" ht="15" customHeight="1" x14ac:dyDescent="0.2">
      <c r="A285" s="571"/>
      <c r="B285" s="543"/>
      <c r="C285" s="571"/>
      <c r="D285" s="218"/>
      <c r="E285" s="333"/>
      <c r="F285" s="576"/>
      <c r="G285" s="576"/>
      <c r="H285" s="576"/>
      <c r="I285" s="576"/>
      <c r="J285" s="576"/>
      <c r="K285" s="576"/>
      <c r="L285" s="576"/>
      <c r="M285" s="576"/>
      <c r="N285" s="560"/>
      <c r="O285" s="560"/>
      <c r="P285" s="547"/>
      <c r="Q285" s="560"/>
      <c r="R285" s="547"/>
      <c r="S285" s="557"/>
      <c r="T285" s="557"/>
      <c r="U285" s="548"/>
      <c r="V285" s="548"/>
      <c r="W285" s="548"/>
      <c r="X285" s="551"/>
      <c r="Y285" s="95"/>
      <c r="Z285" s="95"/>
      <c r="AA285" s="96"/>
      <c r="AB285" s="96"/>
      <c r="AC285" s="97"/>
      <c r="AD285" s="97"/>
      <c r="AE285" s="97"/>
      <c r="AF285" s="96"/>
      <c r="AG285" s="97"/>
      <c r="AH285" s="97"/>
      <c r="AI285" s="97"/>
      <c r="AJ285" s="98"/>
      <c r="AK285" s="98"/>
      <c r="AL285" s="98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5"/>
      <c r="BQ285" s="95"/>
      <c r="BR285" s="95"/>
      <c r="BS285" s="95"/>
      <c r="BT285" s="95"/>
      <c r="BU285" s="95"/>
      <c r="BV285" s="95"/>
      <c r="BW285" s="85"/>
      <c r="BX285" s="85"/>
      <c r="BY285" s="85"/>
      <c r="BZ285" s="85"/>
      <c r="CA285" s="85"/>
      <c r="CB285" s="85"/>
      <c r="CC285" s="85"/>
      <c r="CD285" s="85"/>
    </row>
    <row r="286" spans="1:82" s="86" customFormat="1" ht="15" customHeight="1" x14ac:dyDescent="0.2">
      <c r="A286" s="571"/>
      <c r="B286" s="543"/>
      <c r="C286" s="571" t="s">
        <v>180</v>
      </c>
      <c r="D286" s="215" t="s">
        <v>44</v>
      </c>
      <c r="E286" s="348">
        <v>3338</v>
      </c>
      <c r="F286" s="91"/>
      <c r="G286" s="91"/>
      <c r="H286" s="150">
        <v>3338</v>
      </c>
      <c r="I286" s="91"/>
      <c r="J286" s="91"/>
      <c r="K286" s="91"/>
      <c r="L286" s="180"/>
      <c r="M286" s="180"/>
      <c r="N286" s="560" t="s">
        <v>207</v>
      </c>
      <c r="O286" s="560" t="s">
        <v>208</v>
      </c>
      <c r="P286" s="547"/>
      <c r="Q286" s="560" t="s">
        <v>204</v>
      </c>
      <c r="R286" s="547" t="s">
        <v>209</v>
      </c>
      <c r="S286" s="547">
        <v>3973</v>
      </c>
      <c r="T286" s="547">
        <v>3977</v>
      </c>
      <c r="U286" s="548" t="s">
        <v>188</v>
      </c>
      <c r="V286" s="548" t="s">
        <v>190</v>
      </c>
      <c r="W286" s="548" t="s">
        <v>189</v>
      </c>
      <c r="X286" s="549">
        <f>S286+T286</f>
        <v>7950</v>
      </c>
      <c r="Y286" s="95"/>
      <c r="Z286" s="95"/>
      <c r="AA286" s="96"/>
      <c r="AB286" s="96"/>
      <c r="AC286" s="97"/>
      <c r="AD286" s="97"/>
      <c r="AE286" s="97"/>
      <c r="AF286" s="96"/>
      <c r="AG286" s="97"/>
      <c r="AH286" s="97"/>
      <c r="AI286" s="97"/>
      <c r="AJ286" s="98"/>
      <c r="AK286" s="98"/>
      <c r="AL286" s="98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  <c r="BO286" s="95"/>
      <c r="BP286" s="95"/>
      <c r="BQ286" s="95"/>
      <c r="BR286" s="95"/>
      <c r="BS286" s="95"/>
      <c r="BT286" s="95"/>
      <c r="BU286" s="95"/>
      <c r="BV286" s="95"/>
      <c r="BW286" s="85"/>
      <c r="BX286" s="85"/>
      <c r="BY286" s="85"/>
      <c r="BZ286" s="85"/>
      <c r="CA286" s="85"/>
      <c r="CB286" s="85"/>
      <c r="CC286" s="85"/>
      <c r="CD286" s="85"/>
    </row>
    <row r="287" spans="1:82" s="86" customFormat="1" ht="15" customHeight="1" x14ac:dyDescent="0.2">
      <c r="A287" s="571"/>
      <c r="B287" s="543"/>
      <c r="C287" s="571"/>
      <c r="D287" s="216" t="s">
        <v>47</v>
      </c>
      <c r="E287" s="652">
        <v>82368275</v>
      </c>
      <c r="F287" s="91"/>
      <c r="G287" s="91"/>
      <c r="H287" s="221">
        <v>82368275</v>
      </c>
      <c r="I287" s="91"/>
      <c r="J287" s="91"/>
      <c r="K287" s="91"/>
      <c r="L287" s="180"/>
      <c r="M287" s="180"/>
      <c r="N287" s="560"/>
      <c r="O287" s="560"/>
      <c r="P287" s="547"/>
      <c r="Q287" s="560"/>
      <c r="R287" s="547"/>
      <c r="S287" s="547"/>
      <c r="T287" s="547"/>
      <c r="U287" s="548"/>
      <c r="V287" s="548"/>
      <c r="W287" s="548"/>
      <c r="X287" s="550"/>
      <c r="Y287" s="95"/>
      <c r="Z287" s="95"/>
      <c r="AA287" s="96"/>
      <c r="AB287" s="96"/>
      <c r="AC287" s="97"/>
      <c r="AD287" s="97"/>
      <c r="AE287" s="97"/>
      <c r="AF287" s="96"/>
      <c r="AG287" s="97"/>
      <c r="AH287" s="97"/>
      <c r="AI287" s="97"/>
      <c r="AJ287" s="98"/>
      <c r="AK287" s="98"/>
      <c r="AL287" s="98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  <c r="BV287" s="95"/>
      <c r="BW287" s="85"/>
      <c r="BX287" s="85"/>
      <c r="BY287" s="85"/>
      <c r="BZ287" s="85"/>
      <c r="CA287" s="85"/>
      <c r="CB287" s="85"/>
      <c r="CC287" s="85"/>
      <c r="CD287" s="85"/>
    </row>
    <row r="288" spans="1:82" s="86" customFormat="1" ht="15" customHeight="1" x14ac:dyDescent="0.2">
      <c r="A288" s="571"/>
      <c r="B288" s="543"/>
      <c r="C288" s="571"/>
      <c r="D288" s="216" t="s">
        <v>50</v>
      </c>
      <c r="E288" s="348"/>
      <c r="F288" s="91"/>
      <c r="G288" s="91"/>
      <c r="H288" s="150"/>
      <c r="I288" s="91"/>
      <c r="J288" s="91"/>
      <c r="K288" s="91"/>
      <c r="L288" s="180"/>
      <c r="M288" s="180"/>
      <c r="N288" s="560"/>
      <c r="O288" s="560"/>
      <c r="P288" s="547"/>
      <c r="Q288" s="560"/>
      <c r="R288" s="547"/>
      <c r="S288" s="547"/>
      <c r="T288" s="547"/>
      <c r="U288" s="548"/>
      <c r="V288" s="548"/>
      <c r="W288" s="548"/>
      <c r="X288" s="550"/>
      <c r="Y288" s="95"/>
      <c r="Z288" s="95"/>
      <c r="AA288" s="96"/>
      <c r="AB288" s="96"/>
      <c r="AC288" s="97"/>
      <c r="AD288" s="97"/>
      <c r="AE288" s="97"/>
      <c r="AF288" s="96"/>
      <c r="AG288" s="97"/>
      <c r="AH288" s="97"/>
      <c r="AI288" s="97"/>
      <c r="AJ288" s="98"/>
      <c r="AK288" s="98"/>
      <c r="AL288" s="98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  <c r="BV288" s="95"/>
      <c r="BW288" s="85"/>
      <c r="BX288" s="85"/>
      <c r="BY288" s="85"/>
      <c r="BZ288" s="85"/>
      <c r="CA288" s="85"/>
      <c r="CB288" s="85"/>
      <c r="CC288" s="85"/>
      <c r="CD288" s="85"/>
    </row>
    <row r="289" spans="1:82" s="86" customFormat="1" ht="22.5" customHeight="1" x14ac:dyDescent="0.2">
      <c r="A289" s="571"/>
      <c r="B289" s="543"/>
      <c r="C289" s="571"/>
      <c r="D289" s="219" t="s">
        <v>53</v>
      </c>
      <c r="E289" s="348"/>
      <c r="F289" s="91"/>
      <c r="G289" s="91"/>
      <c r="H289" s="150"/>
      <c r="I289" s="91"/>
      <c r="J289" s="91"/>
      <c r="K289" s="91"/>
      <c r="L289" s="180"/>
      <c r="M289" s="180"/>
      <c r="N289" s="560"/>
      <c r="O289" s="560"/>
      <c r="P289" s="547"/>
      <c r="Q289" s="560"/>
      <c r="R289" s="547"/>
      <c r="S289" s="547"/>
      <c r="T289" s="547"/>
      <c r="U289" s="548"/>
      <c r="V289" s="548"/>
      <c r="W289" s="548"/>
      <c r="X289" s="550"/>
      <c r="Y289" s="95"/>
      <c r="Z289" s="95"/>
      <c r="AA289" s="96"/>
      <c r="AB289" s="96"/>
      <c r="AC289" s="97"/>
      <c r="AD289" s="97"/>
      <c r="AE289" s="97"/>
      <c r="AF289" s="96"/>
      <c r="AG289" s="97"/>
      <c r="AH289" s="97"/>
      <c r="AI289" s="97"/>
      <c r="AJ289" s="98"/>
      <c r="AK289" s="98"/>
      <c r="AL289" s="98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  <c r="BV289" s="95"/>
      <c r="BW289" s="85"/>
      <c r="BX289" s="85"/>
      <c r="BY289" s="85"/>
      <c r="BZ289" s="85"/>
      <c r="CA289" s="85"/>
      <c r="CB289" s="85"/>
      <c r="CC289" s="85"/>
      <c r="CD289" s="85"/>
    </row>
    <row r="290" spans="1:82" s="86" customFormat="1" ht="15" customHeight="1" x14ac:dyDescent="0.2">
      <c r="A290" s="571"/>
      <c r="B290" s="543"/>
      <c r="C290" s="571"/>
      <c r="D290" s="217"/>
      <c r="E290" s="331"/>
      <c r="F290" s="574"/>
      <c r="G290" s="574"/>
      <c r="H290" s="574"/>
      <c r="I290" s="574"/>
      <c r="J290" s="574"/>
      <c r="K290" s="574"/>
      <c r="L290" s="574"/>
      <c r="M290" s="574"/>
      <c r="N290" s="560"/>
      <c r="O290" s="560"/>
      <c r="P290" s="547"/>
      <c r="Q290" s="560"/>
      <c r="R290" s="547"/>
      <c r="S290" s="547"/>
      <c r="T290" s="547"/>
      <c r="U290" s="548"/>
      <c r="V290" s="548"/>
      <c r="W290" s="548"/>
      <c r="X290" s="550"/>
      <c r="Y290" s="95"/>
      <c r="Z290" s="95"/>
      <c r="AA290" s="96"/>
      <c r="AB290" s="96"/>
      <c r="AC290" s="97"/>
      <c r="AD290" s="97"/>
      <c r="AE290" s="97"/>
      <c r="AF290" s="96"/>
      <c r="AG290" s="97"/>
      <c r="AH290" s="97"/>
      <c r="AI290" s="97"/>
      <c r="AJ290" s="98"/>
      <c r="AK290" s="98"/>
      <c r="AL290" s="98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  <c r="BO290" s="95"/>
      <c r="BP290" s="95"/>
      <c r="BQ290" s="95"/>
      <c r="BR290" s="95"/>
      <c r="BS290" s="95"/>
      <c r="BT290" s="95"/>
      <c r="BU290" s="95"/>
      <c r="BV290" s="95"/>
      <c r="BW290" s="85"/>
      <c r="BX290" s="85"/>
      <c r="BY290" s="85"/>
      <c r="BZ290" s="85"/>
      <c r="CA290" s="85"/>
      <c r="CB290" s="85"/>
      <c r="CC290" s="85"/>
      <c r="CD290" s="85"/>
    </row>
    <row r="291" spans="1:82" s="86" customFormat="1" ht="15" customHeight="1" x14ac:dyDescent="0.2">
      <c r="A291" s="571"/>
      <c r="B291" s="543"/>
      <c r="C291" s="571"/>
      <c r="D291" s="217"/>
      <c r="E291" s="332"/>
      <c r="F291" s="575"/>
      <c r="G291" s="575"/>
      <c r="H291" s="575"/>
      <c r="I291" s="575"/>
      <c r="J291" s="575"/>
      <c r="K291" s="575"/>
      <c r="L291" s="575"/>
      <c r="M291" s="575"/>
      <c r="N291" s="560"/>
      <c r="O291" s="560"/>
      <c r="P291" s="547"/>
      <c r="Q291" s="560"/>
      <c r="R291" s="547"/>
      <c r="S291" s="547"/>
      <c r="T291" s="547"/>
      <c r="U291" s="548"/>
      <c r="V291" s="548"/>
      <c r="W291" s="548"/>
      <c r="X291" s="550"/>
      <c r="Y291" s="95"/>
      <c r="Z291" s="95"/>
      <c r="AA291" s="96"/>
      <c r="AB291" s="96"/>
      <c r="AC291" s="97"/>
      <c r="AD291" s="97"/>
      <c r="AE291" s="97"/>
      <c r="AF291" s="96"/>
      <c r="AG291" s="97"/>
      <c r="AH291" s="97"/>
      <c r="AI291" s="97"/>
      <c r="AJ291" s="98"/>
      <c r="AK291" s="98"/>
      <c r="AL291" s="98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  <c r="BO291" s="95"/>
      <c r="BP291" s="95"/>
      <c r="BQ291" s="95"/>
      <c r="BR291" s="95"/>
      <c r="BS291" s="95"/>
      <c r="BT291" s="95"/>
      <c r="BU291" s="95"/>
      <c r="BV291" s="95"/>
      <c r="BW291" s="85"/>
      <c r="BX291" s="85"/>
      <c r="BY291" s="85"/>
      <c r="BZ291" s="85"/>
      <c r="CA291" s="85"/>
      <c r="CB291" s="85"/>
      <c r="CC291" s="85"/>
      <c r="CD291" s="85"/>
    </row>
    <row r="292" spans="1:82" s="86" customFormat="1" ht="15" customHeight="1" x14ac:dyDescent="0.2">
      <c r="A292" s="571"/>
      <c r="B292" s="543"/>
      <c r="C292" s="571"/>
      <c r="D292" s="218"/>
      <c r="E292" s="333"/>
      <c r="F292" s="576"/>
      <c r="G292" s="576"/>
      <c r="H292" s="576"/>
      <c r="I292" s="576"/>
      <c r="J292" s="576"/>
      <c r="K292" s="576"/>
      <c r="L292" s="576"/>
      <c r="M292" s="576"/>
      <c r="N292" s="560"/>
      <c r="O292" s="560"/>
      <c r="P292" s="547"/>
      <c r="Q292" s="560"/>
      <c r="R292" s="547"/>
      <c r="S292" s="547"/>
      <c r="T292" s="547"/>
      <c r="U292" s="548"/>
      <c r="V292" s="548"/>
      <c r="W292" s="548"/>
      <c r="X292" s="551"/>
      <c r="Y292" s="95"/>
      <c r="Z292" s="95"/>
      <c r="AA292" s="96"/>
      <c r="AB292" s="96"/>
      <c r="AC292" s="97"/>
      <c r="AD292" s="97"/>
      <c r="AE292" s="97"/>
      <c r="AF292" s="96"/>
      <c r="AG292" s="97"/>
      <c r="AH292" s="97"/>
      <c r="AI292" s="97"/>
      <c r="AJ292" s="98"/>
      <c r="AK292" s="98"/>
      <c r="AL292" s="98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  <c r="BO292" s="95"/>
      <c r="BP292" s="95"/>
      <c r="BQ292" s="95"/>
      <c r="BR292" s="95"/>
      <c r="BS292" s="95"/>
      <c r="BT292" s="95"/>
      <c r="BU292" s="95"/>
      <c r="BV292" s="95"/>
      <c r="BW292" s="85"/>
      <c r="BX292" s="85"/>
      <c r="BY292" s="85"/>
      <c r="BZ292" s="85"/>
      <c r="CA292" s="85"/>
      <c r="CB292" s="85"/>
      <c r="CC292" s="85"/>
      <c r="CD292" s="85"/>
    </row>
    <row r="293" spans="1:82" s="86" customFormat="1" ht="15" customHeight="1" x14ac:dyDescent="0.2">
      <c r="A293" s="571"/>
      <c r="B293" s="543"/>
      <c r="C293" s="571" t="s">
        <v>181</v>
      </c>
      <c r="D293" s="215" t="s">
        <v>44</v>
      </c>
      <c r="E293" s="348">
        <v>3338</v>
      </c>
      <c r="F293" s="91"/>
      <c r="G293" s="91"/>
      <c r="H293" s="150">
        <v>3338</v>
      </c>
      <c r="I293" s="91"/>
      <c r="J293" s="91"/>
      <c r="K293" s="91"/>
      <c r="L293" s="180"/>
      <c r="M293" s="180"/>
      <c r="N293" s="560" t="s">
        <v>210</v>
      </c>
      <c r="O293" s="560" t="s">
        <v>206</v>
      </c>
      <c r="P293" s="547"/>
      <c r="Q293" s="560" t="s">
        <v>204</v>
      </c>
      <c r="R293" s="547" t="s">
        <v>205</v>
      </c>
      <c r="S293" s="547">
        <v>3807</v>
      </c>
      <c r="T293" s="547">
        <v>4693</v>
      </c>
      <c r="U293" s="548" t="s">
        <v>188</v>
      </c>
      <c r="V293" s="548" t="s">
        <v>190</v>
      </c>
      <c r="W293" s="548" t="s">
        <v>189</v>
      </c>
      <c r="X293" s="549">
        <f>S293+T293</f>
        <v>8500</v>
      </c>
      <c r="Y293" s="95"/>
      <c r="Z293" s="95"/>
      <c r="AA293" s="96"/>
      <c r="AB293" s="96"/>
      <c r="AC293" s="97"/>
      <c r="AD293" s="97"/>
      <c r="AE293" s="97"/>
      <c r="AF293" s="96"/>
      <c r="AG293" s="97"/>
      <c r="AH293" s="97"/>
      <c r="AI293" s="97"/>
      <c r="AJ293" s="98"/>
      <c r="AK293" s="98"/>
      <c r="AL293" s="98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  <c r="BO293" s="95"/>
      <c r="BP293" s="95"/>
      <c r="BQ293" s="95"/>
      <c r="BR293" s="95"/>
      <c r="BS293" s="95"/>
      <c r="BT293" s="95"/>
      <c r="BU293" s="95"/>
      <c r="BV293" s="95"/>
      <c r="BW293" s="85"/>
      <c r="BX293" s="85"/>
      <c r="BY293" s="85"/>
      <c r="BZ293" s="85"/>
      <c r="CA293" s="85"/>
      <c r="CB293" s="85"/>
      <c r="CC293" s="85"/>
      <c r="CD293" s="85"/>
    </row>
    <row r="294" spans="1:82" s="86" customFormat="1" ht="15" customHeight="1" x14ac:dyDescent="0.2">
      <c r="A294" s="571"/>
      <c r="B294" s="543"/>
      <c r="C294" s="571"/>
      <c r="D294" s="216" t="s">
        <v>47</v>
      </c>
      <c r="E294" s="652">
        <v>82368275</v>
      </c>
      <c r="F294" s="91"/>
      <c r="G294" s="91"/>
      <c r="H294" s="221">
        <v>82368275</v>
      </c>
      <c r="I294" s="91"/>
      <c r="J294" s="91"/>
      <c r="K294" s="91"/>
      <c r="L294" s="180"/>
      <c r="M294" s="180"/>
      <c r="N294" s="560"/>
      <c r="O294" s="560"/>
      <c r="P294" s="547"/>
      <c r="Q294" s="560"/>
      <c r="R294" s="547"/>
      <c r="S294" s="547"/>
      <c r="T294" s="547"/>
      <c r="U294" s="548"/>
      <c r="V294" s="548"/>
      <c r="W294" s="548"/>
      <c r="X294" s="550"/>
      <c r="Y294" s="95"/>
      <c r="Z294" s="95"/>
      <c r="AA294" s="96"/>
      <c r="AB294" s="96"/>
      <c r="AC294" s="97"/>
      <c r="AD294" s="97"/>
      <c r="AE294" s="97"/>
      <c r="AF294" s="96"/>
      <c r="AG294" s="97"/>
      <c r="AH294" s="97"/>
      <c r="AI294" s="97"/>
      <c r="AJ294" s="98"/>
      <c r="AK294" s="98"/>
      <c r="AL294" s="98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  <c r="BO294" s="95"/>
      <c r="BP294" s="95"/>
      <c r="BQ294" s="95"/>
      <c r="BR294" s="95"/>
      <c r="BS294" s="95"/>
      <c r="BT294" s="95"/>
      <c r="BU294" s="95"/>
      <c r="BV294" s="95"/>
      <c r="BW294" s="85"/>
      <c r="BX294" s="85"/>
      <c r="BY294" s="85"/>
      <c r="BZ294" s="85"/>
      <c r="CA294" s="85"/>
      <c r="CB294" s="85"/>
      <c r="CC294" s="85"/>
      <c r="CD294" s="85"/>
    </row>
    <row r="295" spans="1:82" s="86" customFormat="1" ht="15" customHeight="1" x14ac:dyDescent="0.2">
      <c r="A295" s="571"/>
      <c r="B295" s="543"/>
      <c r="C295" s="571"/>
      <c r="D295" s="216" t="s">
        <v>50</v>
      </c>
      <c r="E295" s="348"/>
      <c r="F295" s="91"/>
      <c r="G295" s="91"/>
      <c r="H295" s="150"/>
      <c r="I295" s="91"/>
      <c r="J295" s="91"/>
      <c r="K295" s="91"/>
      <c r="L295" s="180"/>
      <c r="M295" s="180"/>
      <c r="N295" s="560"/>
      <c r="O295" s="560"/>
      <c r="P295" s="547"/>
      <c r="Q295" s="560"/>
      <c r="R295" s="547"/>
      <c r="S295" s="547"/>
      <c r="T295" s="547"/>
      <c r="U295" s="548"/>
      <c r="V295" s="548"/>
      <c r="W295" s="548"/>
      <c r="X295" s="550"/>
      <c r="Y295" s="95"/>
      <c r="Z295" s="95"/>
      <c r="AA295" s="96"/>
      <c r="AB295" s="96"/>
      <c r="AC295" s="97"/>
      <c r="AD295" s="97"/>
      <c r="AE295" s="97"/>
      <c r="AF295" s="96"/>
      <c r="AG295" s="97"/>
      <c r="AH295" s="97"/>
      <c r="AI295" s="97"/>
      <c r="AJ295" s="98"/>
      <c r="AK295" s="98"/>
      <c r="AL295" s="98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  <c r="BV295" s="95"/>
      <c r="BW295" s="85"/>
      <c r="BX295" s="85"/>
      <c r="BY295" s="85"/>
      <c r="BZ295" s="85"/>
      <c r="CA295" s="85"/>
      <c r="CB295" s="85"/>
      <c r="CC295" s="85"/>
      <c r="CD295" s="85"/>
    </row>
    <row r="296" spans="1:82" s="86" customFormat="1" ht="22.5" customHeight="1" x14ac:dyDescent="0.2">
      <c r="A296" s="571"/>
      <c r="B296" s="543"/>
      <c r="C296" s="571"/>
      <c r="D296" s="219" t="s">
        <v>53</v>
      </c>
      <c r="E296" s="348"/>
      <c r="F296" s="91"/>
      <c r="G296" s="91"/>
      <c r="H296" s="150"/>
      <c r="I296" s="91"/>
      <c r="J296" s="91"/>
      <c r="K296" s="91"/>
      <c r="L296" s="180"/>
      <c r="M296" s="180"/>
      <c r="N296" s="560"/>
      <c r="O296" s="560"/>
      <c r="P296" s="547"/>
      <c r="Q296" s="560"/>
      <c r="R296" s="547"/>
      <c r="S296" s="547"/>
      <c r="T296" s="547"/>
      <c r="U296" s="548"/>
      <c r="V296" s="548"/>
      <c r="W296" s="548"/>
      <c r="X296" s="550"/>
      <c r="Y296" s="95"/>
      <c r="Z296" s="95"/>
      <c r="AA296" s="96"/>
      <c r="AB296" s="96"/>
      <c r="AC296" s="97"/>
      <c r="AD296" s="97"/>
      <c r="AE296" s="97"/>
      <c r="AF296" s="96"/>
      <c r="AG296" s="97"/>
      <c r="AH296" s="97"/>
      <c r="AI296" s="97"/>
      <c r="AJ296" s="98"/>
      <c r="AK296" s="98"/>
      <c r="AL296" s="98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  <c r="BV296" s="95"/>
      <c r="BW296" s="85"/>
      <c r="BX296" s="85"/>
      <c r="BY296" s="85"/>
      <c r="BZ296" s="85"/>
      <c r="CA296" s="85"/>
      <c r="CB296" s="85"/>
      <c r="CC296" s="85"/>
      <c r="CD296" s="85"/>
    </row>
    <row r="297" spans="1:82" s="86" customFormat="1" ht="15" customHeight="1" x14ac:dyDescent="0.2">
      <c r="A297" s="571"/>
      <c r="B297" s="543"/>
      <c r="C297" s="571"/>
      <c r="D297" s="217"/>
      <c r="E297" s="331"/>
      <c r="F297" s="574"/>
      <c r="G297" s="574"/>
      <c r="H297" s="574"/>
      <c r="I297" s="574"/>
      <c r="J297" s="574"/>
      <c r="K297" s="574"/>
      <c r="L297" s="574"/>
      <c r="M297" s="574"/>
      <c r="N297" s="560"/>
      <c r="O297" s="560"/>
      <c r="P297" s="547"/>
      <c r="Q297" s="560"/>
      <c r="R297" s="547"/>
      <c r="S297" s="547"/>
      <c r="T297" s="547"/>
      <c r="U297" s="548"/>
      <c r="V297" s="548"/>
      <c r="W297" s="548"/>
      <c r="X297" s="550"/>
      <c r="Y297" s="95"/>
      <c r="Z297" s="95"/>
      <c r="AA297" s="96"/>
      <c r="AB297" s="96"/>
      <c r="AC297" s="97"/>
      <c r="AD297" s="97"/>
      <c r="AE297" s="97"/>
      <c r="AF297" s="96"/>
      <c r="AG297" s="97"/>
      <c r="AH297" s="97"/>
      <c r="AI297" s="97"/>
      <c r="AJ297" s="98"/>
      <c r="AK297" s="98"/>
      <c r="AL297" s="98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85"/>
      <c r="BX297" s="85"/>
      <c r="BY297" s="85"/>
      <c r="BZ297" s="85"/>
      <c r="CA297" s="85"/>
      <c r="CB297" s="85"/>
      <c r="CC297" s="85"/>
      <c r="CD297" s="85"/>
    </row>
    <row r="298" spans="1:82" s="86" customFormat="1" ht="15" customHeight="1" x14ac:dyDescent="0.2">
      <c r="A298" s="571"/>
      <c r="B298" s="543"/>
      <c r="C298" s="571"/>
      <c r="D298" s="217"/>
      <c r="E298" s="332"/>
      <c r="F298" s="575"/>
      <c r="G298" s="575"/>
      <c r="H298" s="575"/>
      <c r="I298" s="575"/>
      <c r="J298" s="575"/>
      <c r="K298" s="575"/>
      <c r="L298" s="575"/>
      <c r="M298" s="575"/>
      <c r="N298" s="560"/>
      <c r="O298" s="560"/>
      <c r="P298" s="547"/>
      <c r="Q298" s="560"/>
      <c r="R298" s="547"/>
      <c r="S298" s="547"/>
      <c r="T298" s="547"/>
      <c r="U298" s="548"/>
      <c r="V298" s="548"/>
      <c r="W298" s="548"/>
      <c r="X298" s="550"/>
      <c r="Y298" s="95"/>
      <c r="Z298" s="95"/>
      <c r="AA298" s="96"/>
      <c r="AB298" s="96"/>
      <c r="AC298" s="97"/>
      <c r="AD298" s="97"/>
      <c r="AE298" s="97"/>
      <c r="AF298" s="96"/>
      <c r="AG298" s="97"/>
      <c r="AH298" s="97"/>
      <c r="AI298" s="97"/>
      <c r="AJ298" s="98"/>
      <c r="AK298" s="98"/>
      <c r="AL298" s="98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  <c r="BV298" s="95"/>
      <c r="BW298" s="85"/>
      <c r="BX298" s="85"/>
      <c r="BY298" s="85"/>
      <c r="BZ298" s="85"/>
      <c r="CA298" s="85"/>
      <c r="CB298" s="85"/>
      <c r="CC298" s="85"/>
      <c r="CD298" s="85"/>
    </row>
    <row r="299" spans="1:82" s="86" customFormat="1" ht="15" customHeight="1" x14ac:dyDescent="0.2">
      <c r="A299" s="571"/>
      <c r="B299" s="543"/>
      <c r="C299" s="571"/>
      <c r="D299" s="218"/>
      <c r="E299" s="333"/>
      <c r="F299" s="576"/>
      <c r="G299" s="576"/>
      <c r="H299" s="576"/>
      <c r="I299" s="576"/>
      <c r="J299" s="576"/>
      <c r="K299" s="576"/>
      <c r="L299" s="576"/>
      <c r="M299" s="576"/>
      <c r="N299" s="560"/>
      <c r="O299" s="560"/>
      <c r="P299" s="547"/>
      <c r="Q299" s="560"/>
      <c r="R299" s="547"/>
      <c r="S299" s="547"/>
      <c r="T299" s="547"/>
      <c r="U299" s="548"/>
      <c r="V299" s="548"/>
      <c r="W299" s="548"/>
      <c r="X299" s="551"/>
      <c r="Y299" s="95"/>
      <c r="Z299" s="95"/>
      <c r="AA299" s="96"/>
      <c r="AB299" s="96"/>
      <c r="AC299" s="97"/>
      <c r="AD299" s="97"/>
      <c r="AE299" s="97"/>
      <c r="AF299" s="96"/>
      <c r="AG299" s="97"/>
      <c r="AH299" s="97"/>
      <c r="AI299" s="97"/>
      <c r="AJ299" s="98"/>
      <c r="AK299" s="98"/>
      <c r="AL299" s="98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  <c r="BV299" s="95"/>
      <c r="BW299" s="85"/>
      <c r="BX299" s="85"/>
      <c r="BY299" s="85"/>
      <c r="BZ299" s="85"/>
      <c r="CA299" s="85"/>
      <c r="CB299" s="85"/>
      <c r="CC299" s="85"/>
      <c r="CD299" s="85"/>
    </row>
    <row r="300" spans="1:82" s="86" customFormat="1" ht="15" customHeight="1" x14ac:dyDescent="0.2">
      <c r="A300" s="571"/>
      <c r="B300" s="543"/>
      <c r="C300" s="571" t="s">
        <v>182</v>
      </c>
      <c r="D300" s="215" t="s">
        <v>44</v>
      </c>
      <c r="E300" s="348">
        <v>6676</v>
      </c>
      <c r="F300" s="91"/>
      <c r="G300" s="91"/>
      <c r="H300" s="150">
        <v>6676</v>
      </c>
      <c r="I300" s="91"/>
      <c r="J300" s="91"/>
      <c r="K300" s="91"/>
      <c r="L300" s="180"/>
      <c r="M300" s="180"/>
      <c r="N300" s="326" t="s">
        <v>161</v>
      </c>
      <c r="O300" s="560" t="s">
        <v>211</v>
      </c>
      <c r="P300" s="547"/>
      <c r="Q300" s="560" t="s">
        <v>204</v>
      </c>
      <c r="R300" s="547" t="s">
        <v>212</v>
      </c>
      <c r="S300" s="547">
        <v>4880</v>
      </c>
      <c r="T300" s="547">
        <v>5313</v>
      </c>
      <c r="U300" s="548" t="s">
        <v>188</v>
      </c>
      <c r="V300" s="548" t="s">
        <v>190</v>
      </c>
      <c r="W300" s="548" t="s">
        <v>189</v>
      </c>
      <c r="X300" s="549">
        <f>S300+T300</f>
        <v>10193</v>
      </c>
      <c r="Y300" s="95"/>
      <c r="Z300" s="95"/>
      <c r="AA300" s="96"/>
      <c r="AB300" s="96"/>
      <c r="AC300" s="97"/>
      <c r="AD300" s="97"/>
      <c r="AE300" s="97"/>
      <c r="AF300" s="96"/>
      <c r="AG300" s="97"/>
      <c r="AH300" s="97"/>
      <c r="AI300" s="97"/>
      <c r="AJ300" s="98"/>
      <c r="AK300" s="98"/>
      <c r="AL300" s="98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  <c r="BV300" s="95"/>
      <c r="BW300" s="85"/>
      <c r="BX300" s="85"/>
      <c r="BY300" s="85"/>
      <c r="BZ300" s="85"/>
      <c r="CA300" s="85"/>
      <c r="CB300" s="85"/>
      <c r="CC300" s="85"/>
      <c r="CD300" s="85"/>
    </row>
    <row r="301" spans="1:82" s="86" customFormat="1" ht="15" customHeight="1" x14ac:dyDescent="0.2">
      <c r="A301" s="571"/>
      <c r="B301" s="543"/>
      <c r="C301" s="571"/>
      <c r="D301" s="216" t="s">
        <v>47</v>
      </c>
      <c r="E301" s="652">
        <v>102246591</v>
      </c>
      <c r="F301" s="91"/>
      <c r="G301" s="91"/>
      <c r="H301" s="221">
        <v>102246591</v>
      </c>
      <c r="I301" s="91"/>
      <c r="J301" s="91"/>
      <c r="K301" s="91"/>
      <c r="L301" s="180"/>
      <c r="M301" s="180"/>
      <c r="N301" s="326" t="s">
        <v>162</v>
      </c>
      <c r="O301" s="560"/>
      <c r="P301" s="547"/>
      <c r="Q301" s="560"/>
      <c r="R301" s="547"/>
      <c r="S301" s="547"/>
      <c r="T301" s="547"/>
      <c r="U301" s="548"/>
      <c r="V301" s="548"/>
      <c r="W301" s="548"/>
      <c r="X301" s="550"/>
      <c r="Y301" s="95"/>
      <c r="Z301" s="95"/>
      <c r="AA301" s="96"/>
      <c r="AB301" s="96"/>
      <c r="AC301" s="97"/>
      <c r="AD301" s="97"/>
      <c r="AE301" s="97"/>
      <c r="AF301" s="96"/>
      <c r="AG301" s="97"/>
      <c r="AH301" s="97"/>
      <c r="AI301" s="97"/>
      <c r="AJ301" s="98"/>
      <c r="AK301" s="98"/>
      <c r="AL301" s="98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  <c r="BV301" s="95"/>
      <c r="BW301" s="85"/>
      <c r="BX301" s="85"/>
      <c r="BY301" s="85"/>
      <c r="BZ301" s="85"/>
      <c r="CA301" s="85"/>
      <c r="CB301" s="85"/>
      <c r="CC301" s="85"/>
      <c r="CD301" s="85"/>
    </row>
    <row r="302" spans="1:82" s="86" customFormat="1" ht="15" customHeight="1" x14ac:dyDescent="0.2">
      <c r="A302" s="571"/>
      <c r="B302" s="543"/>
      <c r="C302" s="571"/>
      <c r="D302" s="216" t="s">
        <v>50</v>
      </c>
      <c r="E302" s="348"/>
      <c r="F302" s="91"/>
      <c r="G302" s="91"/>
      <c r="H302" s="150"/>
      <c r="I302" s="91"/>
      <c r="J302" s="91"/>
      <c r="K302" s="91"/>
      <c r="L302" s="180"/>
      <c r="M302" s="180"/>
      <c r="N302" s="559" t="s">
        <v>170</v>
      </c>
      <c r="O302" s="560"/>
      <c r="P302" s="547"/>
      <c r="Q302" s="560"/>
      <c r="R302" s="547"/>
      <c r="S302" s="547"/>
      <c r="T302" s="547"/>
      <c r="U302" s="548"/>
      <c r="V302" s="548"/>
      <c r="W302" s="548"/>
      <c r="X302" s="550"/>
      <c r="Y302" s="95"/>
      <c r="Z302" s="95"/>
      <c r="AA302" s="96"/>
      <c r="AB302" s="96"/>
      <c r="AC302" s="97"/>
      <c r="AD302" s="97"/>
      <c r="AE302" s="97"/>
      <c r="AF302" s="96"/>
      <c r="AG302" s="97"/>
      <c r="AH302" s="97"/>
      <c r="AI302" s="97"/>
      <c r="AJ302" s="98"/>
      <c r="AK302" s="98"/>
      <c r="AL302" s="98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  <c r="BV302" s="95"/>
      <c r="BW302" s="85"/>
      <c r="BX302" s="85"/>
      <c r="BY302" s="85"/>
      <c r="BZ302" s="85"/>
      <c r="CA302" s="85"/>
      <c r="CB302" s="85"/>
      <c r="CC302" s="85"/>
      <c r="CD302" s="85"/>
    </row>
    <row r="303" spans="1:82" s="86" customFormat="1" ht="23.25" customHeight="1" x14ac:dyDescent="0.2">
      <c r="A303" s="571"/>
      <c r="B303" s="543"/>
      <c r="C303" s="571"/>
      <c r="D303" s="219" t="s">
        <v>53</v>
      </c>
      <c r="E303" s="347"/>
      <c r="F303" s="91"/>
      <c r="G303" s="91"/>
      <c r="H303" s="212"/>
      <c r="I303" s="91"/>
      <c r="J303" s="91"/>
      <c r="K303" s="91"/>
      <c r="L303" s="180"/>
      <c r="M303" s="180"/>
      <c r="N303" s="559"/>
      <c r="O303" s="560"/>
      <c r="P303" s="547"/>
      <c r="Q303" s="560"/>
      <c r="R303" s="547"/>
      <c r="S303" s="547"/>
      <c r="T303" s="547"/>
      <c r="U303" s="548"/>
      <c r="V303" s="548"/>
      <c r="W303" s="548"/>
      <c r="X303" s="550"/>
      <c r="Y303" s="95"/>
      <c r="Z303" s="95"/>
      <c r="AA303" s="96"/>
      <c r="AB303" s="96"/>
      <c r="AC303" s="97"/>
      <c r="AD303" s="97"/>
      <c r="AE303" s="97"/>
      <c r="AF303" s="96"/>
      <c r="AG303" s="97"/>
      <c r="AH303" s="97"/>
      <c r="AI303" s="97"/>
      <c r="AJ303" s="98"/>
      <c r="AK303" s="98"/>
      <c r="AL303" s="98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  <c r="BV303" s="95"/>
      <c r="BW303" s="85"/>
      <c r="BX303" s="85"/>
      <c r="BY303" s="85"/>
      <c r="BZ303" s="85"/>
      <c r="CA303" s="85"/>
      <c r="CB303" s="85"/>
      <c r="CC303" s="85"/>
      <c r="CD303" s="85"/>
    </row>
    <row r="304" spans="1:82" s="86" customFormat="1" ht="15" customHeight="1" x14ac:dyDescent="0.2">
      <c r="A304" s="571"/>
      <c r="B304" s="543"/>
      <c r="C304" s="571"/>
      <c r="D304" s="580"/>
      <c r="E304" s="331"/>
      <c r="F304" s="574"/>
      <c r="G304" s="574"/>
      <c r="H304" s="574"/>
      <c r="I304" s="574"/>
      <c r="J304" s="574"/>
      <c r="K304" s="574"/>
      <c r="L304" s="574"/>
      <c r="M304" s="574"/>
      <c r="N304" s="559"/>
      <c r="O304" s="560"/>
      <c r="P304" s="547"/>
      <c r="Q304" s="560"/>
      <c r="R304" s="547"/>
      <c r="S304" s="547"/>
      <c r="T304" s="547"/>
      <c r="U304" s="548"/>
      <c r="V304" s="548"/>
      <c r="W304" s="548"/>
      <c r="X304" s="550"/>
      <c r="Y304" s="95"/>
      <c r="Z304" s="95"/>
      <c r="AA304" s="96"/>
      <c r="AB304" s="96"/>
      <c r="AC304" s="97"/>
      <c r="AD304" s="97"/>
      <c r="AE304" s="97"/>
      <c r="AF304" s="96"/>
      <c r="AG304" s="97"/>
      <c r="AH304" s="97"/>
      <c r="AI304" s="97"/>
      <c r="AJ304" s="98"/>
      <c r="AK304" s="98"/>
      <c r="AL304" s="98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  <c r="BV304" s="95"/>
      <c r="BW304" s="85"/>
      <c r="BX304" s="85"/>
      <c r="BY304" s="85"/>
      <c r="BZ304" s="85"/>
      <c r="CA304" s="85"/>
      <c r="CB304" s="85"/>
      <c r="CC304" s="85"/>
      <c r="CD304" s="85"/>
    </row>
    <row r="305" spans="1:82" s="86" customFormat="1" ht="15" customHeight="1" x14ac:dyDescent="0.2">
      <c r="A305" s="571"/>
      <c r="B305" s="543"/>
      <c r="C305" s="571"/>
      <c r="D305" s="581"/>
      <c r="E305" s="332"/>
      <c r="F305" s="575"/>
      <c r="G305" s="575"/>
      <c r="H305" s="575"/>
      <c r="I305" s="575"/>
      <c r="J305" s="575"/>
      <c r="K305" s="575"/>
      <c r="L305" s="575"/>
      <c r="M305" s="575"/>
      <c r="N305" s="559"/>
      <c r="O305" s="560"/>
      <c r="P305" s="547"/>
      <c r="Q305" s="560"/>
      <c r="R305" s="547"/>
      <c r="S305" s="547"/>
      <c r="T305" s="547"/>
      <c r="U305" s="548"/>
      <c r="V305" s="548"/>
      <c r="W305" s="548"/>
      <c r="X305" s="550"/>
      <c r="Y305" s="95"/>
      <c r="Z305" s="95"/>
      <c r="AA305" s="96"/>
      <c r="AB305" s="96"/>
      <c r="AC305" s="97"/>
      <c r="AD305" s="97"/>
      <c r="AE305" s="97"/>
      <c r="AF305" s="96"/>
      <c r="AG305" s="97"/>
      <c r="AH305" s="97"/>
      <c r="AI305" s="97"/>
      <c r="AJ305" s="98"/>
      <c r="AK305" s="98"/>
      <c r="AL305" s="98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  <c r="BV305" s="95"/>
      <c r="BW305" s="85"/>
      <c r="BX305" s="85"/>
      <c r="BY305" s="85"/>
      <c r="BZ305" s="85"/>
      <c r="CA305" s="85"/>
      <c r="CB305" s="85"/>
      <c r="CC305" s="85"/>
      <c r="CD305" s="85"/>
    </row>
    <row r="306" spans="1:82" s="86" customFormat="1" ht="15" customHeight="1" x14ac:dyDescent="0.2">
      <c r="A306" s="571"/>
      <c r="B306" s="543"/>
      <c r="C306" s="571"/>
      <c r="D306" s="582"/>
      <c r="E306" s="333"/>
      <c r="F306" s="576"/>
      <c r="G306" s="576"/>
      <c r="H306" s="576"/>
      <c r="I306" s="576"/>
      <c r="J306" s="576"/>
      <c r="K306" s="576"/>
      <c r="L306" s="576"/>
      <c r="M306" s="576"/>
      <c r="N306" s="559"/>
      <c r="O306" s="560"/>
      <c r="P306" s="547"/>
      <c r="Q306" s="560"/>
      <c r="R306" s="547"/>
      <c r="S306" s="547"/>
      <c r="T306" s="547"/>
      <c r="U306" s="548"/>
      <c r="V306" s="548"/>
      <c r="W306" s="548"/>
      <c r="X306" s="551"/>
      <c r="Y306" s="95"/>
      <c r="Z306" s="95"/>
      <c r="AA306" s="96"/>
      <c r="AB306" s="96"/>
      <c r="AC306" s="97"/>
      <c r="AD306" s="97"/>
      <c r="AE306" s="97"/>
      <c r="AF306" s="96"/>
      <c r="AG306" s="97"/>
      <c r="AH306" s="97"/>
      <c r="AI306" s="97"/>
      <c r="AJ306" s="98"/>
      <c r="AK306" s="98"/>
      <c r="AL306" s="98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  <c r="BV306" s="95"/>
      <c r="BW306" s="85"/>
      <c r="BX306" s="85"/>
      <c r="BY306" s="85"/>
      <c r="BZ306" s="85"/>
      <c r="CA306" s="85"/>
      <c r="CB306" s="85"/>
      <c r="CC306" s="85"/>
      <c r="CD306" s="85"/>
    </row>
    <row r="307" spans="1:82" s="309" customFormat="1" ht="20.25" customHeight="1" x14ac:dyDescent="0.2">
      <c r="A307" s="571"/>
      <c r="B307" s="543"/>
      <c r="C307" s="604" t="s">
        <v>220</v>
      </c>
      <c r="D307" s="265" t="s">
        <v>183</v>
      </c>
      <c r="E307" s="212">
        <v>15577</v>
      </c>
      <c r="F307" s="308"/>
      <c r="G307" s="308"/>
      <c r="H307" s="245">
        <f>H279+H286+H293+H300</f>
        <v>15577</v>
      </c>
      <c r="I307" s="308"/>
      <c r="J307" s="308"/>
      <c r="K307" s="308"/>
      <c r="L307" s="237"/>
      <c r="M307" s="237"/>
      <c r="N307" s="527"/>
      <c r="O307" s="527"/>
      <c r="P307" s="527"/>
      <c r="Q307" s="527"/>
      <c r="R307" s="527"/>
      <c r="S307" s="527"/>
      <c r="T307" s="527"/>
      <c r="U307" s="527"/>
      <c r="V307" s="527"/>
      <c r="W307" s="527"/>
      <c r="X307" s="527"/>
      <c r="AA307" s="310"/>
      <c r="AB307" s="310"/>
      <c r="AC307" s="311"/>
      <c r="AD307" s="311"/>
      <c r="AE307" s="311"/>
      <c r="AF307" s="310"/>
      <c r="AG307" s="311"/>
      <c r="AH307" s="311"/>
      <c r="AI307" s="311"/>
      <c r="AJ307" s="312"/>
      <c r="AK307" s="312"/>
      <c r="AL307" s="312"/>
    </row>
    <row r="308" spans="1:82" s="309" customFormat="1" ht="24.75" customHeight="1" x14ac:dyDescent="0.2">
      <c r="A308" s="571"/>
      <c r="B308" s="543"/>
      <c r="C308" s="604"/>
      <c r="D308" s="265" t="s">
        <v>184</v>
      </c>
      <c r="E308" s="653">
        <v>340365593</v>
      </c>
      <c r="F308" s="308"/>
      <c r="G308" s="308"/>
      <c r="H308" s="243">
        <f>H280+H287+H294+H301</f>
        <v>340365593</v>
      </c>
      <c r="I308" s="308"/>
      <c r="J308" s="308"/>
      <c r="K308" s="308"/>
      <c r="L308" s="237"/>
      <c r="M308" s="237"/>
      <c r="N308" s="527"/>
      <c r="O308" s="527"/>
      <c r="P308" s="527"/>
      <c r="Q308" s="527"/>
      <c r="R308" s="527"/>
      <c r="S308" s="527"/>
      <c r="T308" s="527"/>
      <c r="U308" s="527"/>
      <c r="V308" s="527"/>
      <c r="W308" s="527"/>
      <c r="X308" s="527"/>
      <c r="AA308" s="310"/>
      <c r="AB308" s="310"/>
      <c r="AC308" s="311"/>
      <c r="AD308" s="311"/>
      <c r="AE308" s="311"/>
      <c r="AF308" s="310"/>
      <c r="AG308" s="311"/>
      <c r="AH308" s="311"/>
      <c r="AI308" s="311"/>
      <c r="AJ308" s="312"/>
      <c r="AK308" s="312"/>
      <c r="AL308" s="312"/>
    </row>
    <row r="309" spans="1:82" s="309" customFormat="1" ht="23.25" customHeight="1" x14ac:dyDescent="0.2">
      <c r="A309" s="571"/>
      <c r="B309" s="543"/>
      <c r="C309" s="604"/>
      <c r="D309" s="265" t="s">
        <v>185</v>
      </c>
      <c r="E309" s="212"/>
      <c r="F309" s="308"/>
      <c r="G309" s="308"/>
      <c r="H309" s="245"/>
      <c r="I309" s="308"/>
      <c r="J309" s="308"/>
      <c r="K309" s="308"/>
      <c r="L309" s="237"/>
      <c r="M309" s="237"/>
      <c r="N309" s="527"/>
      <c r="O309" s="527"/>
      <c r="P309" s="527"/>
      <c r="Q309" s="527"/>
      <c r="R309" s="527"/>
      <c r="S309" s="527"/>
      <c r="T309" s="527"/>
      <c r="U309" s="527"/>
      <c r="V309" s="527"/>
      <c r="W309" s="527"/>
      <c r="X309" s="527"/>
      <c r="AA309" s="310"/>
      <c r="AB309" s="310"/>
      <c r="AC309" s="311"/>
      <c r="AD309" s="311"/>
      <c r="AE309" s="311"/>
      <c r="AF309" s="310"/>
      <c r="AG309" s="311"/>
      <c r="AH309" s="311"/>
      <c r="AI309" s="311"/>
      <c r="AJ309" s="312"/>
      <c r="AK309" s="312"/>
      <c r="AL309" s="312"/>
    </row>
    <row r="310" spans="1:82" s="309" customFormat="1" ht="23.25" customHeight="1" x14ac:dyDescent="0.2">
      <c r="A310" s="571"/>
      <c r="B310" s="543"/>
      <c r="C310" s="604"/>
      <c r="D310" s="265" t="s">
        <v>186</v>
      </c>
      <c r="E310" s="212"/>
      <c r="F310" s="308"/>
      <c r="G310" s="308"/>
      <c r="H310" s="245"/>
      <c r="I310" s="308"/>
      <c r="J310" s="308"/>
      <c r="K310" s="308"/>
      <c r="L310" s="237"/>
      <c r="M310" s="237"/>
      <c r="N310" s="527"/>
      <c r="O310" s="527"/>
      <c r="P310" s="527"/>
      <c r="Q310" s="527"/>
      <c r="R310" s="527"/>
      <c r="S310" s="527"/>
      <c r="T310" s="527"/>
      <c r="U310" s="527"/>
      <c r="V310" s="527"/>
      <c r="W310" s="527"/>
      <c r="X310" s="527"/>
      <c r="AA310" s="310"/>
      <c r="AB310" s="310"/>
      <c r="AC310" s="311"/>
      <c r="AD310" s="311"/>
      <c r="AE310" s="311"/>
      <c r="AF310" s="310"/>
      <c r="AG310" s="311"/>
      <c r="AH310" s="311"/>
      <c r="AI310" s="311"/>
      <c r="AJ310" s="312"/>
      <c r="AK310" s="312"/>
      <c r="AL310" s="312"/>
    </row>
    <row r="311" spans="1:82" s="206" customFormat="1" ht="20.25" customHeight="1" x14ac:dyDescent="0.2">
      <c r="A311" s="571"/>
      <c r="B311" s="543"/>
      <c r="C311" s="592" t="s">
        <v>191</v>
      </c>
      <c r="D311" s="304" t="s">
        <v>183</v>
      </c>
      <c r="E311" s="346">
        <v>56250</v>
      </c>
      <c r="F311" s="306"/>
      <c r="G311" s="306"/>
      <c r="H311" s="305">
        <f>H275+H307</f>
        <v>56250</v>
      </c>
      <c r="I311" s="306"/>
      <c r="J311" s="306"/>
      <c r="K311" s="306"/>
      <c r="L311" s="307"/>
      <c r="M311" s="307"/>
      <c r="N311" s="528"/>
      <c r="O311" s="528"/>
      <c r="P311" s="528"/>
      <c r="Q311" s="528"/>
      <c r="R311" s="528"/>
      <c r="S311" s="528"/>
      <c r="T311" s="528"/>
      <c r="U311" s="528"/>
      <c r="V311" s="528"/>
      <c r="W311" s="528"/>
      <c r="X311" s="528"/>
      <c r="Y311" s="141"/>
      <c r="Z311" s="141"/>
      <c r="AA311" s="203"/>
      <c r="AB311" s="203"/>
      <c r="AC311" s="204"/>
      <c r="AD311" s="204"/>
      <c r="AE311" s="204"/>
      <c r="AF311" s="203"/>
      <c r="AG311" s="204"/>
      <c r="AH311" s="204"/>
      <c r="AI311" s="204"/>
      <c r="AJ311" s="205"/>
      <c r="AK311" s="205"/>
      <c r="AL311" s="205"/>
      <c r="AM311" s="141"/>
      <c r="AN311" s="141"/>
      <c r="AO311" s="141"/>
      <c r="AP311" s="141"/>
      <c r="AQ311" s="141"/>
      <c r="AR311" s="141"/>
      <c r="AS311" s="141"/>
      <c r="AT311" s="141"/>
      <c r="AU311" s="141"/>
      <c r="AV311" s="141"/>
      <c r="AW311" s="141"/>
      <c r="AX311" s="141"/>
      <c r="AY311" s="141"/>
      <c r="AZ311" s="141"/>
      <c r="BA311" s="141"/>
      <c r="BB311" s="141"/>
      <c r="BC311" s="141"/>
      <c r="BD311" s="141"/>
      <c r="BE311" s="141"/>
      <c r="BF311" s="141"/>
      <c r="BG311" s="141"/>
      <c r="BH311" s="141"/>
      <c r="BI311" s="141"/>
      <c r="BJ311" s="141"/>
      <c r="BK311" s="141"/>
      <c r="BL311" s="141"/>
      <c r="BM311" s="141"/>
      <c r="BN311" s="141"/>
      <c r="BO311" s="141"/>
      <c r="BP311" s="141"/>
      <c r="BQ311" s="141"/>
      <c r="BR311" s="141"/>
      <c r="BS311" s="141"/>
      <c r="BT311" s="141"/>
      <c r="BU311" s="141"/>
      <c r="BV311" s="141"/>
      <c r="BW311" s="141"/>
      <c r="BX311" s="141"/>
      <c r="BY311" s="141"/>
      <c r="BZ311" s="141"/>
      <c r="CA311" s="141"/>
      <c r="CB311" s="141"/>
      <c r="CC311" s="141"/>
      <c r="CD311" s="141"/>
    </row>
    <row r="312" spans="1:82" s="206" customFormat="1" ht="23.25" customHeight="1" x14ac:dyDescent="0.2">
      <c r="A312" s="571"/>
      <c r="B312" s="543"/>
      <c r="C312" s="593"/>
      <c r="D312" s="177" t="s">
        <v>184</v>
      </c>
      <c r="E312" s="345">
        <v>1344237809.0000002</v>
      </c>
      <c r="F312" s="210"/>
      <c r="G312" s="210"/>
      <c r="H312" s="248">
        <f>H276+H308</f>
        <v>1344237809.0000002</v>
      </c>
      <c r="I312" s="210"/>
      <c r="J312" s="210"/>
      <c r="K312" s="210"/>
      <c r="L312" s="211"/>
      <c r="M312" s="211"/>
      <c r="N312" s="528"/>
      <c r="O312" s="528"/>
      <c r="P312" s="528"/>
      <c r="Q312" s="528"/>
      <c r="R312" s="528"/>
      <c r="S312" s="528"/>
      <c r="T312" s="528"/>
      <c r="U312" s="528"/>
      <c r="V312" s="528"/>
      <c r="W312" s="528"/>
      <c r="X312" s="528"/>
      <c r="Y312" s="141"/>
      <c r="Z312" s="141"/>
      <c r="AA312" s="203"/>
      <c r="AB312" s="203"/>
      <c r="AC312" s="204"/>
      <c r="AD312" s="204"/>
      <c r="AE312" s="204"/>
      <c r="AF312" s="203"/>
      <c r="AG312" s="204"/>
      <c r="AH312" s="204"/>
      <c r="AI312" s="204"/>
      <c r="AJ312" s="205"/>
      <c r="AK312" s="205"/>
      <c r="AL312" s="205"/>
      <c r="AM312" s="141"/>
      <c r="AN312" s="141"/>
      <c r="AO312" s="141"/>
      <c r="AP312" s="141"/>
      <c r="AQ312" s="141"/>
      <c r="AR312" s="141"/>
      <c r="AS312" s="141"/>
      <c r="AT312" s="141"/>
      <c r="AU312" s="141"/>
      <c r="AV312" s="141"/>
      <c r="AW312" s="141"/>
      <c r="AX312" s="141"/>
      <c r="AY312" s="141"/>
      <c r="AZ312" s="141"/>
      <c r="BA312" s="141"/>
      <c r="BB312" s="141"/>
      <c r="BC312" s="141"/>
      <c r="BD312" s="141"/>
      <c r="BE312" s="141"/>
      <c r="BF312" s="141"/>
      <c r="BG312" s="141"/>
      <c r="BH312" s="141"/>
      <c r="BI312" s="141"/>
      <c r="BJ312" s="141"/>
      <c r="BK312" s="141"/>
      <c r="BL312" s="141"/>
      <c r="BM312" s="141"/>
      <c r="BN312" s="141"/>
      <c r="BO312" s="141"/>
      <c r="BP312" s="141"/>
      <c r="BQ312" s="141"/>
      <c r="BR312" s="141"/>
      <c r="BS312" s="141"/>
      <c r="BT312" s="141"/>
      <c r="BU312" s="141"/>
      <c r="BV312" s="141"/>
      <c r="BW312" s="141"/>
      <c r="BX312" s="141"/>
      <c r="BY312" s="141"/>
      <c r="BZ312" s="141"/>
      <c r="CA312" s="141"/>
      <c r="CB312" s="141"/>
      <c r="CC312" s="141"/>
      <c r="CD312" s="141"/>
    </row>
    <row r="313" spans="1:82" s="206" customFormat="1" ht="19.5" customHeight="1" x14ac:dyDescent="0.2">
      <c r="A313" s="571"/>
      <c r="B313" s="543"/>
      <c r="C313" s="593"/>
      <c r="D313" s="177" t="s">
        <v>185</v>
      </c>
      <c r="E313" s="344"/>
      <c r="F313" s="210"/>
      <c r="G313" s="210"/>
      <c r="H313" s="158"/>
      <c r="I313" s="210"/>
      <c r="J313" s="210"/>
      <c r="K313" s="210"/>
      <c r="L313" s="211"/>
      <c r="M313" s="211"/>
      <c r="N313" s="528"/>
      <c r="O313" s="528"/>
      <c r="P313" s="528"/>
      <c r="Q313" s="528"/>
      <c r="R313" s="528"/>
      <c r="S313" s="528"/>
      <c r="T313" s="528"/>
      <c r="U313" s="528"/>
      <c r="V313" s="528"/>
      <c r="W313" s="528"/>
      <c r="X313" s="528"/>
      <c r="Y313" s="141"/>
      <c r="Z313" s="141"/>
      <c r="AA313" s="203"/>
      <c r="AB313" s="203"/>
      <c r="AC313" s="204"/>
      <c r="AD313" s="204"/>
      <c r="AE313" s="204"/>
      <c r="AF313" s="203"/>
      <c r="AG313" s="204"/>
      <c r="AH313" s="204"/>
      <c r="AI313" s="204"/>
      <c r="AJ313" s="205"/>
      <c r="AK313" s="205"/>
      <c r="AL313" s="205"/>
      <c r="AM313" s="141"/>
      <c r="AN313" s="141"/>
      <c r="AO313" s="141"/>
      <c r="AP313" s="141"/>
      <c r="AQ313" s="141"/>
      <c r="AR313" s="141"/>
      <c r="AS313" s="141"/>
      <c r="AT313" s="141"/>
      <c r="AU313" s="141"/>
      <c r="AV313" s="141"/>
      <c r="AW313" s="141"/>
      <c r="AX313" s="141"/>
      <c r="AY313" s="141"/>
      <c r="AZ313" s="141"/>
      <c r="BA313" s="141"/>
      <c r="BB313" s="141"/>
      <c r="BC313" s="141"/>
      <c r="BD313" s="141"/>
      <c r="BE313" s="141"/>
      <c r="BF313" s="141"/>
      <c r="BG313" s="141"/>
      <c r="BH313" s="141"/>
      <c r="BI313" s="141"/>
      <c r="BJ313" s="141"/>
      <c r="BK313" s="141"/>
      <c r="BL313" s="141"/>
      <c r="BM313" s="141"/>
      <c r="BN313" s="141"/>
      <c r="BO313" s="141"/>
      <c r="BP313" s="141"/>
      <c r="BQ313" s="141"/>
      <c r="BR313" s="141"/>
      <c r="BS313" s="141"/>
      <c r="BT313" s="141"/>
      <c r="BU313" s="141"/>
      <c r="BV313" s="141"/>
      <c r="BW313" s="141"/>
      <c r="BX313" s="141"/>
      <c r="BY313" s="141"/>
      <c r="BZ313" s="141"/>
      <c r="CA313" s="141"/>
      <c r="CB313" s="141"/>
      <c r="CC313" s="141"/>
      <c r="CD313" s="141"/>
    </row>
    <row r="314" spans="1:82" s="206" customFormat="1" ht="22.5" x14ac:dyDescent="0.2">
      <c r="A314" s="571"/>
      <c r="B314" s="544"/>
      <c r="C314" s="594"/>
      <c r="D314" s="177" t="s">
        <v>186</v>
      </c>
      <c r="E314" s="344"/>
      <c r="F314" s="210"/>
      <c r="G314" s="210"/>
      <c r="H314" s="158"/>
      <c r="I314" s="210"/>
      <c r="J314" s="210"/>
      <c r="K314" s="210"/>
      <c r="L314" s="211"/>
      <c r="M314" s="211"/>
      <c r="N314" s="529"/>
      <c r="O314" s="529"/>
      <c r="P314" s="529"/>
      <c r="Q314" s="529"/>
      <c r="R314" s="529"/>
      <c r="S314" s="529"/>
      <c r="T314" s="529"/>
      <c r="U314" s="529"/>
      <c r="V314" s="529"/>
      <c r="W314" s="529"/>
      <c r="X314" s="529"/>
      <c r="Y314" s="141"/>
      <c r="Z314" s="141"/>
      <c r="AA314" s="203"/>
      <c r="AB314" s="203"/>
      <c r="AC314" s="204"/>
      <c r="AD314" s="204"/>
      <c r="AE314" s="204"/>
      <c r="AF314" s="203"/>
      <c r="AG314" s="204"/>
      <c r="AH314" s="204"/>
      <c r="AI314" s="204"/>
      <c r="AJ314" s="205"/>
      <c r="AK314" s="205"/>
      <c r="AL314" s="205"/>
      <c r="AM314" s="141"/>
      <c r="AN314" s="141"/>
      <c r="AO314" s="141"/>
      <c r="AP314" s="141"/>
      <c r="AQ314" s="141"/>
      <c r="AR314" s="141"/>
      <c r="AS314" s="141"/>
      <c r="AT314" s="141"/>
      <c r="AU314" s="141"/>
      <c r="AV314" s="141"/>
      <c r="AW314" s="141"/>
      <c r="AX314" s="141"/>
      <c r="AY314" s="141"/>
      <c r="AZ314" s="141"/>
      <c r="BA314" s="141"/>
      <c r="BB314" s="141"/>
      <c r="BC314" s="141"/>
      <c r="BD314" s="141"/>
      <c r="BE314" s="141"/>
      <c r="BF314" s="141"/>
      <c r="BG314" s="141"/>
      <c r="BH314" s="141"/>
      <c r="BI314" s="141"/>
      <c r="BJ314" s="141"/>
      <c r="BK314" s="141"/>
      <c r="BL314" s="141"/>
      <c r="BM314" s="141"/>
      <c r="BN314" s="141"/>
      <c r="BO314" s="141"/>
      <c r="BP314" s="141"/>
      <c r="BQ314" s="141"/>
      <c r="BR314" s="141"/>
      <c r="BS314" s="141"/>
      <c r="BT314" s="141"/>
      <c r="BU314" s="141"/>
      <c r="BV314" s="141"/>
      <c r="BW314" s="141"/>
      <c r="BX314" s="141"/>
      <c r="BY314" s="141"/>
      <c r="BZ314" s="141"/>
      <c r="CA314" s="141"/>
      <c r="CB314" s="141"/>
      <c r="CC314" s="141"/>
      <c r="CD314" s="141"/>
    </row>
    <row r="315" spans="1:82" s="86" customFormat="1" ht="15" customHeight="1" x14ac:dyDescent="0.2">
      <c r="A315" s="571"/>
      <c r="B315" s="605" t="s">
        <v>156</v>
      </c>
      <c r="C315" s="545"/>
      <c r="D315" s="251" t="s">
        <v>44</v>
      </c>
      <c r="E315" s="256">
        <v>1</v>
      </c>
      <c r="F315" s="252">
        <v>1</v>
      </c>
      <c r="G315" s="252">
        <v>1</v>
      </c>
      <c r="H315" s="255">
        <v>1</v>
      </c>
      <c r="I315" s="91"/>
      <c r="J315" s="91"/>
      <c r="K315" s="91"/>
      <c r="L315" s="180"/>
      <c r="M315" s="180"/>
      <c r="N315" s="534" t="s">
        <v>192</v>
      </c>
      <c r="O315" s="537"/>
      <c r="P315" s="537"/>
      <c r="Q315" s="537"/>
      <c r="R315" s="534" t="s">
        <v>192</v>
      </c>
      <c r="S315" s="645"/>
      <c r="T315" s="645"/>
      <c r="U315" s="645"/>
      <c r="V315" s="342"/>
      <c r="W315" s="343"/>
      <c r="X315" s="342"/>
      <c r="Y315" s="95"/>
      <c r="Z315" s="95"/>
      <c r="AA315" s="96"/>
      <c r="AB315" s="96"/>
      <c r="AC315" s="97"/>
      <c r="AD315" s="97"/>
      <c r="AE315" s="97"/>
      <c r="AF315" s="96"/>
      <c r="AG315" s="97"/>
      <c r="AH315" s="97"/>
      <c r="AI315" s="97"/>
      <c r="AJ315" s="98"/>
      <c r="AK315" s="98"/>
      <c r="AL315" s="98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  <c r="BV315" s="95"/>
      <c r="BW315" s="85"/>
      <c r="BX315" s="85"/>
      <c r="BY315" s="85"/>
      <c r="BZ315" s="85"/>
      <c r="CA315" s="85"/>
      <c r="CB315" s="85"/>
      <c r="CC315" s="85"/>
      <c r="CD315" s="85"/>
    </row>
    <row r="316" spans="1:82" s="86" customFormat="1" ht="15" customHeight="1" x14ac:dyDescent="0.2">
      <c r="A316" s="571"/>
      <c r="B316" s="606"/>
      <c r="C316" s="545"/>
      <c r="D316" s="251" t="s">
        <v>47</v>
      </c>
      <c r="E316" s="648">
        <v>616570137</v>
      </c>
      <c r="F316" s="252">
        <f xml:space="preserve"> 616570137</f>
        <v>616570137</v>
      </c>
      <c r="G316" s="252">
        <f xml:space="preserve"> 616570137</f>
        <v>616570137</v>
      </c>
      <c r="H316" s="258">
        <f xml:space="preserve"> 616570137</f>
        <v>616570137</v>
      </c>
      <c r="I316" s="91"/>
      <c r="J316" s="91"/>
      <c r="K316" s="91"/>
      <c r="L316" s="180"/>
      <c r="M316" s="180"/>
      <c r="N316" s="535"/>
      <c r="O316" s="538"/>
      <c r="P316" s="538"/>
      <c r="Q316" s="538"/>
      <c r="R316" s="535"/>
      <c r="S316" s="646"/>
      <c r="T316" s="646"/>
      <c r="U316" s="646"/>
      <c r="V316" s="342"/>
      <c r="W316" s="343"/>
      <c r="X316" s="342"/>
      <c r="Y316" s="95"/>
      <c r="Z316" s="95"/>
      <c r="AA316" s="96"/>
      <c r="AB316" s="96"/>
      <c r="AC316" s="97"/>
      <c r="AD316" s="97"/>
      <c r="AE316" s="97"/>
      <c r="AF316" s="96"/>
      <c r="AG316" s="97"/>
      <c r="AH316" s="97"/>
      <c r="AI316" s="97"/>
      <c r="AJ316" s="98"/>
      <c r="AK316" s="98"/>
      <c r="AL316" s="98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85"/>
      <c r="BX316" s="85"/>
      <c r="BY316" s="85"/>
      <c r="BZ316" s="85"/>
      <c r="CA316" s="85"/>
      <c r="CB316" s="85"/>
      <c r="CC316" s="85"/>
      <c r="CD316" s="85"/>
    </row>
    <row r="317" spans="1:82" s="86" customFormat="1" x14ac:dyDescent="0.2">
      <c r="A317" s="571"/>
      <c r="B317" s="606"/>
      <c r="C317" s="545"/>
      <c r="D317" s="253" t="s">
        <v>50</v>
      </c>
      <c r="E317" s="256"/>
      <c r="F317" s="254" t="s">
        <v>176</v>
      </c>
      <c r="G317" s="254"/>
      <c r="H317" s="256"/>
      <c r="I317" s="91"/>
      <c r="J317" s="91"/>
      <c r="K317" s="91"/>
      <c r="L317" s="180"/>
      <c r="M317" s="180"/>
      <c r="N317" s="535"/>
      <c r="O317" s="538"/>
      <c r="P317" s="538"/>
      <c r="Q317" s="538"/>
      <c r="R317" s="535"/>
      <c r="S317" s="646"/>
      <c r="T317" s="646"/>
      <c r="U317" s="646"/>
      <c r="V317" s="342"/>
      <c r="W317" s="343"/>
      <c r="X317" s="342"/>
      <c r="Y317" s="95"/>
      <c r="Z317" s="95"/>
      <c r="AA317" s="96"/>
      <c r="AB317" s="96"/>
      <c r="AC317" s="97"/>
      <c r="AD317" s="97"/>
      <c r="AE317" s="97"/>
      <c r="AF317" s="96"/>
      <c r="AG317" s="97"/>
      <c r="AH317" s="97"/>
      <c r="AI317" s="97"/>
      <c r="AJ317" s="98"/>
      <c r="AK317" s="98"/>
      <c r="AL317" s="98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  <c r="BV317" s="95"/>
      <c r="BW317" s="85"/>
      <c r="BX317" s="85"/>
      <c r="BY317" s="85"/>
      <c r="BZ317" s="85"/>
      <c r="CA317" s="85"/>
      <c r="CB317" s="85"/>
      <c r="CC317" s="85"/>
      <c r="CD317" s="85"/>
    </row>
    <row r="318" spans="1:82" s="86" customFormat="1" ht="22.5" x14ac:dyDescent="0.2">
      <c r="A318" s="571"/>
      <c r="B318" s="606"/>
      <c r="C318" s="545"/>
      <c r="D318" s="251" t="s">
        <v>53</v>
      </c>
      <c r="E318" s="256">
        <v>0</v>
      </c>
      <c r="F318" s="252">
        <v>0</v>
      </c>
      <c r="G318" s="252">
        <v>0</v>
      </c>
      <c r="H318" s="255">
        <v>0</v>
      </c>
      <c r="I318" s="91"/>
      <c r="J318" s="91"/>
      <c r="K318" s="91"/>
      <c r="L318" s="180"/>
      <c r="M318" s="180"/>
      <c r="N318" s="535"/>
      <c r="O318" s="538"/>
      <c r="P318" s="538"/>
      <c r="Q318" s="538"/>
      <c r="R318" s="535"/>
      <c r="S318" s="646"/>
      <c r="T318" s="646"/>
      <c r="U318" s="646"/>
      <c r="V318" s="342"/>
      <c r="W318" s="343"/>
      <c r="X318" s="342"/>
      <c r="Y318" s="95"/>
      <c r="Z318" s="95"/>
      <c r="AA318" s="96"/>
      <c r="AB318" s="96"/>
      <c r="AC318" s="97"/>
      <c r="AD318" s="97"/>
      <c r="AE318" s="97"/>
      <c r="AF318" s="96"/>
      <c r="AG318" s="97"/>
      <c r="AH318" s="97"/>
      <c r="AI318" s="97"/>
      <c r="AJ318" s="98"/>
      <c r="AK318" s="98"/>
      <c r="AL318" s="98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  <c r="BV318" s="95"/>
      <c r="BW318" s="85"/>
      <c r="BX318" s="85"/>
      <c r="BY318" s="85"/>
      <c r="BZ318" s="85"/>
      <c r="CA318" s="85"/>
      <c r="CB318" s="85"/>
      <c r="CC318" s="85"/>
      <c r="CD318" s="85"/>
    </row>
    <row r="319" spans="1:82" s="86" customFormat="1" ht="15" customHeight="1" x14ac:dyDescent="0.2">
      <c r="A319" s="571"/>
      <c r="B319" s="606"/>
      <c r="C319" s="545"/>
      <c r="D319" s="540"/>
      <c r="E319" s="327"/>
      <c r="F319" s="540"/>
      <c r="G319" s="540"/>
      <c r="H319" s="540"/>
      <c r="I319" s="540"/>
      <c r="J319" s="540"/>
      <c r="K319" s="540"/>
      <c r="L319" s="540"/>
      <c r="M319" s="540"/>
      <c r="N319" s="535"/>
      <c r="O319" s="538"/>
      <c r="P319" s="538"/>
      <c r="Q319" s="538"/>
      <c r="R319" s="535"/>
      <c r="S319" s="646"/>
      <c r="T319" s="646"/>
      <c r="U319" s="646"/>
      <c r="V319" s="530"/>
      <c r="W319" s="530"/>
      <c r="X319" s="532"/>
      <c r="Y319" s="95"/>
      <c r="Z319" s="95"/>
      <c r="AA319" s="96"/>
      <c r="AB319" s="96"/>
      <c r="AC319" s="97"/>
      <c r="AD319" s="97"/>
      <c r="AE319" s="97"/>
      <c r="AF319" s="96"/>
      <c r="AG319" s="97"/>
      <c r="AH319" s="97"/>
      <c r="AI319" s="97"/>
      <c r="AJ319" s="98"/>
      <c r="AK319" s="98"/>
      <c r="AL319" s="98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  <c r="BV319" s="95"/>
      <c r="BW319" s="85"/>
      <c r="BX319" s="85"/>
      <c r="BY319" s="85"/>
      <c r="BZ319" s="85"/>
      <c r="CA319" s="85"/>
      <c r="CB319" s="85"/>
      <c r="CC319" s="85"/>
      <c r="CD319" s="85"/>
    </row>
    <row r="320" spans="1:82" s="86" customFormat="1" ht="15" customHeight="1" x14ac:dyDescent="0.2">
      <c r="A320" s="571"/>
      <c r="B320" s="606"/>
      <c r="C320" s="545"/>
      <c r="D320" s="541"/>
      <c r="E320" s="328"/>
      <c r="F320" s="541"/>
      <c r="G320" s="541"/>
      <c r="H320" s="541"/>
      <c r="I320" s="541"/>
      <c r="J320" s="541"/>
      <c r="K320" s="541"/>
      <c r="L320" s="541"/>
      <c r="M320" s="541"/>
      <c r="N320" s="536"/>
      <c r="O320" s="539"/>
      <c r="P320" s="539"/>
      <c r="Q320" s="539"/>
      <c r="R320" s="536"/>
      <c r="S320" s="647"/>
      <c r="T320" s="647"/>
      <c r="U320" s="647"/>
      <c r="V320" s="531"/>
      <c r="W320" s="531"/>
      <c r="X320" s="533"/>
      <c r="Y320" s="95"/>
      <c r="Z320" s="95"/>
      <c r="AA320" s="96"/>
      <c r="AB320" s="96"/>
      <c r="AC320" s="97"/>
      <c r="AD320" s="97"/>
      <c r="AE320" s="97"/>
      <c r="AF320" s="96"/>
      <c r="AG320" s="97"/>
      <c r="AH320" s="97"/>
      <c r="AI320" s="97"/>
      <c r="AJ320" s="98"/>
      <c r="AK320" s="98"/>
      <c r="AL320" s="98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  <c r="BV320" s="95"/>
      <c r="BW320" s="85"/>
      <c r="BX320" s="85"/>
      <c r="BY320" s="85"/>
      <c r="BZ320" s="85"/>
      <c r="CA320" s="85"/>
      <c r="CB320" s="85"/>
      <c r="CC320" s="85"/>
      <c r="CD320" s="85"/>
    </row>
    <row r="321" spans="1:90" s="206" customFormat="1" ht="22.5" x14ac:dyDescent="0.2">
      <c r="A321" s="571"/>
      <c r="B321" s="606"/>
      <c r="C321" s="546" t="s">
        <v>175</v>
      </c>
      <c r="D321" s="313" t="s">
        <v>177</v>
      </c>
      <c r="E321" s="257">
        <v>1</v>
      </c>
      <c r="F321" s="249">
        <f t="shared" ref="F321:H322" si="0">F315</f>
        <v>1</v>
      </c>
      <c r="G321" s="249">
        <f t="shared" si="0"/>
        <v>1</v>
      </c>
      <c r="H321" s="257">
        <f t="shared" si="0"/>
        <v>1</v>
      </c>
      <c r="I321" s="210"/>
      <c r="J321" s="210"/>
      <c r="K321" s="210"/>
      <c r="L321" s="211"/>
      <c r="M321" s="211"/>
      <c r="N321" s="259"/>
      <c r="O321" s="246"/>
      <c r="P321" s="246"/>
      <c r="Q321" s="246"/>
      <c r="R321" s="246"/>
      <c r="S321" s="246"/>
      <c r="T321" s="246"/>
      <c r="U321" s="246"/>
      <c r="V321" s="246"/>
      <c r="W321" s="247"/>
      <c r="X321" s="246"/>
      <c r="Y321" s="141"/>
      <c r="Z321" s="141"/>
      <c r="AA321" s="203"/>
      <c r="AB321" s="203"/>
      <c r="AC321" s="204"/>
      <c r="AD321" s="204"/>
      <c r="AE321" s="204"/>
      <c r="AF321" s="203"/>
      <c r="AG321" s="204"/>
      <c r="AH321" s="204"/>
      <c r="AI321" s="204"/>
      <c r="AJ321" s="205"/>
      <c r="AK321" s="205"/>
      <c r="AL321" s="205"/>
      <c r="AM321" s="141"/>
      <c r="AN321" s="141"/>
      <c r="AO321" s="141"/>
      <c r="AP321" s="141"/>
      <c r="AQ321" s="141"/>
      <c r="AR321" s="141"/>
      <c r="AS321" s="141"/>
      <c r="AT321" s="141"/>
      <c r="AU321" s="141"/>
      <c r="AV321" s="141"/>
      <c r="AW321" s="141"/>
      <c r="AX321" s="141"/>
      <c r="AY321" s="141"/>
      <c r="AZ321" s="141"/>
      <c r="BA321" s="141"/>
      <c r="BB321" s="141"/>
      <c r="BC321" s="141"/>
      <c r="BD321" s="141"/>
      <c r="BE321" s="141"/>
      <c r="BF321" s="141"/>
      <c r="BG321" s="141"/>
      <c r="BH321" s="141"/>
      <c r="BI321" s="141"/>
      <c r="BJ321" s="141"/>
      <c r="BK321" s="141"/>
      <c r="BL321" s="141"/>
      <c r="BM321" s="141"/>
      <c r="BN321" s="141"/>
      <c r="BO321" s="141"/>
      <c r="BP321" s="141"/>
      <c r="BQ321" s="141"/>
      <c r="BR321" s="141"/>
      <c r="BS321" s="141"/>
      <c r="BT321" s="141"/>
      <c r="BU321" s="141"/>
      <c r="BV321" s="141"/>
      <c r="BW321" s="141"/>
      <c r="BX321" s="141"/>
      <c r="BY321" s="141"/>
      <c r="BZ321" s="141"/>
      <c r="CA321" s="141"/>
      <c r="CB321" s="141"/>
      <c r="CC321" s="141"/>
      <c r="CD321" s="141"/>
    </row>
    <row r="322" spans="1:90" s="206" customFormat="1" ht="22.5" x14ac:dyDescent="0.2">
      <c r="A322" s="571"/>
      <c r="B322" s="606"/>
      <c r="C322" s="546"/>
      <c r="D322" s="313" t="s">
        <v>178</v>
      </c>
      <c r="E322" s="248">
        <v>616570137</v>
      </c>
      <c r="F322" s="249">
        <f t="shared" si="0"/>
        <v>616570137</v>
      </c>
      <c r="G322" s="249">
        <f t="shared" si="0"/>
        <v>616570137</v>
      </c>
      <c r="H322" s="248">
        <f t="shared" si="0"/>
        <v>616570137</v>
      </c>
      <c r="I322" s="210"/>
      <c r="J322" s="210"/>
      <c r="K322" s="210"/>
      <c r="L322" s="211"/>
      <c r="M322" s="211"/>
      <c r="N322" s="259"/>
      <c r="O322" s="246"/>
      <c r="P322" s="246"/>
      <c r="Q322" s="246"/>
      <c r="R322" s="246"/>
      <c r="S322" s="246"/>
      <c r="T322" s="246"/>
      <c r="U322" s="246"/>
      <c r="V322" s="246"/>
      <c r="W322" s="247"/>
      <c r="X322" s="246"/>
      <c r="Y322" s="141"/>
      <c r="Z322" s="141"/>
      <c r="AA322" s="203"/>
      <c r="AB322" s="203"/>
      <c r="AC322" s="204"/>
      <c r="AD322" s="204"/>
      <c r="AE322" s="204"/>
      <c r="AF322" s="203"/>
      <c r="AG322" s="204"/>
      <c r="AH322" s="204"/>
      <c r="AI322" s="204"/>
      <c r="AJ322" s="205"/>
      <c r="AK322" s="205"/>
      <c r="AL322" s="205"/>
      <c r="AM322" s="141"/>
      <c r="AN322" s="141"/>
      <c r="AO322" s="141"/>
      <c r="AP322" s="141"/>
      <c r="AQ322" s="141"/>
      <c r="AR322" s="141"/>
      <c r="AS322" s="141"/>
      <c r="AT322" s="141"/>
      <c r="AU322" s="141"/>
      <c r="AV322" s="141"/>
      <c r="AW322" s="141"/>
      <c r="AX322" s="141"/>
      <c r="AY322" s="141"/>
      <c r="AZ322" s="141"/>
      <c r="BA322" s="141"/>
      <c r="BB322" s="141"/>
      <c r="BC322" s="141"/>
      <c r="BD322" s="141"/>
      <c r="BE322" s="141"/>
      <c r="BF322" s="141"/>
      <c r="BG322" s="141"/>
      <c r="BH322" s="141"/>
      <c r="BI322" s="141"/>
      <c r="BJ322" s="141"/>
      <c r="BK322" s="141"/>
      <c r="BL322" s="141"/>
      <c r="BM322" s="141"/>
      <c r="BN322" s="141"/>
      <c r="BO322" s="141"/>
      <c r="BP322" s="141"/>
      <c r="BQ322" s="141"/>
      <c r="BR322" s="141"/>
      <c r="BS322" s="141"/>
      <c r="BT322" s="141"/>
      <c r="BU322" s="141"/>
      <c r="BV322" s="141"/>
      <c r="BW322" s="141"/>
      <c r="BX322" s="141"/>
      <c r="BY322" s="141"/>
      <c r="BZ322" s="141"/>
      <c r="CA322" s="141"/>
      <c r="CB322" s="141"/>
      <c r="CC322" s="141"/>
      <c r="CD322" s="141"/>
    </row>
    <row r="323" spans="1:90" s="206" customFormat="1" ht="22.5" x14ac:dyDescent="0.2">
      <c r="A323" s="571"/>
      <c r="B323" s="606"/>
      <c r="C323" s="546"/>
      <c r="D323" s="313" t="s">
        <v>50</v>
      </c>
      <c r="E323" s="257"/>
      <c r="F323" s="249"/>
      <c r="G323" s="249"/>
      <c r="H323" s="257"/>
      <c r="I323" s="210"/>
      <c r="J323" s="210"/>
      <c r="K323" s="210"/>
      <c r="L323" s="211"/>
      <c r="M323" s="211"/>
      <c r="N323" s="259"/>
      <c r="O323" s="246"/>
      <c r="P323" s="246"/>
      <c r="Q323" s="246"/>
      <c r="R323" s="246"/>
      <c r="S323" s="246"/>
      <c r="T323" s="246"/>
      <c r="U323" s="246"/>
      <c r="V323" s="246"/>
      <c r="W323" s="247"/>
      <c r="X323" s="246"/>
      <c r="Y323" s="141"/>
      <c r="Z323" s="141"/>
      <c r="AA323" s="203"/>
      <c r="AB323" s="203"/>
      <c r="AC323" s="204"/>
      <c r="AD323" s="204"/>
      <c r="AE323" s="204"/>
      <c r="AF323" s="203"/>
      <c r="AG323" s="204"/>
      <c r="AH323" s="204"/>
      <c r="AI323" s="204"/>
      <c r="AJ323" s="205"/>
      <c r="AK323" s="205"/>
      <c r="AL323" s="205"/>
      <c r="AM323" s="141"/>
      <c r="AN323" s="141"/>
      <c r="AO323" s="141"/>
      <c r="AP323" s="141"/>
      <c r="AQ323" s="141"/>
      <c r="AR323" s="141"/>
      <c r="AS323" s="141"/>
      <c r="AT323" s="141"/>
      <c r="AU323" s="141"/>
      <c r="AV323" s="141"/>
      <c r="AW323" s="141"/>
      <c r="AX323" s="141"/>
      <c r="AY323" s="141"/>
      <c r="AZ323" s="141"/>
      <c r="BA323" s="141"/>
      <c r="BB323" s="141"/>
      <c r="BC323" s="141"/>
      <c r="BD323" s="141"/>
      <c r="BE323" s="141"/>
      <c r="BF323" s="141"/>
      <c r="BG323" s="141"/>
      <c r="BH323" s="141"/>
      <c r="BI323" s="141"/>
      <c r="BJ323" s="141"/>
      <c r="BK323" s="141"/>
      <c r="BL323" s="141"/>
      <c r="BM323" s="141"/>
      <c r="BN323" s="141"/>
      <c r="BO323" s="141"/>
      <c r="BP323" s="141"/>
      <c r="BQ323" s="141"/>
      <c r="BR323" s="141"/>
      <c r="BS323" s="141"/>
      <c r="BT323" s="141"/>
      <c r="BU323" s="141"/>
      <c r="BV323" s="141"/>
      <c r="BW323" s="141"/>
      <c r="BX323" s="141"/>
      <c r="BY323" s="141"/>
      <c r="BZ323" s="141"/>
      <c r="CA323" s="141"/>
      <c r="CB323" s="141"/>
      <c r="CC323" s="141"/>
      <c r="CD323" s="141"/>
    </row>
    <row r="324" spans="1:90" s="206" customFormat="1" ht="22.5" x14ac:dyDescent="0.2">
      <c r="A324" s="571"/>
      <c r="B324" s="607"/>
      <c r="C324" s="546"/>
      <c r="D324" s="314" t="s">
        <v>53</v>
      </c>
      <c r="E324" s="158">
        <v>0</v>
      </c>
      <c r="F324" s="250">
        <f>F318</f>
        <v>0</v>
      </c>
      <c r="G324" s="250">
        <f>G318</f>
        <v>0</v>
      </c>
      <c r="H324" s="158">
        <f>H318</f>
        <v>0</v>
      </c>
      <c r="I324" s="210"/>
      <c r="J324" s="210"/>
      <c r="K324" s="210"/>
      <c r="L324" s="211"/>
      <c r="M324" s="211"/>
      <c r="N324" s="259"/>
      <c r="O324" s="246"/>
      <c r="P324" s="246"/>
      <c r="Q324" s="246"/>
      <c r="R324" s="246"/>
      <c r="S324" s="246"/>
      <c r="T324" s="246"/>
      <c r="U324" s="246"/>
      <c r="V324" s="246"/>
      <c r="W324" s="247"/>
      <c r="X324" s="246"/>
      <c r="Y324" s="141"/>
      <c r="Z324" s="141"/>
      <c r="AA324" s="203"/>
      <c r="AB324" s="203"/>
      <c r="AC324" s="204"/>
      <c r="AD324" s="204"/>
      <c r="AE324" s="204"/>
      <c r="AF324" s="203"/>
      <c r="AG324" s="204"/>
      <c r="AH324" s="204"/>
      <c r="AI324" s="204"/>
      <c r="AJ324" s="205"/>
      <c r="AK324" s="205"/>
      <c r="AL324" s="205"/>
      <c r="AM324" s="141"/>
      <c r="AN324" s="141"/>
      <c r="AO324" s="141"/>
      <c r="AP324" s="141"/>
      <c r="AQ324" s="141"/>
      <c r="AR324" s="141"/>
      <c r="AS324" s="141"/>
      <c r="AT324" s="141"/>
      <c r="AU324" s="141"/>
      <c r="AV324" s="141"/>
      <c r="AW324" s="141"/>
      <c r="AX324" s="141"/>
      <c r="AY324" s="141"/>
      <c r="AZ324" s="141"/>
      <c r="BA324" s="141"/>
      <c r="BB324" s="141"/>
      <c r="BC324" s="141"/>
      <c r="BD324" s="141"/>
      <c r="BE324" s="141"/>
      <c r="BF324" s="141"/>
      <c r="BG324" s="141"/>
      <c r="BH324" s="141"/>
      <c r="BI324" s="141"/>
      <c r="BJ324" s="141"/>
      <c r="BK324" s="141"/>
      <c r="BL324" s="141"/>
      <c r="BM324" s="141"/>
      <c r="BN324" s="141"/>
      <c r="BO324" s="141"/>
      <c r="BP324" s="141"/>
      <c r="BQ324" s="141"/>
      <c r="BR324" s="141"/>
      <c r="BS324" s="141"/>
      <c r="BT324" s="141"/>
      <c r="BU324" s="141"/>
      <c r="BV324" s="141"/>
      <c r="BW324" s="141"/>
      <c r="BX324" s="141"/>
      <c r="BY324" s="141"/>
      <c r="BZ324" s="141"/>
      <c r="CA324" s="141"/>
      <c r="CB324" s="141"/>
      <c r="CC324" s="141"/>
      <c r="CD324" s="141"/>
    </row>
    <row r="325" spans="1:90" s="171" customFormat="1" ht="29.25" customHeight="1" x14ac:dyDescent="0.2">
      <c r="A325" s="611" t="s">
        <v>62</v>
      </c>
      <c r="B325" s="612"/>
      <c r="C325" s="612"/>
      <c r="D325" s="159" t="s">
        <v>63</v>
      </c>
      <c r="E325" s="160">
        <v>2667676019.6500001</v>
      </c>
      <c r="F325" s="160">
        <f>+F276+F121+F322</f>
        <v>616570137</v>
      </c>
      <c r="G325" s="160">
        <f>+G276+G121+G322</f>
        <v>616570137</v>
      </c>
      <c r="H325" s="160">
        <f>H322+H312+H132</f>
        <v>2667676019.6500001</v>
      </c>
      <c r="I325" s="160">
        <f>+I276+I121+I322</f>
        <v>0</v>
      </c>
      <c r="J325" s="160">
        <f>+J276+J121+J322</f>
        <v>0</v>
      </c>
      <c r="K325" s="160">
        <f>+K276+K121+K322</f>
        <v>0</v>
      </c>
      <c r="L325" s="160">
        <f>+L276+L121+L322</f>
        <v>0</v>
      </c>
      <c r="M325" s="160"/>
      <c r="N325" s="160"/>
      <c r="O325" s="160" t="e">
        <f>O276+O121+#REF!</f>
        <v>#REF!</v>
      </c>
      <c r="P325" s="160" t="e">
        <f>P276+P121+#REF!</f>
        <v>#REF!</v>
      </c>
      <c r="Q325" s="160" t="e">
        <f>Q276+Q121+#REF!</f>
        <v>#REF!</v>
      </c>
      <c r="R325" s="161"/>
      <c r="S325" s="161"/>
      <c r="T325" s="161"/>
      <c r="U325" s="161"/>
      <c r="V325" s="161"/>
      <c r="W325" s="161"/>
      <c r="X325" s="161"/>
      <c r="Y325" s="199"/>
      <c r="Z325" s="161"/>
      <c r="AA325" s="162"/>
      <c r="AB325" s="161"/>
      <c r="AC325" s="162"/>
      <c r="AD325" s="163"/>
      <c r="AE325" s="162"/>
      <c r="AF325" s="164"/>
      <c r="AG325" s="165"/>
      <c r="AH325" s="166"/>
      <c r="AI325" s="167"/>
      <c r="AJ325" s="167"/>
      <c r="AK325" s="167"/>
      <c r="AL325" s="167"/>
      <c r="AM325" s="167"/>
      <c r="AN325" s="167"/>
      <c r="AO325" s="167"/>
      <c r="AP325" s="167"/>
      <c r="AQ325" s="167"/>
      <c r="AR325" s="168"/>
      <c r="AS325" s="169"/>
      <c r="AT325" s="169"/>
      <c r="AU325" s="166"/>
      <c r="AV325" s="166"/>
      <c r="AW325" s="166"/>
      <c r="AX325" s="166"/>
      <c r="AY325" s="166"/>
      <c r="AZ325" s="166"/>
      <c r="BA325" s="166"/>
      <c r="BB325" s="166"/>
      <c r="BC325" s="166"/>
      <c r="BD325" s="166"/>
      <c r="BE325" s="166"/>
      <c r="BF325" s="166"/>
      <c r="BG325" s="166"/>
      <c r="BH325" s="166"/>
      <c r="BI325" s="166"/>
      <c r="BJ325" s="166"/>
      <c r="BK325" s="166"/>
      <c r="BL325" s="166"/>
      <c r="BM325" s="166"/>
      <c r="BN325" s="166"/>
      <c r="BO325" s="166"/>
      <c r="BP325" s="166"/>
      <c r="BQ325" s="166"/>
      <c r="BR325" s="166"/>
      <c r="BS325" s="166"/>
      <c r="BT325" s="166"/>
      <c r="BU325" s="166"/>
      <c r="BV325" s="166"/>
      <c r="BW325" s="166"/>
      <c r="BX325" s="166"/>
      <c r="BY325" s="166"/>
      <c r="BZ325" s="166"/>
      <c r="CA325" s="166"/>
      <c r="CB325" s="166"/>
      <c r="CC325" s="166"/>
      <c r="CD325" s="166"/>
      <c r="CE325" s="170"/>
      <c r="CF325" s="170"/>
      <c r="CG325" s="170"/>
      <c r="CH325" s="170"/>
      <c r="CI325" s="170"/>
      <c r="CJ325" s="170"/>
      <c r="CK325" s="170"/>
      <c r="CL325" s="170"/>
    </row>
    <row r="326" spans="1:90" s="171" customFormat="1" ht="27.75" customHeight="1" thickBot="1" x14ac:dyDescent="0.25">
      <c r="A326" s="613"/>
      <c r="B326" s="614"/>
      <c r="C326" s="614"/>
      <c r="D326" s="172" t="s">
        <v>64</v>
      </c>
      <c r="E326" s="160">
        <v>6</v>
      </c>
      <c r="F326" s="160">
        <f>+F278+F122</f>
        <v>0</v>
      </c>
      <c r="G326" s="160">
        <f>+G278+G122</f>
        <v>0</v>
      </c>
      <c r="H326" s="160">
        <f>H125+H278</f>
        <v>6</v>
      </c>
      <c r="I326" s="160">
        <f>+I278+I122</f>
        <v>0</v>
      </c>
      <c r="J326" s="160">
        <f>+J278+J122</f>
        <v>0</v>
      </c>
      <c r="K326" s="160">
        <f>+K278+K122</f>
        <v>0</v>
      </c>
      <c r="L326" s="160">
        <f>+L278+L122</f>
        <v>0</v>
      </c>
      <c r="M326" s="173"/>
      <c r="N326" s="173"/>
      <c r="O326" s="200" t="e">
        <f>O278+O125+#REF!</f>
        <v>#REF!</v>
      </c>
      <c r="P326" s="200" t="e">
        <f>P278+P125+#REF!</f>
        <v>#REF!</v>
      </c>
      <c r="Q326" s="200" t="e">
        <f>Q278+Q125+#REF!</f>
        <v>#VALUE!</v>
      </c>
      <c r="R326" s="201"/>
      <c r="S326" s="201"/>
      <c r="T326" s="201"/>
      <c r="U326" s="201"/>
      <c r="V326" s="201"/>
      <c r="W326" s="201"/>
      <c r="X326" s="201"/>
      <c r="Y326" s="174"/>
      <c r="Z326" s="603"/>
      <c r="AA326" s="603"/>
      <c r="AB326" s="603"/>
      <c r="AC326" s="603"/>
      <c r="AD326" s="603"/>
      <c r="AE326" s="603"/>
      <c r="AF326" s="175"/>
      <c r="AG326" s="176"/>
      <c r="AH326" s="166"/>
      <c r="AI326" s="167"/>
      <c r="AJ326" s="167"/>
      <c r="AK326" s="167"/>
      <c r="AL326" s="167"/>
      <c r="AM326" s="167"/>
      <c r="AN326" s="167"/>
      <c r="AO326" s="167"/>
      <c r="AP326" s="167"/>
      <c r="AQ326" s="167"/>
      <c r="AR326" s="168"/>
      <c r="AS326" s="169"/>
      <c r="AT326" s="169"/>
      <c r="AU326" s="166"/>
      <c r="AV326" s="166"/>
      <c r="AW326" s="166"/>
      <c r="AX326" s="166"/>
      <c r="AY326" s="166"/>
      <c r="AZ326" s="166"/>
      <c r="BA326" s="166"/>
      <c r="BB326" s="166"/>
      <c r="BC326" s="166"/>
      <c r="BD326" s="166"/>
      <c r="BE326" s="166"/>
      <c r="BF326" s="166"/>
      <c r="BG326" s="166"/>
      <c r="BH326" s="166"/>
      <c r="BI326" s="166"/>
      <c r="BJ326" s="166"/>
      <c r="BK326" s="166"/>
      <c r="BL326" s="166"/>
      <c r="BM326" s="166"/>
      <c r="BN326" s="166"/>
      <c r="BO326" s="166"/>
      <c r="BP326" s="166"/>
      <c r="BQ326" s="166"/>
      <c r="BR326" s="166"/>
      <c r="BS326" s="166"/>
      <c r="BT326" s="166"/>
      <c r="BU326" s="166"/>
      <c r="BV326" s="166"/>
      <c r="BW326" s="166"/>
      <c r="BX326" s="166"/>
      <c r="BY326" s="166"/>
      <c r="BZ326" s="166"/>
      <c r="CA326" s="166"/>
      <c r="CB326" s="166"/>
      <c r="CC326" s="166"/>
      <c r="CD326" s="166"/>
      <c r="CE326" s="170"/>
      <c r="CF326" s="170"/>
      <c r="CG326" s="170"/>
      <c r="CH326" s="170"/>
      <c r="CI326" s="170"/>
      <c r="CJ326" s="170"/>
      <c r="CK326" s="170"/>
      <c r="CL326" s="170"/>
    </row>
    <row r="327" spans="1:90" ht="18" x14ac:dyDescent="0.2">
      <c r="E327" s="232"/>
      <c r="F327" s="87"/>
      <c r="G327" s="87"/>
      <c r="H327" s="87"/>
      <c r="I327" s="87"/>
      <c r="J327" s="87"/>
      <c r="K327" s="87"/>
      <c r="L327" s="87"/>
      <c r="M327" s="87"/>
      <c r="V327" s="636"/>
      <c r="W327" s="636"/>
      <c r="X327" s="636"/>
      <c r="Y327" s="88"/>
    </row>
    <row r="328" spans="1:90" ht="18" customHeight="1" x14ac:dyDescent="0.25">
      <c r="E328" s="232"/>
      <c r="F328" s="87"/>
      <c r="G328" s="87"/>
      <c r="H328" s="87"/>
      <c r="I328" s="87"/>
      <c r="J328" s="87"/>
      <c r="K328" s="87"/>
      <c r="L328" s="87"/>
      <c r="M328" s="87"/>
      <c r="U328" s="620" t="s">
        <v>146</v>
      </c>
      <c r="V328" s="620"/>
      <c r="W328" s="620"/>
      <c r="X328" s="620"/>
      <c r="Y328" s="89"/>
    </row>
    <row r="329" spans="1:90" ht="18" x14ac:dyDescent="0.2">
      <c r="E329" s="232"/>
      <c r="F329" s="87"/>
      <c r="G329" s="87"/>
      <c r="H329" s="87"/>
      <c r="I329" s="87"/>
      <c r="J329" s="87"/>
      <c r="K329" s="87"/>
      <c r="L329" s="87"/>
      <c r="M329" s="87"/>
      <c r="V329" s="324"/>
      <c r="W329" s="324"/>
      <c r="X329" s="324"/>
    </row>
    <row r="330" spans="1:90" ht="18" x14ac:dyDescent="0.2">
      <c r="E330" s="232"/>
      <c r="F330" s="87"/>
      <c r="G330" s="87"/>
      <c r="H330" s="87"/>
      <c r="I330" s="87"/>
      <c r="J330" s="87"/>
      <c r="K330" s="87"/>
      <c r="L330" s="87"/>
      <c r="M330" s="87"/>
      <c r="V330" s="324"/>
      <c r="W330" s="324"/>
      <c r="X330" s="324"/>
    </row>
    <row r="331" spans="1:90" ht="18" x14ac:dyDescent="0.2">
      <c r="E331" s="232"/>
      <c r="F331" s="87"/>
      <c r="G331" s="87"/>
      <c r="H331" s="87"/>
      <c r="I331" s="87"/>
      <c r="J331" s="87"/>
      <c r="K331" s="87"/>
      <c r="L331" s="87"/>
      <c r="M331" s="87"/>
      <c r="V331" s="324"/>
      <c r="W331" s="324"/>
      <c r="X331" s="324"/>
    </row>
    <row r="332" spans="1:90" ht="18" x14ac:dyDescent="0.2">
      <c r="E332" s="232"/>
      <c r="F332" s="87"/>
      <c r="G332" s="87"/>
      <c r="H332" s="87"/>
      <c r="I332" s="87"/>
      <c r="J332" s="87"/>
      <c r="K332" s="87"/>
      <c r="L332" s="87"/>
      <c r="M332" s="87"/>
      <c r="V332" s="324"/>
      <c r="W332" s="324"/>
      <c r="X332" s="324"/>
    </row>
  </sheetData>
  <mergeCells count="834">
    <mergeCell ref="V327:X327"/>
    <mergeCell ref="E3:F3"/>
    <mergeCell ref="E4:F4"/>
    <mergeCell ref="G3:X3"/>
    <mergeCell ref="G4:X4"/>
    <mergeCell ref="X28:X34"/>
    <mergeCell ref="X21:X27"/>
    <mergeCell ref="X14:X20"/>
    <mergeCell ref="Q53:Q58"/>
    <mergeCell ref="R53:R58"/>
    <mergeCell ref="Q95:Q100"/>
    <mergeCell ref="R95:R100"/>
    <mergeCell ref="Q113:Q118"/>
    <mergeCell ref="R113:R118"/>
    <mergeCell ref="N113:N118"/>
    <mergeCell ref="Q89:Q94"/>
    <mergeCell ref="R89:R94"/>
    <mergeCell ref="O89:O94"/>
    <mergeCell ref="P89:P94"/>
    <mergeCell ref="Q83:Q88"/>
    <mergeCell ref="R83:R88"/>
    <mergeCell ref="O83:O88"/>
    <mergeCell ref="P83:P88"/>
    <mergeCell ref="Q71:Q76"/>
    <mergeCell ref="O7:O13"/>
    <mergeCell ref="P7:P13"/>
    <mergeCell ref="Q7:Q13"/>
    <mergeCell ref="R7:R13"/>
    <mergeCell ref="P14:P20"/>
    <mergeCell ref="Q14:Q20"/>
    <mergeCell ref="C28:C34"/>
    <mergeCell ref="N28:N34"/>
    <mergeCell ref="O28:O34"/>
    <mergeCell ref="O14:O20"/>
    <mergeCell ref="C41:C46"/>
    <mergeCell ref="C47:C52"/>
    <mergeCell ref="C35:C40"/>
    <mergeCell ref="C95:C100"/>
    <mergeCell ref="P28:P34"/>
    <mergeCell ref="Q28:Q34"/>
    <mergeCell ref="R28:R34"/>
    <mergeCell ref="O21:O27"/>
    <mergeCell ref="P21:P27"/>
    <mergeCell ref="Q21:Q27"/>
    <mergeCell ref="R21:R27"/>
    <mergeCell ref="C59:C64"/>
    <mergeCell ref="C65:C70"/>
    <mergeCell ref="C53:C58"/>
    <mergeCell ref="Q47:Q52"/>
    <mergeCell ref="R47:R52"/>
    <mergeCell ref="O47:O52"/>
    <mergeCell ref="P47:P52"/>
    <mergeCell ref="C83:C88"/>
    <mergeCell ref="C89:C94"/>
    <mergeCell ref="C71:C76"/>
    <mergeCell ref="C77:C82"/>
    <mergeCell ref="R71:R76"/>
    <mergeCell ref="U328:X328"/>
    <mergeCell ref="A1:D4"/>
    <mergeCell ref="E1:X1"/>
    <mergeCell ref="E2:X2"/>
    <mergeCell ref="A5:A6"/>
    <mergeCell ref="B5:B6"/>
    <mergeCell ref="C5:C6"/>
    <mergeCell ref="D5:D6"/>
    <mergeCell ref="N5:R5"/>
    <mergeCell ref="N47:N52"/>
    <mergeCell ref="N53:N58"/>
    <mergeCell ref="O95:O100"/>
    <mergeCell ref="O113:O118"/>
    <mergeCell ref="O131:O134"/>
    <mergeCell ref="C240:C246"/>
    <mergeCell ref="C135:C141"/>
    <mergeCell ref="C142:C148"/>
    <mergeCell ref="C149:C155"/>
    <mergeCell ref="C156:C162"/>
    <mergeCell ref="C119:C124"/>
    <mergeCell ref="C125:C130"/>
    <mergeCell ref="N71:N76"/>
    <mergeCell ref="N77:N82"/>
    <mergeCell ref="N89:N94"/>
    <mergeCell ref="A325:C326"/>
    <mergeCell ref="C198:C204"/>
    <mergeCell ref="C205:C211"/>
    <mergeCell ref="C212:C218"/>
    <mergeCell ref="C219:C225"/>
    <mergeCell ref="S5:X5"/>
    <mergeCell ref="F5:I5"/>
    <mergeCell ref="J5:M5"/>
    <mergeCell ref="B7:B134"/>
    <mergeCell ref="C7:C13"/>
    <mergeCell ref="N7:N13"/>
    <mergeCell ref="W21:W27"/>
    <mergeCell ref="W28:W34"/>
    <mergeCell ref="S7:S13"/>
    <mergeCell ref="C247:C253"/>
    <mergeCell ref="N95:N100"/>
    <mergeCell ref="N83:N88"/>
    <mergeCell ref="N107:N112"/>
    <mergeCell ref="N125:N130"/>
    <mergeCell ref="R14:R20"/>
    <mergeCell ref="C21:C27"/>
    <mergeCell ref="C131:C134"/>
    <mergeCell ref="C14:C20"/>
    <mergeCell ref="N14:N20"/>
    <mergeCell ref="A7:A324"/>
    <mergeCell ref="C279:C285"/>
    <mergeCell ref="C286:C292"/>
    <mergeCell ref="C293:C299"/>
    <mergeCell ref="C300:C306"/>
    <mergeCell ref="C307:C310"/>
    <mergeCell ref="B315:B324"/>
    <mergeCell ref="N21:N27"/>
    <mergeCell ref="C191:C197"/>
    <mergeCell ref="C163:C169"/>
    <mergeCell ref="C170:C176"/>
    <mergeCell ref="C254:C260"/>
    <mergeCell ref="C268:C274"/>
    <mergeCell ref="C275:C278"/>
    <mergeCell ref="C177:C183"/>
    <mergeCell ref="C184:C190"/>
    <mergeCell ref="C101:C106"/>
    <mergeCell ref="C107:C112"/>
    <mergeCell ref="C113:C118"/>
    <mergeCell ref="S21:S27"/>
    <mergeCell ref="T21:T27"/>
    <mergeCell ref="U21:U27"/>
    <mergeCell ref="V21:V27"/>
    <mergeCell ref="S28:S34"/>
    <mergeCell ref="T28:T34"/>
    <mergeCell ref="U28:U34"/>
    <mergeCell ref="V28:V34"/>
    <mergeCell ref="Z326:AE326"/>
    <mergeCell ref="U65:U70"/>
    <mergeCell ref="V65:V70"/>
    <mergeCell ref="U125:U130"/>
    <mergeCell ref="V125:V130"/>
    <mergeCell ref="S315:S320"/>
    <mergeCell ref="T315:T320"/>
    <mergeCell ref="U315:U320"/>
    <mergeCell ref="W65:W70"/>
    <mergeCell ref="W71:W76"/>
    <mergeCell ref="W77:W82"/>
    <mergeCell ref="U83:U88"/>
    <mergeCell ref="V83:V88"/>
    <mergeCell ref="T7:T13"/>
    <mergeCell ref="U7:U13"/>
    <mergeCell ref="V7:V13"/>
    <mergeCell ref="W7:W13"/>
    <mergeCell ref="X7:X13"/>
    <mergeCell ref="S14:S20"/>
    <mergeCell ref="T14:T20"/>
    <mergeCell ref="U14:U20"/>
    <mergeCell ref="V14:V20"/>
    <mergeCell ref="W14:W20"/>
    <mergeCell ref="X35:X40"/>
    <mergeCell ref="N35:N40"/>
    <mergeCell ref="Q35:Q40"/>
    <mergeCell ref="R35:R40"/>
    <mergeCell ref="O35:O40"/>
    <mergeCell ref="N254:N260"/>
    <mergeCell ref="N268:N274"/>
    <mergeCell ref="N286:N292"/>
    <mergeCell ref="N198:N204"/>
    <mergeCell ref="V41:V46"/>
    <mergeCell ref="W41:W46"/>
    <mergeCell ref="S35:S40"/>
    <mergeCell ref="T35:T40"/>
    <mergeCell ref="U35:U40"/>
    <mergeCell ref="V35:V40"/>
    <mergeCell ref="W35:W40"/>
    <mergeCell ref="N41:N46"/>
    <mergeCell ref="Q41:Q46"/>
    <mergeCell ref="R41:R46"/>
    <mergeCell ref="O41:O46"/>
    <mergeCell ref="P41:P46"/>
    <mergeCell ref="U41:U46"/>
    <mergeCell ref="O71:O76"/>
    <mergeCell ref="P71:P76"/>
    <mergeCell ref="P35:P40"/>
    <mergeCell ref="O53:O58"/>
    <mergeCell ref="P53:P58"/>
    <mergeCell ref="N59:N64"/>
    <mergeCell ref="Q59:Q64"/>
    <mergeCell ref="R59:R64"/>
    <mergeCell ref="O59:O64"/>
    <mergeCell ref="P59:P64"/>
    <mergeCell ref="N212:N218"/>
    <mergeCell ref="N131:N134"/>
    <mergeCell ref="N135:N141"/>
    <mergeCell ref="N142:N148"/>
    <mergeCell ref="N156:N162"/>
    <mergeCell ref="N170:N176"/>
    <mergeCell ref="N184:N190"/>
    <mergeCell ref="N163:N169"/>
    <mergeCell ref="N65:N70"/>
    <mergeCell ref="Q65:Q70"/>
    <mergeCell ref="R65:R70"/>
    <mergeCell ref="O65:O70"/>
    <mergeCell ref="P65:P70"/>
    <mergeCell ref="Q77:Q82"/>
    <mergeCell ref="R77:R82"/>
    <mergeCell ref="O77:O82"/>
    <mergeCell ref="P77:P82"/>
    <mergeCell ref="N119:N124"/>
    <mergeCell ref="Q119:Q124"/>
    <mergeCell ref="R119:R124"/>
    <mergeCell ref="O119:O124"/>
    <mergeCell ref="P119:P124"/>
    <mergeCell ref="P95:P100"/>
    <mergeCell ref="N101:N106"/>
    <mergeCell ref="Q101:Q106"/>
    <mergeCell ref="R101:R106"/>
    <mergeCell ref="O101:O106"/>
    <mergeCell ref="P101:P106"/>
    <mergeCell ref="O125:O130"/>
    <mergeCell ref="P125:P130"/>
    <mergeCell ref="U47:U52"/>
    <mergeCell ref="V47:V52"/>
    <mergeCell ref="U71:U76"/>
    <mergeCell ref="V71:V76"/>
    <mergeCell ref="U77:U82"/>
    <mergeCell ref="V77:V82"/>
    <mergeCell ref="Q107:Q112"/>
    <mergeCell ref="R107:R112"/>
    <mergeCell ref="O107:O112"/>
    <mergeCell ref="P107:P112"/>
    <mergeCell ref="P113:P118"/>
    <mergeCell ref="W47:W52"/>
    <mergeCell ref="U53:U58"/>
    <mergeCell ref="V53:V58"/>
    <mergeCell ref="W53:W58"/>
    <mergeCell ref="U59:U64"/>
    <mergeCell ref="V59:V64"/>
    <mergeCell ref="W59:W64"/>
    <mergeCell ref="Q125:Q130"/>
    <mergeCell ref="R125:R130"/>
    <mergeCell ref="W83:W88"/>
    <mergeCell ref="U119:U124"/>
    <mergeCell ref="V119:V124"/>
    <mergeCell ref="W119:W124"/>
    <mergeCell ref="U89:U94"/>
    <mergeCell ref="V89:V94"/>
    <mergeCell ref="W89:W94"/>
    <mergeCell ref="U95:U100"/>
    <mergeCell ref="V95:V100"/>
    <mergeCell ref="W95:W100"/>
    <mergeCell ref="U113:U118"/>
    <mergeCell ref="V113:V118"/>
    <mergeCell ref="W113:W118"/>
    <mergeCell ref="T107:T112"/>
    <mergeCell ref="S113:S118"/>
    <mergeCell ref="T113:T118"/>
    <mergeCell ref="U101:U106"/>
    <mergeCell ref="V101:V106"/>
    <mergeCell ref="W101:W106"/>
    <mergeCell ref="U107:U112"/>
    <mergeCell ref="V107:V112"/>
    <mergeCell ref="W107:W112"/>
    <mergeCell ref="T119:T124"/>
    <mergeCell ref="S125:S130"/>
    <mergeCell ref="T125:T130"/>
    <mergeCell ref="S101:S106"/>
    <mergeCell ref="T101:T106"/>
    <mergeCell ref="S107:S112"/>
    <mergeCell ref="S53:S58"/>
    <mergeCell ref="T53:T58"/>
    <mergeCell ref="S59:S64"/>
    <mergeCell ref="T59:T64"/>
    <mergeCell ref="S65:S70"/>
    <mergeCell ref="T65:T70"/>
    <mergeCell ref="S71:S76"/>
    <mergeCell ref="S83:S88"/>
    <mergeCell ref="T83:T88"/>
    <mergeCell ref="S89:S94"/>
    <mergeCell ref="T89:T94"/>
    <mergeCell ref="S95:S100"/>
    <mergeCell ref="T95:T100"/>
    <mergeCell ref="X113:X118"/>
    <mergeCell ref="X119:X124"/>
    <mergeCell ref="X125:X130"/>
    <mergeCell ref="W125:W130"/>
    <mergeCell ref="S41:S46"/>
    <mergeCell ref="T41:T46"/>
    <mergeCell ref="S47:S52"/>
    <mergeCell ref="T47:T52"/>
    <mergeCell ref="X77:X82"/>
    <mergeCell ref="X83:X88"/>
    <mergeCell ref="X89:X94"/>
    <mergeCell ref="X95:X100"/>
    <mergeCell ref="X101:X106"/>
    <mergeCell ref="X107:X112"/>
    <mergeCell ref="X41:X46"/>
    <mergeCell ref="X47:X52"/>
    <mergeCell ref="X53:X58"/>
    <mergeCell ref="X59:X64"/>
    <mergeCell ref="X65:X70"/>
    <mergeCell ref="X71:X76"/>
    <mergeCell ref="T71:T76"/>
    <mergeCell ref="S77:S82"/>
    <mergeCell ref="T77:T82"/>
    <mergeCell ref="S119:S124"/>
    <mergeCell ref="X131:X134"/>
    <mergeCell ref="C261:C267"/>
    <mergeCell ref="C311:C314"/>
    <mergeCell ref="D139:D141"/>
    <mergeCell ref="F139:F141"/>
    <mergeCell ref="G139:G141"/>
    <mergeCell ref="Q135:Q141"/>
    <mergeCell ref="R135:R141"/>
    <mergeCell ref="S135:S141"/>
    <mergeCell ref="O135:O141"/>
    <mergeCell ref="P135:P141"/>
    <mergeCell ref="T135:T141"/>
    <mergeCell ref="P131:P134"/>
    <mergeCell ref="Q131:Q134"/>
    <mergeCell ref="R131:R134"/>
    <mergeCell ref="S131:S134"/>
    <mergeCell ref="T131:T134"/>
    <mergeCell ref="U131:U134"/>
    <mergeCell ref="N226:N232"/>
    <mergeCell ref="N240:N246"/>
    <mergeCell ref="C226:C232"/>
    <mergeCell ref="C233:C239"/>
    <mergeCell ref="H139:H141"/>
    <mergeCell ref="I139:I141"/>
    <mergeCell ref="J139:J141"/>
    <mergeCell ref="K139:K141"/>
    <mergeCell ref="L139:L141"/>
    <mergeCell ref="M139:M141"/>
    <mergeCell ref="U135:U141"/>
    <mergeCell ref="V131:V134"/>
    <mergeCell ref="W131:W134"/>
    <mergeCell ref="J146:J148"/>
    <mergeCell ref="K146:K148"/>
    <mergeCell ref="L146:L148"/>
    <mergeCell ref="M146:M148"/>
    <mergeCell ref="D153:D155"/>
    <mergeCell ref="F153:F155"/>
    <mergeCell ref="G153:G155"/>
    <mergeCell ref="H153:H155"/>
    <mergeCell ref="I153:I155"/>
    <mergeCell ref="D146:D148"/>
    <mergeCell ref="F146:F148"/>
    <mergeCell ref="G146:G148"/>
    <mergeCell ref="H146:H148"/>
    <mergeCell ref="I146:I148"/>
    <mergeCell ref="J153:J155"/>
    <mergeCell ref="K153:K155"/>
    <mergeCell ref="L153:L155"/>
    <mergeCell ref="M153:M155"/>
    <mergeCell ref="M160:M162"/>
    <mergeCell ref="D167:D169"/>
    <mergeCell ref="F167:F169"/>
    <mergeCell ref="G167:G169"/>
    <mergeCell ref="H167:H169"/>
    <mergeCell ref="I160:I162"/>
    <mergeCell ref="J160:J162"/>
    <mergeCell ref="K160:K162"/>
    <mergeCell ref="L160:L162"/>
    <mergeCell ref="M174:M176"/>
    <mergeCell ref="D181:D183"/>
    <mergeCell ref="F181:F183"/>
    <mergeCell ref="G181:G183"/>
    <mergeCell ref="H181:H183"/>
    <mergeCell ref="I167:I169"/>
    <mergeCell ref="J167:J169"/>
    <mergeCell ref="K167:K169"/>
    <mergeCell ref="L167:L169"/>
    <mergeCell ref="M167:M169"/>
    <mergeCell ref="D160:D162"/>
    <mergeCell ref="F160:F162"/>
    <mergeCell ref="G160:G162"/>
    <mergeCell ref="H160:H162"/>
    <mergeCell ref="I174:I176"/>
    <mergeCell ref="J174:J176"/>
    <mergeCell ref="K174:K176"/>
    <mergeCell ref="L174:L176"/>
    <mergeCell ref="M188:M190"/>
    <mergeCell ref="D195:D197"/>
    <mergeCell ref="F195:F197"/>
    <mergeCell ref="G195:G197"/>
    <mergeCell ref="H195:H197"/>
    <mergeCell ref="I181:I183"/>
    <mergeCell ref="J181:J183"/>
    <mergeCell ref="K181:K183"/>
    <mergeCell ref="L181:L183"/>
    <mergeCell ref="M181:M183"/>
    <mergeCell ref="D174:D176"/>
    <mergeCell ref="F174:F176"/>
    <mergeCell ref="G174:G176"/>
    <mergeCell ref="H174:H176"/>
    <mergeCell ref="I188:I190"/>
    <mergeCell ref="J188:J190"/>
    <mergeCell ref="K188:K190"/>
    <mergeCell ref="L188:L190"/>
    <mergeCell ref="M202:M204"/>
    <mergeCell ref="D209:D211"/>
    <mergeCell ref="F209:F211"/>
    <mergeCell ref="G209:G211"/>
    <mergeCell ref="H209:H211"/>
    <mergeCell ref="I195:I197"/>
    <mergeCell ref="J195:J197"/>
    <mergeCell ref="K195:K197"/>
    <mergeCell ref="L195:L197"/>
    <mergeCell ref="M195:M197"/>
    <mergeCell ref="D188:D190"/>
    <mergeCell ref="F188:F190"/>
    <mergeCell ref="G188:G190"/>
    <mergeCell ref="H188:H190"/>
    <mergeCell ref="I202:I204"/>
    <mergeCell ref="J202:J204"/>
    <mergeCell ref="K202:K204"/>
    <mergeCell ref="L202:L204"/>
    <mergeCell ref="D216:D218"/>
    <mergeCell ref="F216:F218"/>
    <mergeCell ref="G216:G218"/>
    <mergeCell ref="H216:H218"/>
    <mergeCell ref="I216:I218"/>
    <mergeCell ref="I209:I211"/>
    <mergeCell ref="J209:J211"/>
    <mergeCell ref="K209:K211"/>
    <mergeCell ref="L209:L211"/>
    <mergeCell ref="D202:D204"/>
    <mergeCell ref="F202:F204"/>
    <mergeCell ref="G202:G204"/>
    <mergeCell ref="H202:H204"/>
    <mergeCell ref="J216:J218"/>
    <mergeCell ref="K216:K218"/>
    <mergeCell ref="L216:L218"/>
    <mergeCell ref="M216:M218"/>
    <mergeCell ref="F223:F225"/>
    <mergeCell ref="G223:G225"/>
    <mergeCell ref="H223:H225"/>
    <mergeCell ref="I223:I225"/>
    <mergeCell ref="J223:J225"/>
    <mergeCell ref="K223:K225"/>
    <mergeCell ref="L223:L225"/>
    <mergeCell ref="M223:M225"/>
    <mergeCell ref="F230:F232"/>
    <mergeCell ref="G230:G232"/>
    <mergeCell ref="H230:H232"/>
    <mergeCell ref="I230:I232"/>
    <mergeCell ref="J230:J232"/>
    <mergeCell ref="K230:K232"/>
    <mergeCell ref="H244:H246"/>
    <mergeCell ref="I244:I246"/>
    <mergeCell ref="J244:J246"/>
    <mergeCell ref="K244:K246"/>
    <mergeCell ref="L244:L246"/>
    <mergeCell ref="M244:M246"/>
    <mergeCell ref="L230:L232"/>
    <mergeCell ref="M230:M232"/>
    <mergeCell ref="F237:F239"/>
    <mergeCell ref="G237:G239"/>
    <mergeCell ref="H237:H239"/>
    <mergeCell ref="I237:I239"/>
    <mergeCell ref="J237:J239"/>
    <mergeCell ref="K237:K239"/>
    <mergeCell ref="L237:L239"/>
    <mergeCell ref="K251:K253"/>
    <mergeCell ref="L251:L253"/>
    <mergeCell ref="M251:M253"/>
    <mergeCell ref="F258:F260"/>
    <mergeCell ref="G258:G260"/>
    <mergeCell ref="H258:H260"/>
    <mergeCell ref="I258:I260"/>
    <mergeCell ref="J258:J260"/>
    <mergeCell ref="K258:K260"/>
    <mergeCell ref="F251:F253"/>
    <mergeCell ref="G251:G253"/>
    <mergeCell ref="H251:H253"/>
    <mergeCell ref="I251:I253"/>
    <mergeCell ref="J251:J253"/>
    <mergeCell ref="H272:H274"/>
    <mergeCell ref="I272:I274"/>
    <mergeCell ref="J272:J274"/>
    <mergeCell ref="K272:K274"/>
    <mergeCell ref="L272:L274"/>
    <mergeCell ref="M272:M274"/>
    <mergeCell ref="L258:L260"/>
    <mergeCell ref="M258:M260"/>
    <mergeCell ref="F265:F267"/>
    <mergeCell ref="G265:G267"/>
    <mergeCell ref="H265:H267"/>
    <mergeCell ref="I265:I267"/>
    <mergeCell ref="J265:J267"/>
    <mergeCell ref="K265:K267"/>
    <mergeCell ref="L265:L267"/>
    <mergeCell ref="D265:D267"/>
    <mergeCell ref="D272:D274"/>
    <mergeCell ref="D304:D306"/>
    <mergeCell ref="F283:F285"/>
    <mergeCell ref="G283:G285"/>
    <mergeCell ref="F290:F292"/>
    <mergeCell ref="G290:G292"/>
    <mergeCell ref="D223:D225"/>
    <mergeCell ref="D230:D232"/>
    <mergeCell ref="D237:D239"/>
    <mergeCell ref="D244:D246"/>
    <mergeCell ref="D251:D253"/>
    <mergeCell ref="D258:D260"/>
    <mergeCell ref="F272:F274"/>
    <mergeCell ref="G272:G274"/>
    <mergeCell ref="F244:F246"/>
    <mergeCell ref="G244:G246"/>
    <mergeCell ref="H290:H292"/>
    <mergeCell ref="I290:I292"/>
    <mergeCell ref="J290:J292"/>
    <mergeCell ref="K290:K292"/>
    <mergeCell ref="L290:L292"/>
    <mergeCell ref="M290:M292"/>
    <mergeCell ref="H283:H285"/>
    <mergeCell ref="I283:I285"/>
    <mergeCell ref="J283:J285"/>
    <mergeCell ref="K283:K285"/>
    <mergeCell ref="L283:L285"/>
    <mergeCell ref="M283:M285"/>
    <mergeCell ref="L297:L299"/>
    <mergeCell ref="M297:M299"/>
    <mergeCell ref="F304:F306"/>
    <mergeCell ref="G304:G306"/>
    <mergeCell ref="H304:H306"/>
    <mergeCell ref="I304:I306"/>
    <mergeCell ref="J304:J306"/>
    <mergeCell ref="K304:K306"/>
    <mergeCell ref="L304:L306"/>
    <mergeCell ref="F297:F299"/>
    <mergeCell ref="G297:G299"/>
    <mergeCell ref="H297:H299"/>
    <mergeCell ref="I297:I299"/>
    <mergeCell ref="J297:J299"/>
    <mergeCell ref="K297:K299"/>
    <mergeCell ref="R149:R155"/>
    <mergeCell ref="S149:S155"/>
    <mergeCell ref="O156:O162"/>
    <mergeCell ref="P156:P162"/>
    <mergeCell ref="Q156:Q162"/>
    <mergeCell ref="R156:R162"/>
    <mergeCell ref="S156:S162"/>
    <mergeCell ref="M304:M306"/>
    <mergeCell ref="O142:O148"/>
    <mergeCell ref="P142:P148"/>
    <mergeCell ref="Q142:Q148"/>
    <mergeCell ref="R142:R148"/>
    <mergeCell ref="S142:S148"/>
    <mergeCell ref="N149:N155"/>
    <mergeCell ref="O149:O155"/>
    <mergeCell ref="P149:P155"/>
    <mergeCell ref="Q149:Q155"/>
    <mergeCell ref="M265:M267"/>
    <mergeCell ref="M237:M239"/>
    <mergeCell ref="M209:M211"/>
    <mergeCell ref="S177:S183"/>
    <mergeCell ref="O163:O169"/>
    <mergeCell ref="P163:P169"/>
    <mergeCell ref="Q163:Q169"/>
    <mergeCell ref="R163:R169"/>
    <mergeCell ref="S163:S169"/>
    <mergeCell ref="O170:O176"/>
    <mergeCell ref="P170:P176"/>
    <mergeCell ref="Q170:Q176"/>
    <mergeCell ref="R170:R176"/>
    <mergeCell ref="S170:S176"/>
    <mergeCell ref="N191:N197"/>
    <mergeCell ref="O191:O197"/>
    <mergeCell ref="P191:P197"/>
    <mergeCell ref="Q191:Q197"/>
    <mergeCell ref="R191:R197"/>
    <mergeCell ref="N177:N183"/>
    <mergeCell ref="O177:O183"/>
    <mergeCell ref="P177:P183"/>
    <mergeCell ref="Q177:Q183"/>
    <mergeCell ref="R177:R183"/>
    <mergeCell ref="S205:S211"/>
    <mergeCell ref="S191:S197"/>
    <mergeCell ref="O198:O204"/>
    <mergeCell ref="P198:P204"/>
    <mergeCell ref="Q198:Q204"/>
    <mergeCell ref="R198:R204"/>
    <mergeCell ref="S198:S204"/>
    <mergeCell ref="O184:O190"/>
    <mergeCell ref="P184:P190"/>
    <mergeCell ref="Q184:Q190"/>
    <mergeCell ref="R184:R190"/>
    <mergeCell ref="S184:S190"/>
    <mergeCell ref="N219:N225"/>
    <mergeCell ref="O219:O225"/>
    <mergeCell ref="P219:P225"/>
    <mergeCell ref="Q219:Q225"/>
    <mergeCell ref="R219:R225"/>
    <mergeCell ref="N205:N211"/>
    <mergeCell ref="O205:O211"/>
    <mergeCell ref="P205:P211"/>
    <mergeCell ref="Q205:Q211"/>
    <mergeCell ref="R205:R211"/>
    <mergeCell ref="S233:S239"/>
    <mergeCell ref="S219:S225"/>
    <mergeCell ref="O226:O232"/>
    <mergeCell ref="P226:P232"/>
    <mergeCell ref="Q226:Q232"/>
    <mergeCell ref="R226:R232"/>
    <mergeCell ref="S226:S232"/>
    <mergeCell ref="O212:O218"/>
    <mergeCell ref="P212:P218"/>
    <mergeCell ref="Q212:Q218"/>
    <mergeCell ref="R212:R218"/>
    <mergeCell ref="S212:S218"/>
    <mergeCell ref="N247:N253"/>
    <mergeCell ref="O247:O253"/>
    <mergeCell ref="P247:P253"/>
    <mergeCell ref="Q247:Q253"/>
    <mergeCell ref="R247:R253"/>
    <mergeCell ref="N233:N239"/>
    <mergeCell ref="O233:O239"/>
    <mergeCell ref="P233:P239"/>
    <mergeCell ref="Q233:Q239"/>
    <mergeCell ref="R233:R239"/>
    <mergeCell ref="S261:S267"/>
    <mergeCell ref="S247:S253"/>
    <mergeCell ref="O254:O260"/>
    <mergeCell ref="P254:P260"/>
    <mergeCell ref="Q254:Q260"/>
    <mergeCell ref="R254:R260"/>
    <mergeCell ref="S254:S260"/>
    <mergeCell ref="O240:O246"/>
    <mergeCell ref="P240:P246"/>
    <mergeCell ref="Q240:Q246"/>
    <mergeCell ref="R240:R246"/>
    <mergeCell ref="S240:S246"/>
    <mergeCell ref="N279:N285"/>
    <mergeCell ref="O279:O285"/>
    <mergeCell ref="P279:P285"/>
    <mergeCell ref="Q279:Q285"/>
    <mergeCell ref="R279:R285"/>
    <mergeCell ref="N261:N267"/>
    <mergeCell ref="O261:O267"/>
    <mergeCell ref="P261:P267"/>
    <mergeCell ref="Q261:Q267"/>
    <mergeCell ref="R261:R267"/>
    <mergeCell ref="S279:S285"/>
    <mergeCell ref="O300:O306"/>
    <mergeCell ref="P300:P306"/>
    <mergeCell ref="Q300:Q306"/>
    <mergeCell ref="R300:R306"/>
    <mergeCell ref="S300:S306"/>
    <mergeCell ref="R293:R299"/>
    <mergeCell ref="S293:S299"/>
    <mergeCell ref="O268:O274"/>
    <mergeCell ref="P268:P274"/>
    <mergeCell ref="Q268:Q274"/>
    <mergeCell ref="R268:R274"/>
    <mergeCell ref="S268:S274"/>
    <mergeCell ref="V135:V141"/>
    <mergeCell ref="W135:W141"/>
    <mergeCell ref="X135:X141"/>
    <mergeCell ref="T142:T148"/>
    <mergeCell ref="U142:U148"/>
    <mergeCell ref="V142:V148"/>
    <mergeCell ref="W142:W148"/>
    <mergeCell ref="X142:X148"/>
    <mergeCell ref="N302:N306"/>
    <mergeCell ref="O286:O292"/>
    <mergeCell ref="P286:P292"/>
    <mergeCell ref="Q286:Q292"/>
    <mergeCell ref="R286:R292"/>
    <mergeCell ref="S286:S292"/>
    <mergeCell ref="N293:N299"/>
    <mergeCell ref="O293:O299"/>
    <mergeCell ref="P293:P299"/>
    <mergeCell ref="Q293:Q299"/>
    <mergeCell ref="N275:N278"/>
    <mergeCell ref="O275:O278"/>
    <mergeCell ref="P275:P278"/>
    <mergeCell ref="Q275:Q278"/>
    <mergeCell ref="R275:R278"/>
    <mergeCell ref="S275:S278"/>
    <mergeCell ref="V163:V169"/>
    <mergeCell ref="W163:W169"/>
    <mergeCell ref="X163:X169"/>
    <mergeCell ref="T170:T176"/>
    <mergeCell ref="U170:U176"/>
    <mergeCell ref="V170:V176"/>
    <mergeCell ref="W170:W176"/>
    <mergeCell ref="X170:X176"/>
    <mergeCell ref="T149:T155"/>
    <mergeCell ref="U149:U155"/>
    <mergeCell ref="V149:V155"/>
    <mergeCell ref="W149:W155"/>
    <mergeCell ref="X149:X155"/>
    <mergeCell ref="T156:T162"/>
    <mergeCell ref="U156:U162"/>
    <mergeCell ref="V156:V162"/>
    <mergeCell ref="W156:W162"/>
    <mergeCell ref="X156:X162"/>
    <mergeCell ref="W191:W197"/>
    <mergeCell ref="X191:X197"/>
    <mergeCell ref="T198:T204"/>
    <mergeCell ref="U198:U204"/>
    <mergeCell ref="V198:V204"/>
    <mergeCell ref="W198:W204"/>
    <mergeCell ref="X198:X204"/>
    <mergeCell ref="T177:T183"/>
    <mergeCell ref="U177:U183"/>
    <mergeCell ref="V177:V183"/>
    <mergeCell ref="W177:W183"/>
    <mergeCell ref="X177:X183"/>
    <mergeCell ref="T184:T190"/>
    <mergeCell ref="U184:U190"/>
    <mergeCell ref="V184:V190"/>
    <mergeCell ref="W184:W190"/>
    <mergeCell ref="X184:X190"/>
    <mergeCell ref="W219:W225"/>
    <mergeCell ref="X219:X225"/>
    <mergeCell ref="T226:T232"/>
    <mergeCell ref="U226:U232"/>
    <mergeCell ref="V226:V232"/>
    <mergeCell ref="W226:W232"/>
    <mergeCell ref="X226:X232"/>
    <mergeCell ref="T205:T211"/>
    <mergeCell ref="U205:U211"/>
    <mergeCell ref="V205:V211"/>
    <mergeCell ref="W205:W211"/>
    <mergeCell ref="X205:X211"/>
    <mergeCell ref="T212:T218"/>
    <mergeCell ref="U212:U218"/>
    <mergeCell ref="V212:V218"/>
    <mergeCell ref="W212:W218"/>
    <mergeCell ref="X212:X218"/>
    <mergeCell ref="W247:W253"/>
    <mergeCell ref="X247:X253"/>
    <mergeCell ref="T254:T260"/>
    <mergeCell ref="U254:U260"/>
    <mergeCell ref="V254:V260"/>
    <mergeCell ref="W254:W260"/>
    <mergeCell ref="X254:X260"/>
    <mergeCell ref="T233:T239"/>
    <mergeCell ref="U233:U239"/>
    <mergeCell ref="V233:V239"/>
    <mergeCell ref="W233:W239"/>
    <mergeCell ref="X233:X239"/>
    <mergeCell ref="T240:T246"/>
    <mergeCell ref="U240:U246"/>
    <mergeCell ref="V240:V246"/>
    <mergeCell ref="W240:W246"/>
    <mergeCell ref="X240:X246"/>
    <mergeCell ref="W275:W278"/>
    <mergeCell ref="X275:X278"/>
    <mergeCell ref="T279:T285"/>
    <mergeCell ref="U279:U285"/>
    <mergeCell ref="V279:V285"/>
    <mergeCell ref="W279:W285"/>
    <mergeCell ref="X279:X285"/>
    <mergeCell ref="T261:T267"/>
    <mergeCell ref="U261:U267"/>
    <mergeCell ref="V261:V267"/>
    <mergeCell ref="W261:W267"/>
    <mergeCell ref="X261:X267"/>
    <mergeCell ref="T268:T274"/>
    <mergeCell ref="U268:U274"/>
    <mergeCell ref="V268:V274"/>
    <mergeCell ref="W268:W274"/>
    <mergeCell ref="X268:X274"/>
    <mergeCell ref="X300:X306"/>
    <mergeCell ref="P311:P314"/>
    <mergeCell ref="Q311:Q314"/>
    <mergeCell ref="R311:R314"/>
    <mergeCell ref="S311:S314"/>
    <mergeCell ref="T311:T314"/>
    <mergeCell ref="T286:T292"/>
    <mergeCell ref="U286:U292"/>
    <mergeCell ref="V286:V292"/>
    <mergeCell ref="W286:W292"/>
    <mergeCell ref="X286:X292"/>
    <mergeCell ref="T293:T299"/>
    <mergeCell ref="U293:U299"/>
    <mergeCell ref="V293:V299"/>
    <mergeCell ref="W293:W299"/>
    <mergeCell ref="X293:X299"/>
    <mergeCell ref="C321:C324"/>
    <mergeCell ref="D319:D320"/>
    <mergeCell ref="F319:F320"/>
    <mergeCell ref="G319:G320"/>
    <mergeCell ref="H319:H320"/>
    <mergeCell ref="T300:T306"/>
    <mergeCell ref="U300:U306"/>
    <mergeCell ref="V300:V306"/>
    <mergeCell ref="W300:W306"/>
    <mergeCell ref="N307:N310"/>
    <mergeCell ref="N311:N314"/>
    <mergeCell ref="B135:B314"/>
    <mergeCell ref="V319:V320"/>
    <mergeCell ref="K319:K320"/>
    <mergeCell ref="L319:L320"/>
    <mergeCell ref="M319:M320"/>
    <mergeCell ref="C315:C320"/>
    <mergeCell ref="U311:U314"/>
    <mergeCell ref="V311:V314"/>
    <mergeCell ref="T275:T278"/>
    <mergeCell ref="U275:U278"/>
    <mergeCell ref="V275:V278"/>
    <mergeCell ref="T247:T253"/>
    <mergeCell ref="U247:U253"/>
    <mergeCell ref="V247:V253"/>
    <mergeCell ref="T219:T225"/>
    <mergeCell ref="U219:U225"/>
    <mergeCell ref="V219:V225"/>
    <mergeCell ref="T191:T197"/>
    <mergeCell ref="U191:U197"/>
    <mergeCell ref="V191:V197"/>
    <mergeCell ref="T163:T169"/>
    <mergeCell ref="U163:U169"/>
    <mergeCell ref="W319:W320"/>
    <mergeCell ref="X319:X320"/>
    <mergeCell ref="N315:N320"/>
    <mergeCell ref="O315:O320"/>
    <mergeCell ref="P315:P320"/>
    <mergeCell ref="Q315:Q320"/>
    <mergeCell ref="R315:R320"/>
    <mergeCell ref="I319:I320"/>
    <mergeCell ref="J319:J320"/>
    <mergeCell ref="U307:U310"/>
    <mergeCell ref="V307:V310"/>
    <mergeCell ref="W307:W310"/>
    <mergeCell ref="X307:X310"/>
    <mergeCell ref="O311:O314"/>
    <mergeCell ref="O307:O310"/>
    <mergeCell ref="P307:P310"/>
    <mergeCell ref="Q307:Q310"/>
    <mergeCell ref="R307:R310"/>
    <mergeCell ref="S307:S310"/>
    <mergeCell ref="T307:T310"/>
    <mergeCell ref="W311:W314"/>
    <mergeCell ref="X311:X314"/>
  </mergeCells>
  <dataValidations count="1">
    <dataValidation type="list" allowBlank="1" showInputMessage="1" showErrorMessage="1" sqref="N286 N300:N302 N279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23" orientation="portrait" r:id="rId1"/>
  <headerFooter>
    <oddFooter>&amp;C&amp;G</oddFooter>
  </headerFooter>
  <rowBreaks count="1" manualBreakCount="1">
    <brk id="190" max="23" man="1"/>
  </rowBreaks>
  <colBreaks count="1" manualBreakCount="1">
    <brk id="24" max="1048575" man="1"/>
  </col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GESTIÓN</vt:lpstr>
      <vt:lpstr>INVERSIÓN</vt:lpstr>
      <vt:lpstr>ACTIVIDADES</vt:lpstr>
      <vt:lpstr>TERRITORIALIZACIÓN</vt:lpstr>
      <vt:lpstr>ACTIVIDADES!Área_de_impresión</vt:lpstr>
      <vt:lpstr>GESTIÓN!Área_de_impresión</vt:lpstr>
      <vt:lpstr>INVERSIÓN!Área_de_impresión</vt:lpstr>
      <vt:lpstr>TERRITORIALIZACIÓN!Área_de_impresión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ANGELICA.ORTIZ</cp:lastModifiedBy>
  <cp:lastPrinted>2014-02-14T15:16:27Z</cp:lastPrinted>
  <dcterms:created xsi:type="dcterms:W3CDTF">2010-03-25T16:40:43Z</dcterms:created>
  <dcterms:modified xsi:type="dcterms:W3CDTF">2016-09-26T22:59:44Z</dcterms:modified>
</cp:coreProperties>
</file>