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tabRatio="373"/>
  </bookViews>
  <sheets>
    <sheet name="GESTIÓN" sheetId="5" r:id="rId1"/>
    <sheet name="INVERSIÓN" sheetId="6" r:id="rId2"/>
    <sheet name="ACTIVIDADES" sheetId="10" r:id="rId3"/>
    <sheet name="TERRITORIALIZACIÓN" sheetId="11" r:id="rId4"/>
  </sheets>
  <externalReferences>
    <externalReference r:id="rId5"/>
    <externalReference r:id="rId6"/>
  </externalReferences>
  <definedNames>
    <definedName name="_xlnm.Print_Area" localSheetId="2">ACTIVIDADES!$A$1:$V$28</definedName>
    <definedName name="_xlnm.Print_Area" localSheetId="0">GESTIÓN!$A$1:$AQ$14</definedName>
    <definedName name="_xlnm.Print_Area" localSheetId="1">INVERSIÓN!$A$1:$AP$30</definedName>
    <definedName name="_xlnm.Print_Area" localSheetId="3">TERRITORIALIZACIÓN!$A$1:$Y$329</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X7" i="11" l="1"/>
  <c r="X14" i="11"/>
  <c r="X21" i="11"/>
  <c r="X28" i="11"/>
  <c r="X35" i="11"/>
  <c r="X41" i="11"/>
  <c r="X47" i="11"/>
  <c r="X53" i="11"/>
  <c r="X59" i="11"/>
  <c r="X65" i="11"/>
  <c r="X71" i="11"/>
  <c r="X77" i="11"/>
  <c r="X89" i="11"/>
  <c r="X95" i="11"/>
  <c r="X101" i="11"/>
  <c r="X107" i="11"/>
  <c r="X113" i="11"/>
  <c r="X119" i="11"/>
  <c r="X125" i="11"/>
  <c r="E131" i="11"/>
  <c r="F131" i="11"/>
  <c r="G131" i="11"/>
  <c r="H131" i="11"/>
  <c r="I131" i="11"/>
  <c r="J131" i="11"/>
  <c r="K131" i="11"/>
  <c r="L131" i="11"/>
  <c r="M131" i="11"/>
  <c r="S131" i="11"/>
  <c r="T131" i="11"/>
  <c r="X131" i="11" s="1"/>
  <c r="E132" i="11"/>
  <c r="E134" i="11" s="1"/>
  <c r="F132" i="11"/>
  <c r="G132" i="11"/>
  <c r="G134" i="11" s="1"/>
  <c r="H132" i="11"/>
  <c r="H134" i="11" s="1"/>
  <c r="I132" i="11"/>
  <c r="I134" i="11" s="1"/>
  <c r="J132" i="11"/>
  <c r="K132" i="11"/>
  <c r="K134" i="11" s="1"/>
  <c r="L132" i="11"/>
  <c r="L134" i="11" s="1"/>
  <c r="M132" i="11"/>
  <c r="M134" i="11" s="1"/>
  <c r="F134" i="11"/>
  <c r="J134" i="11"/>
  <c r="J135" i="11"/>
  <c r="J275" i="11" s="1"/>
  <c r="X135" i="11"/>
  <c r="J136" i="11"/>
  <c r="J137" i="11"/>
  <c r="X142" i="11"/>
  <c r="J143" i="11"/>
  <c r="X149" i="11"/>
  <c r="X275" i="11" s="1"/>
  <c r="J150" i="11"/>
  <c r="X156" i="11"/>
  <c r="J157" i="11"/>
  <c r="X163" i="11"/>
  <c r="J164" i="11"/>
  <c r="X170" i="11"/>
  <c r="J171" i="11"/>
  <c r="X177" i="11"/>
  <c r="J178" i="11"/>
  <c r="X184" i="11"/>
  <c r="J185" i="11"/>
  <c r="X191" i="11"/>
  <c r="J192" i="11"/>
  <c r="X198" i="11"/>
  <c r="J199" i="11"/>
  <c r="X205" i="11"/>
  <c r="J206" i="11"/>
  <c r="X212" i="11"/>
  <c r="J213" i="11"/>
  <c r="X219" i="11"/>
  <c r="J220" i="11"/>
  <c r="X226" i="11"/>
  <c r="J227" i="11"/>
  <c r="X233" i="11"/>
  <c r="J234" i="11"/>
  <c r="X240" i="11"/>
  <c r="J241" i="11"/>
  <c r="X247" i="11"/>
  <c r="J248" i="11"/>
  <c r="X254" i="11"/>
  <c r="J255" i="11"/>
  <c r="X261" i="11"/>
  <c r="J262" i="11"/>
  <c r="X268" i="11"/>
  <c r="J269" i="11"/>
  <c r="E275" i="11"/>
  <c r="E318" i="11" s="1"/>
  <c r="F275" i="11"/>
  <c r="G275" i="11"/>
  <c r="H275" i="11"/>
  <c r="I275" i="11"/>
  <c r="K275" i="11"/>
  <c r="L275" i="11"/>
  <c r="M275" i="11"/>
  <c r="S275" i="11"/>
  <c r="T275" i="11"/>
  <c r="E276" i="11"/>
  <c r="F276" i="11"/>
  <c r="G276" i="11"/>
  <c r="H276" i="11"/>
  <c r="I276" i="11"/>
  <c r="J276" i="11"/>
  <c r="K276" i="11"/>
  <c r="L276" i="11"/>
  <c r="M276" i="11"/>
  <c r="X279" i="11"/>
  <c r="X286" i="11"/>
  <c r="X293" i="11"/>
  <c r="X300" i="11"/>
  <c r="X307" i="11"/>
  <c r="E314" i="11"/>
  <c r="F314" i="11"/>
  <c r="F318" i="11" s="1"/>
  <c r="G314" i="11"/>
  <c r="H314" i="11"/>
  <c r="H318" i="11" s="1"/>
  <c r="I314" i="11"/>
  <c r="J314" i="11"/>
  <c r="K314" i="11"/>
  <c r="L314" i="11"/>
  <c r="L318" i="11" s="1"/>
  <c r="M314" i="11"/>
  <c r="S314" i="11"/>
  <c r="T314" i="11"/>
  <c r="E315" i="11"/>
  <c r="E319" i="11" s="1"/>
  <c r="E326" i="11" s="1"/>
  <c r="F315" i="11"/>
  <c r="G315" i="11"/>
  <c r="H315" i="11"/>
  <c r="I315" i="11"/>
  <c r="J315" i="11"/>
  <c r="K315" i="11"/>
  <c r="L315" i="11"/>
  <c r="M315" i="11"/>
  <c r="M319" i="11" s="1"/>
  <c r="M326" i="11" s="1"/>
  <c r="G318" i="11"/>
  <c r="I318" i="11"/>
  <c r="K318" i="11"/>
  <c r="M318" i="11"/>
  <c r="T318" i="11"/>
  <c r="G319" i="11"/>
  <c r="H319" i="11"/>
  <c r="H326" i="11" s="1"/>
  <c r="I319" i="11"/>
  <c r="I326" i="11" s="1"/>
  <c r="K319" i="11"/>
  <c r="L319" i="11"/>
  <c r="L326" i="11" s="1"/>
  <c r="E322" i="11"/>
  <c r="G326" i="11"/>
  <c r="K326" i="11"/>
  <c r="J319" i="11" l="1"/>
  <c r="J326" i="11" s="1"/>
  <c r="F319" i="11"/>
  <c r="F326" i="11" s="1"/>
  <c r="X314" i="11"/>
  <c r="X318" i="11" s="1"/>
  <c r="S318" i="11"/>
  <c r="J318" i="11"/>
  <c r="S8" i="10"/>
  <c r="U8" i="10"/>
  <c r="S9" i="10"/>
  <c r="S10" i="10"/>
  <c r="U10" i="10"/>
  <c r="S11" i="10"/>
  <c r="S12" i="10"/>
  <c r="U12" i="10"/>
  <c r="S13" i="10"/>
  <c r="S14" i="10"/>
  <c r="U14" i="10"/>
  <c r="S15" i="10"/>
  <c r="S16" i="10"/>
  <c r="U16" i="10"/>
  <c r="S17" i="10"/>
  <c r="S18" i="10"/>
  <c r="U18" i="10"/>
  <c r="S19" i="10"/>
  <c r="S20" i="10"/>
  <c r="U20" i="10"/>
  <c r="S21" i="10"/>
  <c r="S22" i="10"/>
  <c r="U22" i="10"/>
  <c r="S23" i="10"/>
  <c r="S24" i="10"/>
  <c r="U24" i="10"/>
  <c r="S25" i="10"/>
  <c r="T26" i="10"/>
  <c r="U26" i="10"/>
  <c r="AI28" i="6"/>
  <c r="AI29" i="6" s="1"/>
  <c r="AI27" i="6"/>
  <c r="AI26" i="6"/>
  <c r="AK21" i="6"/>
  <c r="AJ21" i="6"/>
  <c r="AI20" i="6"/>
  <c r="AK15" i="6"/>
  <c r="AJ15" i="6"/>
  <c r="AI14" i="6"/>
  <c r="AK9" i="6"/>
  <c r="AJ9" i="6"/>
  <c r="K27" i="6"/>
  <c r="K29" i="6" s="1"/>
  <c r="I29" i="6" l="1"/>
  <c r="AA27" i="6" l="1"/>
  <c r="AA29" i="6"/>
  <c r="AA26" i="6"/>
  <c r="AA20" i="6"/>
  <c r="AA14" i="6"/>
  <c r="V27" i="6"/>
  <c r="V29" i="6"/>
  <c r="V26" i="6"/>
  <c r="V20" i="6"/>
  <c r="V14" i="6"/>
  <c r="Q27" i="6"/>
  <c r="Q29" i="6"/>
  <c r="Q26" i="6"/>
  <c r="Q20" i="6"/>
  <c r="Q14" i="6"/>
  <c r="L27" i="6"/>
  <c r="L29" i="6"/>
  <c r="L26" i="6"/>
  <c r="L20" i="6"/>
  <c r="L14" i="6"/>
  <c r="H29" i="6"/>
  <c r="H27" i="6"/>
  <c r="I27" i="6"/>
</calcChain>
</file>

<file path=xl/comments1.xml><?xml version="1.0" encoding="utf-8"?>
<comments xmlns="http://schemas.openxmlformats.org/spreadsheetml/2006/main">
  <authors>
    <author>YULIED.PENARANDA</author>
  </authors>
  <commentList>
    <comment ref="V8" authorId="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<sst xmlns="http://schemas.openxmlformats.org/spreadsheetml/2006/main" count="924" uniqueCount="445">
  <si>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</si>
  <si>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</si>
  <si>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</si>
  <si>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</si>
  <si>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</si>
  <si>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</si>
  <si>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</si>
  <si>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</si>
  <si>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</si>
  <si>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</si>
  <si>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</si>
  <si>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</si>
  <si>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</si>
  <si>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</si>
  <si>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</si>
  <si>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</si>
  <si>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</si>
  <si>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</si>
  <si>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</si>
  <si>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</si>
  <si>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</si>
  <si>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</si>
  <si>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</si>
  <si>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</si>
  <si>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</si>
  <si>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</si>
  <si>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</si>
  <si>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</si>
  <si>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</si>
  <si>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</si>
  <si>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</si>
  <si>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</si>
  <si>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</si>
  <si>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</si>
  <si>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</si>
  <si>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</si>
  <si>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</si>
  <si>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</si>
  <si>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ID Meta</t>
  </si>
  <si>
    <t>CONDICION POBLACIONAL</t>
  </si>
  <si>
    <t>GRUPOS ETNICOS</t>
  </si>
  <si>
    <t>CÓDIGO</t>
  </si>
  <si>
    <t>LOCALIZACION</t>
  </si>
  <si>
    <t>GRUPO ETAREO</t>
  </si>
  <si>
    <t>Magnitud Vigencia</t>
  </si>
  <si>
    <t>Niños y niñas de primera infancia</t>
  </si>
  <si>
    <t>Barrios Unidos</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</si>
  <si>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</si>
  <si>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</si>
  <si>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</si>
  <si>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</si>
  <si>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</si>
  <si>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</si>
  <si>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</si>
  <si>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TOTAL MP1</t>
  </si>
  <si>
    <t>Total Magnitud MP1</t>
  </si>
  <si>
    <t>Antonio Nariño</t>
  </si>
  <si>
    <t>Niños, niñas y adolescentes escolarizados</t>
  </si>
  <si>
    <t>Total Recursos Vigencia MP1</t>
  </si>
  <si>
    <t>Puente Aranda</t>
  </si>
  <si>
    <t>Personas cabezas de familia</t>
  </si>
  <si>
    <t>Total Reservas MP1</t>
  </si>
  <si>
    <t>TOTALES - PROYECTO</t>
  </si>
  <si>
    <t>Total Recursos Vigencia - Proyecto</t>
  </si>
  <si>
    <t>Total  Recursos Reservas - Proyecto</t>
  </si>
  <si>
    <t>1, COD. META</t>
  </si>
  <si>
    <t>2, Meta Proyecto</t>
  </si>
  <si>
    <t>3, Nombre -Punto de inversión (Localidad, Especial, Distrital)</t>
  </si>
  <si>
    <t>4, Variable</t>
  </si>
  <si>
    <t>5, Programación-Actualización</t>
  </si>
  <si>
    <t>6, ACTUALIZACIÓN</t>
  </si>
  <si>
    <t>6,1 Actualización Marzo</t>
  </si>
  <si>
    <t>6,2 Actualización Junio</t>
  </si>
  <si>
    <t>6,3 Actualización Septiembre</t>
  </si>
  <si>
    <t>6,4 Actualización Diciembre</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</si>
  <si>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</si>
  <si>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</si>
  <si>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</si>
  <si>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</si>
  <si>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</si>
  <si>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</si>
  <si>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</si>
  <si>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</si>
  <si>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</si>
  <si>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</si>
  <si>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</si>
  <si>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</si>
  <si>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</si>
  <si>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</si>
  <si>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</si>
  <si>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</si>
  <si>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</si>
  <si>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</si>
  <si>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</si>
  <si>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</si>
  <si>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</si>
  <si>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</si>
  <si>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</si>
  <si>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</si>
  <si>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</si>
  <si>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</si>
  <si>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</si>
  <si>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</si>
  <si>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</si>
  <si>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</si>
  <si>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</si>
  <si>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</si>
  <si>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</si>
  <si>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</si>
  <si>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</si>
  <si>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</si>
  <si>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</si>
  <si>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</si>
  <si>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</si>
  <si>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</si>
  <si>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</si>
  <si>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</si>
  <si>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</si>
  <si>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</si>
  <si>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</si>
  <si>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</si>
  <si>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</si>
  <si>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</si>
  <si>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</si>
  <si>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</si>
  <si>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</si>
  <si>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</si>
  <si>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</si>
  <si>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</si>
  <si>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</si>
  <si>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</si>
  <si>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</si>
  <si>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</si>
  <si>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</si>
  <si>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</si>
  <si>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</si>
  <si>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</si>
  <si>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</si>
  <si>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</si>
  <si>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</si>
  <si>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</si>
  <si>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</si>
  <si>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</si>
  <si>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</si>
  <si>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</si>
  <si>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126PG01-PR02-F-A5-V9.0</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</si>
  <si>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</si>
  <si>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</si>
  <si>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</si>
  <si>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</si>
  <si>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</si>
  <si>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</si>
  <si>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</si>
  <si>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</si>
  <si>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</si>
  <si>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125.000 ciudadanos  en  procesos de gestión ambiental local</t>
  </si>
  <si>
    <t>Usaquen</t>
  </si>
  <si>
    <t>Chapinero</t>
  </si>
  <si>
    <t>Santa Fe</t>
  </si>
  <si>
    <t>San Cristobal</t>
  </si>
  <si>
    <t>Usme</t>
  </si>
  <si>
    <t>Tunjuelito</t>
  </si>
  <si>
    <t>Bosa</t>
  </si>
  <si>
    <t>Kennedy</t>
  </si>
  <si>
    <t>Fontibon</t>
  </si>
  <si>
    <t>Engativa</t>
  </si>
  <si>
    <t>Suba</t>
  </si>
  <si>
    <t>Candelaria</t>
  </si>
  <si>
    <t>Rafael Uribe Uribe</t>
  </si>
  <si>
    <t>Ciudad Bolivar</t>
  </si>
  <si>
    <t>Sumapaz</t>
  </si>
  <si>
    <t>Antonio Narinio</t>
  </si>
  <si>
    <t>TOTAL MP3</t>
  </si>
  <si>
    <t>Total Magnitud MP2</t>
  </si>
  <si>
    <t>Total Recursos Vigencia MP2</t>
  </si>
  <si>
    <t>PUNTO DE INVERSIÓN 1     Soratama</t>
  </si>
  <si>
    <t>PUNTO DE INVERSIÓN 2                                   Santa Maria del Lago</t>
  </si>
  <si>
    <t>PUNTO DE INVERSIÓN 3                                   Mirador de los Nevados</t>
  </si>
  <si>
    <t>Total Magnitud Vigencia</t>
  </si>
  <si>
    <t>Total Recursos Vigencia</t>
  </si>
  <si>
    <t>Total Magnitud Reservas</t>
  </si>
  <si>
    <t>Total Reservas Presupuestales</t>
  </si>
  <si>
    <t>Participar 1.125.000 ciudadanos, en acciones de educación ambiental</t>
  </si>
  <si>
    <t>TOTAL MP2</t>
  </si>
  <si>
    <t>Distrital</t>
  </si>
  <si>
    <t>1. Participación en las Comisiones Ambientales y demás instancias donde se ejerce la secretaría técnica, para el mejoramiento de las condiciones ambientales de las localidades.</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</si>
  <si>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</si>
  <si>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X</t>
  </si>
  <si>
    <t>1. Ejecución de acciones de educación ambiental en las Aulas Ambientales</t>
  </si>
  <si>
    <t>2. Ejecución de acciones de educación ambiental en las 20 localidades del Distrito Capital</t>
  </si>
  <si>
    <t>3. Ejecución del curso de comparendo ambiental</t>
  </si>
  <si>
    <t>4. Ejecución de caminatas ecológicas acorde al inventario institucional.</t>
  </si>
  <si>
    <t>5. Implementación de acciones pedagógicas por medio del uso de las Tecnologías de la Información y Comunicación-Tics</t>
  </si>
  <si>
    <t>6. Ejecución de acciones para el funcionamiento de la Comisión Intersectorial de Educación Ambiental - CIDEA.</t>
  </si>
  <si>
    <t>Estrategias de Comunicación</t>
  </si>
  <si>
    <t>1. 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</si>
  <si>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Poligono</t>
  </si>
  <si>
    <t>Localidad Suba</t>
  </si>
  <si>
    <t>UPZ SUBA</t>
  </si>
  <si>
    <t>ENGATIVA</t>
  </si>
  <si>
    <t>Boyacá Real</t>
  </si>
  <si>
    <t>Localidad Engativá</t>
  </si>
  <si>
    <t>SUBA</t>
  </si>
  <si>
    <t>UPZ 60 Parque Entre Nubes (Usme)</t>
  </si>
  <si>
    <t>Localidades San Cristobal, Usme, Rafael Uribe Uribe.</t>
  </si>
  <si>
    <t>UPZ 11. San Cristobal Norte.</t>
  </si>
  <si>
    <t>Localidad Usaquen</t>
  </si>
  <si>
    <t>Ciudadanos</t>
  </si>
  <si>
    <t>OFICINA DE PARTICIPACIÓN, EDUCACIÓN Y LOCALIDADES</t>
  </si>
  <si>
    <t>981 - PARTICIPACIÓN, EDUCACIÓN Y COMUNICACIÓN PARA LA SOSTENIBILIDAD AMBIENTAL DEL DISTRITO CAPITAL</t>
  </si>
  <si>
    <t>5, PONDERACIÓN HORIZONTAL AÑO: 2016</t>
  </si>
  <si>
    <t>TOTAL LOCALIDADES</t>
  </si>
  <si>
    <t>TOTAL AULAS</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</si>
  <si>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</si>
  <si>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</si>
  <si>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</si>
  <si>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</si>
  <si>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Se dio cumplimiento a la meta establecida en la vigencia 2016,  mdiante la participación de 7.504 actores sociales en las 20 localidades del Distrito Capital, a partir de la coordinación técnica y operativa, con el fin de atender las problemáticas ambientales de las localidades y facilitar los procesos de participación comunitaria, en cumplimiento de las políticas públicas distritales, que contribuyen al fortalecimiento de la cultura ciudadana y aumentando los valores éticos de las comunidades, con relación al buen uso y apropiación del espacio público, las zonas verdes, la estructura ecológica principal y demás elementos de valor ambiental del Distrito Capital.                            </t>
  </si>
  <si>
    <t>No presenta retrasos</t>
  </si>
  <si>
    <t>N/A</t>
  </si>
  <si>
    <t>Promoción de la participación de la ciudadanía, organizaciones sociales, sector público y privado e instituciones educativas, en jornadas de reconocimiento y recuperación de los elementos ambientales presente en las localidades</t>
  </si>
  <si>
    <t xml:space="preserve">Archivo de gestión de la Oficina de participación, educación y localidades ubicado en la sede de la SDA, según TRD, Codigo de la dependencia 120.  </t>
  </si>
  <si>
    <t xml:space="preserve">Se dio cumplimiento a la meta establecida en la vigencia 2016,  mdiante la participación de 75.300 ciudadanos. En la ejecución de este proceso, la entidad ha venido fortaleciendo la estrategia de Aulas Ambientales y el programa de educación ambiental territorializada, buscando fortalecer y fomentar el disfrute, buen uso y apropiación del espacio público, las zonas verdes y demás áreas de valor ambiental del Distrito, para mejorar la calidad de vida, la convivencia y la sostenibilidad ambiental a través de la generación de conciencia ambiental y el fomento de la cultura ciudadana, que incida en el mejoramiento de las relaciones entre los habitantes de Bogotá y su entorno. </t>
  </si>
  <si>
    <t xml:space="preserve">Generar conocimiento frente al cuidado del ambiente y de sus componentes </t>
  </si>
  <si>
    <t xml:space="preserve">Archivo de gestión de la Oficina de participación, educación y localidades ubicado en la sede de la SDA y espacios administrados por la SDA,  según TRD, Codigo de la dependencia 120 </t>
  </si>
  <si>
    <t>Se dio cumplimiento a la meta establecida en la vigencia 2016 dado que se realizó el Plan de Comunicaciones 2016, el cual permitió a través de distintos canales de comunicación, socializar a la ciudadanía las acciones que adelanta la Secretaria Distrital de Ambiente, así como dar a conocer los elementos ambientales del Distrito Capital</t>
  </si>
  <si>
    <t>Aumento de la divulgación de los bienes y servicios ambientales presentes en el Distrito Capital.</t>
  </si>
  <si>
    <t>Archivos de gestión de la Oficina Asesora de Comunicaciones (en medio magnetico)</t>
  </si>
  <si>
    <t>Durante este periodo se realizó el Plan de Comunicaciones 2016 y en el marco del mismo se realizaron las siguientes actividades: 
Comunicación Externa: Gracias a las actividades de comunicación externa, se realizaron 4 comunicados de prensa, lo que permitió alcanzar un total de 259 registros en diferentes medios de comunicación, de igual forma se realizó la actualización permanente de la Página web institucional y en redes sociales los resultados fueron: 720 nuevos seguidores en twitter para un consolidado de 89.164, 241 nuevos likes en Facebook para un consolidado de 18.788, 174 nuevos seguidores en Instagram para un consolidado de 3.362 y 7.049 visualizaciones a nuestros videos institucionales en el canal de YouTube. 
Comunicación Interna: 4 ediciones del Boletín “Mi Ambiente Interno” Aplicación del fondo de pantalla “Redes sociales SDA” Envío de 38 mensajes internos a funcionariosycontratistas@ambientebogota.gov.co a través del correo comunicacioninterna@ambientebogota.gov.co. Publicación de información en las carteleras digitales de la SDA, sobre los siguientes temas: Campaña “He for She”, operativos de PEV, día Sin Carro Distrital, Decálogo del motociclista, Uso adecuado de los puntos ecológicos. 
Material gráfico y audiovisual: Diseño de 142 piezas de material gráfico, distribuido así: 9 videos y/o clips institucionales y 133 piezas gráficas institucionales. Acciones de comunicación que permiten dar cumplimiento al 0.9% del avance total programado para el periodo.</t>
  </si>
  <si>
    <r>
      <rPr>
        <b/>
        <sz val="8"/>
        <color theme="1"/>
        <rFont val="Arial"/>
        <family val="2"/>
      </rPr>
      <t xml:space="preserve">Se llevaron a cabo reuniones de la Comisión Intersectorial de Educación Ambiental asi:
28 de Julio de 2016. Reunión de la Unidad Técnica de Apoyo
</t>
    </r>
    <r>
      <rPr>
        <sz val="8"/>
        <color theme="1"/>
        <rFont val="Arial"/>
        <family val="2"/>
      </rPr>
      <t>Se da continuidad al plan de trabajo de la comisión, realizando revisión y seguimiento de avances en funciones y compromisos.</t>
    </r>
    <r>
      <rPr>
        <b/>
        <sz val="8"/>
        <color theme="1"/>
        <rFont val="Arial"/>
        <family val="2"/>
      </rPr>
      <t xml:space="preserve">
El 18 de agosto de 2016. Reunión ordinaria de la Comisión Intersectorial de Educación Ambiental. </t>
    </r>
    <r>
      <rPr>
        <sz val="8"/>
        <color theme="1"/>
        <rFont val="Arial"/>
        <family val="2"/>
      </rPr>
      <t xml:space="preserve">
</t>
    </r>
    <r>
      <rPr>
        <i/>
        <sz val="8"/>
        <color theme="1"/>
        <rFont val="Arial"/>
        <family val="2"/>
      </rPr>
      <t>CIDEA:</t>
    </r>
    <r>
      <rPr>
        <sz val="8"/>
        <color theme="1"/>
        <rFont val="Arial"/>
        <family val="2"/>
      </rPr>
      <t xml:space="preserve"> se presentó y aprobó la estructura de la Guía de Cuidadores Ambientales, contemplada en el Acuerdo 621 de 2015. Esta será construida entre la Secretaría Distrital de Ambiente y la Secretaría de Educación. El diseño lo realizará la Secretaría de Ambiente. De la misma manera, se presentó y aprobó el módulo propuesto en el Observatorio Ambiental de Bogotá para la socialización de las experiencias comunitarias de educación ambiental. 
</t>
    </r>
    <r>
      <rPr>
        <b/>
        <sz val="8"/>
        <color theme="1"/>
        <rFont val="Arial"/>
        <family val="2"/>
      </rPr>
      <t>25 de agosto de 2016. Reunión de la Unidad Técnica de Apoyo</t>
    </r>
    <r>
      <rPr>
        <sz val="8"/>
        <color theme="1"/>
        <rFont val="Arial"/>
        <family val="2"/>
      </rPr>
      <t xml:space="preserve">
</t>
    </r>
    <r>
      <rPr>
        <i/>
        <sz val="8"/>
        <color theme="1"/>
        <rFont val="Arial"/>
        <family val="2"/>
      </rPr>
      <t>UTA</t>
    </r>
    <r>
      <rPr>
        <sz val="8"/>
        <color theme="1"/>
        <rFont val="Arial"/>
        <family val="2"/>
      </rPr>
      <t xml:space="preserve">: se realizó el taller sobre caminatas ecológicas, en el cual se revisaron las diferentes modalidades que se adelantan en el Distrito y que responden a los ejercicios de turismo de naturaleza contemplados en la política nacional. Se concluyó y definió que las caminatas ecológicas en el Distrito se adelantan como una estrategia de educación ambiental y por lo tanto tienen un componente de interpretación ambiental. 
</t>
    </r>
    <r>
      <rPr>
        <b/>
        <sz val="8"/>
        <color theme="1"/>
        <rFont val="Arial"/>
        <family val="2"/>
      </rPr>
      <t>22 de septiembre de 2016: Reunión de la Unidad Técnica de Apoyo</t>
    </r>
    <r>
      <rPr>
        <sz val="8"/>
        <color theme="1"/>
        <rFont val="Arial"/>
        <family val="2"/>
      </rPr>
      <t xml:space="preserve">
Se adelanto la revisión de las mesas de trabajo para abordar las generalidades del plan de desarrollo Distrital con el fin de ajustar el plan de acción de la CIDEA en caso de ser requerido. 
Unidad de Apoyo Técnico – UTA:
</t>
    </r>
    <r>
      <rPr>
        <b/>
        <sz val="8"/>
        <color theme="1"/>
        <rFont val="Arial"/>
        <family val="2"/>
      </rPr>
      <t>20 de octubre de 2016</t>
    </r>
    <r>
      <rPr>
        <sz val="8"/>
        <color theme="1"/>
        <rFont val="Arial"/>
        <family val="2"/>
      </rPr>
      <t xml:space="preserve">: Presentación del cuadro temático desde la Política Pública de Educación Ambiental, revisión del proceso de construcción - Guía de Cuidadores Ambientales, implementación de Líneas de Acción de la PPDEA por Entidades.
</t>
    </r>
    <r>
      <rPr>
        <b/>
        <sz val="8"/>
        <color theme="1"/>
        <rFont val="Arial"/>
        <family val="2"/>
      </rPr>
      <t>17 de noviembre de 2016:</t>
    </r>
    <r>
      <rPr>
        <sz val="8"/>
        <color theme="1"/>
        <rFont val="Arial"/>
        <family val="2"/>
      </rPr>
      <t xml:space="preserve"> Revisión de la propuesta preliminar de los encuentros CIDEA 2017.
</t>
    </r>
    <r>
      <rPr>
        <b/>
        <sz val="8"/>
        <color theme="1"/>
        <rFont val="Arial"/>
        <family val="2"/>
      </rPr>
      <t>01 de diciembre pasa al 12 de diciembre de 2016</t>
    </r>
    <r>
      <rPr>
        <sz val="8"/>
        <color theme="1"/>
        <rFont val="Arial"/>
        <family val="2"/>
      </rPr>
      <t xml:space="preserve">: No se realiza esta sesión por falta de quorum.
</t>
    </r>
    <r>
      <rPr>
        <b/>
        <sz val="8"/>
        <color theme="1"/>
        <rFont val="Arial"/>
        <family val="2"/>
      </rPr>
      <t>CIDEAS – directivas</t>
    </r>
    <r>
      <rPr>
        <sz val="8"/>
        <color theme="1"/>
        <rFont val="Arial"/>
        <family val="2"/>
      </rPr>
      <t xml:space="preserve">
</t>
    </r>
    <r>
      <rPr>
        <b/>
        <sz val="8"/>
        <color theme="1"/>
        <rFont val="Arial"/>
        <family val="2"/>
      </rPr>
      <t>10 noviembre de 2016:</t>
    </r>
    <r>
      <rPr>
        <sz val="8"/>
        <color theme="1"/>
        <rFont val="Arial"/>
        <family val="2"/>
      </rPr>
      <t xml:space="preserve">  Aprobación del plan de acción 2017 a través de la realización de cinco encuentros de estrategias de educación ambiental para la consolidación de lineamientos de implementación de la política pública distrital de educación ambiental
</t>
    </r>
    <r>
      <rPr>
        <b/>
        <sz val="8"/>
        <color theme="1"/>
        <rFont val="Arial"/>
        <family val="2"/>
      </rPr>
      <t>21 de diciembre de 2016:</t>
    </r>
    <r>
      <rPr>
        <sz val="8"/>
        <color theme="1"/>
        <rFont val="Arial"/>
        <family val="2"/>
      </rPr>
      <t xml:space="preserve"> Extraordinaria no se realiza por falta de quorum.
</t>
    </r>
  </si>
  <si>
    <t xml:space="preserve">Se llevaron a cabo reuniones de Gestión los dias 20 y 26 de Septiembre con el fin de determinar la posibilidad del uso de la plataforma virtual del SENA y de la Secretaria de Cultura, Recreación y Deportes, para la implementación de acciones pedagógicas por medio del uso de las Tecnologías de la Información y Comunicación-Tics. Se programo nueva reunión con el SENA para el mes de Octubre con el fin de establecer el desarrollo de un convenio para el desarrollo de programas de Educacióon Virtual.
Se llevaron a cabo reuinioes de articulación con la Oficina Asesora de Comunicaciones de la SDA, con el fin de reestructurar el portal infantil "Mi parche ambiental", para fortalecer las acciones pedagógicas presenciales utilizando las Tic´s.
Se continuó con el proceso de reestructuración del microsite portal infantil “Mi parche ambiental”, contándose con el diseño gráfico del portal el cual se articuló con las acciones pedagógicas establecidas en el marco de la estrategia de educación ambiental. Asimismo, se cuenta con los contenidos educativos digitales para los ejes temáticos: Manejo Integral de Residuos Sólidos, Agua y Estructura Ecológica Principal, Cambio Climático y Gestión de Riesgo, para su posterior animación.
Se realizó entre el 28 de noviembre y el 16 de diciembre, el foro virtual denominado Protección y conservación del patrimonio natural de la ciudad, utilizando el sitio web del Observatorio Ambiental de Bogotá –OAB, el cual tuvo como objetivo intercambiar experiencias, identificar oportunidades y posibles barreras al implementar acciones de carácter voluntario para la conservación y protección del patrimonio natural de la ciudad, por parte de las comunidades y organizaciones ambientales. 
Se continuaron las gestiones con el SENA, para el desarrollo de un memorando de entendimiento suscrito entre las dos entidades, que permita la implementación de cursos complementarios en la modalidad virtual.
</t>
  </si>
  <si>
    <t>Se desarrollaron 124 caminatas ecológicas en 14 localidades, como herramienta fundamental para el reconocimiento vivencial y la apropiación de la Estructura Ecológica Principal y las áreas de valor ambiental del Distrito, generando la participación de 2.404 personas.</t>
  </si>
  <si>
    <t>Durante este periodo se han realizado 50 cursos de educación ambiental y han asistido un total de 428 ciudadanos infractores, siendo el mes de agosto con el mayor número de infractores</t>
  </si>
  <si>
    <t xml:space="preserve">Durante el trimestre participaron 37.852 ciudadanos en las Estrategias de Gestión Ambiental en el marco de las estrategia de educación ambiental, por medio del desarrollo de acciones pedagógicas, recorridos interpretativos y procesos de formación Ambiental, en las temáticas de Biodiversidad, Comparendo Ambiental, Manejo de Residuos Sólidos, Biodiversidad, Cambio Climático y Gestión de Riesgos. </t>
  </si>
  <si>
    <t xml:space="preserve">El número de cudadanos que participaron durante el trimestre en acciones de educación ambiental dentro de la estrategia de Aulas Ambientales fue de 37.448 </t>
  </si>
  <si>
    <r>
      <t xml:space="preserve">Durante este periodo participó un total de </t>
    </r>
    <r>
      <rPr>
        <sz val="8"/>
        <rFont val="Arial"/>
        <family val="2"/>
      </rPr>
      <t>6.462</t>
    </r>
    <r>
      <rPr>
        <sz val="8"/>
        <color theme="1"/>
        <rFont val="Arial"/>
        <family val="2"/>
      </rPr>
      <t xml:space="preserve"> ciudadanos de diferentes organizaciones y procesos sociales en torno a la recuperación y proteccion de los elementos ambientales que componen la estructura ecológica de la ciudad.  En cada una de las 20 localidades, el equipo de gestores ambientales de la Opel viene adelantando procesos de participacion ciudadana a traves de jornadas de apropiación social del territorio y fortalecimiento de capacidades para la autogestión frente al cuidado y protección de los ecosistemas; así mismo se evidencia un avance significativo en la apropiacion social de los proyectos estrategicos de la administración Distrital como en el caso de los cerros orientales, intervención en humedales, cuerpos de agua río Bogota y la implementación de la política pública de protección y bienestar animal.</t>
    </r>
  </si>
  <si>
    <t>Durante este periodo se realizó la Secretaría Técnica de 78 Comisiones Ambientales Locales, donde se contó con la participación de 1.042 actores sociales comunatios. En este espacio se logró la formulación de los planes ambientales locales y la actualización de los diagnósticos ambientales. Así mismo, se avanzó con la articulación interinstitucional, con el fin de armonizar los planes de acción y los proyectos estratégicos de cada uno de los sectores que forman parte de las CAL</t>
  </si>
  <si>
    <t>Participar en  procesos de gestión ambiental local, 125.000 ciudadanos.</t>
  </si>
  <si>
    <t>7, OBSERVACIONES AVANCE JULIO A DICIEMBRE DE 2016</t>
  </si>
  <si>
    <t>2 Indigenas
 10126 no identifica grupo etnico.</t>
  </si>
  <si>
    <t xml:space="preserve">557 - Niños y niñas escolarizados
8215 - Niños, niñas y adolescentes escolarizados
25 Servidores públicos
613 - Comunidad en General
22 - Otro 
</t>
  </si>
  <si>
    <t xml:space="preserve">98 (0-5) Niños y niñas primera infancia
2754 (6-13) Infancia
2251 (14-17) Adolescencia
325 (18-28) Juventud
199 (29-59) Adultez
11 &gt; 60 personas mayores
</t>
  </si>
  <si>
    <t>Barrios Unidos, Bosa, Candelaria, Chapinero, Ciudad Bolívar, Engativa, Fontibón, Kennedy, Puente Aranda, Rafael Uribe, Santa Fe, Suba, Sumapaz, Teusquillo, Tunjuelito, Usaquén, Usme</t>
  </si>
  <si>
    <t>PUNTO DE INVERSIÓN 5                                  AUAMBARI  (Especial)</t>
  </si>
  <si>
    <t>PUNTO DE INVERSIÓN 4                                  Entrenubes</t>
  </si>
  <si>
    <t xml:space="preserve">
6011 no identifica grupo étnico.</t>
  </si>
  <si>
    <t xml:space="preserve">362 - Niños y niñas escolarizados
4962 - Niños, niñas y adolescentes escolarizados
398 - Jovenes escolarizados
25 - Servidores públicos
189 - Comunidad en General
</t>
  </si>
  <si>
    <t xml:space="preserve">159 Niños y niñas primera infancia
1366 (6-13) Infancia
1612 (14-17) Adolescencia
106 (18-28) Juventud
51 (29-59)Adultez
57 &gt; 60 personas mayores
1 Grupo etario sin identificar.
</t>
  </si>
  <si>
    <t>8071 no identifica grupo étnico
1 Mestizo
3 Indigenas.</t>
  </si>
  <si>
    <t xml:space="preserve">206 - Niños y niñas escolarizados
6738 - Niños, niñas y adolescentes escolarizados
616 - Jovenes escolarizados
78 - Servidores públicos
349 - Comunidad en General
88 - Otro 
</t>
  </si>
  <si>
    <t xml:space="preserve">168 (0-5) Niños y niñas primera infancia
67 (6-13) Infancia
596 (14-17) Adolescencia
350 (18-28) Juventud
122 (29-59) Adultez
44 &gt; 60 personas mayores
</t>
  </si>
  <si>
    <t>4905 no identifica grupo étnico.</t>
  </si>
  <si>
    <t xml:space="preserve">11 - Niños y niñas primera infancia
3894 - Niños y niñas escolarizados
28 - Servidores públicos
323 -Jovenes Escolarizados
586 - Comunidad en General
63 - Otro
</t>
  </si>
  <si>
    <t xml:space="preserve">13 -(0-5) Niños y niñas primera infancia
1623 - (6-13 ) Infancia
540 (14-17) Adolescencia
191 (18-28) Juventud
99 (29-59) Adultez
50 &gt; 60 personas mayores
</t>
  </si>
  <si>
    <t xml:space="preserve"> 0- mestizo
0-Afrocolombiano
0-Indígena
 0- no identifica grupo etnico.
20-Otro</t>
  </si>
  <si>
    <t xml:space="preserve">   0 Niños y niñas de primera infancia
 0-Niños y niñas escolarizados
20-Jovenes escolarizados
0-Servidores públicos
0-Comunidad en General
0- Adulto trabajdor formal
</t>
  </si>
  <si>
    <t xml:space="preserve">0 (0-5)Niños y niñas primera infancia
0 (6-13) Infancia
12  (14-17)) Adolescencia
6 (18-28 )Juventud
2 (29-59) Adultez
0 &gt; 60 personas mayores
0- Grupo etario sin definir
</t>
  </si>
  <si>
    <t>Todas</t>
  </si>
  <si>
    <t xml:space="preserve"> 1- mestizo
3-Afrocolombiano
29-Indígena
 3024- no identifica grupo etnico.
14-Otro</t>
  </si>
  <si>
    <t xml:space="preserve">   180 Niños y niñas de primera infancia
 1110-Niños y niñas escolarizados
193-Jovenes escolarizados
0-Servidores públicos
1398-Comunidad en General
190- Adulto trabajdor formal
</t>
  </si>
  <si>
    <t xml:space="preserve">220 (0-5)Niños y niñas primera infancia
1220 (6-13) Infancia
637  (14-17)) Adolescencia
319 (18-28 )Juventud
510 (29-59) Adultez
142 &gt; 60 personas mayores
10- Grupo etario sin definir
</t>
  </si>
  <si>
    <t>La Coruña, Olarte,  Madelena, Meissen, El chircal sur, El mochuelo, El perdomo, Arborizadora Alta</t>
  </si>
  <si>
    <t xml:space="preserve">1
49
65
67
68
69
70
</t>
  </si>
  <si>
    <t xml:space="preserve"> 25- mestizo
2-Afrocolombiano
471-Indígena
 2774- no identifica grupo etnico.
0-Otro</t>
  </si>
  <si>
    <t xml:space="preserve">   500 Niños y niñas de primera infancia
 2461-Niños y niñas escolarizados
2-Jovenes escolarizados
0-Servidores públicos
280-Comunidad en General
0- Adulto trabajdor formal
</t>
  </si>
  <si>
    <t xml:space="preserve">105 (0-5)Niños y niñas primera infancia
2050 (6-13) Infancia
690  (14-17)) Adolescencia
88 (18-28 )Juventud
216 (29-59) Adultez
123 &gt; 60 personas mayores
0- Grupo etario sin definir
</t>
  </si>
  <si>
    <t>Olaya, Gustavo Restrepo, Claret,  La Marqueza</t>
  </si>
  <si>
    <t>36
39
53
55</t>
  </si>
  <si>
    <t xml:space="preserve"> 2- mestizo
19-Afrocolombiano
0-Indígena
 349- no identifica grupo etnico.
0-Otro</t>
  </si>
  <si>
    <t xml:space="preserve">   0 Niños y niñas de primera infancia
 1-Niños y niñas escolarizados
0-Jovenes escolarizados
280-Servidores públicos
89-Comunidad en General
0- Adulto trabajdor formal
</t>
  </si>
  <si>
    <t xml:space="preserve">0 (0-5)Niños y niñas primera infancia
4 (6-13) Infancia
1  (14-17)) Adolescencia
99 (18-28 )Juventud
251 (29-59) Adultez
15 &gt; 60 personas mayores
0- Grupo etario sin definir
</t>
  </si>
  <si>
    <t>Santa Barbara, Centro Administrativo, La Catedral</t>
  </si>
  <si>
    <t xml:space="preserve"> 0- mestizo
5-Afrocolombiano
1-Indígena
 1878- no identifica grupo etnico.
0-Otro</t>
  </si>
  <si>
    <t xml:space="preserve">   0 Niños y niñas de primera infancia
77 -Niños y niñas escolarizados
105-Jovenes escolarizados
523-Servidores públicos
337-Comunidad en General
842- Adulto trabajdor formal
</t>
  </si>
  <si>
    <t xml:space="preserve">0 (0-5)Niños y niñas primera infancia
13 (6-13) Infancia
206 (14-17)) Adolescencia
370 (18-28 )Juventud
1259 (29-59) Adultez
36 &gt; 60 personas mayores
0- Grupo etario sin definir
</t>
  </si>
  <si>
    <t>Gorgonzola</t>
  </si>
  <si>
    <t xml:space="preserve"> 12- mestizo
0-Afrocolombiano
0-Indígena
 413- no identifica grupo etnico.
0-Otro</t>
  </si>
  <si>
    <t xml:space="preserve">   0 Niños y niñas de primera infancia
 0 -Niños y niñas escolarizados
0-Jovenes escolarizados
29-Servidores públicos
210-Comunidad en General
186 Adulto trabajdor formal
</t>
  </si>
  <si>
    <t xml:space="preserve">1 (0-5)Niños y niñas primera infancia
2 (6-13) Infancia
9  (14-17)) Adolescencia
157 (18-28 )Juventud
208 (29-59) Adultez
48 &gt; 60 personas mayores
0- Grupo etario sin definir
</t>
  </si>
  <si>
    <t>Santander, Restrepo</t>
  </si>
  <si>
    <t xml:space="preserve"> 0- mestizo
3-Afrocolombiano
22-Indígena
 479- no identifica grupo etnico.
0-Otro</t>
  </si>
  <si>
    <t xml:space="preserve">   0 Niños y niñas de primera infancia
 41-Niños y niñas escolarizados
204-Jovenes escolarizados
13-Servidores públicos
138 Comunidad en General
108 Adulto trabajdor formal
</t>
  </si>
  <si>
    <t xml:space="preserve">0 (0-5)Niños y niñas primera infancia
66 (6-13) Infancia
41  (14-17)) Adolescencia
279 (18-28 )Juventud
111 (29-59) Adultez
7 &gt; 60 personas mayores
0- Grupo etario sin definir
</t>
  </si>
  <si>
    <t>Santa Fé</t>
  </si>
  <si>
    <t xml:space="preserve"> 2- mestizo
3-Afrocolombiano
0-Indígena
 962- no identifica grupo etnico.
0-Otro</t>
  </si>
  <si>
    <t xml:space="preserve">  41- Niños y niñas de primera infancia
 90-Niños y niñas escolarizados
48-Jovenes escolarizados
416-Servidores públicos
179-Comunidad en General
193- Adulto trabajdor formal
</t>
  </si>
  <si>
    <t xml:space="preserve">41 (0-5)Niños y niñas primera infancia
186 (6-13) Infancia
18  (14-17)) Adolescencia
204 (18-28 )Juventud
486 (29-59) Adultez
32 &gt; 60 personas mayores
0- Grupo etario sin definir
</t>
  </si>
  <si>
    <t xml:space="preserve">San Luis,Quesada, La magdalena, La Soledad, Centro Administrativo, Teusaquillo, Ciudad Salitre Nor-Oriental
</t>
  </si>
  <si>
    <t>100
101
104
109</t>
  </si>
  <si>
    <t xml:space="preserve"> 0- mestizo
0-Afrocolombiano
0-Indígena
 512- no identifica grupo etnico.
1-Otro</t>
  </si>
  <si>
    <t xml:space="preserve">   0 Niños y niñas de primera infancia
 5-Niños y niñas escolarizados
4-Jovenes escolarizados
249-Servidores públicos
217-Comunidad en General
38 Adulto trabajdor formal
</t>
  </si>
  <si>
    <t xml:space="preserve">1 (0-5)Niños y niñas primera infancia
76 (6-13) Infancia
9  (14-17)) Adolescencia
147 (18-28 )Juventud
243 (29-59) Adultez
37 &gt; 60 personas mayores
0- Grupo etario sin definir
</t>
  </si>
  <si>
    <t>San Fernando, Parque central Salitre, Salitre</t>
  </si>
  <si>
    <t>22
103
106</t>
  </si>
  <si>
    <t xml:space="preserve"> 16- mestizo
5-Afrocolombiano
0-Indígena
 2525- no identifica grupo etnico.
1-Otro</t>
  </si>
  <si>
    <t xml:space="preserve">   42 Niños y niñas de primera infancia
 1259-Niños y niñas escolarizados
280-Jovenes escolarizados
341-Servidores públicos
451 Comunidad en General
174 Adulto trabajdor formal
</t>
  </si>
  <si>
    <t xml:space="preserve">51 (0-5)Niños y niñas primera infancia
869 (6-13) Infancia
466  (14-17)) Adolescencia
593 (18-28 )Juventud
494 (29-59) Adultez 
66 &gt; 60 personas mayores
8- Grupo etario sin definir
</t>
  </si>
  <si>
    <t>La Academia, San José de Bavaria, Mazuren,  Canodromo, Puente Largo, Carabineros Niza Sur, Andes Norte, Salitre, Tuna Baja, Aures, Costa Rica, Villa Hermosa, Rincón de Santa Inés Los Naranjos, Santa Teresa, Villa Elisa</t>
  </si>
  <si>
    <t>2
17
19
20
23
24
25
27
28</t>
  </si>
  <si>
    <t xml:space="preserve"> 4- mestizo
1-Afrocolombiano
0-Indígena
 4054- no identifica grupo etnico.
0-Otro</t>
  </si>
  <si>
    <t xml:space="preserve">   179 Niños y niñas de primera infancia
 2690-Niños y niñas escolarizados
426-Jovenes escolarizados
349-Servidores públicos
406 Comunidad en General
11-Adulto trabajdor formal
</t>
  </si>
  <si>
    <t xml:space="preserve">179 (0-5)Niños y niñas primera infancia
2299 (6-13) Infancia
773 (14-17)) Adolescencia
215 (18-28 )Juventud
512 (29-59) Adultez
79&gt; 60 personas mayores
4- Grupo etario sin definir
</t>
  </si>
  <si>
    <t>JBB, Las ferias, Santa Rosita, San Joaquin,  Normandía oocidental, Bochica II, Bolivia Oriental, Santa Mónica, Villa Amalia, Villa Galdys,  San Ignacio</t>
  </si>
  <si>
    <t>17
26
30
34
72
73
116</t>
  </si>
  <si>
    <t xml:space="preserve"> 0- mestizo
0-Afrocolombiano
0-Indígena
 1754- no identifica grupo etnico.
0-Otro</t>
  </si>
  <si>
    <t xml:space="preserve">   0 Niños y niñas de primera infancia
 628-Niños y niñas escolarizados
221-Jovenes escolarizados
0-Servidores públicos
836 Comunidad en General
69 Adulto trabajdor formal
</t>
  </si>
  <si>
    <t xml:space="preserve">2 (0-5)Niños y niñas primera infancia
430 (6-13) Infancia
255  (14-17)) Adolescencia
368 (18-28 )Juventud
512 (29-59) Adultez
144 &gt; 60 personas mayores
0- Grupo etario sin definir
</t>
  </si>
  <si>
    <t>Zona Franca, Salitre Occidental, Montevideo, La esperanza Norte, Santa Cecilia</t>
  </si>
  <si>
    <t>77
110
112
114</t>
  </si>
  <si>
    <t xml:space="preserve"> 28- mestizo
0-Afrocolombiano
0-Indígena
 1111- no identifica grupo etnico.
0-Otro</t>
  </si>
  <si>
    <t xml:space="preserve">   51 Niños y niñas de primera infancia
 444-Niños y niñas escolarizados
168-Jovenes escolarizados
139-Servidores públicos
337 Comunidad en General
0 Adulto trabajdor formal
</t>
  </si>
  <si>
    <t xml:space="preserve">244(0-5)Niños y niñas primera infancia
3602 (6-13) Infancia
2155  (14-17)) Adolescencia
161 (18-28 )Juventud
202 (29-59) Adultez
17 &gt; 60 personas mayores
41- Grupo etario sin definir
</t>
  </si>
  <si>
    <t>Timiza, Valladolid, Ciudad Kennedy Sur, Roma, Villa Nelly III, Class</t>
  </si>
  <si>
    <t>45
46
47
48
80
81</t>
  </si>
  <si>
    <t xml:space="preserve"> 0- mestizo
30-Afrocolombiano
15-Indígena
 6377- no identifica grupo etnico.
0-Otro</t>
  </si>
  <si>
    <t xml:space="preserve">  449 Niños y niñas de primera infancia
 4098-Niños y niñas escolarizados
592-Jovenes escolarizados
3-Servidores públicos
1135 Comunidad en General
145 Adulto trabajdor formal
</t>
  </si>
  <si>
    <t xml:space="preserve">244 (0-5)Niños y niñas primera infancia
3602 (6-13) Infancia
2155  (14-17)) Adolescencia
161 (18-28 )Juventud
202 (29-59) Adultez
17 &gt; 60 personas mayores
0- Grupo etario sin definir
</t>
  </si>
  <si>
    <t>Olarte, Villa Ema, Vilas del Progreso, El remanso, Tintal Sur</t>
  </si>
  <si>
    <t>49
84
85
87</t>
  </si>
  <si>
    <t xml:space="preserve"> 0- mestizo
0-Afrocolombiano
0-Indígena
 374- no identifica grupo etnico.
0-Otro</t>
  </si>
  <si>
    <t xml:space="preserve">   0 Niños y niñas de primera infancia
 249-Niños y niñas escolarizados
32-Jovenes escolarizados
51-Servidores públicos
42 Comunidad en General
0 Adulto trabajdor formal
</t>
  </si>
  <si>
    <t xml:space="preserve">0 (0-5)Niños y niñas primera infancia
253  (6-13) Infancia
32  (14-17)) Adolescencia
25 (18-28 )Juventud
46 (29-59) Adultez
18 &gt; 60 personas mayores
0- Grupo etario sin definir
</t>
  </si>
  <si>
    <t>Samore</t>
  </si>
  <si>
    <t xml:space="preserve"> 2- mestizo
1-Afrocolombiano
0-Indígena
 2378- no identifica grupo etnico.
1-Otro</t>
  </si>
  <si>
    <t xml:space="preserve">   122 -  Niños y niñas de primera infancia
 187-Niños y niñas escolarizados
35-Jovenes escolarizados
137-Servidores públicos
1676 Comunidad en General
225 Otro - Adulto trabajdor formal
</t>
  </si>
  <si>
    <t xml:space="preserve">71 (0-5)Niños y niñas primera infancia
456 (6-13) Infancia
287 (14-17)) Adolescencia
472(18-28 )Juventud
800 (29-59) Adultez
282 &gt; 60 personas mayores
0- Grupo etario sin definir
</t>
  </si>
  <si>
    <t>Barrio Juan jose Rondón, Danubio, Tejares, Gran Yomasa,  Marichuela, Comuneros, El Progreso, Monte Blanco, Vereda Requilina</t>
  </si>
  <si>
    <t>52
56
57
58
59
61</t>
  </si>
  <si>
    <t xml:space="preserve"> 0- mestizo
0-Afrocolombiano
0-Indígena
 688- no identifica grupo etnico.
0-Otro</t>
  </si>
  <si>
    <t xml:space="preserve">   0 Niños y niñas de primera infancia
 130 -Niños y niñas escolarizados
26-Jovenes escolarizados
315--Servidores públicos
199 Comunidad en General
18 Adulto trabajdor formal
</t>
  </si>
  <si>
    <t xml:space="preserve">0 (0-5)Niños y niñas primera infancia
104 (6-13) Infancia
43  (14-17)) Adolescencia
259 (18-28 )Juventud
273 (29-59) Adultez
9 &gt; 60 personas mayores
0- Grupo etario sin definir
</t>
  </si>
  <si>
    <t xml:space="preserve">San Blas, Sosiego, La Victoria, Juan rey, San martón sur, </t>
  </si>
  <si>
    <t>32
33
50
51</t>
  </si>
  <si>
    <t xml:space="preserve"> 3- mestizo
3-Afrocolombiano
0-Indígena
 727- no identifica grupo etnico.
15-Otro</t>
  </si>
  <si>
    <t xml:space="preserve">   0 Niños y niñas de primera infancia
 97-Niños y niñas escolarizados
0-Jovenes escolarizados
3332-Servidores públicos
296-Comunidad en General
23 Otro Adulto trabajdor formal
</t>
  </si>
  <si>
    <t xml:space="preserve">2 (0-5)Niños y niñas primera infancia
57  (6-13) Infancia
65  (14-17)) Adolescencia
205 (18-28 )Juventud
397 (29-59) Adultez
20 &gt; 60 personas mayores
2- Grupo etario sin definir
</t>
  </si>
  <si>
    <t>Sagrado Corazón, Parque Nacional, San Martín</t>
  </si>
  <si>
    <t>8 afrocolombianos
80 mestizo
3 Indigena
 4315 no identifica grupo etnico.</t>
  </si>
  <si>
    <t xml:space="preserve">   0 Niños y niñas de primera infancia
 38-Niños y niñas escolarizados
2569-Jovenes escolarizados
494-Servidores públicos
976-Comunidad en General
329 Otro - Adulto trabajdor formal
</t>
  </si>
  <si>
    <t xml:space="preserve">2 (0-5)Niños y niñas primera infancia
44  (6-13) Infancia
567 (14-17)) Adolescencia
2545 (18-28 )Juventud
1135 (29-59) Adultez
104 &gt; 60 personas mayores
9- Grupo etario sin definir
</t>
  </si>
  <si>
    <t>Chapinero, Bellavista, San Isidro, Las Acacias, Parque Nacional, El chico,   Concepción Norte, Chapinero Central</t>
  </si>
  <si>
    <t>1
88
89
90
91
97
98
99</t>
  </si>
  <si>
    <t>2 afrocolombianos
6 mestizo
2 Indigena
 2649 no identifica grupo etnico.</t>
  </si>
  <si>
    <t xml:space="preserve">7 -Niños y niñas de primera infancia
 1175-Niños y niñas escolarizados
9-Jovenes escolarizados
238-Servidores públicos
948 Comunidad en General
282 Otro </t>
  </si>
  <si>
    <t xml:space="preserve">14 (0-5)Niños y niñas primera infancia
1036 (6-13) Infancia
219 (14-17)) Adolescencia
420 (18-28 )Juventud
530 (29-59) Adultez
440 &gt; 60 personas mayores
</t>
  </si>
  <si>
    <t>Ginebra II, Tibabita, San Antonio noroccidental, Escuela de Infanteria, Santa Bibiana, Chico, El Otoño - Verbenal, La Carolina, La Magdalena, Usaquén – Páramo.</t>
  </si>
  <si>
    <t xml:space="preserve">9
10
14
15
16
</t>
  </si>
  <si>
    <t>1 afrocolombianos
1 mestizo
 123 no identifica grupo etnico.</t>
  </si>
  <si>
    <t xml:space="preserve">5 - Jovenes escolarizados
36 Servidores públicos
27 Comunidad en General
57 Otro </t>
  </si>
  <si>
    <t xml:space="preserve">1 Niños y niñas primera infancia
5 (6-13) Infancia
7 (14-17) Adolescencia
61 (18-28) Juventud
 48 (29-59) Adultez
3 &gt; 60 personas mayores
</t>
  </si>
  <si>
    <t>Veraguas</t>
  </si>
  <si>
    <t>2 Afrocolombiano
2 indigena 
27 mestizo
330 no identifica grupo etnico.</t>
  </si>
  <si>
    <t xml:space="preserve">20 - Niños y niñas escolarizados
71 Niños, niños y adolescentes escolarizados
7- Jovenes escolarizados
22 Servidores públicos
194 Comunidad en General
48 Otro
</t>
  </si>
  <si>
    <t xml:space="preserve">
1 (0-5) Niños y niñas primera infancia
93 (6-13) Infancia
27 (14-17) Adolescencia
69 (18-28) Juventud
137 (29-59) Adultez
35 &gt; 60 personas mayores
</t>
  </si>
  <si>
    <t>Arborizadora Baja, Guatiquía, Tesoro La Cumbre, Bella Vista la Y</t>
  </si>
  <si>
    <t>65
68
70</t>
  </si>
  <si>
    <t>4 mestizo
 367 no identifica grupo etnico.</t>
  </si>
  <si>
    <t xml:space="preserve">55 - Niños y niñas escolarizados
127 Servidores públicos
189 Comunidad en General
</t>
  </si>
  <si>
    <t xml:space="preserve">
1 Niños y niñas primera  infancia
33 (6-13) Infancia
39 (14-17) Adolescencia
35 (18-28) Juventud
215 (29-59) Adultez
18 &gt; 60 personas mayores
</t>
  </si>
  <si>
    <t>Gustavo Restrepo,  San José, Quiroga, Marruecos</t>
  </si>
  <si>
    <t>36
39
54</t>
  </si>
  <si>
    <t xml:space="preserve">
 324 no identifica grupo etnico.
</t>
  </si>
  <si>
    <t>85 -  Niños, niñas y adolescentes escolarizados
134  - jovenes escolarizados
29 - Servidores publicos
 63  - comunidad en general 
13 otro</t>
  </si>
  <si>
    <t xml:space="preserve">2 Niños y niñas primera  infancia
111 (6-13) Infancia
75 (14-17) Adolescencia
58 (18-28) Juventud
65 (29-59) Adultez 
13 &gt; 60 personas mayores
</t>
  </si>
  <si>
    <t>Centro Administrativo, Aguas</t>
  </si>
  <si>
    <t xml:space="preserve">
207 no identifica grupo etnico.</t>
  </si>
  <si>
    <t xml:space="preserve">
42 Servidores públicos
162 Comunidad en General
3 Otro </t>
  </si>
  <si>
    <t xml:space="preserve">
1 (6-13) Infancia
1 (14-17) Adolescencia
45 (18-28) Juventud
117 (29-59) Adultez
37 &gt; 60 personas mayores
6 Grupo etareo sin definir
</t>
  </si>
  <si>
    <t>Veraguas, Los Angeles, Camilo Torres</t>
  </si>
  <si>
    <t>40
41
111</t>
  </si>
  <si>
    <t xml:space="preserve">
1 Afrocolombiano
291 no identifica grupo etnico
2 otro.</t>
  </si>
  <si>
    <t xml:space="preserve">30 - Niños y niñas escolarizados
22 Servidores públicos
 206 Comunidad en General
36 Otro
</t>
  </si>
  <si>
    <t xml:space="preserve">Niños y niñas primera infancia
30 (6-13) Infancia
109 (14-17) Adolescencia
36 (18-28) Juventud
103 (29-59) Adultez
10 &gt; 60 personas mayores
6 Grupo etareo sin definir
</t>
  </si>
  <si>
    <t>Ciudad Berna, Restrepo, Santander Sur</t>
  </si>
  <si>
    <t>35
38</t>
  </si>
  <si>
    <t>6 afrocolombianos
1 indigena
209 no identifica grupo etnico.</t>
  </si>
  <si>
    <t xml:space="preserve">
55 Servidores públicos
161 Comunidad en General
</t>
  </si>
  <si>
    <t xml:space="preserve">
 1 (14-17) Adolescencia
45 (18-28) Juventud
146 (29-59) Adultez
24 &gt; 60 personas mayores
</t>
  </si>
  <si>
    <t>Eduardo Santo, Santa Fe, La Pepita, C.C. Sabana</t>
  </si>
  <si>
    <t>37
112</t>
  </si>
  <si>
    <t>385 no identifica grupo etnico.</t>
  </si>
  <si>
    <t xml:space="preserve">103 - Niños, niñas y adolescentes escolarizados
13 Jovenes escolarizados
38 Servidores públicos
231 Comunidad en General
</t>
  </si>
  <si>
    <t xml:space="preserve">13 (6-13) Infancia
86 (14-17) Adolescencia
112 (18-28) Juventud
136 (29-59) Adultez
25 &gt; 60 personas mayores
13 Grupo etareo sin definir
</t>
  </si>
  <si>
    <t>Soledad, Santa Teresita, Ciudad Salitre sur oriental</t>
  </si>
  <si>
    <t>88
101
107</t>
  </si>
  <si>
    <t xml:space="preserve">
 687 no identifica grupo etnico.</t>
  </si>
  <si>
    <t xml:space="preserve">
687 Comunidad en General
</t>
  </si>
  <si>
    <t xml:space="preserve">
4 (6-13) Infancia
46 (14-17) Adolescencia
199 (18-28) Juventud
136 (29-59) Adultez
25 &gt; 60 personas mayores
78 Grupo Etnico sin definir
</t>
  </si>
  <si>
    <t>Simón Bolivar, Baquero, Esperanza, Juan XXIII</t>
  </si>
  <si>
    <t>22
98</t>
  </si>
  <si>
    <t xml:space="preserve">
 288 no identifica grupo etnico.</t>
  </si>
  <si>
    <t xml:space="preserve">14 - Niños y niñas de primera infancia
33 - Niños, niñas y adolescentes escolarizados
13 jovenes escolarizados
189 Comunidad en General
</t>
  </si>
  <si>
    <t xml:space="preserve">
14 Niños y niñas primera infancia
27 (6-13) Infancia
5 (14-17) Adolescencia
33 (18-28) Juventud
150 (29-59) Adultez
58 &gt; 60 personas mayores
1 Grupo Etnico sin definir
</t>
  </si>
  <si>
    <t>Compartir Suba, Suba Centro, Las Flores, Rincón de Suba</t>
  </si>
  <si>
    <t>27
28</t>
  </si>
  <si>
    <t xml:space="preserve">
 311 no identifica grupo etnico.</t>
  </si>
  <si>
    <t xml:space="preserve">55 - Niños y niñas escolarizados
36 - Jovenes escolarizados
53- Servidores públicos
167 Comunidad en General
</t>
  </si>
  <si>
    <t xml:space="preserve">
4 Niños y niñas primera infancia
75 (6-13) Infancia
 35 (14-17) Adolescencia
32 (18-28) Juventud
106 (29-59) Adultez
35 &gt; 60 personas mayores 
28 Grupo Etnico sin definir
</t>
  </si>
  <si>
    <t>Las Ferias</t>
  </si>
  <si>
    <t xml:space="preserve">
1 mestizo
181 no identifica grupo etnico.</t>
  </si>
  <si>
    <t xml:space="preserve">
34 Jóvenes Escolarizados
147 Comunidad en General
1 Otro
</t>
  </si>
  <si>
    <t xml:space="preserve">4 (0-5) Niños y niñas 
21 (6-13) Infancia
8 (14-17) Adolescencia
62 (18-28) Juventud
61 (29-59) Adultez
26 &gt; 60 personas mayores
</t>
  </si>
  <si>
    <t>Centro Fontibón, Kasandra</t>
  </si>
  <si>
    <t>75
77</t>
  </si>
  <si>
    <t xml:space="preserve">
 903 no identifica grupo etnico.</t>
  </si>
  <si>
    <t xml:space="preserve">100 Jóvenes Escolarizados
100 Servidores públicos
703 Comunidad en General
</t>
  </si>
  <si>
    <t xml:space="preserve">
16 (0-5) Niños y niñas 127 (6-13) Infancia
66 (14-17) Adolescencia
293 (18-28) Juventud
335 (29-59) Adultez
58 &gt; 60 personas mayores
8 No identifica grupo etareo
</t>
  </si>
  <si>
    <t>Ciudad Kennedy Sur, Unir I, Class Roma, Jazmin Occidental</t>
  </si>
  <si>
    <t>47
82</t>
  </si>
  <si>
    <t>La direferencia del total de la población y la magnitud de la meta obedece a la problación transexual que no esta contepleda dentro de la categoria hombres y mujeres</t>
  </si>
  <si>
    <t>6 Indigenas
 338 no identifica grupo etnico.</t>
  </si>
  <si>
    <t xml:space="preserve">
43 Servidores públicos
301 Comunidad en General
</t>
  </si>
  <si>
    <t xml:space="preserve">26 (0-5) Niños y niñas 52 (6-13) Infancia
24 (14-17)  Adolescencia
98 (18-28) Juventud
104 (29-59) Adultez
13 &gt; 60 personas mayores
</t>
  </si>
  <si>
    <t>Argelia</t>
  </si>
  <si>
    <t xml:space="preserve">
 177 no identifica grupo etnico.</t>
  </si>
  <si>
    <t xml:space="preserve">
15 -Jóvenes escolarizados
1 Servidores públicos
161 Comunidad en General
</t>
  </si>
  <si>
    <t xml:space="preserve">
28(18-28) Juventud
260 (29-59) Adultez
54 &gt; 60 personas mayores
5 Grupo etareo sin definir
</t>
  </si>
  <si>
    <t>San Benito, Abraham Lincon</t>
  </si>
  <si>
    <t>2 Mestizos
2 afrocolombianos
2 indigenas
460 no identifica grupo etnico
1 Otro</t>
  </si>
  <si>
    <t xml:space="preserve">24 - Niños y niñas escolarizados
89 Servidores públicos
354 Comunidad en General
</t>
  </si>
  <si>
    <t xml:space="preserve">
1 (6-13) Infancia
36 (14-17) Adolescencia
80 (18-28) Juventud
260 (29-59) Adultez
54 &gt; 60 personas mayores
</t>
  </si>
  <si>
    <t>Gran Yomasa, Andrea, Usme Centro, Monte Blanco</t>
  </si>
  <si>
    <t>57
61
64</t>
  </si>
  <si>
    <t>2 Mestizos
1 Afrocolombiano
2 indigena 
 230 no identifica grupo etnico.</t>
  </si>
  <si>
    <t xml:space="preserve">
59 Servidores públicos
176 Comunidad en General
</t>
  </si>
  <si>
    <t xml:space="preserve"> 
3 (6-13) Infancia
7 (14-17) Adolescencia
41 (18-28} Juventud
108 (29-59) Adultez
19  &gt; 60 personas mayores
57 Grupo etareo sin definir
</t>
  </si>
  <si>
    <t>Alcaldía Local</t>
  </si>
  <si>
    <t xml:space="preserve">233 no identifica grupo etnico.
</t>
  </si>
  <si>
    <t xml:space="preserve">60 - Niños y niñas escolarizados
174 Comunidad en General
</t>
  </si>
  <si>
    <t xml:space="preserve">
18 (6-13) Infancia
42 (14-17) Adolescencia
36 (18-28) Juventud
59 (29-59) Adultez
12 &gt; 60 personas mayores
67 Grupo etareo sin definir
</t>
  </si>
  <si>
    <t>Velodromo,Villa de los Alpes, Gaviotas, Las Nieves, El Consuelo, Lourdes</t>
  </si>
  <si>
    <t xml:space="preserve">33
40
51
93
96
</t>
  </si>
  <si>
    <t xml:space="preserve">758 Mestizos
</t>
  </si>
  <si>
    <t xml:space="preserve">2 - Niños y niñas escolarizados
96 Jovenes escolarizados
127 Servidores públicos
536 Comunidad en General
</t>
  </si>
  <si>
    <t xml:space="preserve">4 (6-13) Infancia
5 (14-17) Adolescencia
212 (18-28) Juventud
492 (29-59) Adultez
48 &gt; 60 personas mayores
</t>
  </si>
  <si>
    <t>Bella Vista, Paraíso, Chapinero Norte</t>
  </si>
  <si>
    <t>88
90
97
99</t>
  </si>
  <si>
    <t xml:space="preserve">
 631 no identifica grupo etnico.</t>
  </si>
  <si>
    <t xml:space="preserve">22 Niños y niñas de primera infancia
136 - Niños y niñas escolarizados
44 Servidor público
429 Comunidad en General
</t>
  </si>
  <si>
    <t xml:space="preserve">26 (0-5) Niños y niñas primera infancia
158 (6-13) Infancia
39 (14-17) Adolescencia
115 (18-28) Juventud
249 (29-59) Adultez
44 &gt; 60 personas mayores
</t>
  </si>
  <si>
    <t>Verbenal, San Antonio Norte, Chaparral, Toberín, Villa Magdala, Country club, Cedro Golf</t>
  </si>
  <si>
    <t>9
12
13
14
15</t>
  </si>
  <si>
    <t>PERIODO:</t>
  </si>
  <si>
    <t>PROYECTO:</t>
  </si>
  <si>
    <t>FORMATO DE  ACTUALIZACIÓN Y SEGUIMIENTO A LA TERRITORIALIZACIÓN DE LA INVERSIÓN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</si>
</sst>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240A]\ * #,##0_);_([$$-240A]\ * \(#,##0\);_([$$-240A]\ * &quot;-&quot;??_);_(@_)"/>
    <numFmt numFmtId="170" formatCode="0.0%"/>
    <numFmt numFmtId="171" formatCode="_ * #,##0_ ;_ * \-#,##0_ ;_ * &quot;-&quot;??_ ;_ @_ "/>
    <numFmt numFmtId="172" formatCode="_(&quot;$&quot;* #,##0.00_);_(&quot;$&quot;* \(#,##0.00\);_(&quot;$&quot;* &quot;-&quot;??_);_(@_)"/>
    <numFmt numFmtId="173" formatCode="_(&quot;$&quot;* #,##0_);_(&quot;$&quot;* \(#,##0\);_(&quot;$&quot;* &quot;-&quot;??_);_(@_)"/>
    <numFmt numFmtId="174" formatCode="_-* #,##0\ _€_-;\-* #,##0\ _€_-;_-* &quot;-&quot;??\ _€_-;_-@_-"/>
  </numFmts>
  <fonts count="5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b/>
      <sz val="7"/>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color theme="1"/>
      <name val="Arial"/>
      <family val="2"/>
    </font>
    <font>
      <sz val="7"/>
      <color theme="0" tint="-4.9989318521683403E-2"/>
      <name val="Arial"/>
      <family val="2"/>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9"/>
      <name val="Calibri"/>
      <family val="2"/>
      <scheme val="minor"/>
    </font>
    <font>
      <sz val="10"/>
      <name val="Calibri"/>
      <family val="2"/>
      <scheme val="minor"/>
    </font>
    <font>
      <b/>
      <sz val="11"/>
      <color indexed="8"/>
      <name val="Arial"/>
      <family val="2"/>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8"/>
      <color indexed="8"/>
      <name val="Arial"/>
      <family val="2"/>
    </font>
    <font>
      <b/>
      <sz val="10"/>
      <color theme="1"/>
      <name val="Arial"/>
      <family val="2"/>
    </font>
    <font>
      <b/>
      <sz val="8"/>
      <color theme="1"/>
      <name val="Arial"/>
      <family val="2"/>
    </font>
    <font>
      <i/>
      <sz val="8"/>
      <color theme="1"/>
      <name val="Arial"/>
      <family val="2"/>
    </font>
    <font>
      <sz val="14"/>
      <name val="Calibri"/>
      <family val="2"/>
    </font>
    <font>
      <b/>
      <sz val="10"/>
      <color rgb="FFFF0000"/>
      <name val="Arial"/>
      <family val="2"/>
    </font>
    <font>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30">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6"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6" fillId="0" borderId="0" applyFont="0" applyFill="0" applyBorder="0" applyAlignment="0" applyProtection="0"/>
    <xf numFmtId="172"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0" fontId="4"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cellStyleXfs>
  <cellXfs count="611">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28" fillId="4" borderId="0" xfId="0" applyFont="1" applyFill="1" applyBorder="1" applyAlignment="1">
      <alignment horizontal="center" vertical="center" wrapText="1"/>
    </xf>
    <xf numFmtId="0" fontId="29" fillId="4" borderId="0" xfId="0" applyFont="1" applyFill="1" applyBorder="1" applyAlignment="1">
      <alignment horizontal="center" vertical="center" wrapText="1"/>
    </xf>
    <xf numFmtId="10" fontId="29"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28"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0" fontId="4" fillId="4" borderId="0" xfId="16" applyFill="1" applyAlignment="1">
      <alignment vertical="center"/>
    </xf>
    <xf numFmtId="10" fontId="30" fillId="4" borderId="3" xfId="16" applyNumberFormat="1" applyFont="1" applyFill="1" applyBorder="1" applyAlignment="1">
      <alignment horizontal="center" vertical="center" wrapText="1"/>
    </xf>
    <xf numFmtId="10" fontId="30" fillId="4" borderId="1" xfId="16" applyNumberFormat="1" applyFont="1" applyFill="1" applyBorder="1" applyAlignment="1">
      <alignment horizontal="center" vertical="center" wrapText="1"/>
    </xf>
    <xf numFmtId="10" fontId="30" fillId="4" borderId="4" xfId="16" applyNumberFormat="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0" fontId="33" fillId="0" borderId="3" xfId="0" applyFont="1" applyFill="1" applyBorder="1" applyAlignment="1">
      <alignment horizontal="center" vertical="center"/>
    </xf>
    <xf numFmtId="174" fontId="33" fillId="4" borderId="3" xfId="3" applyNumberFormat="1" applyFont="1" applyFill="1" applyBorder="1" applyAlignment="1">
      <alignment horizontal="center" vertical="center"/>
    </xf>
    <xf numFmtId="174" fontId="33" fillId="4" borderId="1" xfId="3" applyNumberFormat="1" applyFont="1" applyFill="1" applyBorder="1" applyAlignment="1">
      <alignment horizontal="center" vertical="center"/>
    </xf>
    <xf numFmtId="174" fontId="33" fillId="0" borderId="1" xfId="3" applyNumberFormat="1" applyFont="1" applyFill="1" applyBorder="1" applyAlignment="1">
      <alignment horizontal="center" vertical="center"/>
    </xf>
    <xf numFmtId="0" fontId="33" fillId="4" borderId="3" xfId="0" applyFont="1" applyFill="1" applyBorder="1" applyAlignment="1">
      <alignment horizontal="center" vertical="center"/>
    </xf>
    <xf numFmtId="174" fontId="33" fillId="0" borderId="3" xfId="3" applyNumberFormat="1" applyFont="1" applyFill="1" applyBorder="1" applyAlignment="1">
      <alignment horizontal="center" vertical="center"/>
    </xf>
    <xf numFmtId="37" fontId="20" fillId="4" borderId="1" xfId="9" applyNumberFormat="1" applyFont="1" applyFill="1" applyBorder="1" applyAlignment="1">
      <alignment horizontal="center" vertical="center"/>
    </xf>
    <xf numFmtId="37" fontId="22" fillId="4" borderId="4" xfId="9" applyNumberFormat="1" applyFont="1" applyFill="1" applyBorder="1" applyAlignment="1">
      <alignment horizontal="center" vertical="center"/>
    </xf>
    <xf numFmtId="37" fontId="22" fillId="4" borderId="2" xfId="9" applyNumberFormat="1" applyFont="1" applyFill="1" applyBorder="1" applyAlignment="1">
      <alignment horizontal="center" vertical="center"/>
    </xf>
    <xf numFmtId="174" fontId="34" fillId="4" borderId="2"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9" fillId="4" borderId="3" xfId="0" applyNumberFormat="1" applyFont="1" applyFill="1" applyBorder="1" applyAlignment="1">
      <alignment horizontal="center" vertical="center" wrapText="1"/>
    </xf>
    <xf numFmtId="0" fontId="20" fillId="4" borderId="1" xfId="0" applyFont="1" applyFill="1" applyBorder="1" applyAlignment="1">
      <alignment horizontal="right" vertical="center"/>
    </xf>
    <xf numFmtId="0" fontId="33" fillId="4" borderId="1" xfId="0" applyFont="1" applyFill="1" applyBorder="1" applyAlignment="1">
      <alignment horizontal="center" vertical="center"/>
    </xf>
    <xf numFmtId="174" fontId="33" fillId="4" borderId="1" xfId="0" applyNumberFormat="1" applyFont="1" applyFill="1" applyBorder="1" applyAlignment="1">
      <alignment horizontal="center" vertical="center"/>
    </xf>
    <xf numFmtId="3" fontId="19" fillId="4" borderId="1" xfId="10" applyNumberFormat="1" applyFont="1" applyFill="1" applyBorder="1" applyAlignment="1">
      <alignment horizontal="center" vertical="center" wrapText="1"/>
    </xf>
    <xf numFmtId="169" fontId="20" fillId="4" borderId="1" xfId="0" applyNumberFormat="1" applyFont="1" applyFill="1" applyBorder="1" applyAlignment="1">
      <alignment horizontal="right" vertical="center"/>
    </xf>
    <xf numFmtId="174" fontId="34" fillId="4" borderId="4" xfId="3" applyNumberFormat="1" applyFont="1" applyFill="1" applyBorder="1" applyAlignment="1">
      <alignment horizontal="center" vertical="center"/>
    </xf>
    <xf numFmtId="174" fontId="33" fillId="4" borderId="1" xfId="0" applyNumberFormat="1" applyFont="1" applyFill="1" applyBorder="1" applyAlignment="1">
      <alignment vertical="center"/>
    </xf>
    <xf numFmtId="0" fontId="2" fillId="6" borderId="1" xfId="16" applyFont="1" applyFill="1" applyBorder="1" applyAlignment="1">
      <alignment horizontal="left" vertical="center" wrapText="1"/>
    </xf>
    <xf numFmtId="0" fontId="0" fillId="4" borderId="0" xfId="0" applyFill="1" applyBorder="1" applyAlignment="1">
      <alignment horizontal="center"/>
    </xf>
    <xf numFmtId="0" fontId="0" fillId="0" borderId="30" xfId="0"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1" fillId="0" borderId="0" xfId="24"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4" applyFont="1" applyBorder="1" applyAlignment="1">
      <alignment vertical="center" wrapText="1"/>
    </xf>
    <xf numFmtId="0" fontId="12" fillId="0" borderId="0" xfId="24" applyFont="1" applyBorder="1" applyAlignment="1">
      <alignment vertical="center" wrapText="1"/>
    </xf>
    <xf numFmtId="0" fontId="12" fillId="0" borderId="0" xfId="19" applyFont="1" applyBorder="1" applyAlignment="1">
      <alignment vertical="center" wrapText="1"/>
    </xf>
    <xf numFmtId="169" fontId="24" fillId="4" borderId="1" xfId="10" applyNumberFormat="1" applyFont="1" applyFill="1" applyBorder="1" applyAlignment="1">
      <alignment horizontal="center" vertical="center" wrapText="1"/>
    </xf>
    <xf numFmtId="3" fontId="24" fillId="0" borderId="1" xfId="19" applyNumberFormat="1" applyFont="1" applyFill="1" applyBorder="1" applyAlignment="1">
      <alignment horizontal="center" vertical="center" wrapText="1"/>
    </xf>
    <xf numFmtId="3" fontId="24" fillId="0" borderId="3" xfId="19" applyNumberFormat="1" applyFont="1" applyFill="1" applyBorder="1" applyAlignment="1">
      <alignment horizontal="center" vertical="center" wrapText="1"/>
    </xf>
    <xf numFmtId="3" fontId="24" fillId="4" borderId="5" xfId="19" applyNumberFormat="1" applyFont="1" applyFill="1" applyBorder="1" applyAlignment="1">
      <alignment horizontal="center" vertical="center" wrapText="1"/>
    </xf>
    <xf numFmtId="3" fontId="24" fillId="4" borderId="1" xfId="19" applyNumberFormat="1" applyFont="1" applyFill="1" applyBorder="1" applyAlignment="1">
      <alignment horizontal="center" vertical="center" wrapText="1"/>
    </xf>
    <xf numFmtId="3" fontId="24" fillId="4" borderId="3" xfId="19" applyNumberFormat="1" applyFont="1" applyFill="1" applyBorder="1" applyAlignment="1">
      <alignment horizontal="center" vertical="center" wrapText="1"/>
    </xf>
    <xf numFmtId="0" fontId="4" fillId="8" borderId="0" xfId="19" applyFill="1" applyBorder="1"/>
    <xf numFmtId="0" fontId="4" fillId="8" borderId="0" xfId="19" applyFill="1"/>
    <xf numFmtId="173" fontId="4" fillId="0" borderId="0" xfId="19" applyNumberFormat="1"/>
    <xf numFmtId="165" fontId="4" fillId="0" borderId="0" xfId="5" applyFont="1" applyBorder="1"/>
    <xf numFmtId="165" fontId="4" fillId="0" borderId="0" xfId="19" applyNumberFormat="1" applyBorder="1"/>
    <xf numFmtId="0" fontId="4" fillId="0" borderId="0" xfId="19" applyAlignment="1"/>
    <xf numFmtId="0" fontId="24" fillId="7" borderId="3" xfId="19" applyFont="1" applyFill="1" applyBorder="1" applyAlignment="1">
      <alignment horizontal="left" vertical="center" wrapText="1"/>
    </xf>
    <xf numFmtId="168" fontId="24" fillId="7" borderId="1" xfId="19" applyNumberFormat="1" applyFont="1" applyFill="1" applyBorder="1" applyAlignment="1">
      <alignment horizontal="left" vertical="center" wrapText="1"/>
    </xf>
    <xf numFmtId="0" fontId="24" fillId="7" borderId="5" xfId="19" applyFont="1" applyFill="1" applyBorder="1" applyAlignment="1">
      <alignment horizontal="left" vertical="center" wrapText="1"/>
    </xf>
    <xf numFmtId="0" fontId="4" fillId="4" borderId="0" xfId="19" applyFill="1" applyBorder="1"/>
    <xf numFmtId="0" fontId="12" fillId="4" borderId="0" xfId="24" applyFont="1" applyFill="1" applyBorder="1" applyAlignment="1">
      <alignment vertical="center" wrapText="1"/>
    </xf>
    <xf numFmtId="0" fontId="12" fillId="4" borderId="0" xfId="19" applyFont="1" applyFill="1" applyBorder="1" applyAlignment="1">
      <alignment vertical="center" wrapText="1"/>
    </xf>
    <xf numFmtId="0" fontId="4" fillId="4" borderId="0" xfId="19" applyFill="1" applyBorder="1" applyAlignment="1">
      <alignment wrapText="1"/>
    </xf>
    <xf numFmtId="0" fontId="40" fillId="0" borderId="0" xfId="0" applyFont="1" applyFill="1" applyAlignment="1">
      <alignment horizontal="center" vertical="center"/>
    </xf>
    <xf numFmtId="0" fontId="15" fillId="7" borderId="4" xfId="19" applyFont="1" applyFill="1" applyBorder="1" applyAlignment="1">
      <alignment horizontal="center" vertical="center" wrapText="1"/>
    </xf>
    <xf numFmtId="3" fontId="24" fillId="4" borderId="39" xfId="19" applyNumberFormat="1" applyFont="1" applyFill="1" applyBorder="1" applyAlignment="1">
      <alignment horizontal="center" vertical="center" wrapText="1"/>
    </xf>
    <xf numFmtId="0" fontId="5" fillId="4" borderId="27"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41" fillId="4" borderId="27" xfId="0" applyFont="1" applyFill="1" applyBorder="1"/>
    <xf numFmtId="0" fontId="41" fillId="4" borderId="0" xfId="0" applyFont="1" applyFill="1" applyBorder="1"/>
    <xf numFmtId="0" fontId="41" fillId="4" borderId="0" xfId="0" applyFont="1" applyFill="1" applyBorder="1" applyAlignment="1">
      <alignment horizontal="center"/>
    </xf>
    <xf numFmtId="0" fontId="41" fillId="4" borderId="28" xfId="0" applyFont="1" applyFill="1" applyBorder="1"/>
    <xf numFmtId="0" fontId="17" fillId="7" borderId="3" xfId="0" applyFont="1" applyFill="1" applyBorder="1" applyAlignment="1" applyProtection="1">
      <alignment horizontal="left" vertical="center" wrapText="1"/>
      <protection locked="0"/>
    </xf>
    <xf numFmtId="0" fontId="17" fillId="7" borderId="1" xfId="0" applyFont="1" applyFill="1" applyBorder="1" applyAlignment="1" applyProtection="1">
      <alignment horizontal="left" vertical="center" wrapText="1"/>
      <protection locked="0"/>
    </xf>
    <xf numFmtId="0" fontId="17" fillId="7" borderId="2" xfId="0" applyFont="1" applyFill="1" applyBorder="1" applyAlignment="1" applyProtection="1">
      <alignment horizontal="left" vertical="center" wrapText="1"/>
      <protection locked="0"/>
    </xf>
    <xf numFmtId="0" fontId="17" fillId="7" borderId="4" xfId="0" applyFont="1" applyFill="1" applyBorder="1" applyAlignment="1" applyProtection="1">
      <alignment horizontal="left" vertical="center" wrapText="1"/>
      <protection locked="0"/>
    </xf>
    <xf numFmtId="0" fontId="17" fillId="7" borderId="5" xfId="0" applyFont="1" applyFill="1" applyBorder="1" applyAlignment="1" applyProtection="1">
      <alignment horizontal="left" vertical="center" wrapText="1"/>
      <protection locked="0"/>
    </xf>
    <xf numFmtId="0" fontId="36" fillId="7" borderId="0" xfId="0" applyFont="1" applyFill="1" applyBorder="1" applyAlignment="1"/>
    <xf numFmtId="0" fontId="37" fillId="7" borderId="0" xfId="0" applyFont="1" applyFill="1" applyBorder="1" applyAlignment="1"/>
    <xf numFmtId="3" fontId="19" fillId="4" borderId="5" xfId="0" applyNumberFormat="1" applyFont="1" applyFill="1" applyBorder="1" applyAlignment="1">
      <alignment horizontal="center" vertical="center" wrapText="1"/>
    </xf>
    <xf numFmtId="0" fontId="33" fillId="4" borderId="5" xfId="0" applyFont="1" applyFill="1" applyBorder="1" applyAlignment="1">
      <alignment horizontal="center" vertical="center"/>
    </xf>
    <xf numFmtId="174" fontId="33" fillId="4" borderId="5" xfId="3"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18" fillId="4" borderId="23" xfId="0" applyFont="1" applyFill="1" applyBorder="1" applyAlignment="1">
      <alignment horizontal="justify" vertical="center" wrapText="1"/>
    </xf>
    <xf numFmtId="0" fontId="18" fillId="4" borderId="23" xfId="0" applyFont="1" applyFill="1" applyBorder="1" applyAlignment="1">
      <alignment horizontal="center" vertical="center" wrapText="1"/>
    </xf>
    <xf numFmtId="0" fontId="18" fillId="4" borderId="22" xfId="0" applyFont="1" applyFill="1" applyBorder="1" applyAlignment="1">
      <alignment horizontal="justify" vertical="center" wrapText="1"/>
    </xf>
    <xf numFmtId="3" fontId="21" fillId="3" borderId="4" xfId="0" applyNumberFormat="1" applyFont="1" applyFill="1" applyBorder="1" applyAlignment="1">
      <alignment horizontal="center" vertical="center" wrapText="1"/>
    </xf>
    <xf numFmtId="174" fontId="34" fillId="0" borderId="4" xfId="0" applyNumberFormat="1" applyFont="1" applyFill="1" applyBorder="1" applyAlignment="1">
      <alignment vertical="center"/>
    </xf>
    <xf numFmtId="174" fontId="33" fillId="4" borderId="4" xfId="0" applyNumberFormat="1" applyFont="1" applyFill="1" applyBorder="1" applyAlignment="1">
      <alignment horizontal="center"/>
    </xf>
    <xf numFmtId="0" fontId="36" fillId="7" borderId="30" xfId="0" applyFont="1" applyFill="1" applyBorder="1" applyAlignment="1"/>
    <xf numFmtId="0" fontId="37" fillId="7" borderId="30" xfId="0" applyFont="1" applyFill="1" applyBorder="1" applyAlignment="1"/>
    <xf numFmtId="0" fontId="2" fillId="6" borderId="4" xfId="16" applyFont="1" applyFill="1" applyBorder="1" applyAlignment="1">
      <alignment horizontal="left" vertical="center" wrapText="1"/>
    </xf>
    <xf numFmtId="10" fontId="30" fillId="4" borderId="5" xfId="16" applyNumberFormat="1" applyFont="1" applyFill="1" applyBorder="1" applyAlignment="1">
      <alignment horizontal="center" vertical="center" wrapText="1"/>
    </xf>
    <xf numFmtId="0" fontId="15"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4" fillId="7" borderId="0" xfId="19" applyFill="1" applyBorder="1"/>
    <xf numFmtId="10" fontId="11" fillId="4" borderId="0" xfId="16" applyNumberFormat="1" applyFont="1" applyFill="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justify" vertical="center" wrapText="1"/>
    </xf>
    <xf numFmtId="3" fontId="24" fillId="4" borderId="23" xfId="19" applyNumberFormat="1" applyFont="1" applyFill="1" applyBorder="1" applyAlignment="1">
      <alignment horizontal="center" vertical="center" wrapText="1"/>
    </xf>
    <xf numFmtId="0" fontId="0" fillId="7" borderId="23" xfId="0" applyFill="1" applyBorder="1" applyAlignment="1"/>
    <xf numFmtId="0" fontId="12" fillId="7" borderId="1" xfId="19" applyFont="1" applyFill="1" applyBorder="1" applyAlignment="1">
      <alignment horizontal="left" vertical="center" wrapText="1"/>
    </xf>
    <xf numFmtId="168" fontId="12" fillId="7" borderId="1" xfId="19" applyNumberFormat="1" applyFont="1" applyFill="1" applyBorder="1" applyAlignment="1">
      <alignment horizontal="left" vertical="center" wrapText="1"/>
    </xf>
    <xf numFmtId="3" fontId="42" fillId="4" borderId="5" xfId="19" applyNumberFormat="1" applyFont="1" applyFill="1" applyBorder="1" applyAlignment="1">
      <alignment horizontal="center" vertical="center" wrapText="1"/>
    </xf>
    <xf numFmtId="169" fontId="42" fillId="4" borderId="1" xfId="10" applyNumberFormat="1" applyFont="1" applyFill="1" applyBorder="1" applyAlignment="1">
      <alignment horizontal="center" vertical="center" wrapText="1"/>
    </xf>
    <xf numFmtId="3" fontId="42" fillId="4" borderId="1" xfId="19" applyNumberFormat="1" applyFont="1" applyFill="1" applyBorder="1" applyAlignment="1">
      <alignment horizontal="center" vertical="center" wrapText="1"/>
    </xf>
    <xf numFmtId="3" fontId="42" fillId="4" borderId="39" xfId="19" applyNumberFormat="1" applyFont="1" applyFill="1" applyBorder="1" applyAlignment="1">
      <alignment vertical="center" wrapText="1"/>
    </xf>
    <xf numFmtId="3" fontId="42" fillId="4" borderId="3" xfId="19" applyNumberFormat="1" applyFont="1" applyFill="1" applyBorder="1" applyAlignment="1">
      <alignment horizontal="center" vertical="center" wrapText="1"/>
    </xf>
    <xf numFmtId="3" fontId="42" fillId="0" borderId="3" xfId="19" applyNumberFormat="1" applyFont="1" applyFill="1" applyBorder="1" applyAlignment="1">
      <alignment horizontal="center" vertical="center" wrapText="1"/>
    </xf>
    <xf numFmtId="168" fontId="44" fillId="11" borderId="1" xfId="19" applyNumberFormat="1" applyFont="1" applyFill="1" applyBorder="1" applyAlignment="1">
      <alignment horizontal="left" vertical="center" wrapText="1"/>
    </xf>
    <xf numFmtId="0" fontId="20" fillId="4" borderId="1" xfId="0" applyFont="1" applyFill="1" applyBorder="1" applyAlignment="1">
      <alignment horizontal="center" vertical="center"/>
    </xf>
    <xf numFmtId="168" fontId="15" fillId="11" borderId="1" xfId="19" applyNumberFormat="1" applyFont="1" applyFill="1" applyBorder="1" applyAlignment="1">
      <alignment vertical="center" wrapText="1"/>
    </xf>
    <xf numFmtId="37" fontId="20" fillId="4" borderId="2"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169" fontId="4" fillId="0" borderId="25" xfId="0" applyNumberFormat="1" applyFont="1" applyFill="1" applyBorder="1" applyAlignment="1">
      <alignment horizontal="center"/>
    </xf>
    <xf numFmtId="3" fontId="19" fillId="4" borderId="3" xfId="10" applyNumberFormat="1" applyFont="1" applyFill="1" applyBorder="1" applyAlignment="1">
      <alignment horizontal="center" vertical="center" wrapText="1"/>
    </xf>
    <xf numFmtId="174" fontId="33" fillId="4" borderId="3" xfId="0" applyNumberFormat="1" applyFont="1" applyFill="1" applyBorder="1" applyAlignment="1">
      <alignment vertical="center"/>
    </xf>
    <xf numFmtId="174" fontId="33" fillId="4" borderId="3" xfId="0" applyNumberFormat="1" applyFont="1" applyFill="1" applyBorder="1" applyAlignment="1">
      <alignment horizontal="center"/>
    </xf>
    <xf numFmtId="0" fontId="0" fillId="0" borderId="25" xfId="0" applyFill="1" applyBorder="1"/>
    <xf numFmtId="0" fontId="0" fillId="0" borderId="0" xfId="0" applyFill="1" applyBorder="1"/>
    <xf numFmtId="169" fontId="2" fillId="0" borderId="30" xfId="0" applyNumberFormat="1" applyFont="1" applyFill="1" applyBorder="1" applyAlignment="1">
      <alignment horizontal="center" vertical="center"/>
    </xf>
    <xf numFmtId="169" fontId="42" fillId="0" borderId="8" xfId="10" applyNumberFormat="1" applyFont="1" applyFill="1" applyBorder="1" applyAlignment="1">
      <alignment horizontal="center" vertical="center" wrapText="1"/>
    </xf>
    <xf numFmtId="0" fontId="20" fillId="0" borderId="8" xfId="0" applyFont="1" applyFill="1" applyBorder="1" applyAlignment="1">
      <alignment horizontal="right" vertical="center"/>
    </xf>
    <xf numFmtId="0" fontId="20" fillId="0" borderId="8" xfId="0" applyFont="1" applyFill="1" applyBorder="1" applyAlignment="1">
      <alignment horizontal="center" vertical="center"/>
    </xf>
    <xf numFmtId="3" fontId="19" fillId="0" borderId="8" xfId="10" applyNumberFormat="1" applyFont="1" applyFill="1" applyBorder="1" applyAlignment="1">
      <alignment horizontal="center" vertical="center" wrapText="1"/>
    </xf>
    <xf numFmtId="3" fontId="19" fillId="0" borderId="15" xfId="0" applyNumberFormat="1" applyFont="1" applyFill="1" applyBorder="1" applyAlignment="1">
      <alignment horizontal="center" vertical="center" wrapText="1"/>
    </xf>
    <xf numFmtId="169" fontId="20" fillId="0" borderId="8" xfId="0" applyNumberFormat="1" applyFont="1" applyFill="1" applyBorder="1" applyAlignment="1">
      <alignment horizontal="right" vertical="center"/>
    </xf>
    <xf numFmtId="169" fontId="42" fillId="0" borderId="35" xfId="10" applyNumberFormat="1" applyFont="1" applyFill="1" applyBorder="1" applyAlignment="1">
      <alignment horizontal="center" vertical="center" wrapText="1"/>
    </xf>
    <xf numFmtId="0" fontId="20" fillId="4" borderId="8" xfId="0" applyFont="1" applyFill="1" applyBorder="1" applyAlignment="1">
      <alignment horizontal="center" vertical="center"/>
    </xf>
    <xf numFmtId="0" fontId="5" fillId="7" borderId="2" xfId="0" applyFont="1" applyFill="1" applyBorder="1" applyAlignment="1">
      <alignment horizontal="center" vertical="center" wrapText="1"/>
    </xf>
    <xf numFmtId="169" fontId="4" fillId="0" borderId="1" xfId="0" applyNumberFormat="1" applyFont="1" applyFill="1" applyBorder="1" applyAlignment="1">
      <alignment horizontal="center"/>
    </xf>
    <xf numFmtId="3" fontId="19" fillId="0" borderId="49" xfId="0" applyNumberFormat="1" applyFont="1" applyFill="1" applyBorder="1" applyAlignment="1">
      <alignment horizontal="center" vertical="center" wrapText="1"/>
    </xf>
    <xf numFmtId="169" fontId="42" fillId="0" borderId="46" xfId="10" applyNumberFormat="1" applyFont="1" applyFill="1" applyBorder="1" applyAlignment="1">
      <alignment horizontal="center" vertical="center" wrapText="1"/>
    </xf>
    <xf numFmtId="169" fontId="4" fillId="0" borderId="4" xfId="0" applyNumberFormat="1" applyFont="1" applyFill="1" applyBorder="1" applyAlignment="1">
      <alignment horizontal="center"/>
    </xf>
    <xf numFmtId="169" fontId="4" fillId="0" borderId="3" xfId="0" applyNumberFormat="1" applyFont="1" applyFill="1" applyBorder="1" applyAlignment="1">
      <alignment horizontal="center"/>
    </xf>
    <xf numFmtId="0" fontId="4" fillId="11" borderId="1" xfId="19" applyFill="1" applyBorder="1"/>
    <xf numFmtId="3" fontId="46" fillId="7" borderId="1" xfId="19" applyNumberFormat="1" applyFont="1" applyFill="1" applyBorder="1" applyAlignment="1">
      <alignment horizontal="left" vertical="center" wrapText="1"/>
    </xf>
    <xf numFmtId="3" fontId="15" fillId="7" borderId="1" xfId="19" applyNumberFormat="1" applyFont="1" applyFill="1" applyBorder="1" applyAlignment="1">
      <alignment vertical="center" wrapText="1"/>
    </xf>
    <xf numFmtId="174" fontId="7" fillId="0" borderId="3" xfId="3" applyNumberFormat="1" applyFont="1" applyBorder="1" applyAlignment="1">
      <alignment horizontal="left" vertical="center"/>
    </xf>
    <xf numFmtId="174" fontId="7" fillId="0" borderId="3" xfId="3" applyNumberFormat="1" applyFont="1" applyBorder="1" applyAlignment="1">
      <alignment vertical="center"/>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174" fontId="42" fillId="0" borderId="3" xfId="25" applyNumberFormat="1" applyFont="1" applyFill="1" applyBorder="1" applyAlignment="1">
      <alignment horizontal="center" vertical="center"/>
    </xf>
    <xf numFmtId="10" fontId="7" fillId="0" borderId="3" xfId="21" applyNumberFormat="1" applyFont="1" applyBorder="1" applyAlignment="1">
      <alignment vertical="center"/>
    </xf>
    <xf numFmtId="0" fontId="18" fillId="4" borderId="3" xfId="0" applyFont="1" applyFill="1" applyBorder="1" applyAlignment="1">
      <alignment horizontal="justify" vertical="center" wrapText="1"/>
    </xf>
    <xf numFmtId="169" fontId="2" fillId="0" borderId="4" xfId="0" applyNumberFormat="1" applyFont="1" applyFill="1" applyBorder="1" applyAlignment="1">
      <alignment horizontal="center" vertical="center"/>
    </xf>
    <xf numFmtId="0" fontId="2" fillId="6" borderId="4" xfId="16"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42" fillId="0" borderId="1" xfId="19" applyNumberFormat="1" applyFont="1" applyFill="1" applyBorder="1" applyAlignment="1">
      <alignment horizontal="center" vertical="center" wrapText="1"/>
    </xf>
    <xf numFmtId="3" fontId="42" fillId="0" borderId="2" xfId="19" applyNumberFormat="1" applyFont="1" applyFill="1" applyBorder="1" applyAlignment="1">
      <alignment horizontal="center" vertical="center" wrapText="1"/>
    </xf>
    <xf numFmtId="3" fontId="42" fillId="0" borderId="23" xfId="19" applyNumberFormat="1" applyFont="1" applyFill="1" applyBorder="1" applyAlignment="1">
      <alignment horizontal="center" vertical="center" wrapText="1"/>
    </xf>
    <xf numFmtId="3" fontId="42" fillId="0" borderId="5" xfId="19" applyNumberFormat="1" applyFont="1" applyFill="1" applyBorder="1" applyAlignment="1">
      <alignment horizontal="center" vertical="center" wrapText="1"/>
    </xf>
    <xf numFmtId="169" fontId="42" fillId="0" borderId="1" xfId="10" applyNumberFormat="1" applyFont="1" applyFill="1" applyBorder="1" applyAlignment="1">
      <alignment horizontal="center" vertical="center" wrapText="1"/>
    </xf>
    <xf numFmtId="0" fontId="41" fillId="0" borderId="24" xfId="0" applyFont="1" applyFill="1" applyBorder="1" applyAlignment="1">
      <alignment horizontal="center"/>
    </xf>
    <xf numFmtId="0" fontId="41" fillId="0" borderId="25" xfId="0" applyFont="1" applyFill="1" applyBorder="1" applyAlignment="1">
      <alignment horizontal="center"/>
    </xf>
    <xf numFmtId="0" fontId="41" fillId="0" borderId="26" xfId="0" applyFont="1" applyFill="1" applyBorder="1" applyAlignment="1">
      <alignment horizontal="center"/>
    </xf>
    <xf numFmtId="0" fontId="41" fillId="0" borderId="27" xfId="0" applyFont="1" applyFill="1" applyBorder="1" applyAlignment="1">
      <alignment horizontal="center"/>
    </xf>
    <xf numFmtId="0" fontId="41" fillId="0" borderId="0" xfId="0" applyFont="1" applyFill="1" applyBorder="1" applyAlignment="1">
      <alignment horizontal="center"/>
    </xf>
    <xf numFmtId="0" fontId="41" fillId="0" borderId="9" xfId="0" applyFont="1" applyFill="1" applyBorder="1" applyAlignment="1">
      <alignment horizontal="center"/>
    </xf>
    <xf numFmtId="0" fontId="5" fillId="7" borderId="1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33" xfId="0" applyFont="1" applyFill="1" applyBorder="1" applyAlignment="1">
      <alignment horizontal="center" vertical="center" wrapText="1"/>
    </xf>
    <xf numFmtId="0" fontId="43" fillId="0" borderId="40"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47"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7" fillId="4" borderId="3" xfId="0" applyFont="1" applyFill="1" applyBorder="1" applyAlignment="1">
      <alignment horizontal="justify" vertical="center" wrapText="1"/>
    </xf>
    <xf numFmtId="0" fontId="27" fillId="4" borderId="1" xfId="0" applyFont="1" applyFill="1" applyBorder="1" applyAlignment="1">
      <alignment horizontal="justify" vertical="center"/>
    </xf>
    <xf numFmtId="0" fontId="27" fillId="4" borderId="4" xfId="0" applyFont="1" applyFill="1" applyBorder="1" applyAlignment="1">
      <alignment horizontal="justify" vertical="center"/>
    </xf>
    <xf numFmtId="0" fontId="5" fillId="7" borderId="4" xfId="0" applyFont="1" applyFill="1" applyBorder="1" applyAlignment="1">
      <alignment horizontal="center"/>
    </xf>
    <xf numFmtId="0" fontId="5" fillId="7" borderId="15"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43" xfId="0" applyFont="1" applyFill="1" applyBorder="1" applyAlignment="1">
      <alignment horizontal="center" vertical="center"/>
    </xf>
    <xf numFmtId="0" fontId="3" fillId="7" borderId="24" xfId="0" applyFont="1" applyFill="1" applyBorder="1" applyAlignment="1" applyProtection="1">
      <alignment horizontal="center" vertical="center" wrapText="1"/>
      <protection locked="0"/>
    </xf>
    <xf numFmtId="0" fontId="3" fillId="7" borderId="25" xfId="0" applyFont="1" applyFill="1" applyBorder="1" applyAlignment="1" applyProtection="1">
      <alignment horizontal="center" vertical="center" wrapText="1"/>
      <protection locked="0"/>
    </xf>
    <xf numFmtId="0" fontId="3" fillId="7" borderId="26"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0"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23" fillId="0" borderId="0" xfId="0" applyFont="1" applyFill="1" applyAlignment="1">
      <alignment horizontal="right" vertical="center"/>
    </xf>
    <xf numFmtId="0" fontId="27" fillId="0" borderId="3" xfId="0" applyFont="1" applyFill="1" applyBorder="1" applyAlignment="1">
      <alignment horizontal="justify" vertical="center" wrapText="1"/>
    </xf>
    <xf numFmtId="0" fontId="27" fillId="0" borderId="1" xfId="0" applyFont="1" applyFill="1" applyBorder="1" applyAlignment="1">
      <alignment horizontal="justify" vertical="center"/>
    </xf>
    <xf numFmtId="0" fontId="27" fillId="0" borderId="4" xfId="0" applyFont="1" applyFill="1" applyBorder="1" applyAlignment="1">
      <alignment horizontal="justify"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7" fillId="4" borderId="2" xfId="0" applyFont="1" applyFill="1" applyBorder="1" applyAlignment="1">
      <alignment horizontal="justify" vertical="center"/>
    </xf>
    <xf numFmtId="0" fontId="27" fillId="0" borderId="2" xfId="0" applyFont="1" applyFill="1" applyBorder="1" applyAlignment="1">
      <alignment horizontal="justify" vertical="center"/>
    </xf>
    <xf numFmtId="0" fontId="12" fillId="4" borderId="45" xfId="16" applyFont="1" applyFill="1" applyBorder="1" applyAlignment="1">
      <alignment horizontal="center" vertical="center" wrapText="1"/>
    </xf>
    <xf numFmtId="0" fontId="2" fillId="6" borderId="3"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5" fillId="6" borderId="3"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38" xfId="16" applyFont="1" applyFill="1" applyBorder="1" applyAlignment="1">
      <alignment horizontal="center" vertical="center" wrapText="1"/>
    </xf>
    <xf numFmtId="0" fontId="2" fillId="6" borderId="39" xfId="16" applyFont="1" applyFill="1" applyBorder="1" applyAlignment="1">
      <alignment horizontal="center" vertical="center" wrapText="1"/>
    </xf>
    <xf numFmtId="0" fontId="15" fillId="6" borderId="15" xfId="16" applyFont="1" applyFill="1" applyBorder="1" applyAlignment="1">
      <alignment horizontal="center" vertical="center" wrapText="1"/>
    </xf>
    <xf numFmtId="0" fontId="15" fillId="6" borderId="43" xfId="16" applyFont="1" applyFill="1" applyBorder="1" applyAlignment="1">
      <alignment horizontal="center" vertical="center" wrapText="1"/>
    </xf>
    <xf numFmtId="0" fontId="2" fillId="6" borderId="24" xfId="16" applyFont="1" applyFill="1" applyBorder="1" applyAlignment="1">
      <alignment horizontal="center" vertical="center" wrapText="1"/>
    </xf>
    <xf numFmtId="0" fontId="2" fillId="6" borderId="29"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12" fillId="4" borderId="20" xfId="16" applyFont="1" applyFill="1" applyBorder="1" applyAlignment="1">
      <alignment horizontal="justify" vertical="top" wrapText="1"/>
    </xf>
    <xf numFmtId="0" fontId="15" fillId="4" borderId="5" xfId="0" applyFont="1" applyFill="1" applyBorder="1" applyAlignment="1" applyProtection="1">
      <alignment horizontal="center" vertical="center" wrapText="1"/>
      <protection locked="0"/>
    </xf>
    <xf numFmtId="0" fontId="35" fillId="4" borderId="19" xfId="16" applyFont="1" applyFill="1" applyBorder="1" applyAlignment="1">
      <alignment horizontal="justify" vertical="top" wrapText="1"/>
    </xf>
    <xf numFmtId="0" fontId="35" fillId="4" borderId="20" xfId="16" applyFont="1" applyFill="1" applyBorder="1" applyAlignment="1">
      <alignment horizontal="justify" vertical="top" wrapText="1"/>
    </xf>
    <xf numFmtId="0" fontId="12" fillId="4" borderId="2" xfId="16" applyFont="1" applyFill="1" applyBorder="1" applyAlignment="1">
      <alignment horizontal="left" vertical="center" wrapText="1"/>
    </xf>
    <xf numFmtId="0" fontId="12" fillId="4" borderId="5" xfId="16" applyFont="1" applyFill="1" applyBorder="1" applyAlignment="1">
      <alignment horizontal="left" vertical="center" wrapText="1"/>
    </xf>
    <xf numFmtId="0" fontId="35" fillId="4" borderId="11" xfId="16" applyFont="1" applyFill="1" applyBorder="1" applyAlignment="1">
      <alignment horizontal="justify" vertical="top" wrapText="1"/>
    </xf>
    <xf numFmtId="0" fontId="35" fillId="4" borderId="11" xfId="16" applyFont="1" applyFill="1" applyBorder="1" applyAlignment="1">
      <alignment horizontal="justify" vertical="top"/>
    </xf>
    <xf numFmtId="0" fontId="10" fillId="0" borderId="0" xfId="19" applyFont="1" applyBorder="1" applyAlignment="1">
      <alignment horizontal="center" vertical="center"/>
    </xf>
    <xf numFmtId="0" fontId="39" fillId="7" borderId="6" xfId="19" applyFont="1" applyFill="1" applyBorder="1" applyAlignment="1">
      <alignment horizontal="center" vertical="center" wrapText="1"/>
    </xf>
    <xf numFmtId="0" fontId="39" fillId="7" borderId="7" xfId="19" applyFont="1" applyFill="1" applyBorder="1" applyAlignment="1">
      <alignment horizontal="center" vertical="center" wrapText="1"/>
    </xf>
    <xf numFmtId="0" fontId="39" fillId="7" borderId="40" xfId="19" applyFont="1" applyFill="1" applyBorder="1" applyAlignment="1">
      <alignment horizontal="center" vertical="center" wrapText="1"/>
    </xf>
    <xf numFmtId="0" fontId="39" fillId="7" borderId="8" xfId="19" applyFont="1" applyFill="1" applyBorder="1" applyAlignment="1">
      <alignment horizontal="center" vertical="center" wrapText="1"/>
    </xf>
    <xf numFmtId="0" fontId="39" fillId="7" borderId="33" xfId="19" applyFont="1" applyFill="1" applyBorder="1" applyAlignment="1">
      <alignment horizontal="center" vertical="center" wrapText="1"/>
    </xf>
    <xf numFmtId="0" fontId="39" fillId="7" borderId="35" xfId="19" applyFont="1" applyFill="1" applyBorder="1" applyAlignment="1">
      <alignment horizontal="center" vertical="center" wrapText="1"/>
    </xf>
    <xf numFmtId="1" fontId="35" fillId="4" borderId="1" xfId="0" applyNumberFormat="1" applyFont="1" applyFill="1" applyBorder="1" applyAlignment="1">
      <alignment horizontal="center" vertical="center" wrapText="1"/>
    </xf>
    <xf numFmtId="0" fontId="24" fillId="4" borderId="1" xfId="19"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24" fillId="0" borderId="1" xfId="19" applyFont="1" applyFill="1" applyBorder="1" applyAlignment="1">
      <alignment horizontal="center" vertical="center" wrapText="1"/>
    </xf>
    <xf numFmtId="3" fontId="35" fillId="4" borderId="1" xfId="0" applyNumberFormat="1" applyFont="1" applyFill="1" applyBorder="1" applyAlignment="1">
      <alignment horizontal="center" vertical="center" wrapText="1"/>
    </xf>
    <xf numFmtId="0" fontId="11" fillId="0" borderId="0" xfId="19" applyFont="1" applyAlignment="1">
      <alignment horizontal="right"/>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8" fillId="7" borderId="31" xfId="19" applyFont="1" applyFill="1" applyBorder="1" applyAlignment="1">
      <alignment horizontal="center" vertical="center" wrapText="1"/>
    </xf>
    <xf numFmtId="0" fontId="38" fillId="7" borderId="32" xfId="19" applyFont="1" applyFill="1" applyBorder="1" applyAlignment="1">
      <alignment horizontal="center" vertical="center" wrapText="1"/>
    </xf>
    <xf numFmtId="0" fontId="38" fillId="7" borderId="6" xfId="19" applyFont="1" applyFill="1" applyBorder="1" applyAlignment="1">
      <alignment horizontal="center" vertical="center" wrapText="1"/>
    </xf>
    <xf numFmtId="0" fontId="38" fillId="7" borderId="33" xfId="19" applyFont="1" applyFill="1" applyBorder="1" applyAlignment="1">
      <alignment horizontal="center" vertical="center" wrapText="1"/>
    </xf>
    <xf numFmtId="0" fontId="15" fillId="7" borderId="36" xfId="19" applyFont="1" applyFill="1" applyBorder="1" applyAlignment="1">
      <alignment horizontal="center" vertical="center" wrapText="1"/>
    </xf>
    <xf numFmtId="0" fontId="15" fillId="7" borderId="37" xfId="19" applyFont="1" applyFill="1" applyBorder="1" applyAlignment="1">
      <alignment horizontal="center" vertical="center" wrapText="1"/>
    </xf>
    <xf numFmtId="0" fontId="15" fillId="7" borderId="24" xfId="19" applyFont="1" applyFill="1" applyBorder="1" applyAlignment="1">
      <alignment horizontal="center" vertical="center" wrapText="1"/>
    </xf>
    <xf numFmtId="0" fontId="15" fillId="7" borderId="29" xfId="19" applyFont="1" applyFill="1" applyBorder="1" applyAlignment="1">
      <alignment horizontal="center" vertical="center" wrapText="1"/>
    </xf>
    <xf numFmtId="0" fontId="15" fillId="7" borderId="41" xfId="19" applyFont="1" applyFill="1" applyBorder="1" applyAlignment="1">
      <alignment horizontal="center" vertical="center" wrapText="1"/>
    </xf>
    <xf numFmtId="0" fontId="15" fillId="7" borderId="42" xfId="19" applyFont="1" applyFill="1" applyBorder="1" applyAlignment="1">
      <alignment horizontal="center" vertical="center" wrapText="1"/>
    </xf>
    <xf numFmtId="3" fontId="42" fillId="0" borderId="1" xfId="19" applyNumberFormat="1" applyFont="1" applyFill="1" applyBorder="1" applyAlignment="1">
      <alignment horizontal="center" vertical="center" wrapText="1"/>
    </xf>
    <xf numFmtId="3" fontId="42" fillId="0" borderId="5" xfId="19" applyNumberFormat="1" applyFont="1" applyFill="1" applyBorder="1" applyAlignment="1">
      <alignment horizontal="center" vertical="center" wrapText="1"/>
    </xf>
    <xf numFmtId="3" fontId="42" fillId="0" borderId="2" xfId="19" applyNumberFormat="1" applyFont="1" applyFill="1" applyBorder="1" applyAlignment="1">
      <alignment horizontal="center" vertical="center" wrapText="1"/>
    </xf>
    <xf numFmtId="3" fontId="42" fillId="0" borderId="23" xfId="19" applyNumberFormat="1" applyFont="1" applyFill="1" applyBorder="1" applyAlignment="1">
      <alignment horizontal="center" vertical="center" wrapText="1"/>
    </xf>
    <xf numFmtId="0" fontId="15" fillId="7" borderId="25" xfId="19" applyFont="1" applyFill="1" applyBorder="1" applyAlignment="1">
      <alignment horizontal="center" vertical="center" wrapText="1"/>
    </xf>
    <xf numFmtId="0" fontId="15" fillId="7" borderId="3" xfId="19" applyFont="1" applyFill="1" applyBorder="1" applyAlignment="1">
      <alignment horizontal="center" vertical="center" wrapText="1"/>
    </xf>
    <xf numFmtId="1" fontId="35" fillId="4" borderId="2" xfId="0" applyNumberFormat="1" applyFont="1" applyFill="1" applyBorder="1" applyAlignment="1">
      <alignment horizontal="center" vertical="center" wrapText="1"/>
    </xf>
    <xf numFmtId="1" fontId="35" fillId="4" borderId="23" xfId="0" applyNumberFormat="1" applyFont="1" applyFill="1" applyBorder="1" applyAlignment="1">
      <alignment horizontal="center" vertical="center" wrapText="1"/>
    </xf>
    <xf numFmtId="1" fontId="35" fillId="4"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4" borderId="2" xfId="19" applyFont="1" applyFill="1" applyBorder="1" applyAlignment="1">
      <alignment horizontal="center" vertical="center" wrapText="1"/>
    </xf>
    <xf numFmtId="0" fontId="12" fillId="4" borderId="23" xfId="19" applyFont="1" applyFill="1" applyBorder="1" applyAlignment="1">
      <alignment horizontal="center" vertical="center" wrapText="1"/>
    </xf>
    <xf numFmtId="0" fontId="12" fillId="4" borderId="5" xfId="19" applyFont="1" applyFill="1" applyBorder="1" applyAlignment="1">
      <alignment horizontal="center" vertical="center" wrapText="1"/>
    </xf>
    <xf numFmtId="168" fontId="24" fillId="7" borderId="2" xfId="19" applyNumberFormat="1" applyFont="1" applyFill="1" applyBorder="1" applyAlignment="1">
      <alignment horizontal="center" vertical="center" wrapText="1"/>
    </xf>
    <xf numFmtId="168" fontId="24" fillId="7" borderId="23" xfId="19" applyNumberFormat="1" applyFont="1" applyFill="1" applyBorder="1" applyAlignment="1">
      <alignment horizontal="center" vertical="center" wrapText="1"/>
    </xf>
    <xf numFmtId="0" fontId="12" fillId="4" borderId="2" xfId="19" applyFont="1" applyFill="1" applyBorder="1" applyAlignment="1">
      <alignment horizontal="center"/>
    </xf>
    <xf numFmtId="0" fontId="12" fillId="4" borderId="23" xfId="19" applyFont="1" applyFill="1" applyBorder="1" applyAlignment="1">
      <alignment horizontal="center"/>
    </xf>
    <xf numFmtId="0" fontId="12" fillId="4" borderId="5" xfId="19" applyFont="1" applyFill="1" applyBorder="1" applyAlignment="1">
      <alignment horizontal="center"/>
    </xf>
    <xf numFmtId="0" fontId="12" fillId="4" borderId="2" xfId="19" applyFont="1" applyFill="1" applyBorder="1" applyAlignment="1">
      <alignment horizontal="center" vertical="center"/>
    </xf>
    <xf numFmtId="0" fontId="12" fillId="4" borderId="23" xfId="19" applyFont="1" applyFill="1" applyBorder="1" applyAlignment="1">
      <alignment horizontal="center" vertical="center"/>
    </xf>
    <xf numFmtId="0" fontId="12" fillId="4" borderId="5" xfId="19" applyFont="1" applyFill="1" applyBorder="1" applyAlignment="1">
      <alignment horizontal="center" vertical="center"/>
    </xf>
    <xf numFmtId="1" fontId="12" fillId="0" borderId="1" xfId="0" applyNumberFormat="1" applyFont="1" applyFill="1" applyBorder="1" applyAlignment="1">
      <alignment horizontal="center" vertical="center" wrapText="1"/>
    </xf>
    <xf numFmtId="0" fontId="4" fillId="0" borderId="2" xfId="19" applyFont="1" applyFill="1" applyBorder="1" applyAlignment="1">
      <alignment horizontal="center" vertical="center"/>
    </xf>
    <xf numFmtId="0" fontId="4" fillId="0" borderId="23" xfId="19" applyFont="1" applyFill="1" applyBorder="1" applyAlignment="1">
      <alignment horizontal="center" vertical="center"/>
    </xf>
    <xf numFmtId="0" fontId="4" fillId="0" borderId="5" xfId="19" applyFont="1" applyFill="1" applyBorder="1" applyAlignment="1">
      <alignment horizontal="center" vertical="center"/>
    </xf>
    <xf numFmtId="3" fontId="12" fillId="0" borderId="1" xfId="0" applyNumberFormat="1" applyFont="1" applyFill="1" applyBorder="1" applyAlignment="1">
      <alignment horizontal="center" vertical="center" wrapText="1"/>
    </xf>
    <xf numFmtId="10" fontId="33" fillId="4" borderId="38" xfId="21" applyNumberFormat="1" applyFont="1" applyFill="1" applyBorder="1" applyAlignment="1">
      <alignment horizontal="center" vertical="center"/>
    </xf>
    <xf numFmtId="0" fontId="37" fillId="0" borderId="2" xfId="0" applyFont="1" applyFill="1" applyBorder="1" applyAlignment="1">
      <alignment horizontal="left" vertical="top" wrapText="1"/>
    </xf>
    <xf numFmtId="0" fontId="27" fillId="4" borderId="38" xfId="0" applyFont="1" applyFill="1" applyBorder="1" applyAlignment="1">
      <alignment horizontal="center" vertical="center" wrapText="1"/>
    </xf>
    <xf numFmtId="0" fontId="27" fillId="0" borderId="5" xfId="0" applyFont="1" applyFill="1" applyBorder="1" applyAlignment="1">
      <alignment horizontal="justify" vertical="center" wrapText="1"/>
    </xf>
    <xf numFmtId="174" fontId="33" fillId="4" borderId="1" xfId="5" applyNumberFormat="1" applyFont="1" applyFill="1" applyBorder="1" applyAlignment="1">
      <alignment horizontal="center" vertical="center"/>
    </xf>
    <xf numFmtId="10" fontId="33" fillId="4" borderId="23" xfId="21" applyNumberFormat="1" applyFont="1" applyFill="1" applyBorder="1" applyAlignment="1">
      <alignment horizontal="center" vertical="center"/>
    </xf>
    <xf numFmtId="0" fontId="37" fillId="0" borderId="23" xfId="0" applyFont="1" applyFill="1" applyBorder="1" applyAlignment="1">
      <alignment horizontal="left" vertical="top"/>
    </xf>
    <xf numFmtId="0" fontId="27" fillId="4" borderId="23" xfId="0" applyFont="1" applyFill="1" applyBorder="1" applyAlignment="1">
      <alignment horizontal="center" vertical="center" wrapText="1"/>
    </xf>
    <xf numFmtId="169" fontId="39" fillId="0" borderId="46" xfId="10" applyNumberFormat="1" applyFont="1" applyFill="1" applyBorder="1" applyAlignment="1">
      <alignment horizontal="center" vertical="center" wrapText="1"/>
    </xf>
    <xf numFmtId="10" fontId="33" fillId="4" borderId="39" xfId="21" applyNumberFormat="1" applyFont="1" applyFill="1" applyBorder="1" applyAlignment="1">
      <alignment horizontal="center" vertical="center"/>
    </xf>
    <xf numFmtId="0" fontId="37" fillId="0" borderId="5" xfId="0" applyFont="1" applyFill="1" applyBorder="1" applyAlignment="1">
      <alignment horizontal="left" vertical="top"/>
    </xf>
    <xf numFmtId="0" fontId="27" fillId="4" borderId="39" xfId="0" applyFont="1" applyFill="1" applyBorder="1" applyAlignment="1">
      <alignment horizontal="center" vertical="center" wrapText="1"/>
    </xf>
    <xf numFmtId="37" fontId="20" fillId="4" borderId="1" xfId="10" applyNumberFormat="1" applyFont="1" applyFill="1" applyBorder="1" applyAlignment="1">
      <alignment horizontal="center" vertical="center"/>
    </xf>
    <xf numFmtId="169" fontId="39" fillId="0" borderId="35" xfId="10" applyNumberFormat="1" applyFont="1" applyFill="1" applyBorder="1" applyAlignment="1">
      <alignment horizontal="center" vertical="center" wrapText="1"/>
    </xf>
    <xf numFmtId="10" fontId="33" fillId="0" borderId="38" xfId="21" applyNumberFormat="1" applyFont="1" applyFill="1" applyBorder="1" applyAlignment="1">
      <alignment horizontal="center" vertical="center"/>
    </xf>
    <xf numFmtId="10" fontId="33" fillId="0" borderId="23" xfId="21" applyNumberFormat="1" applyFont="1" applyFill="1" applyBorder="1" applyAlignment="1">
      <alignment horizontal="center" vertical="center"/>
    </xf>
    <xf numFmtId="10" fontId="33" fillId="0" borderId="39" xfId="21" applyNumberFormat="1" applyFont="1" applyFill="1" applyBorder="1" applyAlignment="1">
      <alignment horizontal="center" vertical="center"/>
    </xf>
    <xf numFmtId="3" fontId="19" fillId="4" borderId="5" xfId="10" applyNumberFormat="1" applyFont="1" applyFill="1" applyBorder="1" applyAlignment="1">
      <alignment horizontal="center" vertical="center" wrapText="1"/>
    </xf>
    <xf numFmtId="10" fontId="36" fillId="7" borderId="0" xfId="21" applyNumberFormat="1" applyFont="1" applyFill="1" applyBorder="1" applyAlignment="1"/>
    <xf numFmtId="0" fontId="5" fillId="7" borderId="1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46" xfId="0" applyFont="1" applyFill="1" applyBorder="1" applyAlignment="1">
      <alignment horizontal="center" vertical="center" wrapText="1"/>
    </xf>
    <xf numFmtId="0" fontId="27" fillId="0" borderId="49" xfId="0" applyFont="1" applyFill="1" applyBorder="1" applyAlignment="1">
      <alignment horizontal="justify" vertical="center" wrapText="1"/>
    </xf>
    <xf numFmtId="0" fontId="27" fillId="0" borderId="8" xfId="0" applyFont="1" applyFill="1" applyBorder="1" applyAlignment="1">
      <alignment horizontal="justify" vertical="center" wrapText="1"/>
    </xf>
    <xf numFmtId="0" fontId="27" fillId="0" borderId="35" xfId="0" applyFont="1" applyFill="1" applyBorder="1" applyAlignment="1">
      <alignment horizontal="justify" vertical="center" wrapText="1"/>
    </xf>
    <xf numFmtId="0" fontId="27" fillId="0" borderId="15" xfId="0" applyFont="1" applyFill="1" applyBorder="1" applyAlignment="1">
      <alignment horizontal="justify" vertical="center" wrapText="1"/>
    </xf>
    <xf numFmtId="0" fontId="27" fillId="0" borderId="46" xfId="0" applyFont="1" applyFill="1" applyBorder="1" applyAlignment="1">
      <alignment horizontal="justify" vertical="center" wrapText="1"/>
    </xf>
    <xf numFmtId="0" fontId="11" fillId="7" borderId="30" xfId="0" applyFont="1" applyFill="1" applyBorder="1" applyAlignment="1">
      <alignment horizontal="right"/>
    </xf>
    <xf numFmtId="0" fontId="40" fillId="0" borderId="0" xfId="0" applyFont="1" applyFill="1" applyBorder="1" applyAlignment="1">
      <alignment horizontal="center" vertical="center"/>
    </xf>
    <xf numFmtId="0" fontId="27" fillId="0" borderId="0" xfId="0" applyFont="1" applyFill="1" applyBorder="1"/>
    <xf numFmtId="0" fontId="2" fillId="6" borderId="51" xfId="16" applyFont="1" applyFill="1" applyBorder="1" applyAlignment="1">
      <alignment horizontal="center" vertical="center" wrapText="1"/>
    </xf>
    <xf numFmtId="9" fontId="2" fillId="6" borderId="39" xfId="29" applyFont="1" applyFill="1" applyBorder="1" applyAlignment="1">
      <alignment horizontal="center" vertical="center" wrapText="1"/>
    </xf>
    <xf numFmtId="0" fontId="2" fillId="6" borderId="50" xfId="16" applyFont="1" applyFill="1" applyBorder="1" applyAlignment="1">
      <alignment horizontal="center" vertical="center" wrapText="1"/>
    </xf>
    <xf numFmtId="0" fontId="17" fillId="0" borderId="1" xfId="28"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170" fontId="32" fillId="7" borderId="4" xfId="0" applyNumberFormat="1" applyFont="1" applyFill="1" applyBorder="1" applyAlignment="1">
      <alignment vertical="center"/>
    </xf>
    <xf numFmtId="9" fontId="35" fillId="10" borderId="3" xfId="29" applyNumberFormat="1" applyFont="1" applyFill="1" applyBorder="1" applyAlignment="1">
      <alignment horizontal="center" vertical="center" wrapText="1"/>
    </xf>
    <xf numFmtId="0" fontId="17" fillId="0" borderId="4" xfId="16" applyFont="1" applyBorder="1" applyAlignment="1">
      <alignment vertical="center"/>
    </xf>
    <xf numFmtId="0" fontId="15" fillId="0" borderId="4" xfId="0" applyFont="1" applyBorder="1" applyAlignment="1" applyProtection="1">
      <alignment horizontal="center" vertical="center" wrapText="1"/>
      <protection locked="0"/>
    </xf>
    <xf numFmtId="0" fontId="12" fillId="0" borderId="4" xfId="16" applyFont="1" applyFill="1" applyBorder="1" applyAlignment="1">
      <alignment horizontal="justify" vertical="center" wrapText="1"/>
    </xf>
    <xf numFmtId="0" fontId="12" fillId="0" borderId="18" xfId="16" applyFont="1" applyFill="1" applyBorder="1" applyAlignment="1">
      <alignment horizontal="center" vertical="center" wrapText="1"/>
    </xf>
    <xf numFmtId="0" fontId="12" fillId="0" borderId="52" xfId="16" applyFont="1" applyFill="1" applyBorder="1" applyAlignment="1">
      <alignment horizontal="center" vertical="center" wrapText="1"/>
    </xf>
    <xf numFmtId="9" fontId="16" fillId="0" borderId="1" xfId="0" applyNumberFormat="1" applyFont="1" applyFill="1" applyBorder="1" applyAlignment="1" applyProtection="1">
      <alignment horizontal="center" vertical="center" wrapText="1"/>
      <protection locked="0"/>
    </xf>
    <xf numFmtId="170" fontId="32" fillId="5" borderId="3" xfId="0" applyNumberFormat="1" applyFont="1" applyFill="1" applyBorder="1" applyAlignment="1">
      <alignment vertical="center"/>
    </xf>
    <xf numFmtId="0" fontId="15" fillId="0" borderId="3" xfId="0" applyFont="1" applyBorder="1" applyAlignment="1" applyProtection="1">
      <alignment horizontal="center" vertical="center" wrapText="1"/>
      <protection locked="0"/>
    </xf>
    <xf numFmtId="0" fontId="12" fillId="0" borderId="3" xfId="16" applyFont="1" applyFill="1" applyBorder="1" applyAlignment="1">
      <alignment horizontal="justify" vertical="center" wrapText="1"/>
    </xf>
    <xf numFmtId="0" fontId="12" fillId="0" borderId="16" xfId="16" applyFont="1" applyFill="1" applyBorder="1" applyAlignment="1">
      <alignment horizontal="center" vertical="center" wrapText="1"/>
    </xf>
    <xf numFmtId="0" fontId="12" fillId="0" borderId="53" xfId="16" applyFont="1" applyFill="1" applyBorder="1" applyAlignment="1">
      <alignment horizontal="center" vertical="center" wrapText="1"/>
    </xf>
    <xf numFmtId="9" fontId="35" fillId="4" borderId="20" xfId="29" applyFont="1" applyFill="1" applyBorder="1" applyAlignment="1">
      <alignment horizontal="justify" vertical="top"/>
    </xf>
    <xf numFmtId="170" fontId="17" fillId="0" borderId="5" xfId="29" applyNumberFormat="1" applyFont="1" applyFill="1" applyBorder="1" applyAlignment="1" applyProtection="1">
      <alignment horizontal="center" vertical="center" wrapText="1"/>
      <protection locked="0"/>
    </xf>
    <xf numFmtId="0" fontId="16" fillId="0" borderId="23" xfId="0" applyNumberFormat="1" applyFont="1" applyFill="1" applyBorder="1" applyAlignment="1" applyProtection="1">
      <alignment horizontal="center" vertical="center" wrapText="1"/>
      <protection locked="0"/>
    </xf>
    <xf numFmtId="170" fontId="32" fillId="7" borderId="2" xfId="0" applyNumberFormat="1" applyFont="1" applyFill="1" applyBorder="1" applyAlignment="1">
      <alignment vertical="center"/>
    </xf>
    <xf numFmtId="9" fontId="17" fillId="4" borderId="1" xfId="16" applyNumberFormat="1" applyFont="1" applyFill="1" applyBorder="1" applyAlignment="1">
      <alignment horizontal="center" vertical="center" wrapText="1"/>
    </xf>
    <xf numFmtId="170" fontId="17" fillId="4" borderId="1" xfId="16" applyNumberFormat="1" applyFont="1" applyFill="1" applyBorder="1" applyAlignment="1">
      <alignment horizontal="center" vertical="center" wrapText="1"/>
    </xf>
    <xf numFmtId="10" fontId="30" fillId="4" borderId="2" xfId="16" applyNumberFormat="1"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12" fillId="4" borderId="54" xfId="16" applyFont="1" applyFill="1" applyBorder="1" applyAlignment="1">
      <alignment horizontal="center" vertical="center" wrapText="1"/>
    </xf>
    <xf numFmtId="0" fontId="12" fillId="0" borderId="37" xfId="16" applyFont="1" applyFill="1" applyBorder="1" applyAlignment="1">
      <alignment horizontal="center" vertical="center" wrapText="1"/>
    </xf>
    <xf numFmtId="9" fontId="35" fillId="4" borderId="21" xfId="29" applyFont="1" applyFill="1" applyBorder="1" applyAlignment="1">
      <alignment horizontal="justify" vertical="top" wrapText="1"/>
    </xf>
    <xf numFmtId="170" fontId="17" fillId="0" borderId="2" xfId="29" applyNumberFormat="1" applyFont="1" applyFill="1" applyBorder="1" applyAlignment="1" applyProtection="1">
      <alignment horizontal="center" vertical="center" wrapText="1"/>
      <protection locked="0"/>
    </xf>
    <xf numFmtId="9" fontId="30" fillId="10" borderId="1" xfId="28"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2" fillId="0" borderId="1" xfId="16" applyFont="1" applyFill="1" applyBorder="1" applyAlignment="1">
      <alignment horizontal="justify" vertical="center" wrapText="1"/>
    </xf>
    <xf numFmtId="0" fontId="12" fillId="4" borderId="17" xfId="16" applyFont="1" applyFill="1" applyBorder="1" applyAlignment="1">
      <alignment horizontal="center" vertical="center" wrapText="1"/>
    </xf>
    <xf numFmtId="9" fontId="35" fillId="4" borderId="12" xfId="29" applyFont="1" applyFill="1" applyBorder="1" applyAlignment="1">
      <alignment horizontal="left" vertical="top" wrapText="1"/>
    </xf>
    <xf numFmtId="170" fontId="32" fillId="7" borderId="1" xfId="0" applyNumberFormat="1" applyFont="1" applyFill="1" applyBorder="1" applyAlignment="1">
      <alignment vertical="center"/>
    </xf>
    <xf numFmtId="9" fontId="35" fillId="4" borderId="11" xfId="29" applyFont="1" applyFill="1" applyBorder="1" applyAlignment="1">
      <alignment horizontal="left" vertical="top" wrapText="1"/>
    </xf>
    <xf numFmtId="0" fontId="15" fillId="4" borderId="2" xfId="0" applyFont="1" applyFill="1" applyBorder="1" applyAlignment="1" applyProtection="1">
      <alignment horizontal="center" vertical="center" wrapText="1"/>
      <protection locked="0"/>
    </xf>
    <xf numFmtId="0" fontId="12" fillId="4" borderId="5" xfId="16" applyFont="1" applyFill="1" applyBorder="1" applyAlignment="1">
      <alignment horizontal="justify" vertical="center" wrapText="1"/>
    </xf>
    <xf numFmtId="0" fontId="12" fillId="4" borderId="2" xfId="16" applyFont="1" applyFill="1" applyBorder="1" applyAlignment="1">
      <alignment horizontal="justify" vertical="center" wrapText="1"/>
    </xf>
    <xf numFmtId="9" fontId="35" fillId="4" borderId="11" xfId="29" applyFont="1" applyFill="1" applyBorder="1" applyAlignment="1">
      <alignment horizontal="justify" vertical="top"/>
    </xf>
    <xf numFmtId="9" fontId="17" fillId="0" borderId="5" xfId="29" applyNumberFormat="1" applyFont="1" applyFill="1" applyBorder="1" applyAlignment="1" applyProtection="1">
      <alignment horizontal="center" vertical="center" wrapText="1"/>
      <protection locked="0"/>
    </xf>
    <xf numFmtId="9" fontId="30" fillId="0" borderId="1" xfId="28" applyFont="1" applyFill="1" applyBorder="1" applyAlignment="1">
      <alignment horizontal="center" vertical="center" wrapText="1"/>
    </xf>
    <xf numFmtId="9" fontId="35" fillId="4" borderId="11" xfId="29" applyFont="1" applyFill="1" applyBorder="1" applyAlignment="1">
      <alignment horizontal="justify" vertical="top" wrapText="1"/>
    </xf>
    <xf numFmtId="9" fontId="17" fillId="0" borderId="2" xfId="29" applyNumberFormat="1" applyFont="1" applyFill="1" applyBorder="1" applyAlignment="1" applyProtection="1">
      <alignment horizontal="center" vertical="center" wrapText="1"/>
      <protection locked="0"/>
    </xf>
    <xf numFmtId="9" fontId="35" fillId="4" borderId="20" xfId="29" applyFont="1" applyFill="1" applyBorder="1" applyAlignment="1">
      <alignment horizontal="justify" vertical="top" wrapText="1"/>
    </xf>
    <xf numFmtId="9" fontId="16" fillId="0" borderId="2" xfId="0" applyNumberFormat="1" applyFont="1" applyFill="1" applyBorder="1" applyAlignment="1" applyProtection="1">
      <alignment horizontal="center" vertical="center" wrapText="1"/>
      <protection locked="0"/>
    </xf>
    <xf numFmtId="170" fontId="32" fillId="5" borderId="5" xfId="0" applyNumberFormat="1" applyFont="1" applyFill="1" applyBorder="1" applyAlignment="1">
      <alignment vertical="center"/>
    </xf>
    <xf numFmtId="9" fontId="30" fillId="10" borderId="5" xfId="28"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2" fillId="0" borderId="5" xfId="16" applyFont="1" applyFill="1" applyBorder="1" applyAlignment="1">
      <alignment horizontal="justify" vertical="center" wrapText="1"/>
    </xf>
    <xf numFmtId="9" fontId="16" fillId="0" borderId="23" xfId="29" applyNumberFormat="1" applyFont="1" applyFill="1" applyBorder="1" applyAlignment="1" applyProtection="1">
      <alignment horizontal="center" vertical="center" wrapText="1"/>
      <protection locked="0"/>
    </xf>
    <xf numFmtId="9" fontId="17" fillId="4" borderId="4" xfId="16" applyNumberFormat="1" applyFont="1" applyFill="1" applyBorder="1" applyAlignment="1">
      <alignment horizontal="center" vertical="center" wrapText="1"/>
    </xf>
    <xf numFmtId="10" fontId="17" fillId="4" borderId="4" xfId="16" applyNumberFormat="1" applyFont="1" applyFill="1" applyBorder="1" applyAlignment="1">
      <alignment horizontal="center" vertical="center" wrapText="1"/>
    </xf>
    <xf numFmtId="0" fontId="12" fillId="0" borderId="18" xfId="16" applyFont="1" applyFill="1" applyBorder="1" applyAlignment="1">
      <alignment horizontal="justify" vertical="center" wrapText="1"/>
    </xf>
    <xf numFmtId="0" fontId="12" fillId="0" borderId="55" xfId="16" applyFont="1" applyFill="1" applyBorder="1" applyAlignment="1">
      <alignment horizontal="center" vertical="center" wrapText="1"/>
    </xf>
    <xf numFmtId="9" fontId="17" fillId="0" borderId="1" xfId="28" applyNumberFormat="1" applyFont="1" applyFill="1" applyBorder="1" applyAlignment="1" applyProtection="1">
      <alignment horizontal="center" vertical="center" wrapText="1"/>
      <protection locked="0"/>
    </xf>
    <xf numFmtId="9" fontId="17" fillId="4" borderId="1" xfId="29" applyFont="1" applyFill="1" applyBorder="1" applyAlignment="1">
      <alignment horizontal="center" vertical="center" wrapText="1"/>
    </xf>
    <xf numFmtId="0" fontId="12" fillId="0" borderId="17" xfId="16" applyFont="1" applyFill="1" applyBorder="1" applyAlignment="1">
      <alignment horizontal="justify" vertical="center" wrapText="1"/>
    </xf>
    <xf numFmtId="0" fontId="12" fillId="4" borderId="21" xfId="16" applyFont="1" applyFill="1" applyBorder="1" applyAlignment="1">
      <alignment horizontal="justify" vertical="top" wrapText="1"/>
    </xf>
    <xf numFmtId="9" fontId="16" fillId="0" borderId="2" xfId="29" applyNumberFormat="1" applyFont="1" applyFill="1" applyBorder="1" applyAlignment="1" applyProtection="1">
      <alignment horizontal="center" vertical="center" wrapText="1"/>
      <protection locked="0"/>
    </xf>
    <xf numFmtId="9" fontId="17" fillId="4" borderId="3" xfId="16" applyNumberFormat="1" applyFont="1" applyFill="1" applyBorder="1" applyAlignment="1">
      <alignment horizontal="center" vertical="center" wrapText="1"/>
    </xf>
    <xf numFmtId="10" fontId="31" fillId="4" borderId="3" xfId="16" applyNumberFormat="1" applyFont="1" applyFill="1" applyBorder="1" applyAlignment="1">
      <alignment horizontal="center" vertical="center" wrapText="1"/>
    </xf>
    <xf numFmtId="0" fontId="12" fillId="0" borderId="16" xfId="16" applyFont="1" applyFill="1" applyBorder="1" applyAlignment="1">
      <alignment horizontal="justify" vertical="center" wrapText="1"/>
    </xf>
    <xf numFmtId="0" fontId="12" fillId="0" borderId="36" xfId="16" applyFont="1" applyFill="1" applyBorder="1" applyAlignment="1">
      <alignment horizontal="center" vertical="center" wrapText="1"/>
    </xf>
    <xf numFmtId="0" fontId="48" fillId="6" borderId="1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2" fillId="7" borderId="44" xfId="19" applyFont="1" applyFill="1" applyBorder="1" applyAlignment="1">
      <alignment horizontal="right"/>
    </xf>
    <xf numFmtId="0" fontId="2" fillId="7" borderId="30" xfId="19" applyFont="1" applyFill="1" applyBorder="1" applyAlignment="1">
      <alignment horizontal="right"/>
    </xf>
    <xf numFmtId="0" fontId="4" fillId="7" borderId="30" xfId="19" applyFill="1" applyBorder="1"/>
    <xf numFmtId="3" fontId="2" fillId="7" borderId="4" xfId="19" applyNumberFormat="1" applyFont="1" applyFill="1" applyBorder="1" applyAlignment="1">
      <alignment horizontal="center" vertical="center"/>
    </xf>
    <xf numFmtId="3" fontId="2" fillId="7" borderId="4" xfId="0" applyNumberFormat="1" applyFont="1" applyFill="1" applyBorder="1" applyAlignment="1">
      <alignment wrapText="1"/>
    </xf>
    <xf numFmtId="3" fontId="0" fillId="7" borderId="4" xfId="0" applyNumberFormat="1" applyFill="1" applyBorder="1"/>
    <xf numFmtId="3" fontId="0" fillId="7" borderId="18" xfId="0" applyNumberFormat="1" applyFill="1" applyBorder="1"/>
    <xf numFmtId="0" fontId="4" fillId="7" borderId="28" xfId="19" applyFill="1" applyBorder="1"/>
    <xf numFmtId="0" fontId="4" fillId="7" borderId="0" xfId="19" applyFill="1" applyBorder="1" applyAlignment="1"/>
    <xf numFmtId="43" fontId="4" fillId="7" borderId="0" xfId="19" applyNumberFormat="1" applyFill="1" applyBorder="1"/>
    <xf numFmtId="3" fontId="2" fillId="7" borderId="1" xfId="19" applyNumberFormat="1" applyFont="1" applyFill="1" applyBorder="1" applyAlignment="1">
      <alignment horizontal="center" vertical="center"/>
    </xf>
    <xf numFmtId="3" fontId="2" fillId="7" borderId="1" xfId="0" applyNumberFormat="1" applyFont="1" applyFill="1" applyBorder="1" applyAlignment="1">
      <alignment wrapText="1"/>
    </xf>
    <xf numFmtId="3" fontId="0" fillId="7" borderId="1" xfId="0" applyNumberFormat="1" applyFill="1" applyBorder="1"/>
    <xf numFmtId="3" fontId="15" fillId="7" borderId="17" xfId="19" applyNumberFormat="1" applyFont="1" applyFill="1" applyBorder="1" applyAlignment="1">
      <alignment horizontal="center" vertical="center" wrapText="1"/>
    </xf>
    <xf numFmtId="0" fontId="4" fillId="0" borderId="5" xfId="19" applyBorder="1" applyAlignment="1">
      <alignment horizontal="center"/>
    </xf>
    <xf numFmtId="0" fontId="4" fillId="0" borderId="5" xfId="19" applyBorder="1" applyAlignment="1">
      <alignment horizontal="center" vertical="center"/>
    </xf>
    <xf numFmtId="0" fontId="4" fillId="0" borderId="1" xfId="19" applyFont="1" applyBorder="1" applyAlignment="1">
      <alignment horizontal="center"/>
    </xf>
    <xf numFmtId="0" fontId="4" fillId="0" borderId="1" xfId="19" applyBorder="1"/>
    <xf numFmtId="3" fontId="2" fillId="7" borderId="8" xfId="19" applyNumberFormat="1" applyFont="1" applyFill="1" applyBorder="1" applyAlignment="1">
      <alignment horizontal="center" vertical="center" wrapText="1"/>
    </xf>
    <xf numFmtId="3" fontId="44" fillId="0" borderId="1" xfId="19" applyNumberFormat="1" applyFont="1" applyFill="1" applyBorder="1" applyAlignment="1">
      <alignment horizontal="center" vertical="center" wrapText="1"/>
    </xf>
    <xf numFmtId="3" fontId="24" fillId="0" borderId="23" xfId="19" applyNumberFormat="1" applyFont="1" applyFill="1" applyBorder="1" applyAlignment="1">
      <alignment horizontal="center" vertical="center" wrapText="1"/>
    </xf>
    <xf numFmtId="0" fontId="4" fillId="0" borderId="23" xfId="19" applyBorder="1" applyAlignment="1">
      <alignment horizontal="center"/>
    </xf>
    <xf numFmtId="0" fontId="4" fillId="0" borderId="23" xfId="19" applyBorder="1" applyAlignment="1">
      <alignment horizontal="center" vertical="center"/>
    </xf>
    <xf numFmtId="3" fontId="45" fillId="7" borderId="8" xfId="19" applyNumberFormat="1" applyFont="1" applyFill="1" applyBorder="1" applyAlignment="1">
      <alignment horizontal="center" vertical="center" wrapText="1"/>
    </xf>
    <xf numFmtId="169" fontId="39" fillId="4" borderId="8" xfId="10" applyNumberFormat="1" applyFont="1" applyFill="1" applyBorder="1" applyAlignment="1">
      <alignment horizontal="center" vertical="center" wrapText="1"/>
    </xf>
    <xf numFmtId="0" fontId="2" fillId="0" borderId="1" xfId="19" applyFont="1" applyBorder="1" applyAlignment="1">
      <alignment horizontal="center"/>
    </xf>
    <xf numFmtId="169" fontId="39" fillId="7" borderId="8" xfId="10" applyNumberFormat="1" applyFont="1" applyFill="1" applyBorder="1" applyAlignment="1">
      <alignment horizontal="center" vertical="center" wrapText="1"/>
    </xf>
    <xf numFmtId="0" fontId="4" fillId="0" borderId="2" xfId="19" applyBorder="1" applyAlignment="1">
      <alignment horizontal="center"/>
    </xf>
    <xf numFmtId="0" fontId="4" fillId="0" borderId="2" xfId="19" applyBorder="1" applyAlignment="1">
      <alignment horizontal="center" vertical="center"/>
    </xf>
    <xf numFmtId="3" fontId="24" fillId="0" borderId="2" xfId="19" applyNumberFormat="1" applyFont="1" applyFill="1" applyBorder="1" applyAlignment="1">
      <alignment horizontal="center" vertical="center" wrapText="1"/>
    </xf>
    <xf numFmtId="0" fontId="4" fillId="6" borderId="5" xfId="19" applyFill="1" applyBorder="1" applyAlignment="1">
      <alignment horizontal="center" vertical="center"/>
    </xf>
    <xf numFmtId="0" fontId="4" fillId="6" borderId="5" xfId="19" applyFill="1" applyBorder="1" applyAlignment="1">
      <alignment horizontal="center"/>
    </xf>
    <xf numFmtId="0" fontId="4" fillId="6" borderId="1" xfId="19" applyFont="1" applyFill="1" applyBorder="1" applyAlignment="1">
      <alignment horizontal="center"/>
    </xf>
    <xf numFmtId="0" fontId="4" fillId="6" borderId="1" xfId="19" applyFill="1" applyBorder="1"/>
    <xf numFmtId="3" fontId="2" fillId="6" borderId="8" xfId="19" applyNumberFormat="1" applyFont="1" applyFill="1" applyBorder="1" applyAlignment="1">
      <alignment horizontal="center" vertical="center" wrapText="1"/>
    </xf>
    <xf numFmtId="168" fontId="15" fillId="6" borderId="1" xfId="19" applyNumberFormat="1" applyFont="1" applyFill="1" applyBorder="1" applyAlignment="1">
      <alignment vertical="center" wrapText="1"/>
    </xf>
    <xf numFmtId="3" fontId="44" fillId="0" borderId="5" xfId="19" applyNumberFormat="1" applyFont="1" applyFill="1" applyBorder="1" applyAlignment="1">
      <alignment horizontal="center" vertical="center" wrapText="1"/>
    </xf>
    <xf numFmtId="0" fontId="24" fillId="0" borderId="5" xfId="19" applyFont="1" applyFill="1" applyBorder="1" applyAlignment="1">
      <alignment horizontal="center" vertical="center" wrapText="1"/>
    </xf>
    <xf numFmtId="0" fontId="4" fillId="6" borderId="23" xfId="19" applyFill="1" applyBorder="1" applyAlignment="1">
      <alignment horizontal="center" vertical="center"/>
    </xf>
    <xf numFmtId="0" fontId="4" fillId="6" borderId="23" xfId="19" applyFill="1" applyBorder="1" applyAlignment="1">
      <alignment horizontal="center"/>
    </xf>
    <xf numFmtId="3" fontId="49" fillId="6" borderId="8" xfId="19" applyNumberFormat="1" applyFont="1" applyFill="1" applyBorder="1" applyAlignment="1">
      <alignment horizontal="center" vertical="center" wrapText="1"/>
    </xf>
    <xf numFmtId="0" fontId="50" fillId="6" borderId="1" xfId="19" applyFont="1" applyFill="1" applyBorder="1"/>
    <xf numFmtId="3" fontId="44" fillId="0" borderId="23" xfId="19" applyNumberFormat="1" applyFont="1" applyFill="1" applyBorder="1" applyAlignment="1">
      <alignment horizontal="center" vertical="center" wrapText="1"/>
    </xf>
    <xf numFmtId="0" fontId="24" fillId="0" borderId="23" xfId="19" applyFont="1" applyFill="1" applyBorder="1" applyAlignment="1">
      <alignment horizontal="center" vertical="center" wrapText="1"/>
    </xf>
    <xf numFmtId="169" fontId="39" fillId="6" borderId="8" xfId="10" applyNumberFormat="1" applyFont="1" applyFill="1" applyBorder="1" applyAlignment="1">
      <alignment horizontal="center" vertical="center" wrapText="1"/>
    </xf>
    <xf numFmtId="1" fontId="4" fillId="6" borderId="2" xfId="19" applyNumberFormat="1" applyFill="1" applyBorder="1" applyAlignment="1">
      <alignment horizontal="center" vertical="center"/>
    </xf>
    <xf numFmtId="0" fontId="4" fillId="6" borderId="2" xfId="19" applyFill="1" applyBorder="1" applyAlignment="1">
      <alignment horizontal="center"/>
    </xf>
    <xf numFmtId="3" fontId="15" fillId="6" borderId="49" xfId="19" applyNumberFormat="1" applyFont="1" applyFill="1" applyBorder="1" applyAlignment="1">
      <alignment horizontal="center" vertical="center" wrapText="1"/>
    </xf>
    <xf numFmtId="168" fontId="15" fillId="6" borderId="5" xfId="19" applyNumberFormat="1" applyFont="1" applyFill="1" applyBorder="1" applyAlignment="1">
      <alignment vertical="center" wrapText="1"/>
    </xf>
    <xf numFmtId="3" fontId="44" fillId="0" borderId="2" xfId="19" applyNumberFormat="1" applyFont="1" applyFill="1" applyBorder="1" applyAlignment="1">
      <alignment horizontal="center" vertical="center" wrapText="1"/>
    </xf>
    <xf numFmtId="0" fontId="4" fillId="11" borderId="5" xfId="19" applyFill="1" applyBorder="1" applyAlignment="1">
      <alignment horizontal="center" vertical="center"/>
    </xf>
    <xf numFmtId="0" fontId="4" fillId="11" borderId="5" xfId="19" applyFill="1" applyBorder="1" applyAlignment="1">
      <alignment horizontal="center"/>
    </xf>
    <xf numFmtId="0" fontId="4" fillId="11" borderId="1" xfId="19" applyFont="1" applyFill="1" applyBorder="1" applyAlignment="1">
      <alignment horizontal="center"/>
    </xf>
    <xf numFmtId="3" fontId="2" fillId="11" borderId="8" xfId="19" applyNumberFormat="1" applyFont="1" applyFill="1" applyBorder="1" applyAlignment="1">
      <alignment horizontal="center" vertical="center" wrapText="1"/>
    </xf>
    <xf numFmtId="0" fontId="4" fillId="11" borderId="23" xfId="19" applyFill="1" applyBorder="1" applyAlignment="1">
      <alignment horizontal="center" vertical="center"/>
    </xf>
    <xf numFmtId="0" fontId="4" fillId="11" borderId="23" xfId="19" applyFill="1" applyBorder="1" applyAlignment="1">
      <alignment horizontal="center"/>
    </xf>
    <xf numFmtId="169" fontId="39" fillId="11" borderId="8" xfId="10" applyNumberFormat="1" applyFont="1" applyFill="1" applyBorder="1" applyAlignment="1">
      <alignment horizontal="center" vertical="center" wrapText="1"/>
    </xf>
    <xf numFmtId="0" fontId="4" fillId="11" borderId="2" xfId="19" applyFill="1" applyBorder="1" applyAlignment="1">
      <alignment horizontal="center" vertical="center"/>
    </xf>
    <xf numFmtId="0" fontId="4" fillId="11" borderId="2" xfId="19" applyFill="1" applyBorder="1" applyAlignment="1">
      <alignment horizontal="center"/>
    </xf>
    <xf numFmtId="3" fontId="15" fillId="11" borderId="8" xfId="19" applyNumberFormat="1" applyFont="1" applyFill="1" applyBorder="1" applyAlignment="1">
      <alignment horizontal="center" vertical="center" wrapText="1"/>
    </xf>
    <xf numFmtId="0" fontId="12" fillId="4" borderId="49" xfId="19" applyFont="1" applyFill="1" applyBorder="1" applyAlignment="1">
      <alignment horizontal="center" vertical="center"/>
    </xf>
    <xf numFmtId="3" fontId="12" fillId="0" borderId="5" xfId="0" applyNumberFormat="1" applyFont="1" applyFill="1" applyBorder="1" applyAlignment="1">
      <alignment horizontal="center" vertical="center" wrapText="1"/>
    </xf>
    <xf numFmtId="3" fontId="2" fillId="0" borderId="5" xfId="19" applyNumberFormat="1" applyFont="1" applyFill="1" applyBorder="1" applyAlignment="1">
      <alignment horizontal="center" vertical="center" wrapText="1"/>
    </xf>
    <xf numFmtId="168" fontId="12" fillId="7" borderId="5" xfId="19" applyNumberFormat="1" applyFont="1" applyFill="1" applyBorder="1" applyAlignment="1">
      <alignment horizontal="left" vertical="center" wrapText="1"/>
    </xf>
    <xf numFmtId="0" fontId="12" fillId="4" borderId="48" xfId="19" applyFont="1" applyFill="1" applyBorder="1" applyAlignment="1">
      <alignment horizontal="center" vertical="center"/>
    </xf>
    <xf numFmtId="3" fontId="12" fillId="0" borderId="23" xfId="0" applyNumberFormat="1" applyFont="1" applyFill="1" applyBorder="1" applyAlignment="1">
      <alignment horizontal="center" vertical="center" wrapText="1"/>
    </xf>
    <xf numFmtId="3" fontId="2" fillId="0" borderId="23" xfId="19" applyNumberFormat="1" applyFont="1" applyFill="1" applyBorder="1" applyAlignment="1">
      <alignment horizontal="center" vertical="center" wrapText="1"/>
    </xf>
    <xf numFmtId="168" fontId="12" fillId="7" borderId="23" xfId="19" applyNumberFormat="1" applyFont="1" applyFill="1" applyBorder="1" applyAlignment="1">
      <alignment horizontal="left" vertical="center" wrapText="1"/>
    </xf>
    <xf numFmtId="3" fontId="2" fillId="0" borderId="2" xfId="19" applyNumberFormat="1" applyFont="1" applyFill="1" applyBorder="1" applyAlignment="1">
      <alignment horizontal="center" vertical="center" wrapText="1"/>
    </xf>
    <xf numFmtId="168" fontId="12" fillId="7" borderId="2" xfId="19" applyNumberFormat="1" applyFont="1" applyFill="1" applyBorder="1" applyAlignment="1">
      <alignment horizontal="left" vertical="center" wrapText="1"/>
    </xf>
    <xf numFmtId="0" fontId="4" fillId="0" borderId="1" xfId="19" applyFont="1" applyFill="1" applyBorder="1" applyAlignment="1">
      <alignment horizontal="center"/>
    </xf>
    <xf numFmtId="0" fontId="4" fillId="0" borderId="1" xfId="19" applyFill="1" applyBorder="1"/>
    <xf numFmtId="3" fontId="4" fillId="0" borderId="8" xfId="19" applyNumberFormat="1" applyFont="1" applyFill="1" applyBorder="1" applyAlignment="1">
      <alignment horizontal="center" vertical="center" wrapText="1"/>
    </xf>
    <xf numFmtId="1" fontId="12" fillId="4" borderId="35" xfId="19"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4" fillId="0" borderId="0" xfId="19" applyBorder="1" applyAlignment="1">
      <alignment horizontal="center" wrapText="1"/>
    </xf>
    <xf numFmtId="3" fontId="4" fillId="0" borderId="5" xfId="19" applyNumberFormat="1" applyFont="1" applyFill="1" applyBorder="1" applyAlignment="1">
      <alignment horizontal="center" vertical="center" wrapText="1"/>
    </xf>
    <xf numFmtId="3" fontId="4" fillId="0" borderId="23" xfId="19" applyNumberFormat="1" applyFont="1" applyFill="1" applyBorder="1" applyAlignment="1">
      <alignment horizontal="center" vertical="center" wrapText="1"/>
    </xf>
    <xf numFmtId="3" fontId="4" fillId="0" borderId="2" xfId="19" applyNumberFormat="1" applyFont="1" applyFill="1" applyBorder="1" applyAlignment="1">
      <alignment horizontal="center" vertical="center" wrapText="1"/>
    </xf>
    <xf numFmtId="0" fontId="12" fillId="4" borderId="35" xfId="19" applyFont="1" applyFill="1" applyBorder="1" applyAlignment="1">
      <alignment horizontal="center" vertical="center"/>
    </xf>
    <xf numFmtId="169" fontId="4" fillId="11" borderId="1" xfId="19" applyNumberFormat="1" applyFont="1" applyFill="1" applyBorder="1" applyAlignment="1">
      <alignment horizontal="center"/>
    </xf>
    <xf numFmtId="3" fontId="2" fillId="11" borderId="8" xfId="27" applyNumberFormat="1" applyFont="1" applyFill="1" applyBorder="1" applyAlignment="1">
      <alignment horizontal="center"/>
    </xf>
    <xf numFmtId="1" fontId="4" fillId="11" borderId="2" xfId="19" applyNumberFormat="1" applyFill="1" applyBorder="1" applyAlignment="1">
      <alignment horizontal="center" vertical="center"/>
    </xf>
    <xf numFmtId="3" fontId="2" fillId="11" borderId="8" xfId="27" applyNumberFormat="1" applyFont="1" applyFill="1" applyBorder="1" applyAlignment="1">
      <alignment horizontal="center" vertical="center" wrapText="1"/>
    </xf>
    <xf numFmtId="168" fontId="24" fillId="7" borderId="5" xfId="19" applyNumberFormat="1" applyFont="1" applyFill="1" applyBorder="1" applyAlignment="1">
      <alignment horizontal="left" vertical="center" wrapText="1"/>
    </xf>
    <xf numFmtId="168" fontId="24" fillId="7" borderId="23" xfId="19" applyNumberFormat="1" applyFont="1" applyFill="1" applyBorder="1" applyAlignment="1">
      <alignment horizontal="left" vertical="center" wrapText="1"/>
    </xf>
    <xf numFmtId="168" fontId="24" fillId="7" borderId="2" xfId="19" applyNumberFormat="1" applyFont="1" applyFill="1" applyBorder="1" applyAlignment="1">
      <alignment horizontal="left" vertical="center" wrapText="1"/>
    </xf>
    <xf numFmtId="3" fontId="4" fillId="0" borderId="8" xfId="26" applyNumberFormat="1" applyFont="1" applyFill="1" applyBorder="1" applyAlignment="1">
      <alignment horizontal="center" vertical="center" wrapText="1"/>
    </xf>
    <xf numFmtId="3" fontId="4" fillId="0" borderId="1" xfId="19" applyNumberFormat="1" applyFont="1" applyFill="1" applyBorder="1" applyAlignment="1">
      <alignment horizontal="center"/>
    </xf>
    <xf numFmtId="3" fontId="4" fillId="0" borderId="8" xfId="27" applyNumberFormat="1" applyFont="1" applyFill="1" applyBorder="1" applyAlignment="1">
      <alignment horizontal="center" vertical="center" wrapText="1"/>
    </xf>
    <xf numFmtId="0" fontId="12" fillId="0" borderId="49" xfId="19" applyFont="1" applyFill="1" applyBorder="1" applyAlignment="1">
      <alignment horizontal="center" vertical="center"/>
    </xf>
    <xf numFmtId="0" fontId="12" fillId="0" borderId="48" xfId="19" applyFont="1" applyFill="1" applyBorder="1" applyAlignment="1">
      <alignment horizontal="center" vertical="center"/>
    </xf>
    <xf numFmtId="1" fontId="12" fillId="0" borderId="35" xfId="19" applyNumberFormat="1" applyFont="1" applyFill="1" applyBorder="1" applyAlignment="1">
      <alignment horizontal="center" vertical="center"/>
    </xf>
    <xf numFmtId="0" fontId="12" fillId="4" borderId="2" xfId="19" applyFont="1" applyFill="1" applyBorder="1" applyAlignment="1">
      <alignment horizontal="center" wrapText="1"/>
    </xf>
    <xf numFmtId="0" fontId="12" fillId="4" borderId="5" xfId="19" applyFont="1" applyFill="1" applyBorder="1" applyAlignment="1">
      <alignment horizontal="center" wrapText="1"/>
    </xf>
    <xf numFmtId="0" fontId="12" fillId="4" borderId="23" xfId="19" applyFont="1" applyFill="1" applyBorder="1" applyAlignment="1">
      <alignment horizontal="center" wrapText="1"/>
    </xf>
    <xf numFmtId="0" fontId="24" fillId="0" borderId="2" xfId="19" applyFont="1" applyFill="1" applyBorder="1" applyAlignment="1">
      <alignment horizontal="center" vertical="center" wrapText="1"/>
    </xf>
    <xf numFmtId="3" fontId="39" fillId="6" borderId="8" xfId="19" applyNumberFormat="1" applyFont="1" applyFill="1" applyBorder="1" applyAlignment="1">
      <alignment horizontal="center" vertical="center" wrapText="1"/>
    </xf>
    <xf numFmtId="168" fontId="44" fillId="6" borderId="1" xfId="19" applyNumberFormat="1" applyFont="1" applyFill="1" applyBorder="1" applyAlignment="1">
      <alignment horizontal="left" vertical="center" wrapText="1"/>
    </xf>
    <xf numFmtId="0" fontId="44" fillId="6" borderId="1" xfId="19" applyFont="1" applyFill="1" applyBorder="1" applyAlignment="1">
      <alignment horizontal="center" vertical="center" wrapText="1"/>
    </xf>
    <xf numFmtId="0" fontId="24" fillId="0" borderId="7" xfId="19" applyFont="1" applyFill="1" applyBorder="1" applyAlignment="1">
      <alignment horizontal="justify" vertical="center" wrapText="1"/>
    </xf>
    <xf numFmtId="169" fontId="4" fillId="6" borderId="35" xfId="5" applyNumberFormat="1" applyFont="1" applyFill="1" applyBorder="1" applyAlignment="1"/>
    <xf numFmtId="169" fontId="2" fillId="6" borderId="8" xfId="5" applyNumberFormat="1" applyFont="1" applyFill="1" applyBorder="1" applyAlignment="1">
      <alignment horizontal="center"/>
    </xf>
    <xf numFmtId="169" fontId="2" fillId="6" borderId="8" xfId="5" applyNumberFormat="1" applyFont="1" applyFill="1" applyBorder="1" applyAlignment="1"/>
    <xf numFmtId="174" fontId="39" fillId="6" borderId="15" xfId="5" applyNumberFormat="1" applyFont="1" applyFill="1" applyBorder="1" applyAlignment="1">
      <alignment horizontal="center" vertical="center" wrapText="1"/>
    </xf>
    <xf numFmtId="174" fontId="39" fillId="6" borderId="15" xfId="5" applyNumberFormat="1" applyFont="1" applyFill="1" applyBorder="1" applyAlignment="1">
      <alignment vertical="center" wrapText="1"/>
    </xf>
    <xf numFmtId="1" fontId="35" fillId="4" borderId="8" xfId="0" applyNumberFormat="1" applyFont="1" applyFill="1" applyBorder="1" applyAlignment="1">
      <alignment horizontal="center" vertical="center" wrapText="1"/>
    </xf>
    <xf numFmtId="3" fontId="42" fillId="4" borderId="39" xfId="19" applyNumberFormat="1" applyFont="1" applyFill="1" applyBorder="1" applyAlignment="1">
      <alignment horizontal="center" vertical="center" wrapText="1"/>
    </xf>
    <xf numFmtId="3" fontId="42" fillId="4" borderId="23" xfId="19" applyNumberFormat="1" applyFont="1" applyFill="1" applyBorder="1" applyAlignment="1">
      <alignment horizontal="center" vertical="center" wrapText="1"/>
    </xf>
    <xf numFmtId="3" fontId="42" fillId="4" borderId="2" xfId="19" applyNumberFormat="1" applyFont="1" applyFill="1" applyBorder="1" applyAlignment="1">
      <alignment horizontal="center" vertical="center" wrapText="1"/>
    </xf>
    <xf numFmtId="3" fontId="42" fillId="0" borderId="8" xfId="19" applyNumberFormat="1" applyFont="1" applyFill="1" applyBorder="1" applyAlignment="1">
      <alignment horizontal="center" vertical="center" wrapText="1"/>
    </xf>
    <xf numFmtId="169" fontId="42" fillId="4" borderId="8" xfId="10" applyNumberFormat="1" applyFont="1" applyFill="1" applyBorder="1" applyAlignment="1">
      <alignment horizontal="center" vertical="center" wrapText="1"/>
    </xf>
    <xf numFmtId="0" fontId="24" fillId="7" borderId="1" xfId="19" applyFont="1" applyFill="1" applyBorder="1" applyAlignment="1">
      <alignment horizontal="left" vertical="center" wrapText="1"/>
    </xf>
    <xf numFmtId="3" fontId="42" fillId="0" borderId="15" xfId="19" applyNumberFormat="1" applyFont="1" applyFill="1" applyBorder="1" applyAlignment="1">
      <alignment horizontal="center" vertical="center" wrapText="1"/>
    </xf>
    <xf numFmtId="0" fontId="24" fillId="7" borderId="38" xfId="19" applyFont="1" applyFill="1" applyBorder="1" applyAlignment="1">
      <alignment horizontal="left" vertical="center" wrapText="1"/>
    </xf>
    <xf numFmtId="3" fontId="42" fillId="0" borderId="39" xfId="19" applyNumberFormat="1" applyFont="1" applyFill="1" applyBorder="1" applyAlignment="1">
      <alignment horizontal="center" vertical="center" wrapText="1"/>
    </xf>
    <xf numFmtId="168" fontId="24" fillId="7" borderId="39" xfId="19" applyNumberFormat="1" applyFont="1" applyFill="1" applyBorder="1" applyAlignment="1">
      <alignment horizontal="left" vertical="center" wrapText="1"/>
    </xf>
    <xf numFmtId="0" fontId="35" fillId="0" borderId="5"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5" fillId="0" borderId="2" xfId="0" applyFont="1" applyFill="1" applyBorder="1" applyAlignment="1">
      <alignment horizontal="center" vertical="center" wrapText="1"/>
    </xf>
    <xf numFmtId="173" fontId="4" fillId="0" borderId="1" xfId="19" applyNumberFormat="1" applyFont="1" applyFill="1" applyBorder="1" applyAlignment="1">
      <alignment horizontal="center"/>
    </xf>
    <xf numFmtId="173" fontId="4" fillId="0" borderId="1" xfId="19" applyNumberFormat="1" applyBorder="1"/>
    <xf numFmtId="0" fontId="4" fillId="9" borderId="0" xfId="19" applyFill="1"/>
    <xf numFmtId="0" fontId="4" fillId="9" borderId="0" xfId="19" applyFill="1" applyBorder="1"/>
    <xf numFmtId="0" fontId="4" fillId="4" borderId="0" xfId="19" applyFill="1" applyBorder="1" applyAlignment="1">
      <alignment vertical="center" wrapText="1"/>
    </xf>
    <xf numFmtId="165" fontId="4" fillId="4" borderId="0" xfId="5" applyFont="1" applyFill="1" applyBorder="1"/>
    <xf numFmtId="0" fontId="4" fillId="9" borderId="1" xfId="19" applyFill="1" applyBorder="1"/>
    <xf numFmtId="169" fontId="42" fillId="0" borderId="1" xfId="19" applyNumberFormat="1" applyFont="1" applyFill="1" applyBorder="1" applyAlignment="1">
      <alignment horizontal="center" vertical="center" wrapText="1"/>
    </xf>
    <xf numFmtId="169" fontId="24" fillId="4" borderId="1" xfId="19" applyNumberFormat="1" applyFont="1" applyFill="1" applyBorder="1" applyAlignment="1">
      <alignment vertical="center" wrapText="1"/>
    </xf>
    <xf numFmtId="0" fontId="35" fillId="0" borderId="1" xfId="0" applyFont="1" applyFill="1" applyBorder="1" applyAlignment="1">
      <alignment horizontal="center" vertical="center" wrapText="1"/>
    </xf>
    <xf numFmtId="168" fontId="42" fillId="0" borderId="39" xfId="19" applyNumberFormat="1" applyFont="1" applyFill="1" applyBorder="1" applyAlignment="1">
      <alignment horizontal="center" vertical="center" wrapText="1"/>
    </xf>
    <xf numFmtId="3" fontId="42" fillId="0" borderId="39" xfId="19" applyNumberFormat="1" applyFont="1" applyFill="1" applyBorder="1" applyAlignment="1">
      <alignment horizontal="center" vertical="center" wrapText="1"/>
    </xf>
    <xf numFmtId="168" fontId="42" fillId="0" borderId="23" xfId="19" applyNumberFormat="1" applyFont="1" applyFill="1" applyBorder="1" applyAlignment="1">
      <alignment horizontal="center" vertical="center" wrapText="1"/>
    </xf>
    <xf numFmtId="168" fontId="42" fillId="0" borderId="2" xfId="19" applyNumberFormat="1" applyFont="1" applyFill="1" applyBorder="1" applyAlignment="1">
      <alignment horizontal="center" vertical="center" wrapText="1"/>
    </xf>
    <xf numFmtId="3" fontId="24" fillId="4" borderId="2" xfId="19" applyNumberFormat="1" applyFont="1" applyFill="1" applyBorder="1" applyAlignment="1">
      <alignment horizontal="center" vertical="center" wrapText="1"/>
    </xf>
    <xf numFmtId="168" fontId="24" fillId="7" borderId="39" xfId="19" applyNumberFormat="1" applyFont="1" applyFill="1" applyBorder="1" applyAlignment="1">
      <alignment horizontal="center" vertical="center" wrapText="1"/>
    </xf>
    <xf numFmtId="1" fontId="35" fillId="0" borderId="1" xfId="0" applyNumberFormat="1" applyFont="1" applyFill="1" applyBorder="1" applyAlignment="1">
      <alignment horizontal="center" vertical="center" wrapText="1"/>
    </xf>
    <xf numFmtId="0" fontId="15" fillId="7" borderId="51" xfId="19" applyFont="1" applyFill="1" applyBorder="1" applyAlignment="1">
      <alignment horizontal="center" vertical="center" wrapText="1"/>
    </xf>
    <xf numFmtId="0" fontId="15" fillId="7" borderId="50" xfId="19" applyFont="1" applyFill="1" applyBorder="1" applyAlignment="1">
      <alignment horizontal="center" vertical="center"/>
    </xf>
    <xf numFmtId="0" fontId="15" fillId="7" borderId="34" xfId="19" applyFont="1" applyFill="1" applyBorder="1" applyAlignment="1">
      <alignment horizontal="center" vertical="center" wrapText="1"/>
    </xf>
    <xf numFmtId="0" fontId="15" fillId="7" borderId="1" xfId="19" applyFont="1" applyFill="1" applyBorder="1" applyAlignment="1">
      <alignment horizontal="center" vertical="center" wrapText="1"/>
    </xf>
    <xf numFmtId="0" fontId="15" fillId="7" borderId="56" xfId="19" applyFont="1" applyFill="1" applyBorder="1" applyAlignment="1">
      <alignment horizontal="center" vertical="center" wrapText="1"/>
    </xf>
    <xf numFmtId="0" fontId="2" fillId="7" borderId="4" xfId="19" applyFont="1" applyFill="1" applyBorder="1" applyAlignment="1">
      <alignment horizontal="center" vertical="center" wrapText="1"/>
    </xf>
    <xf numFmtId="0" fontId="2" fillId="7" borderId="3" xfId="19" applyFont="1" applyFill="1" applyBorder="1" applyAlignment="1">
      <alignment horizontal="center" vertical="center" wrapText="1"/>
    </xf>
    <xf numFmtId="0" fontId="39" fillId="7" borderId="57" xfId="19" applyFont="1" applyFill="1" applyBorder="1" applyAlignment="1">
      <alignment horizontal="center" vertical="center" wrapText="1"/>
    </xf>
    <xf numFmtId="0" fontId="39" fillId="7" borderId="58" xfId="19" applyFont="1" applyFill="1" applyBorder="1" applyAlignment="1">
      <alignment horizontal="center" vertical="center" wrapText="1"/>
    </xf>
    <xf numFmtId="0" fontId="39" fillId="7" borderId="46" xfId="19" applyFont="1" applyFill="1" applyBorder="1" applyAlignment="1">
      <alignment horizontal="center" vertical="center" wrapText="1"/>
    </xf>
    <xf numFmtId="0" fontId="38" fillId="7" borderId="8" xfId="19" applyFont="1" applyFill="1" applyBorder="1" applyAlignment="1">
      <alignment horizontal="center" vertical="center" wrapText="1"/>
    </xf>
    <xf numFmtId="0" fontId="38" fillId="7" borderId="15" xfId="19" applyFont="1" applyFill="1" applyBorder="1" applyAlignment="1">
      <alignment horizontal="center" vertical="center" wrapText="1"/>
    </xf>
  </cellXfs>
  <cellStyles count="30">
    <cellStyle name="Coma 2" xfId="1"/>
    <cellStyle name="Coma 2 2" xfId="2"/>
    <cellStyle name="Millares" xfId="3" builtinId="3"/>
    <cellStyle name="Millares 2" xfId="4"/>
    <cellStyle name="Millares 2 2" xfId="5"/>
    <cellStyle name="Millares 2 2 2" xfId="27"/>
    <cellStyle name="Millares 3" xfId="6"/>
    <cellStyle name="Millares 3 2" xfId="7"/>
    <cellStyle name="Millares 4" xfId="8"/>
    <cellStyle name="Millares 5" xfId="25"/>
    <cellStyle name="Moneda" xfId="9" builtinId="4"/>
    <cellStyle name="Moneda 2" xfId="10"/>
    <cellStyle name="Moneda 2 2" xfId="11"/>
    <cellStyle name="Moneda 2 2 2" xfId="12"/>
    <cellStyle name="Moneda 2 3" xfId="13"/>
    <cellStyle name="Moneda 2 4" xfId="26"/>
    <cellStyle name="Moneda 3" xfId="14"/>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4"/>
    <cellStyle name="Porcentaje" xfId="21" builtinId="5"/>
    <cellStyle name="Porcentaje 2" xfId="28"/>
    <cellStyle name="Porcentaje 3" xfId="29"/>
    <cellStyle name="Porcentual 2" xfId="22"/>
    <cellStyle name="Porcentual 2 2" xfId="23"/>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171450</xdr:colOff>
      <xdr:row>1</xdr:row>
      <xdr:rowOff>258537</xdr:rowOff>
    </xdr:from>
    <xdr:to>
      <xdr:col>4</xdr:col>
      <xdr:colOff>156247</xdr:colOff>
      <xdr:row>4</xdr:row>
      <xdr:rowOff>272142</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756557" y="530680"/>
          <a:ext cx="3767583"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323850</xdr:colOff>
      <xdr:row>1</xdr:row>
      <xdr:rowOff>314325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0"/>
          <a:ext cx="762000" cy="1905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580305</xdr:colOff>
      <xdr:row>0</xdr:row>
      <xdr:rowOff>100854</xdr:rowOff>
    </xdr:from>
    <xdr:to>
      <xdr:col>2</xdr:col>
      <xdr:colOff>672354</xdr:colOff>
      <xdr:row>3</xdr:row>
      <xdr:rowOff>104265</xdr:rowOff>
    </xdr:to>
    <xdr:pic>
      <xdr:nvPicPr>
        <xdr:cNvPr id="2" name="1 Imagen" descr="http://190.27.245.106/IsolucionSDA/GrafVinetas/logo%202016-2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0305" y="100854"/>
          <a:ext cx="1616049" cy="574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1.SDA/AppData/Local/Temp/Territorializaci&#243;n981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
  <sheetViews>
    <sheetView tabSelected="1" view="pageBreakPreview" zoomScale="70" zoomScaleNormal="60" zoomScaleSheetLayoutView="70" workbookViewId="0">
      <selection activeCell="G11" sqref="G11:G13"/>
    </sheetView>
  </sheetViews>
  <sheetFormatPr baseColWidth="10"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7" width="12.85546875" style="1" customWidth="1"/>
    <col min="8" max="8" width="11.7109375" style="1" customWidth="1"/>
    <col min="9" max="9" width="13.5703125" style="21" bestFit="1" customWidth="1"/>
    <col min="10" max="10" width="12.7109375" style="43" customWidth="1"/>
    <col min="11" max="11" width="12.7109375" style="21" customWidth="1"/>
    <col min="12" max="12" width="19" style="44" bestFit="1" customWidth="1"/>
    <col min="13" max="13" width="12.7109375" style="43" customWidth="1"/>
    <col min="14" max="14" width="14.28515625" style="43" customWidth="1"/>
    <col min="15" max="16" width="12.7109375" style="43" customWidth="1"/>
    <col min="17" max="17" width="12.7109375" style="44" customWidth="1"/>
    <col min="18" max="18" width="13.5703125" style="43" customWidth="1"/>
    <col min="19" max="21" width="12.7109375" style="43" customWidth="1"/>
    <col min="22" max="22" width="12.7109375" style="44" customWidth="1"/>
    <col min="23" max="26" width="12.7109375" style="43" customWidth="1"/>
    <col min="27" max="32" width="12.7109375" style="44"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49.42578125"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20"/>
      <c r="J1" s="20"/>
      <c r="K1" s="20"/>
      <c r="L1" s="20"/>
      <c r="M1" s="20"/>
      <c r="N1" s="20"/>
      <c r="O1" s="20"/>
      <c r="P1" s="20"/>
      <c r="Q1" s="20"/>
      <c r="R1" s="20"/>
      <c r="S1" s="20"/>
      <c r="T1" s="20"/>
      <c r="U1" s="20"/>
      <c r="V1" s="20"/>
      <c r="W1" s="20"/>
      <c r="X1" s="20"/>
      <c r="Y1" s="20"/>
      <c r="Z1" s="20"/>
      <c r="AA1" s="20"/>
      <c r="AB1" s="20"/>
      <c r="AC1" s="20"/>
      <c r="AD1" s="20"/>
      <c r="AE1" s="20"/>
      <c r="AF1" s="20"/>
      <c r="AG1" s="4"/>
      <c r="AH1" s="4"/>
      <c r="AI1" s="4"/>
      <c r="AJ1" s="4"/>
      <c r="AK1" s="4"/>
      <c r="AL1" s="4"/>
      <c r="AM1" s="4"/>
      <c r="AN1" s="4"/>
      <c r="AO1" s="4"/>
      <c r="AP1" s="4"/>
      <c r="AQ1" s="4"/>
    </row>
    <row r="2" spans="1:43" ht="38.25" customHeight="1" x14ac:dyDescent="0.25">
      <c r="A2" s="185"/>
      <c r="B2" s="186"/>
      <c r="C2" s="186"/>
      <c r="D2" s="186"/>
      <c r="E2" s="186"/>
      <c r="F2" s="187"/>
      <c r="G2" s="193" t="s">
        <v>0</v>
      </c>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4"/>
    </row>
    <row r="3" spans="1:43" ht="28.5" customHeight="1" x14ac:dyDescent="0.25">
      <c r="A3" s="188"/>
      <c r="B3" s="189"/>
      <c r="C3" s="189"/>
      <c r="D3" s="189"/>
      <c r="E3" s="189"/>
      <c r="F3" s="190"/>
      <c r="G3" s="195" t="s">
        <v>144</v>
      </c>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6"/>
    </row>
    <row r="4" spans="1:43" ht="27.75" customHeight="1" x14ac:dyDescent="0.25">
      <c r="A4" s="188"/>
      <c r="B4" s="189"/>
      <c r="C4" s="189"/>
      <c r="D4" s="189"/>
      <c r="E4" s="189"/>
      <c r="F4" s="190"/>
      <c r="G4" s="195" t="s">
        <v>1</v>
      </c>
      <c r="H4" s="195"/>
      <c r="I4" s="195"/>
      <c r="J4" s="195"/>
      <c r="K4" s="195"/>
      <c r="L4" s="195"/>
      <c r="M4" s="195"/>
      <c r="N4" s="195"/>
      <c r="O4" s="195"/>
      <c r="P4" s="195" t="s">
        <v>208</v>
      </c>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6"/>
    </row>
    <row r="5" spans="1:43" ht="26.25" customHeight="1" x14ac:dyDescent="0.25">
      <c r="A5" s="188"/>
      <c r="B5" s="189"/>
      <c r="C5" s="189"/>
      <c r="D5" s="189"/>
      <c r="E5" s="189"/>
      <c r="F5" s="190"/>
      <c r="G5" s="195" t="s">
        <v>3</v>
      </c>
      <c r="H5" s="195"/>
      <c r="I5" s="195"/>
      <c r="J5" s="195"/>
      <c r="K5" s="195"/>
      <c r="L5" s="195"/>
      <c r="M5" s="195"/>
      <c r="N5" s="195"/>
      <c r="O5" s="195"/>
      <c r="P5" s="195" t="s">
        <v>209</v>
      </c>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6"/>
    </row>
    <row r="6" spans="1:43" ht="15.75" x14ac:dyDescent="0.25">
      <c r="A6" s="94"/>
      <c r="B6" s="95"/>
      <c r="C6" s="95"/>
      <c r="D6" s="95"/>
      <c r="E6" s="95"/>
      <c r="F6" s="95"/>
      <c r="G6" s="95"/>
      <c r="H6" s="95"/>
      <c r="I6" s="96"/>
      <c r="J6" s="96"/>
      <c r="K6" s="96"/>
      <c r="L6" s="96"/>
      <c r="M6" s="96"/>
      <c r="N6" s="96"/>
      <c r="O6" s="96"/>
      <c r="P6" s="96"/>
      <c r="Q6" s="96"/>
      <c r="R6" s="96"/>
      <c r="S6" s="96"/>
      <c r="T6" s="96"/>
      <c r="U6" s="96"/>
      <c r="V6" s="96"/>
      <c r="W6" s="96"/>
      <c r="X6" s="96"/>
      <c r="Y6" s="96"/>
      <c r="Z6" s="96"/>
      <c r="AA6" s="96"/>
      <c r="AB6" s="96"/>
      <c r="AC6" s="96"/>
      <c r="AD6" s="96"/>
      <c r="AE6" s="96"/>
      <c r="AF6" s="96"/>
      <c r="AG6" s="95"/>
      <c r="AH6" s="95"/>
      <c r="AI6" s="95"/>
      <c r="AJ6" s="95"/>
      <c r="AK6" s="95"/>
      <c r="AL6" s="95"/>
      <c r="AM6" s="95"/>
      <c r="AN6" s="95"/>
      <c r="AO6" s="95"/>
      <c r="AP6" s="95"/>
      <c r="AQ6" s="97"/>
    </row>
    <row r="7" spans="1:43" ht="30" customHeight="1" x14ac:dyDescent="0.25">
      <c r="A7" s="199" t="s">
        <v>4</v>
      </c>
      <c r="B7" s="195"/>
      <c r="C7" s="195"/>
      <c r="D7" s="195"/>
      <c r="E7" s="195"/>
      <c r="F7" s="195"/>
      <c r="G7" s="195"/>
      <c r="H7" s="195"/>
      <c r="I7" s="195"/>
      <c r="J7" s="195"/>
      <c r="K7" s="195"/>
      <c r="L7" s="195"/>
      <c r="M7" s="195"/>
      <c r="N7" s="195"/>
      <c r="O7" s="195"/>
      <c r="P7" s="202" t="s">
        <v>146</v>
      </c>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3"/>
    </row>
    <row r="8" spans="1:43" ht="30" customHeight="1" thickBot="1" x14ac:dyDescent="0.3">
      <c r="A8" s="200" t="s">
        <v>2</v>
      </c>
      <c r="B8" s="201"/>
      <c r="C8" s="201" t="s">
        <v>2</v>
      </c>
      <c r="D8" s="201"/>
      <c r="E8" s="201"/>
      <c r="F8" s="201"/>
      <c r="G8" s="201"/>
      <c r="H8" s="201"/>
      <c r="I8" s="201"/>
      <c r="J8" s="201"/>
      <c r="K8" s="201"/>
      <c r="L8" s="201"/>
      <c r="M8" s="201"/>
      <c r="N8" s="201"/>
      <c r="O8" s="201"/>
      <c r="P8" s="197" t="s">
        <v>147</v>
      </c>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8"/>
    </row>
    <row r="9" spans="1:43" ht="36" customHeight="1" thickBot="1" x14ac:dyDescent="0.3">
      <c r="A9" s="91"/>
      <c r="B9" s="92"/>
      <c r="C9" s="92"/>
      <c r="D9" s="92"/>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5"/>
      <c r="AH9" s="95"/>
      <c r="AI9" s="95"/>
      <c r="AJ9" s="95"/>
      <c r="AK9" s="95"/>
      <c r="AL9" s="95"/>
      <c r="AM9" s="95"/>
      <c r="AN9" s="95"/>
      <c r="AO9" s="95"/>
      <c r="AP9" s="95"/>
      <c r="AQ9" s="97"/>
    </row>
    <row r="10" spans="1:43" s="2" customFormat="1" ht="70.5" customHeight="1" x14ac:dyDescent="0.25">
      <c r="A10" s="191" t="s">
        <v>121</v>
      </c>
      <c r="B10" s="192"/>
      <c r="C10" s="192" t="s">
        <v>124</v>
      </c>
      <c r="D10" s="192"/>
      <c r="E10" s="192" t="s">
        <v>126</v>
      </c>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t="s">
        <v>134</v>
      </c>
      <c r="AL10" s="192" t="s">
        <v>135</v>
      </c>
      <c r="AM10" s="204" t="s">
        <v>136</v>
      </c>
      <c r="AN10" s="204" t="s">
        <v>137</v>
      </c>
      <c r="AO10" s="204" t="s">
        <v>138</v>
      </c>
      <c r="AP10" s="204" t="s">
        <v>139</v>
      </c>
      <c r="AQ10" s="210" t="s">
        <v>140</v>
      </c>
    </row>
    <row r="11" spans="1:43" s="3" customFormat="1" ht="45.75" customHeight="1" x14ac:dyDescent="0.2">
      <c r="A11" s="216" t="s">
        <v>122</v>
      </c>
      <c r="B11" s="208" t="s">
        <v>123</v>
      </c>
      <c r="C11" s="208" t="s">
        <v>104</v>
      </c>
      <c r="D11" s="208" t="s">
        <v>125</v>
      </c>
      <c r="E11" s="208" t="s">
        <v>127</v>
      </c>
      <c r="F11" s="208" t="s">
        <v>128</v>
      </c>
      <c r="G11" s="208" t="s">
        <v>129</v>
      </c>
      <c r="H11" s="208" t="s">
        <v>130</v>
      </c>
      <c r="I11" s="208" t="s">
        <v>131</v>
      </c>
      <c r="J11" s="213" t="s">
        <v>132</v>
      </c>
      <c r="K11" s="214"/>
      <c r="L11" s="214"/>
      <c r="M11" s="214"/>
      <c r="N11" s="214"/>
      <c r="O11" s="214"/>
      <c r="P11" s="214"/>
      <c r="Q11" s="214"/>
      <c r="R11" s="214"/>
      <c r="S11" s="214"/>
      <c r="T11" s="214"/>
      <c r="U11" s="214"/>
      <c r="V11" s="214"/>
      <c r="W11" s="214"/>
      <c r="X11" s="214"/>
      <c r="Y11" s="214"/>
      <c r="Z11" s="214"/>
      <c r="AA11" s="214"/>
      <c r="AB11" s="214"/>
      <c r="AC11" s="214"/>
      <c r="AD11" s="214"/>
      <c r="AE11" s="214"/>
      <c r="AF11" s="215"/>
      <c r="AG11" s="207" t="s">
        <v>133</v>
      </c>
      <c r="AH11" s="207"/>
      <c r="AI11" s="207"/>
      <c r="AJ11" s="207"/>
      <c r="AK11" s="208"/>
      <c r="AL11" s="208"/>
      <c r="AM11" s="205"/>
      <c r="AN11" s="205"/>
      <c r="AO11" s="205"/>
      <c r="AP11" s="205"/>
      <c r="AQ11" s="211"/>
    </row>
    <row r="12" spans="1:43" s="3" customFormat="1" ht="51" customHeight="1" x14ac:dyDescent="0.2">
      <c r="A12" s="216"/>
      <c r="B12" s="208"/>
      <c r="C12" s="208"/>
      <c r="D12" s="208"/>
      <c r="E12" s="208"/>
      <c r="F12" s="208"/>
      <c r="G12" s="208"/>
      <c r="H12" s="208"/>
      <c r="I12" s="208"/>
      <c r="J12" s="207" t="s">
        <v>33</v>
      </c>
      <c r="K12" s="207"/>
      <c r="L12" s="207"/>
      <c r="M12" s="207" t="s">
        <v>34</v>
      </c>
      <c r="N12" s="207"/>
      <c r="O12" s="207"/>
      <c r="P12" s="207"/>
      <c r="Q12" s="207"/>
      <c r="R12" s="207" t="s">
        <v>35</v>
      </c>
      <c r="S12" s="207"/>
      <c r="T12" s="207"/>
      <c r="U12" s="207"/>
      <c r="V12" s="207"/>
      <c r="W12" s="207" t="s">
        <v>36</v>
      </c>
      <c r="X12" s="207"/>
      <c r="Y12" s="207"/>
      <c r="Z12" s="207"/>
      <c r="AA12" s="207"/>
      <c r="AB12" s="207" t="s">
        <v>141</v>
      </c>
      <c r="AC12" s="207"/>
      <c r="AD12" s="207"/>
      <c r="AE12" s="207"/>
      <c r="AF12" s="207"/>
      <c r="AG12" s="208" t="s">
        <v>5</v>
      </c>
      <c r="AH12" s="208" t="s">
        <v>6</v>
      </c>
      <c r="AI12" s="208" t="s">
        <v>7</v>
      </c>
      <c r="AJ12" s="208" t="s">
        <v>8</v>
      </c>
      <c r="AK12" s="208"/>
      <c r="AL12" s="208"/>
      <c r="AM12" s="205"/>
      <c r="AN12" s="205"/>
      <c r="AO12" s="205"/>
      <c r="AP12" s="205"/>
      <c r="AQ12" s="211"/>
    </row>
    <row r="13" spans="1:43" s="3" customFormat="1" ht="54" customHeight="1" thickBot="1" x14ac:dyDescent="0.25">
      <c r="A13" s="217"/>
      <c r="B13" s="209"/>
      <c r="C13" s="209"/>
      <c r="D13" s="209"/>
      <c r="E13" s="209"/>
      <c r="F13" s="209"/>
      <c r="G13" s="209"/>
      <c r="H13" s="209"/>
      <c r="I13" s="209"/>
      <c r="J13" s="108" t="s">
        <v>7</v>
      </c>
      <c r="K13" s="108" t="s">
        <v>8</v>
      </c>
      <c r="L13" s="108" t="s">
        <v>37</v>
      </c>
      <c r="M13" s="108" t="s">
        <v>5</v>
      </c>
      <c r="N13" s="108" t="s">
        <v>6</v>
      </c>
      <c r="O13" s="108" t="s">
        <v>7</v>
      </c>
      <c r="P13" s="108" t="s">
        <v>8</v>
      </c>
      <c r="Q13" s="108" t="s">
        <v>37</v>
      </c>
      <c r="R13" s="108" t="s">
        <v>5</v>
      </c>
      <c r="S13" s="108" t="s">
        <v>6</v>
      </c>
      <c r="T13" s="108" t="s">
        <v>7</v>
      </c>
      <c r="U13" s="108" t="s">
        <v>8</v>
      </c>
      <c r="V13" s="108" t="s">
        <v>37</v>
      </c>
      <c r="W13" s="108" t="s">
        <v>5</v>
      </c>
      <c r="X13" s="108" t="s">
        <v>6</v>
      </c>
      <c r="Y13" s="108" t="s">
        <v>7</v>
      </c>
      <c r="Z13" s="108" t="s">
        <v>8</v>
      </c>
      <c r="AA13" s="108" t="s">
        <v>37</v>
      </c>
      <c r="AB13" s="109" t="s">
        <v>5</v>
      </c>
      <c r="AC13" s="109" t="s">
        <v>6</v>
      </c>
      <c r="AD13" s="109" t="s">
        <v>7</v>
      </c>
      <c r="AE13" s="109" t="s">
        <v>8</v>
      </c>
      <c r="AF13" s="109" t="s">
        <v>37</v>
      </c>
      <c r="AG13" s="209"/>
      <c r="AH13" s="209"/>
      <c r="AI13" s="209"/>
      <c r="AJ13" s="209"/>
      <c r="AK13" s="209"/>
      <c r="AL13" s="209"/>
      <c r="AM13" s="206"/>
      <c r="AN13" s="206"/>
      <c r="AO13" s="206"/>
      <c r="AP13" s="206"/>
      <c r="AQ13" s="212"/>
    </row>
    <row r="14" spans="1:43" s="3" customFormat="1" ht="167.25" customHeight="1" x14ac:dyDescent="0.2">
      <c r="A14" s="110">
        <v>179</v>
      </c>
      <c r="B14" s="126" t="s">
        <v>148</v>
      </c>
      <c r="C14" s="111">
        <v>455</v>
      </c>
      <c r="D14" s="127" t="s">
        <v>149</v>
      </c>
      <c r="E14" s="111">
        <v>358</v>
      </c>
      <c r="F14" s="172" t="s">
        <v>213</v>
      </c>
      <c r="G14" s="173" t="s">
        <v>207</v>
      </c>
      <c r="H14" s="173" t="s">
        <v>150</v>
      </c>
      <c r="I14" s="174">
        <v>1250000</v>
      </c>
      <c r="J14" s="171">
        <v>62500</v>
      </c>
      <c r="K14" s="171"/>
      <c r="L14" s="171"/>
      <c r="M14" s="170">
        <v>375000</v>
      </c>
      <c r="N14" s="170"/>
      <c r="O14" s="170"/>
      <c r="P14" s="171"/>
      <c r="Q14" s="171"/>
      <c r="R14" s="170">
        <v>375000</v>
      </c>
      <c r="S14" s="170"/>
      <c r="T14" s="170"/>
      <c r="U14" s="171"/>
      <c r="V14" s="171"/>
      <c r="W14" s="170">
        <v>375000</v>
      </c>
      <c r="X14" s="170"/>
      <c r="Y14" s="170"/>
      <c r="Z14" s="171"/>
      <c r="AA14" s="171"/>
      <c r="AB14" s="171">
        <v>62500</v>
      </c>
      <c r="AC14" s="170"/>
      <c r="AD14" s="170"/>
      <c r="AE14" s="171"/>
      <c r="AF14" s="171"/>
      <c r="AG14" s="171"/>
      <c r="AH14" s="171"/>
      <c r="AI14" s="171"/>
      <c r="AJ14" s="171"/>
      <c r="AK14" s="175"/>
      <c r="AL14" s="175"/>
      <c r="AM14" s="176"/>
      <c r="AN14" s="113"/>
      <c r="AO14" s="113"/>
      <c r="AP14" s="112"/>
      <c r="AQ14" s="114"/>
    </row>
    <row r="17" spans="11:11" x14ac:dyDescent="0.25">
      <c r="K17" s="27"/>
    </row>
  </sheetData>
  <mergeCells count="41">
    <mergeCell ref="R12:V12"/>
    <mergeCell ref="W12:AA12"/>
    <mergeCell ref="AB12:AF12"/>
    <mergeCell ref="J11:AF11"/>
    <mergeCell ref="A11:A13"/>
    <mergeCell ref="B11:B13"/>
    <mergeCell ref="C11:C13"/>
    <mergeCell ref="D11:D13"/>
    <mergeCell ref="E11:E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s>
  <phoneticPr fontId="8" type="noConversion"/>
  <dataValidations count="1">
    <dataValidation type="list" allowBlank="1" showInputMessage="1" showErrorMessage="1" sqref="H14">
      <formula1>"suma, personas"</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zoomScale="70" zoomScaleNormal="50" zoomScaleSheetLayoutView="70" workbookViewId="0">
      <selection activeCell="AV28" sqref="AV28"/>
    </sheetView>
  </sheetViews>
  <sheetFormatPr baseColWidth="10" defaultRowHeight="15.75" x14ac:dyDescent="0.25"/>
  <cols>
    <col min="1" max="1" width="12.85546875" style="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26" customWidth="1"/>
    <col min="8" max="8" width="19.28515625" style="7" customWidth="1"/>
    <col min="9" max="9" width="20.140625" style="7" customWidth="1"/>
    <col min="10" max="10" width="15.7109375" style="7" bestFit="1" customWidth="1"/>
    <col min="11" max="11" width="18.28515625" style="7" customWidth="1"/>
    <col min="12" max="12" width="19" style="7" customWidth="1"/>
    <col min="13" max="13" width="13.7109375" style="7" customWidth="1"/>
    <col min="14" max="14" width="13.42578125" style="7" customWidth="1"/>
    <col min="15" max="15" width="13.7109375" style="7" customWidth="1"/>
    <col min="16" max="16" width="18.28515625" style="7" customWidth="1"/>
    <col min="17" max="17" width="19.140625" style="7" customWidth="1"/>
    <col min="18" max="18" width="13.140625" style="7" customWidth="1"/>
    <col min="19" max="19" width="14" style="7" customWidth="1"/>
    <col min="20" max="20" width="13.42578125" style="7" customWidth="1"/>
    <col min="21" max="21" width="18.28515625" style="7" customWidth="1"/>
    <col min="22" max="22" width="21.42578125" style="7" customWidth="1"/>
    <col min="23" max="25" width="16.28515625" style="7" customWidth="1"/>
    <col min="26" max="26" width="18.28515625" style="7" customWidth="1"/>
    <col min="27" max="27" width="22.140625" style="7" customWidth="1"/>
    <col min="28" max="30" width="16.28515625" style="7" customWidth="1"/>
    <col min="31" max="31" width="18.28515625" style="7" customWidth="1"/>
    <col min="32" max="33" width="13.140625" style="1" customWidth="1"/>
    <col min="34" max="34" width="12.7109375" style="21" customWidth="1"/>
    <col min="35" max="35" width="17.85546875" style="21" bestFit="1" customWidth="1"/>
    <col min="36" max="36" width="23.42578125" style="1" bestFit="1" customWidth="1"/>
    <col min="37" max="37" width="9.7109375" style="1" customWidth="1"/>
    <col min="38" max="38" width="28.7109375" style="1" customWidth="1"/>
    <col min="39" max="39" width="13.7109375" style="1" customWidth="1"/>
    <col min="40" max="40" width="12.85546875" style="1" customWidth="1"/>
    <col min="41" max="41" width="11.28515625" style="1" customWidth="1"/>
    <col min="42" max="42" width="12.85546875" style="1" customWidth="1"/>
    <col min="43" max="63" width="11.42578125" style="151"/>
    <col min="64" max="16384" width="11.42578125" style="1"/>
  </cols>
  <sheetData>
    <row r="1" spans="1:63" ht="38.25" customHeight="1" x14ac:dyDescent="0.25">
      <c r="A1" s="230"/>
      <c r="B1" s="231"/>
      <c r="C1" s="231"/>
      <c r="D1" s="231"/>
      <c r="E1" s="231"/>
      <c r="F1" s="218" t="s">
        <v>0</v>
      </c>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20"/>
    </row>
    <row r="2" spans="1:63" ht="30.75" customHeight="1" x14ac:dyDescent="0.25">
      <c r="A2" s="232"/>
      <c r="B2" s="233"/>
      <c r="C2" s="233"/>
      <c r="D2" s="233"/>
      <c r="E2" s="233"/>
      <c r="F2" s="221" t="s">
        <v>143</v>
      </c>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3"/>
    </row>
    <row r="3" spans="1:63" ht="27.75" customHeight="1" x14ac:dyDescent="0.25">
      <c r="A3" s="232"/>
      <c r="B3" s="233"/>
      <c r="C3" s="233"/>
      <c r="D3" s="233"/>
      <c r="E3" s="233"/>
      <c r="F3" s="195" t="s">
        <v>1</v>
      </c>
      <c r="G3" s="195"/>
      <c r="H3" s="195"/>
      <c r="I3" s="195"/>
      <c r="J3" s="195"/>
      <c r="K3" s="195"/>
      <c r="L3" s="195"/>
      <c r="M3" s="195"/>
      <c r="N3" s="195"/>
      <c r="O3" s="195" t="s">
        <v>208</v>
      </c>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6"/>
    </row>
    <row r="4" spans="1:63" ht="26.25" customHeight="1" thickBot="1" x14ac:dyDescent="0.3">
      <c r="A4" s="234"/>
      <c r="B4" s="235"/>
      <c r="C4" s="235"/>
      <c r="D4" s="235"/>
      <c r="E4" s="235"/>
      <c r="F4" s="201" t="s">
        <v>3</v>
      </c>
      <c r="G4" s="201"/>
      <c r="H4" s="201"/>
      <c r="I4" s="201"/>
      <c r="J4" s="201"/>
      <c r="K4" s="201"/>
      <c r="L4" s="201"/>
      <c r="M4" s="201"/>
      <c r="N4" s="201"/>
      <c r="O4" s="195" t="s">
        <v>209</v>
      </c>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6"/>
    </row>
    <row r="5" spans="1:63" ht="14.25" customHeight="1" thickBot="1" x14ac:dyDescent="0.3">
      <c r="AI5" s="27"/>
    </row>
    <row r="6" spans="1:63" s="88" customFormat="1" ht="53.25" customHeight="1" x14ac:dyDescent="0.25">
      <c r="A6" s="191" t="s">
        <v>93</v>
      </c>
      <c r="B6" s="192" t="s">
        <v>103</v>
      </c>
      <c r="C6" s="192"/>
      <c r="D6" s="192"/>
      <c r="E6" s="192" t="s">
        <v>107</v>
      </c>
      <c r="F6" s="192" t="s">
        <v>108</v>
      </c>
      <c r="G6" s="192" t="s">
        <v>109</v>
      </c>
      <c r="H6" s="192" t="s">
        <v>110</v>
      </c>
      <c r="I6" s="240" t="s">
        <v>111</v>
      </c>
      <c r="J6" s="241"/>
      <c r="K6" s="241"/>
      <c r="L6" s="241"/>
      <c r="M6" s="241"/>
      <c r="N6" s="241"/>
      <c r="O6" s="241"/>
      <c r="P6" s="241"/>
      <c r="Q6" s="241"/>
      <c r="R6" s="241"/>
      <c r="S6" s="241"/>
      <c r="T6" s="241"/>
      <c r="U6" s="241"/>
      <c r="V6" s="241"/>
      <c r="W6" s="241"/>
      <c r="X6" s="241"/>
      <c r="Y6" s="241"/>
      <c r="Z6" s="241"/>
      <c r="AA6" s="241"/>
      <c r="AB6" s="241"/>
      <c r="AC6" s="241"/>
      <c r="AD6" s="241"/>
      <c r="AE6" s="242"/>
      <c r="AF6" s="192" t="s">
        <v>112</v>
      </c>
      <c r="AG6" s="192"/>
      <c r="AH6" s="192"/>
      <c r="AI6" s="192"/>
      <c r="AJ6" s="192" t="s">
        <v>114</v>
      </c>
      <c r="AK6" s="192" t="s">
        <v>115</v>
      </c>
      <c r="AL6" s="192" t="s">
        <v>116</v>
      </c>
      <c r="AM6" s="192" t="s">
        <v>117</v>
      </c>
      <c r="AN6" s="192" t="s">
        <v>118</v>
      </c>
      <c r="AO6" s="192" t="s">
        <v>119</v>
      </c>
      <c r="AP6" s="381" t="s">
        <v>120</v>
      </c>
      <c r="AQ6" s="390"/>
      <c r="AR6" s="390"/>
      <c r="AS6" s="390"/>
      <c r="AT6" s="390"/>
      <c r="AU6" s="390"/>
      <c r="AV6" s="390"/>
      <c r="AW6" s="390"/>
      <c r="AX6" s="390"/>
      <c r="AY6" s="390"/>
      <c r="AZ6" s="390"/>
      <c r="BA6" s="390"/>
      <c r="BB6" s="390"/>
      <c r="BC6" s="390"/>
      <c r="BD6" s="390"/>
      <c r="BE6" s="390"/>
      <c r="BF6" s="390"/>
      <c r="BG6" s="390"/>
      <c r="BH6" s="390"/>
      <c r="BI6" s="390"/>
      <c r="BJ6" s="390"/>
      <c r="BK6" s="390"/>
    </row>
    <row r="7" spans="1:63" s="88" customFormat="1" ht="53.25" customHeight="1" x14ac:dyDescent="0.25">
      <c r="A7" s="216"/>
      <c r="B7" s="208"/>
      <c r="C7" s="208"/>
      <c r="D7" s="208"/>
      <c r="E7" s="208"/>
      <c r="F7" s="208"/>
      <c r="G7" s="208"/>
      <c r="H7" s="208"/>
      <c r="I7" s="207">
        <v>2016</v>
      </c>
      <c r="J7" s="207"/>
      <c r="K7" s="207"/>
      <c r="L7" s="207">
        <v>2017</v>
      </c>
      <c r="M7" s="207"/>
      <c r="N7" s="207"/>
      <c r="O7" s="207"/>
      <c r="P7" s="207"/>
      <c r="Q7" s="207">
        <v>2018</v>
      </c>
      <c r="R7" s="207"/>
      <c r="S7" s="207"/>
      <c r="T7" s="207"/>
      <c r="U7" s="207"/>
      <c r="V7" s="213">
        <v>2019</v>
      </c>
      <c r="W7" s="214"/>
      <c r="X7" s="214"/>
      <c r="Y7" s="214"/>
      <c r="Z7" s="215"/>
      <c r="AA7" s="213">
        <v>2020</v>
      </c>
      <c r="AB7" s="214"/>
      <c r="AC7" s="214"/>
      <c r="AD7" s="214"/>
      <c r="AE7" s="215"/>
      <c r="AF7" s="207" t="s">
        <v>113</v>
      </c>
      <c r="AG7" s="207"/>
      <c r="AH7" s="207"/>
      <c r="AI7" s="207"/>
      <c r="AJ7" s="208"/>
      <c r="AK7" s="208"/>
      <c r="AL7" s="208"/>
      <c r="AM7" s="208"/>
      <c r="AN7" s="208"/>
      <c r="AO7" s="208"/>
      <c r="AP7" s="382"/>
      <c r="AQ7" s="390"/>
      <c r="AR7" s="390"/>
      <c r="AS7" s="390"/>
      <c r="AT7" s="390"/>
      <c r="AU7" s="390"/>
      <c r="AV7" s="390"/>
      <c r="AW7" s="390"/>
      <c r="AX7" s="390"/>
      <c r="AY7" s="390"/>
      <c r="AZ7" s="390"/>
      <c r="BA7" s="390"/>
      <c r="BB7" s="390"/>
      <c r="BC7" s="390"/>
      <c r="BD7" s="390"/>
      <c r="BE7" s="390"/>
      <c r="BF7" s="390"/>
      <c r="BG7" s="390"/>
      <c r="BH7" s="390"/>
      <c r="BI7" s="390"/>
      <c r="BJ7" s="390"/>
      <c r="BK7" s="390"/>
    </row>
    <row r="8" spans="1:63" s="88" customFormat="1" ht="55.5" customHeight="1" thickBot="1" x14ac:dyDescent="0.3">
      <c r="A8" s="217"/>
      <c r="B8" s="161" t="s">
        <v>104</v>
      </c>
      <c r="C8" s="161" t="s">
        <v>105</v>
      </c>
      <c r="D8" s="161" t="s">
        <v>106</v>
      </c>
      <c r="E8" s="209"/>
      <c r="F8" s="209"/>
      <c r="G8" s="209"/>
      <c r="H8" s="239"/>
      <c r="I8" s="161" t="s">
        <v>7</v>
      </c>
      <c r="J8" s="161" t="s">
        <v>8</v>
      </c>
      <c r="K8" s="161" t="s">
        <v>37</v>
      </c>
      <c r="L8" s="161" t="s">
        <v>5</v>
      </c>
      <c r="M8" s="161" t="s">
        <v>6</v>
      </c>
      <c r="N8" s="161" t="s">
        <v>7</v>
      </c>
      <c r="O8" s="161" t="s">
        <v>8</v>
      </c>
      <c r="P8" s="161" t="s">
        <v>37</v>
      </c>
      <c r="Q8" s="161" t="s">
        <v>5</v>
      </c>
      <c r="R8" s="161" t="s">
        <v>6</v>
      </c>
      <c r="S8" s="161" t="s">
        <v>7</v>
      </c>
      <c r="T8" s="161" t="s">
        <v>8</v>
      </c>
      <c r="U8" s="161" t="s">
        <v>37</v>
      </c>
      <c r="V8" s="161" t="s">
        <v>5</v>
      </c>
      <c r="W8" s="161" t="s">
        <v>6</v>
      </c>
      <c r="X8" s="161" t="s">
        <v>7</v>
      </c>
      <c r="Y8" s="161" t="s">
        <v>8</v>
      </c>
      <c r="Z8" s="161" t="s">
        <v>37</v>
      </c>
      <c r="AA8" s="161" t="s">
        <v>5</v>
      </c>
      <c r="AB8" s="161" t="s">
        <v>6</v>
      </c>
      <c r="AC8" s="161" t="s">
        <v>7</v>
      </c>
      <c r="AD8" s="161" t="s">
        <v>8</v>
      </c>
      <c r="AE8" s="161" t="s">
        <v>37</v>
      </c>
      <c r="AF8" s="161" t="s">
        <v>5</v>
      </c>
      <c r="AG8" s="161" t="s">
        <v>6</v>
      </c>
      <c r="AH8" s="161" t="s">
        <v>7</v>
      </c>
      <c r="AI8" s="161" t="s">
        <v>8</v>
      </c>
      <c r="AJ8" s="209"/>
      <c r="AK8" s="209"/>
      <c r="AL8" s="209"/>
      <c r="AM8" s="209"/>
      <c r="AN8" s="209"/>
      <c r="AO8" s="209"/>
      <c r="AP8" s="383"/>
      <c r="AQ8" s="390"/>
      <c r="AR8" s="390"/>
      <c r="AS8" s="390"/>
      <c r="AT8" s="390"/>
      <c r="AU8" s="390"/>
      <c r="AV8" s="390"/>
      <c r="AW8" s="390"/>
      <c r="AX8" s="390"/>
      <c r="AY8" s="390"/>
      <c r="AZ8" s="390"/>
      <c r="BA8" s="390"/>
      <c r="BB8" s="390"/>
      <c r="BC8" s="390"/>
      <c r="BD8" s="390"/>
      <c r="BE8" s="390"/>
      <c r="BF8" s="390"/>
      <c r="BG8" s="390"/>
      <c r="BH8" s="390"/>
      <c r="BI8" s="390"/>
      <c r="BJ8" s="390"/>
      <c r="BK8" s="390"/>
    </row>
    <row r="9" spans="1:63" s="143" customFormat="1" ht="15" x14ac:dyDescent="0.25">
      <c r="A9" s="267" t="s">
        <v>151</v>
      </c>
      <c r="B9" s="270">
        <v>1</v>
      </c>
      <c r="C9" s="262" t="s">
        <v>214</v>
      </c>
      <c r="D9" s="262" t="s">
        <v>150</v>
      </c>
      <c r="E9" s="227">
        <v>455</v>
      </c>
      <c r="F9" s="265">
        <v>179</v>
      </c>
      <c r="G9" s="98" t="s">
        <v>9</v>
      </c>
      <c r="H9" s="157">
        <v>125000</v>
      </c>
      <c r="I9" s="32">
        <v>6250</v>
      </c>
      <c r="J9" s="45">
        <v>6250</v>
      </c>
      <c r="K9" s="45">
        <v>7504</v>
      </c>
      <c r="L9" s="45">
        <v>37500</v>
      </c>
      <c r="M9" s="45"/>
      <c r="N9" s="45"/>
      <c r="O9" s="45"/>
      <c r="P9" s="45"/>
      <c r="Q9" s="45">
        <v>37500</v>
      </c>
      <c r="R9" s="45"/>
      <c r="S9" s="45"/>
      <c r="T9" s="45"/>
      <c r="U9" s="45"/>
      <c r="V9" s="45">
        <v>37500</v>
      </c>
      <c r="W9" s="45"/>
      <c r="X9" s="45"/>
      <c r="Y9" s="45"/>
      <c r="Z9" s="45"/>
      <c r="AA9" s="45">
        <v>6250</v>
      </c>
      <c r="AB9" s="45"/>
      <c r="AC9" s="45"/>
      <c r="AD9" s="45"/>
      <c r="AE9" s="45"/>
      <c r="AF9" s="37"/>
      <c r="AG9" s="37"/>
      <c r="AH9" s="34"/>
      <c r="AI9" s="105">
        <v>7504</v>
      </c>
      <c r="AJ9" s="362">
        <f>AI9/J9</f>
        <v>1.2006399999999999</v>
      </c>
      <c r="AK9" s="362">
        <f>AI9/H9</f>
        <v>6.0032000000000002E-2</v>
      </c>
      <c r="AL9" s="363" t="s">
        <v>217</v>
      </c>
      <c r="AM9" s="364" t="s">
        <v>218</v>
      </c>
      <c r="AN9" s="364" t="s">
        <v>219</v>
      </c>
      <c r="AO9" s="365" t="s">
        <v>220</v>
      </c>
      <c r="AP9" s="384" t="s">
        <v>221</v>
      </c>
      <c r="AQ9" s="144"/>
      <c r="AR9" s="144"/>
      <c r="AS9" s="144"/>
      <c r="AT9" s="144"/>
      <c r="AU9" s="144"/>
      <c r="AV9" s="144"/>
      <c r="AW9" s="144"/>
      <c r="AX9" s="144"/>
      <c r="AY9" s="144"/>
      <c r="AZ9" s="144"/>
      <c r="BA9" s="144"/>
      <c r="BB9" s="144"/>
      <c r="BC9" s="144"/>
      <c r="BD9" s="144"/>
      <c r="BE9" s="144"/>
      <c r="BF9" s="144"/>
      <c r="BG9" s="144"/>
      <c r="BH9" s="144"/>
      <c r="BI9" s="144"/>
      <c r="BJ9" s="144"/>
      <c r="BK9" s="144"/>
    </row>
    <row r="10" spans="1:63" s="144" customFormat="1" ht="18" x14ac:dyDescent="0.2">
      <c r="A10" s="268"/>
      <c r="B10" s="271"/>
      <c r="C10" s="263"/>
      <c r="D10" s="263"/>
      <c r="E10" s="228"/>
      <c r="F10" s="228"/>
      <c r="G10" s="99" t="s">
        <v>10</v>
      </c>
      <c r="H10" s="153">
        <v>5900173100</v>
      </c>
      <c r="I10" s="162">
        <v>706868074</v>
      </c>
      <c r="J10" s="39">
        <v>762181577</v>
      </c>
      <c r="K10" s="39">
        <v>762036331</v>
      </c>
      <c r="L10" s="162">
        <v>1350000000</v>
      </c>
      <c r="M10" s="39"/>
      <c r="N10" s="39"/>
      <c r="O10" s="39"/>
      <c r="P10" s="39"/>
      <c r="Q10" s="162">
        <v>1449900000</v>
      </c>
      <c r="R10" s="39"/>
      <c r="S10" s="39"/>
      <c r="T10" s="39"/>
      <c r="U10" s="39"/>
      <c r="V10" s="162">
        <v>1557192600</v>
      </c>
      <c r="W10" s="39"/>
      <c r="X10" s="39"/>
      <c r="Y10" s="39"/>
      <c r="Z10" s="39"/>
      <c r="AA10" s="162">
        <v>836212426</v>
      </c>
      <c r="AB10" s="39"/>
      <c r="AC10" s="39"/>
      <c r="AD10" s="39"/>
      <c r="AE10" s="39"/>
      <c r="AF10" s="39"/>
      <c r="AG10" s="39"/>
      <c r="AH10" s="35"/>
      <c r="AI10" s="366">
        <v>762036331</v>
      </c>
      <c r="AJ10" s="367"/>
      <c r="AK10" s="367"/>
      <c r="AL10" s="368"/>
      <c r="AM10" s="369"/>
      <c r="AN10" s="369"/>
      <c r="AO10" s="254"/>
      <c r="AP10" s="385"/>
    </row>
    <row r="11" spans="1:63" s="144" customFormat="1" ht="18" x14ac:dyDescent="0.25">
      <c r="A11" s="268"/>
      <c r="B11" s="271"/>
      <c r="C11" s="263"/>
      <c r="D11" s="263"/>
      <c r="E11" s="228"/>
      <c r="F11" s="228"/>
      <c r="G11" s="99" t="s">
        <v>11</v>
      </c>
      <c r="H11" s="154"/>
      <c r="I11" s="46"/>
      <c r="J11" s="46"/>
      <c r="K11" s="46"/>
      <c r="L11" s="46"/>
      <c r="M11" s="46"/>
      <c r="N11" s="46"/>
      <c r="O11" s="46"/>
      <c r="P11" s="46"/>
      <c r="Q11" s="46"/>
      <c r="R11" s="46"/>
      <c r="S11" s="46"/>
      <c r="T11" s="46"/>
      <c r="U11" s="46"/>
      <c r="V11" s="46"/>
      <c r="W11" s="46"/>
      <c r="X11" s="46"/>
      <c r="Y11" s="46"/>
      <c r="Z11" s="46"/>
      <c r="AA11" s="46"/>
      <c r="AB11" s="46"/>
      <c r="AC11" s="46"/>
      <c r="AD11" s="46"/>
      <c r="AE11" s="46"/>
      <c r="AF11" s="47"/>
      <c r="AG11" s="47"/>
      <c r="AH11" s="35"/>
      <c r="AI11" s="48"/>
      <c r="AJ11" s="367"/>
      <c r="AK11" s="367"/>
      <c r="AL11" s="368"/>
      <c r="AM11" s="369"/>
      <c r="AN11" s="369"/>
      <c r="AO11" s="254"/>
      <c r="AP11" s="385"/>
    </row>
    <row r="12" spans="1:63" s="144" customFormat="1" ht="18" x14ac:dyDescent="0.25">
      <c r="A12" s="268"/>
      <c r="B12" s="271"/>
      <c r="C12" s="263"/>
      <c r="D12" s="263"/>
      <c r="E12" s="228"/>
      <c r="F12" s="228"/>
      <c r="G12" s="99" t="s">
        <v>12</v>
      </c>
      <c r="H12" s="155">
        <v>0</v>
      </c>
      <c r="I12" s="139">
        <v>0</v>
      </c>
      <c r="J12" s="46">
        <v>0</v>
      </c>
      <c r="K12" s="46">
        <v>0</v>
      </c>
      <c r="L12" s="46">
        <v>0</v>
      </c>
      <c r="M12" s="46"/>
      <c r="N12" s="46"/>
      <c r="O12" s="46"/>
      <c r="P12" s="46"/>
      <c r="Q12" s="46">
        <v>0</v>
      </c>
      <c r="R12" s="46"/>
      <c r="S12" s="46"/>
      <c r="T12" s="46"/>
      <c r="U12" s="46"/>
      <c r="V12" s="46">
        <v>0</v>
      </c>
      <c r="W12" s="46"/>
      <c r="X12" s="46"/>
      <c r="Y12" s="46"/>
      <c r="Z12" s="46"/>
      <c r="AA12" s="46">
        <v>0</v>
      </c>
      <c r="AB12" s="46"/>
      <c r="AC12" s="46"/>
      <c r="AD12" s="46"/>
      <c r="AE12" s="46"/>
      <c r="AF12" s="39"/>
      <c r="AG12" s="39"/>
      <c r="AH12" s="35"/>
      <c r="AI12" s="47">
        <v>0</v>
      </c>
      <c r="AJ12" s="367"/>
      <c r="AK12" s="367"/>
      <c r="AL12" s="368"/>
      <c r="AM12" s="369"/>
      <c r="AN12" s="369"/>
      <c r="AO12" s="254"/>
      <c r="AP12" s="385"/>
    </row>
    <row r="13" spans="1:63" s="144" customFormat="1" ht="18" x14ac:dyDescent="0.25">
      <c r="A13" s="268"/>
      <c r="B13" s="271"/>
      <c r="C13" s="263"/>
      <c r="D13" s="263"/>
      <c r="E13" s="228"/>
      <c r="F13" s="228"/>
      <c r="G13" s="99" t="s">
        <v>13</v>
      </c>
      <c r="H13" s="156"/>
      <c r="I13" s="49"/>
      <c r="J13" s="49"/>
      <c r="K13" s="49">
        <v>0</v>
      </c>
      <c r="L13" s="49"/>
      <c r="M13" s="49"/>
      <c r="N13" s="49"/>
      <c r="O13" s="49"/>
      <c r="P13" s="49"/>
      <c r="Q13" s="49"/>
      <c r="R13" s="49"/>
      <c r="S13" s="49"/>
      <c r="T13" s="49"/>
      <c r="U13" s="49"/>
      <c r="V13" s="49"/>
      <c r="W13" s="49"/>
      <c r="X13" s="49"/>
      <c r="Y13" s="49"/>
      <c r="Z13" s="49"/>
      <c r="AA13" s="49"/>
      <c r="AB13" s="49"/>
      <c r="AC13" s="49"/>
      <c r="AD13" s="49"/>
      <c r="AE13" s="49"/>
      <c r="AF13" s="47"/>
      <c r="AG13" s="47"/>
      <c r="AH13" s="35"/>
      <c r="AI13" s="48">
        <v>0</v>
      </c>
      <c r="AJ13" s="367"/>
      <c r="AK13" s="367"/>
      <c r="AL13" s="368"/>
      <c r="AM13" s="369"/>
      <c r="AN13" s="369"/>
      <c r="AO13" s="254"/>
      <c r="AP13" s="385"/>
    </row>
    <row r="14" spans="1:63" s="145" customFormat="1" ht="18.75" thickBot="1" x14ac:dyDescent="0.25">
      <c r="A14" s="269"/>
      <c r="B14" s="272"/>
      <c r="C14" s="264"/>
      <c r="D14" s="264"/>
      <c r="E14" s="228"/>
      <c r="F14" s="228"/>
      <c r="G14" s="101" t="s">
        <v>14</v>
      </c>
      <c r="H14" s="164">
        <v>5900173100</v>
      </c>
      <c r="I14" s="165">
        <v>706868073.64999998</v>
      </c>
      <c r="J14" s="142">
        <v>762181577</v>
      </c>
      <c r="K14" s="142">
        <v>762036331</v>
      </c>
      <c r="L14" s="165">
        <f>L10+L12</f>
        <v>1350000000</v>
      </c>
      <c r="M14" s="142"/>
      <c r="N14" s="142"/>
      <c r="O14" s="142"/>
      <c r="P14" s="142"/>
      <c r="Q14" s="165">
        <f>Q10+Q12</f>
        <v>1449900000</v>
      </c>
      <c r="R14" s="142"/>
      <c r="S14" s="142"/>
      <c r="T14" s="142"/>
      <c r="U14" s="142"/>
      <c r="V14" s="165">
        <f>V10+V12</f>
        <v>1557192600</v>
      </c>
      <c r="W14" s="142"/>
      <c r="X14" s="142"/>
      <c r="Y14" s="142"/>
      <c r="Z14" s="142"/>
      <c r="AA14" s="165">
        <f>AA10+AA12</f>
        <v>836212426</v>
      </c>
      <c r="AB14" s="142"/>
      <c r="AC14" s="142"/>
      <c r="AD14" s="142"/>
      <c r="AE14" s="142"/>
      <c r="AF14" s="40"/>
      <c r="AG14" s="40"/>
      <c r="AH14" s="51"/>
      <c r="AI14" s="370">
        <f>AI10+AI12</f>
        <v>762036331</v>
      </c>
      <c r="AJ14" s="371"/>
      <c r="AK14" s="371"/>
      <c r="AL14" s="372"/>
      <c r="AM14" s="373"/>
      <c r="AN14" s="373"/>
      <c r="AO14" s="274"/>
      <c r="AP14" s="386"/>
      <c r="AQ14" s="144"/>
      <c r="AR14" s="144"/>
      <c r="AS14" s="144"/>
      <c r="AT14" s="144"/>
      <c r="AU14" s="144"/>
      <c r="AV14" s="144"/>
      <c r="AW14" s="144"/>
      <c r="AX14" s="144"/>
      <c r="AY14" s="144"/>
      <c r="AZ14" s="144"/>
      <c r="BA14" s="144"/>
      <c r="BB14" s="144"/>
      <c r="BC14" s="144"/>
      <c r="BD14" s="144"/>
      <c r="BE14" s="144"/>
      <c r="BF14" s="144"/>
      <c r="BG14" s="144"/>
      <c r="BH14" s="144"/>
      <c r="BI14" s="144"/>
      <c r="BJ14" s="144"/>
      <c r="BK14" s="144"/>
    </row>
    <row r="15" spans="1:63" s="5" customFormat="1" ht="15" x14ac:dyDescent="0.25">
      <c r="A15" s="224" t="s">
        <v>152</v>
      </c>
      <c r="B15" s="271">
        <v>2</v>
      </c>
      <c r="C15" s="263" t="s">
        <v>215</v>
      </c>
      <c r="D15" s="263" t="s">
        <v>150</v>
      </c>
      <c r="E15" s="228"/>
      <c r="F15" s="228"/>
      <c r="G15" s="102" t="s">
        <v>9</v>
      </c>
      <c r="H15" s="163">
        <v>1125000</v>
      </c>
      <c r="I15" s="105">
        <v>56250</v>
      </c>
      <c r="J15" s="105">
        <v>56250</v>
      </c>
      <c r="K15" s="105">
        <v>75300</v>
      </c>
      <c r="L15" s="105">
        <v>337500</v>
      </c>
      <c r="M15" s="105"/>
      <c r="N15" s="105"/>
      <c r="O15" s="105"/>
      <c r="P15" s="105"/>
      <c r="Q15" s="105">
        <v>337500</v>
      </c>
      <c r="R15" s="105"/>
      <c r="S15" s="105"/>
      <c r="T15" s="105"/>
      <c r="U15" s="105"/>
      <c r="V15" s="105">
        <v>337500</v>
      </c>
      <c r="W15" s="105"/>
      <c r="X15" s="105"/>
      <c r="Y15" s="105"/>
      <c r="Z15" s="105"/>
      <c r="AA15" s="105">
        <v>56250</v>
      </c>
      <c r="AB15" s="105"/>
      <c r="AC15" s="105"/>
      <c r="AD15" s="105"/>
      <c r="AE15" s="105"/>
      <c r="AF15" s="106"/>
      <c r="AG15" s="106"/>
      <c r="AH15" s="107"/>
      <c r="AI15" s="45">
        <v>75300</v>
      </c>
      <c r="AJ15" s="362">
        <f t="shared" ref="AJ15" si="0">AI15/J15</f>
        <v>1.3386666666666667</v>
      </c>
      <c r="AK15" s="362">
        <f>AI15/H15</f>
        <v>6.6933333333333331E-2</v>
      </c>
      <c r="AL15" s="236" t="s">
        <v>222</v>
      </c>
      <c r="AM15" s="364" t="s">
        <v>218</v>
      </c>
      <c r="AN15" s="364" t="s">
        <v>219</v>
      </c>
      <c r="AO15" s="253" t="s">
        <v>223</v>
      </c>
      <c r="AP15" s="387" t="s">
        <v>224</v>
      </c>
      <c r="AQ15" s="144"/>
      <c r="AR15" s="144"/>
      <c r="AS15" s="144"/>
      <c r="AT15" s="144"/>
      <c r="AU15" s="144"/>
      <c r="AV15" s="144"/>
      <c r="AW15" s="144"/>
      <c r="AX15" s="144"/>
      <c r="AY15" s="144"/>
      <c r="AZ15" s="144"/>
      <c r="BA15" s="144"/>
      <c r="BB15" s="144"/>
      <c r="BC15" s="144"/>
      <c r="BD15" s="144"/>
      <c r="BE15" s="144"/>
      <c r="BF15" s="144"/>
      <c r="BG15" s="144"/>
      <c r="BH15" s="144"/>
      <c r="BI15" s="144"/>
      <c r="BJ15" s="144"/>
      <c r="BK15" s="144"/>
    </row>
    <row r="16" spans="1:63" s="5" customFormat="1" ht="18" x14ac:dyDescent="0.2">
      <c r="A16" s="225"/>
      <c r="B16" s="271"/>
      <c r="C16" s="263"/>
      <c r="D16" s="263"/>
      <c r="E16" s="228"/>
      <c r="F16" s="228"/>
      <c r="G16" s="99" t="s">
        <v>10</v>
      </c>
      <c r="H16" s="153">
        <v>10961469339</v>
      </c>
      <c r="I16" s="162">
        <v>1344237809</v>
      </c>
      <c r="J16" s="39">
        <v>1414072899</v>
      </c>
      <c r="K16" s="39">
        <v>1401669991</v>
      </c>
      <c r="L16" s="162">
        <v>2500000000</v>
      </c>
      <c r="M16" s="39"/>
      <c r="N16" s="39"/>
      <c r="O16" s="39"/>
      <c r="P16" s="39"/>
      <c r="Q16" s="162">
        <v>2685000000</v>
      </c>
      <c r="R16" s="39"/>
      <c r="S16" s="39"/>
      <c r="T16" s="39"/>
      <c r="U16" s="39"/>
      <c r="V16" s="162">
        <v>2883690000</v>
      </c>
      <c r="W16" s="39"/>
      <c r="X16" s="39"/>
      <c r="Y16" s="39"/>
      <c r="Z16" s="39"/>
      <c r="AA16" s="162">
        <v>1548541530</v>
      </c>
      <c r="AB16" s="39"/>
      <c r="AC16" s="39"/>
      <c r="AD16" s="39"/>
      <c r="AE16" s="39"/>
      <c r="AF16" s="39"/>
      <c r="AG16" s="39"/>
      <c r="AH16" s="35"/>
      <c r="AI16" s="366">
        <v>1401669991</v>
      </c>
      <c r="AJ16" s="367"/>
      <c r="AK16" s="367"/>
      <c r="AL16" s="237"/>
      <c r="AM16" s="369"/>
      <c r="AN16" s="369"/>
      <c r="AO16" s="254"/>
      <c r="AP16" s="385"/>
      <c r="AQ16" s="144"/>
      <c r="AR16" s="144"/>
      <c r="AS16" s="144"/>
      <c r="AT16" s="144"/>
      <c r="AU16" s="144"/>
      <c r="AV16" s="144"/>
      <c r="AW16" s="144"/>
      <c r="AX16" s="144"/>
      <c r="AY16" s="144"/>
      <c r="AZ16" s="144"/>
      <c r="BA16" s="144"/>
      <c r="BB16" s="144"/>
      <c r="BC16" s="144"/>
      <c r="BD16" s="144"/>
      <c r="BE16" s="144"/>
      <c r="BF16" s="144"/>
      <c r="BG16" s="144"/>
      <c r="BH16" s="144"/>
      <c r="BI16" s="144"/>
      <c r="BJ16" s="144"/>
      <c r="BK16" s="144"/>
    </row>
    <row r="17" spans="1:63" s="5" customFormat="1" ht="18" x14ac:dyDescent="0.25">
      <c r="A17" s="225"/>
      <c r="B17" s="271"/>
      <c r="C17" s="263"/>
      <c r="D17" s="263"/>
      <c r="E17" s="228"/>
      <c r="F17" s="228"/>
      <c r="G17" s="99" t="s">
        <v>11</v>
      </c>
      <c r="H17" s="154"/>
      <c r="I17" s="46"/>
      <c r="J17" s="46"/>
      <c r="K17" s="46"/>
      <c r="L17" s="46"/>
      <c r="M17" s="46"/>
      <c r="N17" s="46"/>
      <c r="O17" s="46"/>
      <c r="P17" s="46"/>
      <c r="Q17" s="46"/>
      <c r="R17" s="46"/>
      <c r="S17" s="46"/>
      <c r="T17" s="46"/>
      <c r="U17" s="46"/>
      <c r="V17" s="46"/>
      <c r="W17" s="46"/>
      <c r="X17" s="46"/>
      <c r="Y17" s="46"/>
      <c r="Z17" s="46"/>
      <c r="AA17" s="46"/>
      <c r="AB17" s="46"/>
      <c r="AC17" s="46"/>
      <c r="AD17" s="46"/>
      <c r="AE17" s="46"/>
      <c r="AF17" s="47"/>
      <c r="AG17" s="47"/>
      <c r="AH17" s="35"/>
      <c r="AI17" s="47"/>
      <c r="AJ17" s="367"/>
      <c r="AK17" s="367"/>
      <c r="AL17" s="237"/>
      <c r="AM17" s="369"/>
      <c r="AN17" s="369"/>
      <c r="AO17" s="254"/>
      <c r="AP17" s="385"/>
      <c r="AQ17" s="144"/>
      <c r="AR17" s="144"/>
      <c r="AS17" s="144"/>
      <c r="AT17" s="144"/>
      <c r="AU17" s="144"/>
      <c r="AV17" s="144"/>
      <c r="AW17" s="144"/>
      <c r="AX17" s="144"/>
      <c r="AY17" s="144"/>
      <c r="AZ17" s="144"/>
      <c r="BA17" s="144"/>
      <c r="BB17" s="144"/>
      <c r="BC17" s="144"/>
      <c r="BD17" s="144"/>
      <c r="BE17" s="144"/>
      <c r="BF17" s="144"/>
      <c r="BG17" s="144"/>
      <c r="BH17" s="144"/>
      <c r="BI17" s="144"/>
      <c r="BJ17" s="144"/>
      <c r="BK17" s="144"/>
    </row>
    <row r="18" spans="1:63" s="5" customFormat="1" ht="18" x14ac:dyDescent="0.25">
      <c r="A18" s="225"/>
      <c r="B18" s="271"/>
      <c r="C18" s="263"/>
      <c r="D18" s="263"/>
      <c r="E18" s="228"/>
      <c r="F18" s="228"/>
      <c r="G18" s="99" t="s">
        <v>12</v>
      </c>
      <c r="H18" s="158">
        <v>0</v>
      </c>
      <c r="I18" s="50">
        <v>0</v>
      </c>
      <c r="J18" s="50"/>
      <c r="K18" s="50">
        <v>0</v>
      </c>
      <c r="L18" s="50">
        <v>0</v>
      </c>
      <c r="M18" s="50"/>
      <c r="N18" s="50"/>
      <c r="O18" s="50"/>
      <c r="P18" s="50"/>
      <c r="Q18" s="50">
        <v>0</v>
      </c>
      <c r="R18" s="50"/>
      <c r="S18" s="50"/>
      <c r="T18" s="50"/>
      <c r="U18" s="50"/>
      <c r="V18" s="50">
        <v>0</v>
      </c>
      <c r="W18" s="50"/>
      <c r="X18" s="50"/>
      <c r="Y18" s="50"/>
      <c r="Z18" s="50"/>
      <c r="AA18" s="50">
        <v>0</v>
      </c>
      <c r="AB18" s="50"/>
      <c r="AC18" s="50"/>
      <c r="AD18" s="50"/>
      <c r="AE18" s="50"/>
      <c r="AF18" s="39"/>
      <c r="AG18" s="39"/>
      <c r="AH18" s="39"/>
      <c r="AI18" s="374">
        <v>0</v>
      </c>
      <c r="AJ18" s="367"/>
      <c r="AK18" s="367"/>
      <c r="AL18" s="237"/>
      <c r="AM18" s="369"/>
      <c r="AN18" s="369"/>
      <c r="AO18" s="254"/>
      <c r="AP18" s="385"/>
      <c r="AQ18" s="144"/>
      <c r="AR18" s="144"/>
      <c r="AS18" s="144"/>
      <c r="AT18" s="144"/>
      <c r="AU18" s="144"/>
      <c r="AV18" s="144"/>
      <c r="AW18" s="144"/>
      <c r="AX18" s="144"/>
      <c r="AY18" s="144"/>
      <c r="AZ18" s="144"/>
      <c r="BA18" s="144"/>
      <c r="BB18" s="144"/>
      <c r="BC18" s="144"/>
      <c r="BD18" s="144"/>
      <c r="BE18" s="144"/>
      <c r="BF18" s="144"/>
      <c r="BG18" s="144"/>
      <c r="BH18" s="144"/>
      <c r="BI18" s="144"/>
      <c r="BJ18" s="144"/>
      <c r="BK18" s="144"/>
    </row>
    <row r="19" spans="1:63" s="5" customFormat="1" ht="18" x14ac:dyDescent="0.25">
      <c r="A19" s="225"/>
      <c r="B19" s="271"/>
      <c r="C19" s="263"/>
      <c r="D19" s="263"/>
      <c r="E19" s="228"/>
      <c r="F19" s="228"/>
      <c r="G19" s="99" t="s">
        <v>13</v>
      </c>
      <c r="H19" s="156"/>
      <c r="I19" s="49"/>
      <c r="J19" s="49"/>
      <c r="K19" s="49"/>
      <c r="L19" s="49"/>
      <c r="M19" s="49"/>
      <c r="N19" s="49"/>
      <c r="O19" s="49"/>
      <c r="P19" s="49"/>
      <c r="Q19" s="49"/>
      <c r="R19" s="49"/>
      <c r="S19" s="49"/>
      <c r="T19" s="49"/>
      <c r="U19" s="49"/>
      <c r="V19" s="49"/>
      <c r="W19" s="49"/>
      <c r="X19" s="49"/>
      <c r="Y19" s="49"/>
      <c r="Z19" s="49"/>
      <c r="AA19" s="49"/>
      <c r="AB19" s="49"/>
      <c r="AC19" s="49"/>
      <c r="AD19" s="49"/>
      <c r="AE19" s="49"/>
      <c r="AF19" s="47"/>
      <c r="AG19" s="47"/>
      <c r="AH19" s="35"/>
      <c r="AI19" s="366"/>
      <c r="AJ19" s="367"/>
      <c r="AK19" s="367"/>
      <c r="AL19" s="237"/>
      <c r="AM19" s="369"/>
      <c r="AN19" s="369"/>
      <c r="AO19" s="254"/>
      <c r="AP19" s="385"/>
      <c r="AQ19" s="144"/>
      <c r="AR19" s="144"/>
      <c r="AS19" s="144"/>
      <c r="AT19" s="144"/>
      <c r="AU19" s="144"/>
      <c r="AV19" s="144"/>
      <c r="AW19" s="144"/>
      <c r="AX19" s="144"/>
      <c r="AY19" s="144"/>
      <c r="AZ19" s="144"/>
      <c r="BA19" s="144"/>
      <c r="BB19" s="144"/>
      <c r="BC19" s="144"/>
      <c r="BD19" s="144"/>
      <c r="BE19" s="144"/>
      <c r="BF19" s="144"/>
      <c r="BG19" s="144"/>
      <c r="BH19" s="144"/>
      <c r="BI19" s="144"/>
      <c r="BJ19" s="144"/>
      <c r="BK19" s="144"/>
    </row>
    <row r="20" spans="1:63" s="5" customFormat="1" ht="18.75" thickBot="1" x14ac:dyDescent="0.25">
      <c r="A20" s="226"/>
      <c r="B20" s="271"/>
      <c r="C20" s="263"/>
      <c r="D20" s="263"/>
      <c r="E20" s="228"/>
      <c r="F20" s="228"/>
      <c r="G20" s="100" t="s">
        <v>14</v>
      </c>
      <c r="H20" s="159">
        <v>10961469339</v>
      </c>
      <c r="I20" s="141">
        <v>1344237809.0000002</v>
      </c>
      <c r="J20" s="41">
        <v>1414072899</v>
      </c>
      <c r="K20" s="41">
        <v>1401669991</v>
      </c>
      <c r="L20" s="162">
        <f>L16+L18</f>
        <v>2500000000</v>
      </c>
      <c r="M20" s="41"/>
      <c r="N20" s="41"/>
      <c r="O20" s="41"/>
      <c r="P20" s="41"/>
      <c r="Q20" s="165">
        <f>Q16+Q18</f>
        <v>2685000000</v>
      </c>
      <c r="R20" s="41"/>
      <c r="S20" s="41"/>
      <c r="T20" s="41"/>
      <c r="U20" s="41"/>
      <c r="V20" s="165">
        <f>V16+V18</f>
        <v>2883690000</v>
      </c>
      <c r="W20" s="41"/>
      <c r="X20" s="41"/>
      <c r="Y20" s="41"/>
      <c r="Z20" s="41"/>
      <c r="AA20" s="165">
        <f>AA16+AA18</f>
        <v>1548541530</v>
      </c>
      <c r="AB20" s="41"/>
      <c r="AC20" s="41"/>
      <c r="AD20" s="41"/>
      <c r="AE20" s="41"/>
      <c r="AF20" s="41"/>
      <c r="AG20" s="41"/>
      <c r="AH20" s="42"/>
      <c r="AI20" s="375">
        <f>AI16+AI18</f>
        <v>1401669991</v>
      </c>
      <c r="AJ20" s="371"/>
      <c r="AK20" s="371"/>
      <c r="AL20" s="273"/>
      <c r="AM20" s="373"/>
      <c r="AN20" s="373"/>
      <c r="AO20" s="274"/>
      <c r="AP20" s="386"/>
      <c r="AQ20" s="144"/>
      <c r="AR20" s="144"/>
      <c r="AS20" s="144"/>
      <c r="AT20" s="144"/>
      <c r="AU20" s="144"/>
      <c r="AV20" s="144"/>
      <c r="AW20" s="144"/>
      <c r="AX20" s="144"/>
      <c r="AY20" s="144"/>
      <c r="AZ20" s="144"/>
      <c r="BA20" s="144"/>
      <c r="BB20" s="144"/>
      <c r="BC20" s="144"/>
      <c r="BD20" s="144"/>
      <c r="BE20" s="144"/>
      <c r="BF20" s="144"/>
      <c r="BG20" s="144"/>
      <c r="BH20" s="144"/>
      <c r="BI20" s="144"/>
      <c r="BJ20" s="144"/>
      <c r="BK20" s="144"/>
    </row>
    <row r="21" spans="1:63" s="143" customFormat="1" ht="15" x14ac:dyDescent="0.25">
      <c r="A21" s="256" t="s">
        <v>153</v>
      </c>
      <c r="B21" s="259">
        <v>3</v>
      </c>
      <c r="C21" s="262" t="s">
        <v>216</v>
      </c>
      <c r="D21" s="262" t="s">
        <v>150</v>
      </c>
      <c r="E21" s="228"/>
      <c r="F21" s="228"/>
      <c r="G21" s="98" t="s">
        <v>9</v>
      </c>
      <c r="H21" s="157">
        <v>1</v>
      </c>
      <c r="I21" s="32">
        <v>1</v>
      </c>
      <c r="J21" s="32">
        <v>1</v>
      </c>
      <c r="K21" s="32">
        <v>1</v>
      </c>
      <c r="L21" s="32">
        <v>1</v>
      </c>
      <c r="M21" s="32"/>
      <c r="N21" s="32"/>
      <c r="O21" s="32"/>
      <c r="P21" s="32"/>
      <c r="Q21" s="32">
        <v>1</v>
      </c>
      <c r="R21" s="32"/>
      <c r="S21" s="32"/>
      <c r="T21" s="32"/>
      <c r="U21" s="32"/>
      <c r="V21" s="32">
        <v>1</v>
      </c>
      <c r="W21" s="32"/>
      <c r="X21" s="32"/>
      <c r="Y21" s="32"/>
      <c r="Z21" s="32"/>
      <c r="AA21" s="32">
        <v>1</v>
      </c>
      <c r="AB21" s="32"/>
      <c r="AC21" s="32"/>
      <c r="AD21" s="32"/>
      <c r="AE21" s="32"/>
      <c r="AF21" s="37"/>
      <c r="AG21" s="37"/>
      <c r="AH21" s="38"/>
      <c r="AI21" s="33">
        <v>1</v>
      </c>
      <c r="AJ21" s="362">
        <f t="shared" ref="AJ21" si="1">AI21/J21</f>
        <v>1</v>
      </c>
      <c r="AK21" s="376">
        <f>AI21/H21</f>
        <v>1</v>
      </c>
      <c r="AL21" s="236" t="s">
        <v>225</v>
      </c>
      <c r="AM21" s="364" t="s">
        <v>218</v>
      </c>
      <c r="AN21" s="364" t="s">
        <v>219</v>
      </c>
      <c r="AO21" s="253" t="s">
        <v>226</v>
      </c>
      <c r="AP21" s="387" t="s">
        <v>227</v>
      </c>
      <c r="AQ21" s="144"/>
      <c r="AR21" s="144"/>
      <c r="AS21" s="144"/>
      <c r="AT21" s="144"/>
      <c r="AU21" s="144"/>
      <c r="AV21" s="144"/>
      <c r="AW21" s="144"/>
      <c r="AX21" s="144"/>
      <c r="AY21" s="144"/>
      <c r="AZ21" s="144"/>
      <c r="BA21" s="144"/>
      <c r="BB21" s="144"/>
      <c r="BC21" s="144"/>
      <c r="BD21" s="144"/>
      <c r="BE21" s="144"/>
      <c r="BF21" s="144"/>
      <c r="BG21" s="144"/>
      <c r="BH21" s="144"/>
      <c r="BI21" s="144"/>
      <c r="BJ21" s="144"/>
      <c r="BK21" s="144"/>
    </row>
    <row r="22" spans="1:63" s="144" customFormat="1" ht="18" x14ac:dyDescent="0.2">
      <c r="A22" s="257"/>
      <c r="B22" s="260"/>
      <c r="C22" s="263"/>
      <c r="D22" s="263"/>
      <c r="E22" s="228"/>
      <c r="F22" s="228"/>
      <c r="G22" s="99" t="s">
        <v>10</v>
      </c>
      <c r="H22" s="153">
        <v>5040496641</v>
      </c>
      <c r="I22" s="162">
        <v>616570137</v>
      </c>
      <c r="J22" s="39">
        <v>568813013</v>
      </c>
      <c r="K22" s="39">
        <v>568547877</v>
      </c>
      <c r="L22" s="162">
        <v>1150000000</v>
      </c>
      <c r="M22" s="39"/>
      <c r="N22" s="39"/>
      <c r="O22" s="39"/>
      <c r="P22" s="39"/>
      <c r="Q22" s="162">
        <v>1235100000</v>
      </c>
      <c r="R22" s="39"/>
      <c r="S22" s="39"/>
      <c r="T22" s="39"/>
      <c r="U22" s="39"/>
      <c r="V22" s="162">
        <v>1326497400</v>
      </c>
      <c r="W22" s="39"/>
      <c r="X22" s="39"/>
      <c r="Y22" s="39"/>
      <c r="Z22" s="39"/>
      <c r="AA22" s="162">
        <v>712329104</v>
      </c>
      <c r="AB22" s="39"/>
      <c r="AC22" s="39"/>
      <c r="AD22" s="39"/>
      <c r="AE22" s="39"/>
      <c r="AF22" s="39"/>
      <c r="AG22" s="39"/>
      <c r="AH22" s="36"/>
      <c r="AI22" s="374">
        <v>568547877</v>
      </c>
      <c r="AJ22" s="367"/>
      <c r="AK22" s="377"/>
      <c r="AL22" s="237"/>
      <c r="AM22" s="369"/>
      <c r="AN22" s="369"/>
      <c r="AO22" s="254"/>
      <c r="AP22" s="385"/>
    </row>
    <row r="23" spans="1:63" s="144" customFormat="1" ht="18" x14ac:dyDescent="0.25">
      <c r="A23" s="257"/>
      <c r="B23" s="260"/>
      <c r="C23" s="263"/>
      <c r="D23" s="263"/>
      <c r="E23" s="228"/>
      <c r="F23" s="228"/>
      <c r="G23" s="99" t="s">
        <v>11</v>
      </c>
      <c r="H23" s="154"/>
      <c r="I23" s="46"/>
      <c r="J23" s="46"/>
      <c r="K23" s="46"/>
      <c r="L23" s="46"/>
      <c r="M23" s="46"/>
      <c r="N23" s="46"/>
      <c r="O23" s="46"/>
      <c r="P23" s="46"/>
      <c r="Q23" s="46"/>
      <c r="R23" s="46"/>
      <c r="S23" s="46"/>
      <c r="T23" s="46"/>
      <c r="U23" s="46"/>
      <c r="V23" s="46"/>
      <c r="W23" s="46"/>
      <c r="X23" s="46"/>
      <c r="Y23" s="46"/>
      <c r="Z23" s="46"/>
      <c r="AA23" s="46"/>
      <c r="AB23" s="46"/>
      <c r="AC23" s="46"/>
      <c r="AD23" s="46"/>
      <c r="AE23" s="46"/>
      <c r="AF23" s="47"/>
      <c r="AG23" s="47"/>
      <c r="AH23" s="35"/>
      <c r="AI23" s="47"/>
      <c r="AJ23" s="367"/>
      <c r="AK23" s="377"/>
      <c r="AL23" s="237"/>
      <c r="AM23" s="369"/>
      <c r="AN23" s="369"/>
      <c r="AO23" s="254"/>
      <c r="AP23" s="385"/>
    </row>
    <row r="24" spans="1:63" s="144" customFormat="1" ht="18" x14ac:dyDescent="0.25">
      <c r="A24" s="257"/>
      <c r="B24" s="260"/>
      <c r="C24" s="263"/>
      <c r="D24" s="263"/>
      <c r="E24" s="228"/>
      <c r="F24" s="228"/>
      <c r="G24" s="99" t="s">
        <v>12</v>
      </c>
      <c r="H24" s="155">
        <v>0</v>
      </c>
      <c r="I24" s="139">
        <v>0</v>
      </c>
      <c r="J24" s="46"/>
      <c r="K24" s="46">
        <v>0</v>
      </c>
      <c r="L24" s="46">
        <v>0</v>
      </c>
      <c r="M24" s="46"/>
      <c r="N24" s="46"/>
      <c r="O24" s="46"/>
      <c r="P24" s="46"/>
      <c r="Q24" s="46">
        <v>0</v>
      </c>
      <c r="R24" s="46"/>
      <c r="S24" s="46"/>
      <c r="T24" s="46"/>
      <c r="U24" s="46"/>
      <c r="V24" s="46">
        <v>0</v>
      </c>
      <c r="W24" s="46"/>
      <c r="X24" s="46"/>
      <c r="Y24" s="46"/>
      <c r="Z24" s="46"/>
      <c r="AA24" s="46">
        <v>0</v>
      </c>
      <c r="AB24" s="46"/>
      <c r="AC24" s="46"/>
      <c r="AD24" s="46"/>
      <c r="AE24" s="46"/>
      <c r="AF24" s="39"/>
      <c r="AG24" s="39"/>
      <c r="AH24" s="35"/>
      <c r="AI24" s="47">
        <v>0</v>
      </c>
      <c r="AJ24" s="367"/>
      <c r="AK24" s="377"/>
      <c r="AL24" s="237"/>
      <c r="AM24" s="369"/>
      <c r="AN24" s="369"/>
      <c r="AO24" s="254"/>
      <c r="AP24" s="385"/>
    </row>
    <row r="25" spans="1:63" s="144" customFormat="1" ht="18" x14ac:dyDescent="0.25">
      <c r="A25" s="257"/>
      <c r="B25" s="260"/>
      <c r="C25" s="263"/>
      <c r="D25" s="263"/>
      <c r="E25" s="228"/>
      <c r="F25" s="228"/>
      <c r="G25" s="99" t="s">
        <v>13</v>
      </c>
      <c r="H25" s="156"/>
      <c r="I25" s="49"/>
      <c r="J25" s="49"/>
      <c r="K25" s="49"/>
      <c r="L25" s="49"/>
      <c r="M25" s="49"/>
      <c r="N25" s="49"/>
      <c r="O25" s="49"/>
      <c r="P25" s="49"/>
      <c r="Q25" s="49"/>
      <c r="R25" s="49"/>
      <c r="S25" s="49"/>
      <c r="T25" s="49"/>
      <c r="U25" s="49"/>
      <c r="V25" s="49"/>
      <c r="W25" s="49"/>
      <c r="X25" s="49"/>
      <c r="Y25" s="49"/>
      <c r="Z25" s="49"/>
      <c r="AA25" s="49"/>
      <c r="AB25" s="49"/>
      <c r="AC25" s="49"/>
      <c r="AD25" s="49"/>
      <c r="AE25" s="49"/>
      <c r="AF25" s="47"/>
      <c r="AG25" s="47"/>
      <c r="AH25" s="35"/>
      <c r="AI25" s="47"/>
      <c r="AJ25" s="367"/>
      <c r="AK25" s="377"/>
      <c r="AL25" s="237"/>
      <c r="AM25" s="369"/>
      <c r="AN25" s="369"/>
      <c r="AO25" s="254"/>
      <c r="AP25" s="385"/>
    </row>
    <row r="26" spans="1:63" s="145" customFormat="1" ht="18.75" thickBot="1" x14ac:dyDescent="0.25">
      <c r="A26" s="258"/>
      <c r="B26" s="261"/>
      <c r="C26" s="264"/>
      <c r="D26" s="264"/>
      <c r="E26" s="229"/>
      <c r="F26" s="266"/>
      <c r="G26" s="101" t="s">
        <v>14</v>
      </c>
      <c r="H26" s="164">
        <v>5040496641</v>
      </c>
      <c r="I26" s="142">
        <v>616570137</v>
      </c>
      <c r="J26" s="40">
        <v>568813013</v>
      </c>
      <c r="K26" s="40">
        <v>568547877</v>
      </c>
      <c r="L26" s="165">
        <f>L22+L24</f>
        <v>1150000000</v>
      </c>
      <c r="M26" s="40"/>
      <c r="N26" s="40"/>
      <c r="O26" s="40"/>
      <c r="P26" s="40"/>
      <c r="Q26" s="165">
        <f>Q22+Q24</f>
        <v>1235100000</v>
      </c>
      <c r="R26" s="40"/>
      <c r="S26" s="40"/>
      <c r="T26" s="40"/>
      <c r="U26" s="40"/>
      <c r="V26" s="165">
        <f>V22+V24</f>
        <v>1326497400</v>
      </c>
      <c r="W26" s="40"/>
      <c r="X26" s="40"/>
      <c r="Y26" s="40"/>
      <c r="Z26" s="40"/>
      <c r="AA26" s="165">
        <f>AA22+AA24</f>
        <v>712329104</v>
      </c>
      <c r="AB26" s="40"/>
      <c r="AC26" s="40"/>
      <c r="AD26" s="40"/>
      <c r="AE26" s="40"/>
      <c r="AF26" s="40"/>
      <c r="AG26" s="40"/>
      <c r="AH26" s="51"/>
      <c r="AI26" s="370">
        <f>AI22+AI24</f>
        <v>568547877</v>
      </c>
      <c r="AJ26" s="371"/>
      <c r="AK26" s="378"/>
      <c r="AL26" s="238"/>
      <c r="AM26" s="373"/>
      <c r="AN26" s="373"/>
      <c r="AO26" s="255"/>
      <c r="AP26" s="388"/>
      <c r="AQ26" s="144"/>
      <c r="AR26" s="144"/>
      <c r="AS26" s="144"/>
      <c r="AT26" s="144"/>
      <c r="AU26" s="144"/>
      <c r="AV26" s="144"/>
      <c r="AW26" s="144"/>
      <c r="AX26" s="144"/>
      <c r="AY26" s="144"/>
      <c r="AZ26" s="144"/>
      <c r="BA26" s="144"/>
      <c r="BB26" s="144"/>
      <c r="BC26" s="144"/>
      <c r="BD26" s="144"/>
      <c r="BE26" s="144"/>
      <c r="BF26" s="144"/>
      <c r="BG26" s="144"/>
      <c r="BH26" s="144"/>
      <c r="BI26" s="144"/>
      <c r="BJ26" s="144"/>
      <c r="BK26" s="144"/>
    </row>
    <row r="27" spans="1:63" s="150" customFormat="1" ht="31.5" customHeight="1" x14ac:dyDescent="0.25">
      <c r="A27" s="243" t="s">
        <v>15</v>
      </c>
      <c r="B27" s="244"/>
      <c r="C27" s="244"/>
      <c r="D27" s="244"/>
      <c r="E27" s="244"/>
      <c r="F27" s="245"/>
      <c r="G27" s="98" t="s">
        <v>10</v>
      </c>
      <c r="H27" s="146">
        <f>H10+H16+H22</f>
        <v>21902139080</v>
      </c>
      <c r="I27" s="166">
        <f>I10+I16+I22</f>
        <v>2667676020</v>
      </c>
      <c r="J27" s="147">
        <v>2745067489</v>
      </c>
      <c r="K27" s="147">
        <f>K10+K16+K22</f>
        <v>2732254199</v>
      </c>
      <c r="L27" s="162">
        <f>L10+L16+L22</f>
        <v>5000000000</v>
      </c>
      <c r="M27" s="147"/>
      <c r="N27" s="147"/>
      <c r="O27" s="147"/>
      <c r="P27" s="147"/>
      <c r="Q27" s="162">
        <f>Q10+Q16+Q22</f>
        <v>5370000000</v>
      </c>
      <c r="R27" s="147"/>
      <c r="S27" s="147"/>
      <c r="T27" s="147"/>
      <c r="U27" s="147"/>
      <c r="V27" s="162">
        <f>V10+V16+V22</f>
        <v>5767380000</v>
      </c>
      <c r="W27" s="147"/>
      <c r="X27" s="147"/>
      <c r="Y27" s="147"/>
      <c r="Z27" s="147"/>
      <c r="AA27" s="162">
        <f>AA10+AA16+AA22</f>
        <v>3097083060</v>
      </c>
      <c r="AB27" s="147"/>
      <c r="AC27" s="147"/>
      <c r="AD27" s="147"/>
      <c r="AE27" s="147"/>
      <c r="AF27" s="148"/>
      <c r="AG27" s="148"/>
      <c r="AH27" s="149"/>
      <c r="AI27" s="379">
        <f>AI10+AI16+AI22</f>
        <v>2732254199</v>
      </c>
      <c r="AJ27" s="380"/>
      <c r="AK27" s="103"/>
      <c r="AL27" s="104"/>
      <c r="AM27" s="104"/>
      <c r="AN27" s="104"/>
      <c r="AO27" s="104"/>
      <c r="AP27" s="104"/>
      <c r="AQ27" s="151"/>
      <c r="AR27" s="151"/>
      <c r="AS27" s="151"/>
      <c r="AT27" s="151"/>
      <c r="AU27" s="151"/>
      <c r="AV27" s="151"/>
      <c r="AW27" s="151"/>
      <c r="AX27" s="151"/>
      <c r="AY27" s="151"/>
      <c r="AZ27" s="151"/>
      <c r="BA27" s="151"/>
      <c r="BB27" s="151"/>
      <c r="BC27" s="151"/>
      <c r="BD27" s="151"/>
      <c r="BE27" s="151"/>
      <c r="BF27" s="151"/>
      <c r="BG27" s="151"/>
      <c r="BH27" s="151"/>
      <c r="BI27" s="151"/>
      <c r="BJ27" s="151"/>
      <c r="BK27" s="151"/>
    </row>
    <row r="28" spans="1:63" s="151" customFormat="1" ht="28.5" customHeight="1" x14ac:dyDescent="0.25">
      <c r="A28" s="246"/>
      <c r="B28" s="247"/>
      <c r="C28" s="247"/>
      <c r="D28" s="247"/>
      <c r="E28" s="247"/>
      <c r="F28" s="248"/>
      <c r="G28" s="99" t="s">
        <v>12</v>
      </c>
      <c r="H28" s="160">
        <v>0</v>
      </c>
      <c r="I28" s="139">
        <v>0</v>
      </c>
      <c r="J28" s="46">
        <v>0</v>
      </c>
      <c r="K28" s="46">
        <v>0</v>
      </c>
      <c r="L28" s="46">
        <v>0</v>
      </c>
      <c r="M28" s="46"/>
      <c r="N28" s="46"/>
      <c r="O28" s="46"/>
      <c r="P28" s="46"/>
      <c r="Q28" s="46">
        <v>0</v>
      </c>
      <c r="R28" s="46"/>
      <c r="S28" s="46"/>
      <c r="T28" s="46"/>
      <c r="U28" s="46"/>
      <c r="V28" s="46">
        <v>0</v>
      </c>
      <c r="W28" s="46"/>
      <c r="X28" s="46"/>
      <c r="Y28" s="46"/>
      <c r="Z28" s="46"/>
      <c r="AA28" s="46">
        <v>0</v>
      </c>
      <c r="AB28" s="46"/>
      <c r="AC28" s="46"/>
      <c r="AD28" s="46"/>
      <c r="AE28" s="46"/>
      <c r="AF28" s="52"/>
      <c r="AG28" s="52"/>
      <c r="AH28" s="54"/>
      <c r="AI28" s="50">
        <f>AI12+AI18+AI24</f>
        <v>0</v>
      </c>
      <c r="AJ28" s="103"/>
      <c r="AK28" s="103"/>
      <c r="AL28" s="104"/>
      <c r="AM28" s="104"/>
      <c r="AN28" s="104"/>
      <c r="AO28" s="104"/>
      <c r="AP28" s="104"/>
    </row>
    <row r="29" spans="1:63" s="55" customFormat="1" ht="35.25" customHeight="1" thickBot="1" x14ac:dyDescent="0.3">
      <c r="A29" s="249"/>
      <c r="B29" s="250"/>
      <c r="C29" s="250"/>
      <c r="D29" s="250"/>
      <c r="E29" s="250"/>
      <c r="F29" s="251"/>
      <c r="G29" s="101" t="s">
        <v>15</v>
      </c>
      <c r="H29" s="152">
        <f>H27+H28</f>
        <v>21902139080</v>
      </c>
      <c r="I29" s="177">
        <f>+I27</f>
        <v>2667676020</v>
      </c>
      <c r="J29" s="115">
        <v>2745067489</v>
      </c>
      <c r="K29" s="115">
        <f>+K27</f>
        <v>2732254199</v>
      </c>
      <c r="L29" s="177">
        <f>L27+L28</f>
        <v>5000000000</v>
      </c>
      <c r="M29" s="115"/>
      <c r="N29" s="115"/>
      <c r="O29" s="115"/>
      <c r="P29" s="115"/>
      <c r="Q29" s="177">
        <f>Q27+Q28</f>
        <v>5370000000</v>
      </c>
      <c r="R29" s="115"/>
      <c r="S29" s="115"/>
      <c r="T29" s="115"/>
      <c r="U29" s="115"/>
      <c r="V29" s="177">
        <f>V27+V28</f>
        <v>5767380000</v>
      </c>
      <c r="W29" s="115"/>
      <c r="X29" s="115"/>
      <c r="Y29" s="115"/>
      <c r="Z29" s="115"/>
      <c r="AA29" s="177">
        <f>AA27+AA28</f>
        <v>3097083060</v>
      </c>
      <c r="AB29" s="115"/>
      <c r="AC29" s="115"/>
      <c r="AD29" s="115"/>
      <c r="AE29" s="115"/>
      <c r="AF29" s="116"/>
      <c r="AG29" s="116"/>
      <c r="AH29" s="117"/>
      <c r="AI29" s="115">
        <f>AI28+AI27</f>
        <v>2732254199</v>
      </c>
      <c r="AJ29" s="118"/>
      <c r="AK29" s="118"/>
      <c r="AL29" s="119"/>
      <c r="AM29" s="119"/>
      <c r="AN29" s="119"/>
      <c r="AO29" s="119"/>
      <c r="AP29" s="389"/>
      <c r="AQ29" s="391"/>
      <c r="AR29" s="391"/>
      <c r="AS29" s="391"/>
      <c r="AT29" s="391"/>
      <c r="AU29" s="151"/>
      <c r="AV29" s="151"/>
      <c r="AW29" s="151"/>
      <c r="AX29" s="151"/>
      <c r="AY29" s="151"/>
      <c r="AZ29" s="151"/>
      <c r="BA29" s="151"/>
      <c r="BB29" s="151"/>
      <c r="BC29" s="151"/>
      <c r="BD29" s="151"/>
      <c r="BE29" s="151"/>
      <c r="BF29" s="151"/>
      <c r="BG29" s="151"/>
      <c r="BH29" s="151"/>
      <c r="BI29" s="151"/>
      <c r="BJ29" s="151"/>
      <c r="BK29" s="151"/>
    </row>
    <row r="30" spans="1:63" ht="71.25" customHeight="1" x14ac:dyDescent="0.25">
      <c r="A30" s="252" t="s">
        <v>145</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row>
  </sheetData>
  <mergeCells count="65">
    <mergeCell ref="C15:C20"/>
    <mergeCell ref="AL15:AL20"/>
    <mergeCell ref="AO15:AO20"/>
    <mergeCell ref="AP15:AP20"/>
    <mergeCell ref="AN9:AN14"/>
    <mergeCell ref="AO9:AO14"/>
    <mergeCell ref="AJ9:AJ14"/>
    <mergeCell ref="AK9:AK14"/>
    <mergeCell ref="AJ15:AJ20"/>
    <mergeCell ref="AK15:AK20"/>
    <mergeCell ref="D15:D20"/>
    <mergeCell ref="AM21:AM26"/>
    <mergeCell ref="AN21:AN26"/>
    <mergeCell ref="AL21:AL26"/>
    <mergeCell ref="AM15:AM20"/>
    <mergeCell ref="AJ21:AJ26"/>
    <mergeCell ref="AK21:AK26"/>
    <mergeCell ref="A27:F29"/>
    <mergeCell ref="A30:AP30"/>
    <mergeCell ref="AO21:AO26"/>
    <mergeCell ref="AP21:AP26"/>
    <mergeCell ref="A21:A26"/>
    <mergeCell ref="B21:B26"/>
    <mergeCell ref="C21:C26"/>
    <mergeCell ref="D21:D26"/>
    <mergeCell ref="F9:F26"/>
    <mergeCell ref="AM9:AM14"/>
    <mergeCell ref="A9:A14"/>
    <mergeCell ref="B9:B14"/>
    <mergeCell ref="C9:C14"/>
    <mergeCell ref="D9:D14"/>
    <mergeCell ref="B15:B20"/>
    <mergeCell ref="AN15:AN20"/>
    <mergeCell ref="F1:AP1"/>
    <mergeCell ref="F2:AP2"/>
    <mergeCell ref="B6:D7"/>
    <mergeCell ref="A6:A8"/>
    <mergeCell ref="A15:A20"/>
    <mergeCell ref="E9:E26"/>
    <mergeCell ref="A1:E4"/>
    <mergeCell ref="AL6:AL8"/>
    <mergeCell ref="AL9:AL14"/>
    <mergeCell ref="AJ6:AJ8"/>
    <mergeCell ref="AM6:AM8"/>
    <mergeCell ref="E6:E8"/>
    <mergeCell ref="G6:G8"/>
    <mergeCell ref="H6:H8"/>
    <mergeCell ref="AK6:AK8"/>
    <mergeCell ref="I6:AE6"/>
    <mergeCell ref="AF6:AI6"/>
    <mergeCell ref="AP9:AP14"/>
    <mergeCell ref="F3:N3"/>
    <mergeCell ref="F4:N4"/>
    <mergeCell ref="O3:AP3"/>
    <mergeCell ref="O4:AP4"/>
    <mergeCell ref="V7:Z7"/>
    <mergeCell ref="AA7:AE7"/>
    <mergeCell ref="AF7:AI7"/>
    <mergeCell ref="I7:K7"/>
    <mergeCell ref="L7:P7"/>
    <mergeCell ref="Q7:U7"/>
    <mergeCell ref="F6:F8"/>
    <mergeCell ref="AP6:AP8"/>
    <mergeCell ref="AN6:AN8"/>
    <mergeCell ref="AO6:AO8"/>
  </mergeCells>
  <dataValidations count="1">
    <dataValidation type="list" allowBlank="1" showInputMessage="1" showErrorMessage="1" sqref="D9:D26">
      <formula1>"suma, creciente"</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9"/>
  <sheetViews>
    <sheetView view="pageBreakPreview" zoomScale="85" zoomScaleNormal="50" zoomScaleSheetLayoutView="85" workbookViewId="0">
      <selection activeCell="M11" sqref="M11"/>
    </sheetView>
  </sheetViews>
  <sheetFormatPr baseColWidth="10" defaultRowHeight="12.75" x14ac:dyDescent="0.25"/>
  <cols>
    <col min="1" max="1" width="12.28515625" style="8" customWidth="1"/>
    <col min="2" max="2" width="15.28515625" style="8" customWidth="1"/>
    <col min="3" max="3" width="32.7109375" style="25" customWidth="1"/>
    <col min="4" max="4" width="6.140625" style="8" customWidth="1"/>
    <col min="5" max="5" width="7.85546875" style="8" customWidth="1"/>
    <col min="6" max="6" width="9.42578125" style="8" customWidth="1"/>
    <col min="7" max="7" width="7" style="8" hidden="1" customWidth="1"/>
    <col min="8" max="8" width="6.7109375" style="8" hidden="1" customWidth="1"/>
    <col min="9" max="12" width="7" style="8" hidden="1" customWidth="1"/>
    <col min="13" max="13" width="7" style="8" customWidth="1"/>
    <col min="14" max="14" width="7" style="9" customWidth="1"/>
    <col min="15" max="18" width="9.5703125" style="9" customWidth="1"/>
    <col min="19" max="19" width="11.7109375" style="9" customWidth="1"/>
    <col min="20" max="21" width="8.7109375" style="9" customWidth="1"/>
    <col min="22" max="22" width="81.28515625" style="13" customWidth="1"/>
    <col min="23" max="23" width="15.7109375" style="13" customWidth="1"/>
    <col min="24" max="60" width="11.42578125" style="13"/>
    <col min="61" max="16384" width="11.42578125" style="8"/>
  </cols>
  <sheetData>
    <row r="1" spans="1:22" s="10" customFormat="1" ht="33" customHeight="1" x14ac:dyDescent="0.25">
      <c r="A1" s="277"/>
      <c r="B1" s="278"/>
      <c r="C1" s="283" t="s">
        <v>0</v>
      </c>
      <c r="D1" s="283"/>
      <c r="E1" s="283"/>
      <c r="F1" s="283"/>
      <c r="G1" s="283"/>
      <c r="H1" s="283"/>
      <c r="I1" s="283"/>
      <c r="J1" s="283"/>
      <c r="K1" s="283"/>
      <c r="L1" s="283"/>
      <c r="M1" s="283"/>
      <c r="N1" s="283"/>
      <c r="O1" s="283"/>
      <c r="P1" s="283"/>
      <c r="Q1" s="283"/>
      <c r="R1" s="283"/>
      <c r="S1" s="283"/>
      <c r="T1" s="283"/>
      <c r="U1" s="283"/>
      <c r="V1" s="284"/>
    </row>
    <row r="2" spans="1:22" s="10" customFormat="1" ht="30" customHeight="1" x14ac:dyDescent="0.25">
      <c r="A2" s="279"/>
      <c r="B2" s="280"/>
      <c r="C2" s="285" t="s">
        <v>142</v>
      </c>
      <c r="D2" s="285"/>
      <c r="E2" s="285"/>
      <c r="F2" s="285"/>
      <c r="G2" s="285"/>
      <c r="H2" s="285"/>
      <c r="I2" s="285"/>
      <c r="J2" s="285"/>
      <c r="K2" s="285"/>
      <c r="L2" s="285"/>
      <c r="M2" s="285"/>
      <c r="N2" s="285"/>
      <c r="O2" s="285"/>
      <c r="P2" s="285"/>
      <c r="Q2" s="285"/>
      <c r="R2" s="285"/>
      <c r="S2" s="285"/>
      <c r="T2" s="285"/>
      <c r="U2" s="285"/>
      <c r="V2" s="286"/>
    </row>
    <row r="3" spans="1:22" s="10" customFormat="1" ht="27.75" customHeight="1" x14ac:dyDescent="0.25">
      <c r="A3" s="279"/>
      <c r="B3" s="280"/>
      <c r="C3" s="53" t="s">
        <v>1</v>
      </c>
      <c r="D3" s="461" t="s">
        <v>208</v>
      </c>
      <c r="E3" s="461"/>
      <c r="F3" s="461"/>
      <c r="G3" s="461"/>
      <c r="H3" s="461"/>
      <c r="I3" s="461"/>
      <c r="J3" s="461"/>
      <c r="K3" s="461"/>
      <c r="L3" s="461"/>
      <c r="M3" s="461"/>
      <c r="N3" s="461"/>
      <c r="O3" s="461"/>
      <c r="P3" s="461"/>
      <c r="Q3" s="461"/>
      <c r="R3" s="461"/>
      <c r="S3" s="461"/>
      <c r="T3" s="461"/>
      <c r="U3" s="461"/>
      <c r="V3" s="460"/>
    </row>
    <row r="4" spans="1:22" s="10" customFormat="1" ht="33" customHeight="1" thickBot="1" x14ac:dyDescent="0.3">
      <c r="A4" s="281"/>
      <c r="B4" s="282"/>
      <c r="C4" s="120" t="s">
        <v>16</v>
      </c>
      <c r="D4" s="459" t="s">
        <v>209</v>
      </c>
      <c r="E4" s="459"/>
      <c r="F4" s="459"/>
      <c r="G4" s="459"/>
      <c r="H4" s="459"/>
      <c r="I4" s="459"/>
      <c r="J4" s="459"/>
      <c r="K4" s="459"/>
      <c r="L4" s="459"/>
      <c r="M4" s="459"/>
      <c r="N4" s="459"/>
      <c r="O4" s="459"/>
      <c r="P4" s="459"/>
      <c r="Q4" s="459"/>
      <c r="R4" s="459"/>
      <c r="S4" s="459"/>
      <c r="T4" s="459"/>
      <c r="U4" s="459"/>
      <c r="V4" s="458"/>
    </row>
    <row r="5" spans="1:22" s="10" customFormat="1" ht="13.5" thickBot="1" x14ac:dyDescent="0.3">
      <c r="A5" s="11"/>
      <c r="B5" s="8"/>
      <c r="C5" s="22"/>
      <c r="D5" s="8"/>
      <c r="E5" s="8"/>
      <c r="F5" s="8"/>
      <c r="G5" s="8"/>
      <c r="H5" s="8"/>
      <c r="I5" s="8"/>
      <c r="J5" s="8"/>
      <c r="K5" s="8"/>
      <c r="L5" s="8"/>
      <c r="M5" s="8"/>
      <c r="N5" s="9"/>
      <c r="O5" s="9"/>
      <c r="P5" s="9"/>
      <c r="Q5" s="9"/>
      <c r="R5" s="9"/>
      <c r="S5" s="9"/>
      <c r="T5" s="9"/>
      <c r="U5" s="9"/>
    </row>
    <row r="6" spans="1:22" s="12" customFormat="1" ht="42.75" customHeight="1" x14ac:dyDescent="0.25">
      <c r="A6" s="293" t="s">
        <v>93</v>
      </c>
      <c r="B6" s="276" t="s">
        <v>94</v>
      </c>
      <c r="C6" s="289" t="s">
        <v>95</v>
      </c>
      <c r="D6" s="291" t="s">
        <v>96</v>
      </c>
      <c r="E6" s="292"/>
      <c r="F6" s="276" t="s">
        <v>210</v>
      </c>
      <c r="G6" s="276"/>
      <c r="H6" s="276"/>
      <c r="I6" s="276"/>
      <c r="J6" s="276"/>
      <c r="K6" s="276"/>
      <c r="L6" s="276"/>
      <c r="M6" s="276"/>
      <c r="N6" s="276"/>
      <c r="O6" s="276"/>
      <c r="P6" s="276"/>
      <c r="Q6" s="276"/>
      <c r="R6" s="276"/>
      <c r="S6" s="276"/>
      <c r="T6" s="276" t="s">
        <v>100</v>
      </c>
      <c r="U6" s="276"/>
      <c r="V6" s="287" t="s">
        <v>238</v>
      </c>
    </row>
    <row r="7" spans="1:22" s="12" customFormat="1" ht="44.25" customHeight="1" thickBot="1" x14ac:dyDescent="0.3">
      <c r="A7" s="294"/>
      <c r="B7" s="295"/>
      <c r="C7" s="290"/>
      <c r="D7" s="122" t="s">
        <v>97</v>
      </c>
      <c r="E7" s="122" t="s">
        <v>98</v>
      </c>
      <c r="F7" s="122" t="s">
        <v>99</v>
      </c>
      <c r="G7" s="123" t="s">
        <v>17</v>
      </c>
      <c r="H7" s="123" t="s">
        <v>18</v>
      </c>
      <c r="I7" s="123" t="s">
        <v>19</v>
      </c>
      <c r="J7" s="123" t="s">
        <v>20</v>
      </c>
      <c r="K7" s="123" t="s">
        <v>21</v>
      </c>
      <c r="L7" s="123" t="s">
        <v>22</v>
      </c>
      <c r="M7" s="123" t="s">
        <v>23</v>
      </c>
      <c r="N7" s="123" t="s">
        <v>24</v>
      </c>
      <c r="O7" s="123" t="s">
        <v>25</v>
      </c>
      <c r="P7" s="123" t="s">
        <v>26</v>
      </c>
      <c r="Q7" s="123" t="s">
        <v>27</v>
      </c>
      <c r="R7" s="123" t="s">
        <v>28</v>
      </c>
      <c r="S7" s="178" t="s">
        <v>29</v>
      </c>
      <c r="T7" s="178" t="s">
        <v>101</v>
      </c>
      <c r="U7" s="178" t="s">
        <v>102</v>
      </c>
      <c r="V7" s="288"/>
    </row>
    <row r="8" spans="1:22" s="13" customFormat="1" ht="42.75" customHeight="1" x14ac:dyDescent="0.25">
      <c r="A8" s="457" t="s">
        <v>151</v>
      </c>
      <c r="B8" s="456" t="s">
        <v>237</v>
      </c>
      <c r="C8" s="407" t="s">
        <v>185</v>
      </c>
      <c r="D8" s="406" t="s">
        <v>187</v>
      </c>
      <c r="E8" s="406"/>
      <c r="F8" s="405" t="s">
        <v>30</v>
      </c>
      <c r="G8" s="29"/>
      <c r="H8" s="29"/>
      <c r="I8" s="29"/>
      <c r="J8" s="29"/>
      <c r="K8" s="29"/>
      <c r="L8" s="455"/>
      <c r="M8" s="454">
        <v>0.08</v>
      </c>
      <c r="N8" s="454">
        <v>0.15</v>
      </c>
      <c r="O8" s="454">
        <v>0.21</v>
      </c>
      <c r="P8" s="454">
        <v>0.21</v>
      </c>
      <c r="Q8" s="454">
        <v>0.2</v>
      </c>
      <c r="R8" s="454">
        <v>0.15</v>
      </c>
      <c r="S8" s="405">
        <f>SUM(G8:R8)</f>
        <v>0.99999999999999989</v>
      </c>
      <c r="T8" s="453">
        <v>0.35</v>
      </c>
      <c r="U8" s="449">
        <f>T8*10%</f>
        <v>3.4999999999999996E-2</v>
      </c>
      <c r="V8" s="452" t="s">
        <v>236</v>
      </c>
    </row>
    <row r="9" spans="1:22" s="13" customFormat="1" ht="42.75" customHeight="1" thickBot="1" x14ac:dyDescent="0.3">
      <c r="A9" s="420"/>
      <c r="B9" s="451"/>
      <c r="C9" s="425"/>
      <c r="D9" s="424"/>
      <c r="E9" s="424"/>
      <c r="F9" s="428" t="s">
        <v>31</v>
      </c>
      <c r="G9" s="30"/>
      <c r="H9" s="30"/>
      <c r="I9" s="30"/>
      <c r="J9" s="30"/>
      <c r="K9" s="30"/>
      <c r="L9" s="30"/>
      <c r="M9" s="414">
        <v>4.3186180422264873E-2</v>
      </c>
      <c r="N9" s="414">
        <v>0.16122840690978887</v>
      </c>
      <c r="O9" s="414">
        <v>0.25239923224568139</v>
      </c>
      <c r="P9" s="414">
        <v>0.20057581573896352</v>
      </c>
      <c r="Q9" s="414">
        <v>0.16794625719769674</v>
      </c>
      <c r="R9" s="414">
        <v>0.1746641074856046</v>
      </c>
      <c r="S9" s="428">
        <f>SUM(G9:R9)</f>
        <v>1</v>
      </c>
      <c r="T9" s="444"/>
      <c r="U9" s="395"/>
      <c r="V9" s="296"/>
    </row>
    <row r="10" spans="1:22" s="13" customFormat="1" ht="42.75" customHeight="1" x14ac:dyDescent="0.25">
      <c r="A10" s="420"/>
      <c r="B10" s="451"/>
      <c r="C10" s="425" t="s">
        <v>186</v>
      </c>
      <c r="D10" s="424" t="s">
        <v>187</v>
      </c>
      <c r="E10" s="424"/>
      <c r="F10" s="405" t="s">
        <v>30</v>
      </c>
      <c r="G10" s="30"/>
      <c r="H10" s="30"/>
      <c r="I10" s="30"/>
      <c r="J10" s="30"/>
      <c r="K10" s="30"/>
      <c r="L10" s="30"/>
      <c r="M10" s="450">
        <v>0</v>
      </c>
      <c r="N10" s="450">
        <v>0.15</v>
      </c>
      <c r="O10" s="450">
        <v>0.25</v>
      </c>
      <c r="P10" s="450">
        <v>0.25</v>
      </c>
      <c r="Q10" s="450">
        <v>0.2</v>
      </c>
      <c r="R10" s="450">
        <v>0.15</v>
      </c>
      <c r="S10" s="440">
        <f>SUM(G10:R10)</f>
        <v>1</v>
      </c>
      <c r="T10" s="444"/>
      <c r="U10" s="449">
        <f>T8*90%</f>
        <v>0.315</v>
      </c>
      <c r="V10" s="421" t="s">
        <v>235</v>
      </c>
    </row>
    <row r="11" spans="1:22" s="13" customFormat="1" ht="48.75" customHeight="1" thickBot="1" x14ac:dyDescent="0.3">
      <c r="A11" s="448"/>
      <c r="B11" s="447"/>
      <c r="C11" s="401"/>
      <c r="D11" s="400"/>
      <c r="E11" s="400"/>
      <c r="F11" s="397" t="s">
        <v>31</v>
      </c>
      <c r="G11" s="31"/>
      <c r="H11" s="31"/>
      <c r="I11" s="31"/>
      <c r="J11" s="31"/>
      <c r="K11" s="31"/>
      <c r="L11" s="31"/>
      <c r="M11" s="446">
        <v>2.321262766945218E-3</v>
      </c>
      <c r="N11" s="445">
        <v>0.10337356855462705</v>
      </c>
      <c r="O11" s="445">
        <v>0.19065304859176727</v>
      </c>
      <c r="P11" s="445">
        <v>0.23413803775920766</v>
      </c>
      <c r="Q11" s="445">
        <v>0.25394614670380689</v>
      </c>
      <c r="R11" s="445">
        <v>0.21556793562364593</v>
      </c>
      <c r="S11" s="397">
        <f>SUM(G11:R11)</f>
        <v>1</v>
      </c>
      <c r="T11" s="444"/>
      <c r="U11" s="395"/>
      <c r="V11" s="438"/>
    </row>
    <row r="12" spans="1:22" s="13" customFormat="1" ht="22.5" customHeight="1" x14ac:dyDescent="0.25">
      <c r="A12" s="420" t="s">
        <v>152</v>
      </c>
      <c r="B12" s="275" t="s">
        <v>182</v>
      </c>
      <c r="C12" s="443" t="s">
        <v>188</v>
      </c>
      <c r="D12" s="442" t="s">
        <v>187</v>
      </c>
      <c r="E12" s="442"/>
      <c r="F12" s="440" t="s">
        <v>30</v>
      </c>
      <c r="G12" s="121"/>
      <c r="H12" s="121"/>
      <c r="I12" s="121"/>
      <c r="J12" s="121"/>
      <c r="K12" s="121"/>
      <c r="L12" s="121"/>
      <c r="M12" s="441">
        <v>0.1</v>
      </c>
      <c r="N12" s="441">
        <v>0.2</v>
      </c>
      <c r="O12" s="441">
        <v>0.2</v>
      </c>
      <c r="P12" s="441">
        <v>0.2</v>
      </c>
      <c r="Q12" s="441">
        <v>0.2</v>
      </c>
      <c r="R12" s="441">
        <v>0.1</v>
      </c>
      <c r="S12" s="440">
        <f>SUM(G12:R12)</f>
        <v>0.99999999999999989</v>
      </c>
      <c r="T12" s="439">
        <v>0.45</v>
      </c>
      <c r="U12" s="437">
        <f>T12*40%</f>
        <v>0.18000000000000002</v>
      </c>
      <c r="V12" s="421" t="s">
        <v>234</v>
      </c>
    </row>
    <row r="13" spans="1:22" s="13" customFormat="1" ht="22.5" customHeight="1" thickBot="1" x14ac:dyDescent="0.3">
      <c r="A13" s="420"/>
      <c r="B13" s="426"/>
      <c r="C13" s="425"/>
      <c r="D13" s="424"/>
      <c r="E13" s="424"/>
      <c r="F13" s="428" t="s">
        <v>31</v>
      </c>
      <c r="G13" s="30"/>
      <c r="H13" s="30"/>
      <c r="I13" s="30"/>
      <c r="J13" s="30"/>
      <c r="K13" s="30"/>
      <c r="L13" s="30"/>
      <c r="M13" s="414">
        <v>0.09</v>
      </c>
      <c r="N13" s="414">
        <v>0.13</v>
      </c>
      <c r="O13" s="414">
        <v>0.3</v>
      </c>
      <c r="P13" s="414">
        <v>0.23</v>
      </c>
      <c r="Q13" s="414">
        <v>0.19</v>
      </c>
      <c r="R13" s="414">
        <v>0.06</v>
      </c>
      <c r="S13" s="428">
        <f>SUM(G13:R13)</f>
        <v>1</v>
      </c>
      <c r="T13" s="412"/>
      <c r="U13" s="434"/>
      <c r="V13" s="438"/>
    </row>
    <row r="14" spans="1:22" s="13" customFormat="1" ht="22.5" customHeight="1" x14ac:dyDescent="0.25">
      <c r="A14" s="420"/>
      <c r="B14" s="426"/>
      <c r="C14" s="425" t="s">
        <v>189</v>
      </c>
      <c r="D14" s="424" t="s">
        <v>187</v>
      </c>
      <c r="E14" s="424"/>
      <c r="F14" s="405" t="s">
        <v>30</v>
      </c>
      <c r="G14" s="30"/>
      <c r="H14" s="30"/>
      <c r="I14" s="30"/>
      <c r="J14" s="30"/>
      <c r="K14" s="30"/>
      <c r="L14" s="30"/>
      <c r="M14" s="423">
        <v>0.10000000000000002</v>
      </c>
      <c r="N14" s="423">
        <v>0.20000000000000004</v>
      </c>
      <c r="O14" s="423">
        <v>0.20000000000000004</v>
      </c>
      <c r="P14" s="423">
        <v>0.20000000000000004</v>
      </c>
      <c r="Q14" s="423">
        <v>0.20000000000000004</v>
      </c>
      <c r="R14" s="423">
        <v>0.10000000000000002</v>
      </c>
      <c r="S14" s="405">
        <f>SUM(G14:R14)</f>
        <v>1.0000000000000002</v>
      </c>
      <c r="T14" s="412"/>
      <c r="U14" s="437">
        <f>T12*49%</f>
        <v>0.2205</v>
      </c>
      <c r="V14" s="436" t="s">
        <v>233</v>
      </c>
    </row>
    <row r="15" spans="1:22" s="13" customFormat="1" ht="22.5" customHeight="1" thickBot="1" x14ac:dyDescent="0.3">
      <c r="A15" s="420"/>
      <c r="B15" s="426"/>
      <c r="C15" s="425"/>
      <c r="D15" s="424"/>
      <c r="E15" s="424"/>
      <c r="F15" s="428" t="s">
        <v>31</v>
      </c>
      <c r="G15" s="30"/>
      <c r="H15" s="30"/>
      <c r="I15" s="30"/>
      <c r="J15" s="30"/>
      <c r="K15" s="30"/>
      <c r="L15" s="30"/>
      <c r="M15" s="435">
        <v>0.28026841804683039</v>
      </c>
      <c r="N15" s="435">
        <v>0.1066533409480297</v>
      </c>
      <c r="O15" s="435">
        <v>0.2138206739006282</v>
      </c>
      <c r="P15" s="435">
        <v>0.18349514563106797</v>
      </c>
      <c r="Q15" s="435">
        <v>0.17464306110793831</v>
      </c>
      <c r="R15" s="435">
        <v>4.1119360365505425E-2</v>
      </c>
      <c r="S15" s="428">
        <f>SUM(G15:R15)</f>
        <v>0.99999999999999989</v>
      </c>
      <c r="T15" s="412"/>
      <c r="U15" s="434"/>
      <c r="V15" s="433"/>
    </row>
    <row r="16" spans="1:22" s="13" customFormat="1" ht="22.5" customHeight="1" x14ac:dyDescent="0.25">
      <c r="A16" s="420"/>
      <c r="B16" s="426"/>
      <c r="C16" s="425" t="s">
        <v>190</v>
      </c>
      <c r="D16" s="424" t="s">
        <v>187</v>
      </c>
      <c r="E16" s="424"/>
      <c r="F16" s="405" t="s">
        <v>30</v>
      </c>
      <c r="G16" s="30"/>
      <c r="H16" s="30"/>
      <c r="I16" s="30"/>
      <c r="J16" s="30"/>
      <c r="K16" s="30"/>
      <c r="L16" s="30"/>
      <c r="M16" s="423">
        <v>0.15094339622641509</v>
      </c>
      <c r="N16" s="423">
        <v>0.16981132075471697</v>
      </c>
      <c r="O16" s="423">
        <v>0.16981132075471697</v>
      </c>
      <c r="P16" s="423">
        <v>0.16981132075471697</v>
      </c>
      <c r="Q16" s="423">
        <v>0.16981132075471697</v>
      </c>
      <c r="R16" s="423">
        <v>0.16981132075471697</v>
      </c>
      <c r="S16" s="405">
        <f>SUM(G16:R16)</f>
        <v>0.99999999999999989</v>
      </c>
      <c r="T16" s="412"/>
      <c r="U16" s="422">
        <f>T12*0.5%</f>
        <v>2.2500000000000003E-3</v>
      </c>
      <c r="V16" s="302" t="s">
        <v>232</v>
      </c>
    </row>
    <row r="17" spans="1:60" s="13" customFormat="1" ht="22.5" customHeight="1" thickBot="1" x14ac:dyDescent="0.3">
      <c r="A17" s="420"/>
      <c r="B17" s="426"/>
      <c r="C17" s="425"/>
      <c r="D17" s="424"/>
      <c r="E17" s="424"/>
      <c r="F17" s="428" t="s">
        <v>31</v>
      </c>
      <c r="G17" s="30"/>
      <c r="H17" s="30"/>
      <c r="I17" s="30"/>
      <c r="J17" s="30"/>
      <c r="K17" s="30"/>
      <c r="L17" s="30"/>
      <c r="M17" s="414">
        <v>8.4112149532710276E-2</v>
      </c>
      <c r="N17" s="414">
        <v>0.21962616822429906</v>
      </c>
      <c r="O17" s="414">
        <v>0.20093457943925233</v>
      </c>
      <c r="P17" s="414">
        <v>0.15186915887850466</v>
      </c>
      <c r="Q17" s="414">
        <v>0.20560747663551401</v>
      </c>
      <c r="R17" s="414">
        <v>0.13785046728971961</v>
      </c>
      <c r="S17" s="428">
        <f>SUM(G17:R17)</f>
        <v>1</v>
      </c>
      <c r="T17" s="412"/>
      <c r="U17" s="411"/>
      <c r="V17" s="303"/>
    </row>
    <row r="18" spans="1:60" s="28" customFormat="1" ht="22.5" customHeight="1" x14ac:dyDescent="0.25">
      <c r="A18" s="420"/>
      <c r="B18" s="426"/>
      <c r="C18" s="432" t="s">
        <v>191</v>
      </c>
      <c r="D18" s="424" t="s">
        <v>187</v>
      </c>
      <c r="E18" s="430"/>
      <c r="F18" s="405" t="s">
        <v>30</v>
      </c>
      <c r="G18" s="30"/>
      <c r="H18" s="30"/>
      <c r="I18" s="30"/>
      <c r="J18" s="30"/>
      <c r="K18" s="30"/>
      <c r="L18" s="30"/>
      <c r="M18" s="423">
        <v>5.6899004267425321E-2</v>
      </c>
      <c r="N18" s="423">
        <v>0.19999999999999998</v>
      </c>
      <c r="O18" s="423">
        <v>0.19999999999999998</v>
      </c>
      <c r="P18" s="423">
        <v>0.19999999999999998</v>
      </c>
      <c r="Q18" s="423">
        <v>0.19999999999999998</v>
      </c>
      <c r="R18" s="423">
        <v>0.14331436699857752</v>
      </c>
      <c r="S18" s="405">
        <f>SUM(G18:R18)</f>
        <v>1.0002133712660026</v>
      </c>
      <c r="T18" s="412"/>
      <c r="U18" s="422">
        <f>T12*5%</f>
        <v>2.2500000000000003E-2</v>
      </c>
      <c r="V18" s="298" t="s">
        <v>231</v>
      </c>
    </row>
    <row r="19" spans="1:60" s="28" customFormat="1" ht="22.5" customHeight="1" thickBot="1" x14ac:dyDescent="0.3">
      <c r="A19" s="420"/>
      <c r="B19" s="426"/>
      <c r="C19" s="431"/>
      <c r="D19" s="424"/>
      <c r="E19" s="297"/>
      <c r="F19" s="428" t="s">
        <v>31</v>
      </c>
      <c r="G19" s="30"/>
      <c r="H19" s="30"/>
      <c r="I19" s="30"/>
      <c r="J19" s="30"/>
      <c r="K19" s="30"/>
      <c r="L19" s="30"/>
      <c r="M19" s="414">
        <v>2.329450915141431E-2</v>
      </c>
      <c r="N19" s="414">
        <v>1.8718801996672214E-2</v>
      </c>
      <c r="O19" s="414">
        <v>0.15183028286189684</v>
      </c>
      <c r="P19" s="414">
        <v>0.32029950083194675</v>
      </c>
      <c r="Q19" s="414">
        <v>0.3514975041597338</v>
      </c>
      <c r="R19" s="414">
        <v>0.1343594009983361</v>
      </c>
      <c r="S19" s="428">
        <f>SUM(G19:R19)</f>
        <v>1</v>
      </c>
      <c r="T19" s="412"/>
      <c r="U19" s="411"/>
      <c r="V19" s="299"/>
    </row>
    <row r="20" spans="1:60" s="28" customFormat="1" ht="22.5" customHeight="1" x14ac:dyDescent="0.25">
      <c r="A20" s="420"/>
      <c r="B20" s="426"/>
      <c r="C20" s="300" t="s">
        <v>192</v>
      </c>
      <c r="D20" s="424" t="s">
        <v>187</v>
      </c>
      <c r="E20" s="430"/>
      <c r="F20" s="405" t="s">
        <v>30</v>
      </c>
      <c r="G20" s="30"/>
      <c r="H20" s="30"/>
      <c r="I20" s="30"/>
      <c r="J20" s="30"/>
      <c r="K20" s="30"/>
      <c r="L20" s="30"/>
      <c r="M20" s="423">
        <v>0</v>
      </c>
      <c r="N20" s="423">
        <v>0.19999999999999998</v>
      </c>
      <c r="O20" s="423">
        <v>0.19999999999999998</v>
      </c>
      <c r="P20" s="423">
        <v>0.19999999999999998</v>
      </c>
      <c r="Q20" s="423">
        <v>0.19999999999999998</v>
      </c>
      <c r="R20" s="423">
        <v>0.19999999999999998</v>
      </c>
      <c r="S20" s="405">
        <f>SUM(G20:R20)</f>
        <v>0.99999999999999989</v>
      </c>
      <c r="T20" s="412"/>
      <c r="U20" s="422">
        <f>T12*5%</f>
        <v>2.2500000000000003E-2</v>
      </c>
      <c r="V20" s="429" t="s">
        <v>230</v>
      </c>
    </row>
    <row r="21" spans="1:60" s="28" customFormat="1" ht="22.5" customHeight="1" thickBot="1" x14ac:dyDescent="0.3">
      <c r="A21" s="420"/>
      <c r="B21" s="426"/>
      <c r="C21" s="301"/>
      <c r="D21" s="424"/>
      <c r="E21" s="297"/>
      <c r="F21" s="428" t="s">
        <v>31</v>
      </c>
      <c r="G21" s="30"/>
      <c r="H21" s="30"/>
      <c r="I21" s="30"/>
      <c r="J21" s="30"/>
      <c r="K21" s="30"/>
      <c r="L21" s="30"/>
      <c r="M21" s="414">
        <v>0</v>
      </c>
      <c r="N21" s="414">
        <v>0</v>
      </c>
      <c r="O21" s="414">
        <v>0</v>
      </c>
      <c r="P21" s="414">
        <v>0</v>
      </c>
      <c r="Q21" s="414">
        <v>0</v>
      </c>
      <c r="R21" s="414">
        <v>0</v>
      </c>
      <c r="S21" s="428">
        <f>SUM(G21:R21)</f>
        <v>0</v>
      </c>
      <c r="T21" s="412"/>
      <c r="U21" s="411"/>
      <c r="V21" s="427"/>
    </row>
    <row r="22" spans="1:60" s="13" customFormat="1" ht="22.5" customHeight="1" x14ac:dyDescent="0.25">
      <c r="A22" s="420"/>
      <c r="B22" s="426"/>
      <c r="C22" s="425" t="s">
        <v>193</v>
      </c>
      <c r="D22" s="424" t="s">
        <v>187</v>
      </c>
      <c r="E22" s="424"/>
      <c r="F22" s="405" t="s">
        <v>30</v>
      </c>
      <c r="G22" s="30"/>
      <c r="H22" s="30"/>
      <c r="I22" s="30"/>
      <c r="J22" s="30"/>
      <c r="K22" s="30"/>
      <c r="L22" s="30"/>
      <c r="M22" s="423">
        <v>0</v>
      </c>
      <c r="N22" s="423">
        <v>0.2</v>
      </c>
      <c r="O22" s="423">
        <v>0.2</v>
      </c>
      <c r="P22" s="423">
        <v>0.2</v>
      </c>
      <c r="Q22" s="423">
        <v>0.2</v>
      </c>
      <c r="R22" s="423">
        <v>0.2</v>
      </c>
      <c r="S22" s="405">
        <f>SUM(G22:R22)</f>
        <v>1</v>
      </c>
      <c r="T22" s="412"/>
      <c r="U22" s="422">
        <f>T12*1%</f>
        <v>4.5000000000000005E-3</v>
      </c>
      <c r="V22" s="421" t="s">
        <v>229</v>
      </c>
    </row>
    <row r="23" spans="1:60" s="13" customFormat="1" ht="22.5" customHeight="1" thickBot="1" x14ac:dyDescent="0.3">
      <c r="A23" s="420"/>
      <c r="B23" s="419"/>
      <c r="C23" s="418"/>
      <c r="D23" s="417"/>
      <c r="E23" s="417"/>
      <c r="F23" s="413" t="s">
        <v>31</v>
      </c>
      <c r="G23" s="416"/>
      <c r="H23" s="416"/>
      <c r="I23" s="416"/>
      <c r="J23" s="416"/>
      <c r="K23" s="416"/>
      <c r="L23" s="416"/>
      <c r="M23" s="414">
        <v>0</v>
      </c>
      <c r="N23" s="415">
        <v>1E-3</v>
      </c>
      <c r="O23" s="415">
        <v>1E-3</v>
      </c>
      <c r="P23" s="414">
        <v>0</v>
      </c>
      <c r="Q23" s="414">
        <v>0</v>
      </c>
      <c r="R23" s="414">
        <v>0</v>
      </c>
      <c r="S23" s="413">
        <f>SUM(G23:R23)</f>
        <v>2E-3</v>
      </c>
      <c r="T23" s="412"/>
      <c r="U23" s="411"/>
      <c r="V23" s="410"/>
    </row>
    <row r="24" spans="1:60" s="10" customFormat="1" ht="42.75" customHeight="1" thickBot="1" x14ac:dyDescent="0.3">
      <c r="A24" s="409" t="s">
        <v>194</v>
      </c>
      <c r="B24" s="408" t="s">
        <v>154</v>
      </c>
      <c r="C24" s="407" t="s">
        <v>195</v>
      </c>
      <c r="D24" s="406" t="s">
        <v>187</v>
      </c>
      <c r="E24" s="406"/>
      <c r="F24" s="405" t="s">
        <v>30</v>
      </c>
      <c r="G24" s="29"/>
      <c r="H24" s="29"/>
      <c r="I24" s="29"/>
      <c r="J24" s="29"/>
      <c r="K24" s="29"/>
      <c r="L24" s="29"/>
      <c r="M24" s="398">
        <v>0.16</v>
      </c>
      <c r="N24" s="398">
        <v>0.16</v>
      </c>
      <c r="O24" s="398">
        <v>0.17</v>
      </c>
      <c r="P24" s="398">
        <v>0.17</v>
      </c>
      <c r="Q24" s="398">
        <v>0.17</v>
      </c>
      <c r="R24" s="398">
        <v>0.17</v>
      </c>
      <c r="S24" s="405">
        <f>SUM(G24:R24)</f>
        <v>1</v>
      </c>
      <c r="T24" s="404">
        <v>0.2</v>
      </c>
      <c r="U24" s="395">
        <f>T24*1</f>
        <v>0.2</v>
      </c>
      <c r="V24" s="302" t="s">
        <v>228</v>
      </c>
      <c r="W24" s="13"/>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0" s="10" customFormat="1" ht="42.75" customHeight="1" thickBot="1" x14ac:dyDescent="0.3">
      <c r="A25" s="403"/>
      <c r="B25" s="402"/>
      <c r="C25" s="401"/>
      <c r="D25" s="400"/>
      <c r="E25" s="400"/>
      <c r="F25" s="397" t="s">
        <v>31</v>
      </c>
      <c r="G25" s="399"/>
      <c r="H25" s="31"/>
      <c r="I25" s="31"/>
      <c r="J25" s="31"/>
      <c r="K25" s="31"/>
      <c r="L25" s="31"/>
      <c r="M25" s="398">
        <v>0.16</v>
      </c>
      <c r="N25" s="398">
        <v>0.16</v>
      </c>
      <c r="O25" s="398">
        <v>0.17</v>
      </c>
      <c r="P25" s="398">
        <v>0.17</v>
      </c>
      <c r="Q25" s="398">
        <v>0.17</v>
      </c>
      <c r="R25" s="398">
        <v>0.17</v>
      </c>
      <c r="S25" s="397">
        <f>SUM(G25:R25)</f>
        <v>1</v>
      </c>
      <c r="T25" s="396"/>
      <c r="U25" s="395"/>
      <c r="V25" s="303"/>
      <c r="W25" s="13"/>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0" s="15" customFormat="1" ht="18.75" customHeight="1" thickBot="1" x14ac:dyDescent="0.3">
      <c r="A26" s="394" t="s">
        <v>32</v>
      </c>
      <c r="B26" s="290"/>
      <c r="C26" s="290"/>
      <c r="D26" s="290"/>
      <c r="E26" s="290"/>
      <c r="F26" s="290"/>
      <c r="G26" s="290"/>
      <c r="H26" s="290"/>
      <c r="I26" s="290"/>
      <c r="J26" s="290"/>
      <c r="K26" s="290"/>
      <c r="L26" s="290"/>
      <c r="M26" s="290"/>
      <c r="N26" s="290"/>
      <c r="O26" s="290"/>
      <c r="P26" s="290"/>
      <c r="Q26" s="290"/>
      <c r="R26" s="290"/>
      <c r="S26" s="290"/>
      <c r="T26" s="393">
        <f>SUM(T8:T25)</f>
        <v>1</v>
      </c>
      <c r="U26" s="393">
        <f>SUM(U8:U25)</f>
        <v>1.0022499999999999</v>
      </c>
      <c r="V26" s="392"/>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row>
    <row r="27" spans="1:60" s="15" customFormat="1" ht="30.75" customHeight="1" x14ac:dyDescent="0.25">
      <c r="A27" s="16"/>
      <c r="B27" s="16"/>
      <c r="C27" s="23"/>
      <c r="D27" s="16"/>
      <c r="E27" s="16"/>
      <c r="F27" s="16"/>
      <c r="G27" s="17"/>
      <c r="H27" s="17"/>
      <c r="I27" s="17"/>
      <c r="J27" s="17"/>
      <c r="K27" s="17"/>
      <c r="L27" s="17"/>
      <c r="M27" s="17"/>
      <c r="N27" s="17"/>
      <c r="O27" s="17"/>
      <c r="P27" s="17"/>
      <c r="Q27" s="17"/>
      <c r="R27" s="17"/>
      <c r="S27" s="17"/>
      <c r="T27" s="18"/>
      <c r="U27" s="18"/>
      <c r="V27" s="125" t="s">
        <v>145</v>
      </c>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row>
    <row r="28" spans="1:60" ht="29.25" customHeight="1" x14ac:dyDescent="0.25">
      <c r="A28" s="13"/>
      <c r="B28" s="13"/>
      <c r="C28" s="24"/>
      <c r="D28" s="13"/>
      <c r="E28" s="13"/>
      <c r="F28" s="13"/>
      <c r="G28" s="13"/>
      <c r="H28" s="13"/>
      <c r="I28" s="13"/>
      <c r="J28" s="13"/>
      <c r="K28" s="13"/>
      <c r="L28" s="13"/>
      <c r="M28" s="13"/>
      <c r="N28" s="19"/>
      <c r="O28" s="19"/>
      <c r="P28" s="19"/>
      <c r="Q28" s="19"/>
      <c r="R28" s="19"/>
      <c r="S28" s="19"/>
      <c r="T28" s="19"/>
      <c r="U28" s="19"/>
    </row>
    <row r="29" spans="1:60" x14ac:dyDescent="0.25">
      <c r="A29" s="13"/>
      <c r="B29" s="13"/>
      <c r="C29" s="24"/>
      <c r="D29" s="13"/>
      <c r="E29" s="13"/>
      <c r="F29" s="13"/>
      <c r="G29" s="13"/>
      <c r="H29" s="13"/>
      <c r="I29" s="13"/>
      <c r="J29" s="13"/>
      <c r="K29" s="13"/>
      <c r="L29" s="13"/>
      <c r="M29" s="13"/>
      <c r="N29" s="19"/>
      <c r="O29" s="19"/>
      <c r="P29" s="19"/>
      <c r="Q29" s="19"/>
      <c r="R29" s="19"/>
      <c r="S29" s="19"/>
      <c r="T29" s="19"/>
      <c r="U29" s="19"/>
    </row>
    <row r="30" spans="1:60" x14ac:dyDescent="0.25">
      <c r="A30" s="13"/>
      <c r="B30" s="13"/>
      <c r="C30" s="24"/>
      <c r="D30" s="13"/>
      <c r="E30" s="13"/>
      <c r="F30" s="13"/>
      <c r="G30" s="13"/>
      <c r="H30" s="13"/>
      <c r="I30" s="13"/>
      <c r="J30" s="13"/>
      <c r="K30" s="13"/>
      <c r="L30" s="13"/>
      <c r="M30" s="13"/>
      <c r="N30" s="19"/>
      <c r="O30" s="19"/>
      <c r="P30" s="19"/>
      <c r="Q30" s="19"/>
      <c r="R30" s="19"/>
      <c r="S30" s="19"/>
      <c r="T30" s="19"/>
      <c r="U30" s="19"/>
    </row>
    <row r="31" spans="1:60" x14ac:dyDescent="0.25">
      <c r="A31" s="13"/>
      <c r="B31" s="13"/>
      <c r="C31" s="24"/>
      <c r="D31" s="13"/>
      <c r="E31" s="13"/>
      <c r="F31" s="13"/>
      <c r="G31" s="13"/>
      <c r="H31" s="13"/>
      <c r="I31" s="13"/>
      <c r="J31" s="13"/>
      <c r="K31" s="13"/>
      <c r="L31" s="13"/>
      <c r="M31" s="13"/>
      <c r="N31" s="19"/>
      <c r="O31" s="19"/>
      <c r="P31" s="19"/>
      <c r="Q31" s="19"/>
      <c r="R31" s="19"/>
      <c r="S31" s="19"/>
      <c r="T31" s="19"/>
      <c r="U31" s="19"/>
    </row>
    <row r="32" spans="1:60" x14ac:dyDescent="0.25">
      <c r="A32" s="13"/>
      <c r="B32" s="13"/>
      <c r="C32" s="24"/>
      <c r="D32" s="13"/>
      <c r="E32" s="13"/>
      <c r="F32" s="13"/>
      <c r="G32" s="13"/>
      <c r="H32" s="13"/>
      <c r="I32" s="13"/>
      <c r="J32" s="13"/>
      <c r="K32" s="13"/>
      <c r="L32" s="13"/>
      <c r="M32" s="13"/>
      <c r="N32" s="19"/>
      <c r="O32" s="19"/>
      <c r="P32" s="19"/>
      <c r="Q32" s="19"/>
      <c r="R32" s="19"/>
      <c r="S32" s="19"/>
      <c r="T32" s="19"/>
      <c r="U32" s="19"/>
    </row>
    <row r="33" spans="1:21" x14ac:dyDescent="0.25">
      <c r="A33" s="13"/>
      <c r="B33" s="13"/>
      <c r="C33" s="24"/>
      <c r="D33" s="13"/>
      <c r="E33" s="13"/>
      <c r="F33" s="13"/>
      <c r="G33" s="13"/>
      <c r="H33" s="13"/>
      <c r="I33" s="13"/>
      <c r="J33" s="13"/>
      <c r="K33" s="13"/>
      <c r="L33" s="13"/>
      <c r="M33" s="13"/>
      <c r="N33" s="19"/>
      <c r="O33" s="19"/>
      <c r="P33" s="19"/>
      <c r="Q33" s="19"/>
      <c r="R33" s="19"/>
      <c r="S33" s="19"/>
      <c r="T33" s="19"/>
      <c r="U33" s="19"/>
    </row>
    <row r="34" spans="1:21" x14ac:dyDescent="0.25">
      <c r="A34" s="13"/>
      <c r="B34" s="13"/>
      <c r="C34" s="24"/>
      <c r="D34" s="13"/>
      <c r="E34" s="13"/>
      <c r="F34" s="13"/>
      <c r="G34" s="13"/>
      <c r="H34" s="13"/>
      <c r="I34" s="13"/>
      <c r="J34" s="13"/>
      <c r="K34" s="13"/>
      <c r="L34" s="13"/>
      <c r="M34" s="13"/>
      <c r="N34" s="19"/>
      <c r="O34" s="19"/>
      <c r="P34" s="19"/>
      <c r="Q34" s="19"/>
      <c r="R34" s="19"/>
      <c r="S34" s="19"/>
      <c r="T34" s="19"/>
      <c r="U34" s="19"/>
    </row>
    <row r="35" spans="1:21" x14ac:dyDescent="0.25">
      <c r="A35" s="13"/>
      <c r="B35" s="13"/>
      <c r="C35" s="24"/>
      <c r="D35" s="13"/>
      <c r="E35" s="13"/>
      <c r="F35" s="13"/>
      <c r="G35" s="13"/>
      <c r="H35" s="13"/>
      <c r="I35" s="13"/>
      <c r="J35" s="13"/>
      <c r="K35" s="13"/>
      <c r="L35" s="13"/>
      <c r="M35" s="13"/>
      <c r="N35" s="19"/>
      <c r="O35" s="19"/>
      <c r="P35" s="19"/>
      <c r="Q35" s="19"/>
      <c r="R35" s="19"/>
      <c r="S35" s="19"/>
      <c r="T35" s="19"/>
      <c r="U35" s="19"/>
    </row>
    <row r="36" spans="1:21" x14ac:dyDescent="0.25">
      <c r="A36" s="13"/>
      <c r="B36" s="13"/>
      <c r="C36" s="24"/>
      <c r="D36" s="13"/>
      <c r="E36" s="13"/>
      <c r="F36" s="13"/>
      <c r="G36" s="13"/>
      <c r="H36" s="13"/>
      <c r="I36" s="13"/>
      <c r="J36" s="13"/>
      <c r="K36" s="13"/>
      <c r="L36" s="13"/>
      <c r="M36" s="13"/>
      <c r="N36" s="19"/>
      <c r="O36" s="19"/>
      <c r="P36" s="19"/>
      <c r="Q36" s="19"/>
      <c r="R36" s="19"/>
      <c r="S36" s="19"/>
      <c r="T36" s="19"/>
      <c r="U36" s="19"/>
    </row>
    <row r="37" spans="1:21" x14ac:dyDescent="0.25">
      <c r="A37" s="13"/>
      <c r="B37" s="13"/>
      <c r="C37" s="24"/>
      <c r="D37" s="13"/>
      <c r="E37" s="13"/>
      <c r="F37" s="13"/>
      <c r="G37" s="13"/>
      <c r="H37" s="13"/>
      <c r="I37" s="13"/>
      <c r="J37" s="13"/>
      <c r="K37" s="13"/>
      <c r="L37" s="13"/>
      <c r="M37" s="13"/>
      <c r="N37" s="19"/>
      <c r="O37" s="19"/>
      <c r="P37" s="19"/>
      <c r="Q37" s="19"/>
      <c r="R37" s="19"/>
      <c r="S37" s="19"/>
      <c r="T37" s="19"/>
      <c r="U37" s="19"/>
    </row>
    <row r="38" spans="1:21" x14ac:dyDescent="0.25">
      <c r="A38" s="13"/>
      <c r="B38" s="13"/>
      <c r="C38" s="24"/>
      <c r="D38" s="13"/>
      <c r="E38" s="13"/>
      <c r="F38" s="13"/>
      <c r="G38" s="13"/>
      <c r="H38" s="13"/>
      <c r="I38" s="13"/>
      <c r="J38" s="13"/>
      <c r="K38" s="13"/>
      <c r="L38" s="13"/>
      <c r="M38" s="13"/>
      <c r="N38" s="19"/>
      <c r="O38" s="19"/>
      <c r="P38" s="19"/>
      <c r="Q38" s="19"/>
      <c r="R38" s="19"/>
      <c r="S38" s="19"/>
      <c r="T38" s="19"/>
      <c r="U38" s="19"/>
    </row>
    <row r="39" spans="1:21" x14ac:dyDescent="0.25">
      <c r="A39" s="13"/>
      <c r="B39" s="13"/>
      <c r="C39" s="24"/>
      <c r="D39" s="13"/>
      <c r="E39" s="13"/>
      <c r="F39" s="13"/>
      <c r="G39" s="13"/>
      <c r="H39" s="13"/>
      <c r="I39" s="13"/>
      <c r="J39" s="13"/>
      <c r="K39" s="13"/>
      <c r="L39" s="13"/>
      <c r="M39" s="13"/>
      <c r="N39" s="19"/>
      <c r="O39" s="19"/>
      <c r="P39" s="19"/>
      <c r="Q39" s="19"/>
      <c r="R39" s="19"/>
      <c r="S39" s="19"/>
      <c r="T39" s="19"/>
      <c r="U39" s="19"/>
    </row>
    <row r="40" spans="1:21" x14ac:dyDescent="0.25">
      <c r="A40" s="13"/>
      <c r="B40" s="13"/>
      <c r="C40" s="24"/>
      <c r="D40" s="13"/>
      <c r="E40" s="13"/>
      <c r="F40" s="13"/>
      <c r="G40" s="13"/>
      <c r="H40" s="13"/>
      <c r="I40" s="13"/>
      <c r="J40" s="13"/>
      <c r="K40" s="13"/>
      <c r="L40" s="13"/>
      <c r="M40" s="13"/>
      <c r="N40" s="19"/>
      <c r="O40" s="19"/>
      <c r="P40" s="19"/>
      <c r="Q40" s="19"/>
      <c r="R40" s="19"/>
      <c r="S40" s="19"/>
      <c r="T40" s="19"/>
      <c r="U40" s="19"/>
    </row>
    <row r="41" spans="1:21" x14ac:dyDescent="0.25">
      <c r="A41" s="13"/>
      <c r="B41" s="13"/>
      <c r="C41" s="24"/>
      <c r="D41" s="13"/>
      <c r="E41" s="13"/>
      <c r="F41" s="13"/>
      <c r="G41" s="13"/>
      <c r="H41" s="13"/>
      <c r="I41" s="13"/>
      <c r="J41" s="13"/>
      <c r="K41" s="13"/>
      <c r="L41" s="13"/>
      <c r="M41" s="13"/>
      <c r="N41" s="19"/>
      <c r="O41" s="19"/>
      <c r="P41" s="19"/>
      <c r="Q41" s="19"/>
      <c r="R41" s="19"/>
      <c r="S41" s="19"/>
      <c r="T41" s="19"/>
      <c r="U41" s="19"/>
    </row>
    <row r="42" spans="1:21" x14ac:dyDescent="0.25">
      <c r="A42" s="13"/>
      <c r="B42" s="13"/>
      <c r="C42" s="24"/>
      <c r="D42" s="13"/>
      <c r="E42" s="13"/>
      <c r="F42" s="13"/>
      <c r="G42" s="13"/>
      <c r="H42" s="13"/>
      <c r="I42" s="13"/>
      <c r="J42" s="13"/>
      <c r="K42" s="13"/>
      <c r="L42" s="13"/>
      <c r="M42" s="13"/>
      <c r="N42" s="19"/>
      <c r="O42" s="19"/>
      <c r="P42" s="19"/>
      <c r="Q42" s="19"/>
      <c r="R42" s="19"/>
      <c r="S42" s="19"/>
      <c r="T42" s="19"/>
      <c r="U42" s="19"/>
    </row>
    <row r="43" spans="1:21" x14ac:dyDescent="0.25">
      <c r="A43" s="13"/>
      <c r="B43" s="13"/>
      <c r="C43" s="24"/>
      <c r="D43" s="13"/>
      <c r="E43" s="13"/>
      <c r="F43" s="13"/>
      <c r="G43" s="13"/>
      <c r="H43" s="13"/>
      <c r="I43" s="13"/>
      <c r="J43" s="13"/>
      <c r="K43" s="13"/>
      <c r="L43" s="13"/>
      <c r="M43" s="13"/>
      <c r="N43" s="19"/>
      <c r="O43" s="19"/>
      <c r="P43" s="19"/>
      <c r="Q43" s="19"/>
      <c r="R43" s="19"/>
      <c r="S43" s="19"/>
      <c r="T43" s="19"/>
      <c r="U43" s="19"/>
    </row>
    <row r="44" spans="1:21" x14ac:dyDescent="0.25">
      <c r="A44" s="13"/>
      <c r="B44" s="13"/>
      <c r="C44" s="24"/>
      <c r="D44" s="13"/>
      <c r="E44" s="13"/>
      <c r="F44" s="13"/>
      <c r="G44" s="13"/>
      <c r="H44" s="13"/>
      <c r="I44" s="13"/>
      <c r="J44" s="13"/>
      <c r="K44" s="13"/>
      <c r="L44" s="13"/>
      <c r="M44" s="13"/>
      <c r="N44" s="19"/>
      <c r="O44" s="19"/>
      <c r="P44" s="19"/>
      <c r="Q44" s="19"/>
      <c r="R44" s="19"/>
      <c r="S44" s="19"/>
      <c r="T44" s="19"/>
      <c r="U44" s="19"/>
    </row>
    <row r="45" spans="1:21" x14ac:dyDescent="0.25">
      <c r="A45" s="13"/>
      <c r="B45" s="13"/>
      <c r="C45" s="24"/>
      <c r="D45" s="13"/>
      <c r="E45" s="13"/>
      <c r="F45" s="13"/>
      <c r="G45" s="13"/>
      <c r="H45" s="13"/>
      <c r="I45" s="13"/>
      <c r="J45" s="13"/>
      <c r="K45" s="13"/>
      <c r="L45" s="13"/>
      <c r="M45" s="13"/>
      <c r="N45" s="19"/>
      <c r="O45" s="19"/>
      <c r="P45" s="19"/>
      <c r="Q45" s="19"/>
      <c r="R45" s="19"/>
      <c r="S45" s="19"/>
      <c r="T45" s="19"/>
      <c r="U45" s="19"/>
    </row>
    <row r="46" spans="1:21" x14ac:dyDescent="0.25">
      <c r="A46" s="13"/>
      <c r="B46" s="13"/>
      <c r="C46" s="24"/>
      <c r="D46" s="13"/>
      <c r="E46" s="13"/>
      <c r="F46" s="13"/>
      <c r="G46" s="13"/>
      <c r="H46" s="13"/>
      <c r="I46" s="13"/>
      <c r="J46" s="13"/>
      <c r="K46" s="13"/>
      <c r="L46" s="13"/>
      <c r="M46" s="13"/>
      <c r="N46" s="19"/>
      <c r="O46" s="19"/>
      <c r="P46" s="19"/>
      <c r="Q46" s="19"/>
      <c r="R46" s="19"/>
      <c r="S46" s="19"/>
      <c r="T46" s="19"/>
      <c r="U46" s="19"/>
    </row>
    <row r="47" spans="1:21" x14ac:dyDescent="0.25">
      <c r="A47" s="13"/>
      <c r="B47" s="13"/>
      <c r="C47" s="24"/>
      <c r="D47" s="13"/>
      <c r="E47" s="13"/>
      <c r="F47" s="13"/>
      <c r="G47" s="13"/>
      <c r="H47" s="13"/>
      <c r="I47" s="13"/>
      <c r="J47" s="13"/>
      <c r="K47" s="13"/>
      <c r="L47" s="13"/>
      <c r="M47" s="13"/>
      <c r="N47" s="19"/>
      <c r="O47" s="19"/>
      <c r="P47" s="19"/>
      <c r="Q47" s="19"/>
      <c r="R47" s="19"/>
      <c r="S47" s="19"/>
      <c r="T47" s="19"/>
      <c r="U47" s="19"/>
    </row>
    <row r="48" spans="1:21" x14ac:dyDescent="0.25">
      <c r="A48" s="13"/>
      <c r="B48" s="13"/>
      <c r="C48" s="24"/>
      <c r="D48" s="13"/>
      <c r="E48" s="13"/>
      <c r="F48" s="13"/>
      <c r="G48" s="13"/>
      <c r="H48" s="13"/>
      <c r="I48" s="13"/>
      <c r="J48" s="13"/>
      <c r="K48" s="13"/>
      <c r="L48" s="13"/>
      <c r="M48" s="13"/>
      <c r="N48" s="19"/>
      <c r="O48" s="19"/>
      <c r="P48" s="19"/>
      <c r="Q48" s="19"/>
      <c r="R48" s="19"/>
      <c r="S48" s="19"/>
      <c r="T48" s="19"/>
      <c r="U48" s="19"/>
    </row>
    <row r="49" spans="1:21" x14ac:dyDescent="0.25">
      <c r="A49" s="13"/>
      <c r="B49" s="13"/>
      <c r="C49" s="24"/>
      <c r="D49" s="13"/>
      <c r="E49" s="13"/>
      <c r="F49" s="13"/>
      <c r="G49" s="13"/>
      <c r="H49" s="13"/>
      <c r="I49" s="13"/>
      <c r="J49" s="13"/>
      <c r="K49" s="13"/>
      <c r="L49" s="13"/>
      <c r="M49" s="13"/>
      <c r="N49" s="19"/>
      <c r="O49" s="19"/>
      <c r="P49" s="19"/>
      <c r="Q49" s="19"/>
      <c r="R49" s="19"/>
      <c r="S49" s="19"/>
      <c r="T49" s="19"/>
      <c r="U49" s="19"/>
    </row>
    <row r="50" spans="1:21" x14ac:dyDescent="0.25">
      <c r="A50" s="13"/>
      <c r="B50" s="13"/>
      <c r="C50" s="24"/>
      <c r="D50" s="13"/>
      <c r="E50" s="13"/>
      <c r="F50" s="13"/>
      <c r="G50" s="13"/>
      <c r="H50" s="13"/>
      <c r="I50" s="13"/>
      <c r="J50" s="13"/>
      <c r="K50" s="13"/>
      <c r="L50" s="13"/>
      <c r="M50" s="13"/>
      <c r="N50" s="19"/>
      <c r="O50" s="19"/>
      <c r="P50" s="19"/>
      <c r="Q50" s="19"/>
      <c r="R50" s="19"/>
      <c r="S50" s="19"/>
      <c r="T50" s="19"/>
      <c r="U50" s="19"/>
    </row>
    <row r="51" spans="1:21" x14ac:dyDescent="0.25">
      <c r="A51" s="13"/>
      <c r="B51" s="13"/>
      <c r="C51" s="24"/>
      <c r="D51" s="13"/>
      <c r="E51" s="13"/>
      <c r="F51" s="13"/>
      <c r="G51" s="13"/>
      <c r="H51" s="13"/>
      <c r="I51" s="13"/>
      <c r="J51" s="13"/>
      <c r="K51" s="13"/>
      <c r="L51" s="13"/>
      <c r="M51" s="13"/>
      <c r="N51" s="19"/>
      <c r="O51" s="19"/>
      <c r="P51" s="19"/>
      <c r="Q51" s="19"/>
      <c r="R51" s="19"/>
      <c r="S51" s="19"/>
      <c r="T51" s="19"/>
      <c r="U51" s="19"/>
    </row>
    <row r="52" spans="1:21" x14ac:dyDescent="0.25">
      <c r="A52" s="13"/>
      <c r="B52" s="13"/>
      <c r="C52" s="24"/>
      <c r="D52" s="13"/>
      <c r="E52" s="13"/>
      <c r="F52" s="13"/>
      <c r="G52" s="13"/>
      <c r="H52" s="13"/>
      <c r="I52" s="13"/>
      <c r="J52" s="13"/>
      <c r="K52" s="13"/>
      <c r="L52" s="13"/>
      <c r="M52" s="13"/>
      <c r="N52" s="19"/>
      <c r="O52" s="19"/>
      <c r="P52" s="19"/>
      <c r="Q52" s="19"/>
      <c r="R52" s="19"/>
      <c r="S52" s="19"/>
      <c r="T52" s="19"/>
      <c r="U52" s="19"/>
    </row>
    <row r="53" spans="1:21" x14ac:dyDescent="0.25">
      <c r="A53" s="13"/>
      <c r="B53" s="13"/>
      <c r="C53" s="24"/>
      <c r="D53" s="13"/>
      <c r="E53" s="13"/>
      <c r="F53" s="13"/>
      <c r="G53" s="13"/>
      <c r="H53" s="13"/>
      <c r="I53" s="13"/>
      <c r="J53" s="13"/>
      <c r="K53" s="13"/>
      <c r="L53" s="13"/>
      <c r="M53" s="13"/>
      <c r="N53" s="19"/>
      <c r="O53" s="19"/>
      <c r="P53" s="19"/>
      <c r="Q53" s="19"/>
      <c r="R53" s="19"/>
      <c r="S53" s="19"/>
      <c r="T53" s="19"/>
      <c r="U53" s="19"/>
    </row>
    <row r="54" spans="1:21" x14ac:dyDescent="0.25">
      <c r="A54" s="13"/>
      <c r="B54" s="13"/>
      <c r="C54" s="24"/>
      <c r="D54" s="13"/>
      <c r="E54" s="13"/>
      <c r="F54" s="13"/>
      <c r="G54" s="13"/>
      <c r="H54" s="13"/>
      <c r="I54" s="13"/>
      <c r="J54" s="13"/>
      <c r="K54" s="13"/>
      <c r="L54" s="13"/>
      <c r="M54" s="13"/>
      <c r="N54" s="19"/>
      <c r="O54" s="19"/>
      <c r="P54" s="19"/>
      <c r="Q54" s="19"/>
      <c r="R54" s="19"/>
      <c r="S54" s="19"/>
      <c r="T54" s="19"/>
      <c r="U54" s="19"/>
    </row>
    <row r="55" spans="1:21" x14ac:dyDescent="0.25">
      <c r="A55" s="13"/>
      <c r="B55" s="13"/>
      <c r="C55" s="24"/>
      <c r="D55" s="13"/>
      <c r="E55" s="13"/>
      <c r="F55" s="13"/>
      <c r="G55" s="13"/>
      <c r="H55" s="13"/>
      <c r="I55" s="13"/>
      <c r="J55" s="13"/>
      <c r="K55" s="13"/>
      <c r="L55" s="13"/>
      <c r="M55" s="13"/>
      <c r="N55" s="19"/>
      <c r="O55" s="19"/>
      <c r="P55" s="19"/>
      <c r="Q55" s="19"/>
      <c r="R55" s="19"/>
      <c r="S55" s="19"/>
      <c r="T55" s="19"/>
      <c r="U55" s="19"/>
    </row>
    <row r="56" spans="1:21" x14ac:dyDescent="0.25">
      <c r="A56" s="13"/>
      <c r="B56" s="13"/>
      <c r="C56" s="24"/>
      <c r="D56" s="13"/>
      <c r="E56" s="13"/>
      <c r="F56" s="13"/>
      <c r="G56" s="13"/>
      <c r="H56" s="13"/>
      <c r="I56" s="13"/>
      <c r="J56" s="13"/>
      <c r="K56" s="13"/>
      <c r="L56" s="13"/>
      <c r="M56" s="13"/>
      <c r="N56" s="19"/>
      <c r="O56" s="19"/>
      <c r="P56" s="19"/>
      <c r="Q56" s="19"/>
      <c r="R56" s="19"/>
      <c r="S56" s="19"/>
      <c r="T56" s="19"/>
      <c r="U56" s="19"/>
    </row>
    <row r="57" spans="1:21" x14ac:dyDescent="0.25">
      <c r="A57" s="13"/>
      <c r="B57" s="13"/>
      <c r="C57" s="24"/>
      <c r="D57" s="13"/>
      <c r="E57" s="13"/>
      <c r="F57" s="13"/>
      <c r="G57" s="13"/>
      <c r="H57" s="13"/>
      <c r="I57" s="13"/>
      <c r="J57" s="13"/>
      <c r="K57" s="13"/>
      <c r="L57" s="13"/>
      <c r="M57" s="13"/>
      <c r="N57" s="19"/>
      <c r="O57" s="19"/>
      <c r="P57" s="19"/>
      <c r="Q57" s="19"/>
      <c r="R57" s="19"/>
      <c r="S57" s="19"/>
      <c r="T57" s="19"/>
      <c r="U57" s="19"/>
    </row>
    <row r="58" spans="1:21" x14ac:dyDescent="0.25">
      <c r="A58" s="13"/>
      <c r="B58" s="13"/>
      <c r="C58" s="24"/>
      <c r="D58" s="13"/>
      <c r="E58" s="13"/>
      <c r="F58" s="13"/>
      <c r="G58" s="13"/>
      <c r="H58" s="13"/>
      <c r="I58" s="13"/>
      <c r="J58" s="13"/>
      <c r="K58" s="13"/>
      <c r="L58" s="13"/>
      <c r="M58" s="13"/>
      <c r="N58" s="19"/>
      <c r="O58" s="19"/>
      <c r="P58" s="19"/>
      <c r="Q58" s="19"/>
      <c r="R58" s="19"/>
      <c r="S58" s="19"/>
      <c r="T58" s="19"/>
      <c r="U58" s="19"/>
    </row>
    <row r="59" spans="1:21" x14ac:dyDescent="0.25">
      <c r="A59" s="13"/>
      <c r="B59" s="13"/>
      <c r="C59" s="24"/>
      <c r="D59" s="13"/>
      <c r="E59" s="13"/>
      <c r="F59" s="13"/>
      <c r="G59" s="13"/>
      <c r="H59" s="13"/>
      <c r="I59" s="13"/>
      <c r="J59" s="13"/>
      <c r="K59" s="13"/>
      <c r="L59" s="13"/>
      <c r="M59" s="13"/>
      <c r="N59" s="19"/>
      <c r="O59" s="19"/>
      <c r="P59" s="19"/>
      <c r="Q59" s="19"/>
      <c r="R59" s="19"/>
      <c r="S59" s="19"/>
      <c r="T59" s="19"/>
      <c r="U59" s="19"/>
    </row>
    <row r="60" spans="1:21" x14ac:dyDescent="0.25">
      <c r="A60" s="13"/>
      <c r="B60" s="13"/>
      <c r="C60" s="24"/>
      <c r="D60" s="13"/>
      <c r="E60" s="13"/>
      <c r="F60" s="13"/>
      <c r="G60" s="13"/>
      <c r="H60" s="13"/>
      <c r="I60" s="13"/>
      <c r="J60" s="13"/>
      <c r="K60" s="13"/>
      <c r="L60" s="13"/>
      <c r="M60" s="13"/>
      <c r="N60" s="19"/>
      <c r="O60" s="19"/>
      <c r="P60" s="19"/>
      <c r="Q60" s="19"/>
      <c r="R60" s="19"/>
      <c r="S60" s="19"/>
      <c r="T60" s="19"/>
      <c r="U60" s="19"/>
    </row>
    <row r="61" spans="1:21" x14ac:dyDescent="0.25">
      <c r="A61" s="13"/>
      <c r="B61" s="13"/>
      <c r="C61" s="24"/>
      <c r="D61" s="13"/>
      <c r="E61" s="13"/>
      <c r="F61" s="13"/>
      <c r="G61" s="13"/>
      <c r="H61" s="13"/>
      <c r="I61" s="13"/>
      <c r="J61" s="13"/>
      <c r="K61" s="13"/>
      <c r="L61" s="13"/>
      <c r="M61" s="13"/>
      <c r="N61" s="19"/>
      <c r="O61" s="19"/>
      <c r="P61" s="19"/>
      <c r="Q61" s="19"/>
      <c r="R61" s="19"/>
      <c r="S61" s="19"/>
      <c r="T61" s="19"/>
      <c r="U61" s="19"/>
    </row>
    <row r="62" spans="1:21" x14ac:dyDescent="0.25">
      <c r="A62" s="13"/>
      <c r="B62" s="13"/>
      <c r="C62" s="24"/>
      <c r="D62" s="13"/>
      <c r="E62" s="13"/>
      <c r="F62" s="13"/>
      <c r="G62" s="13"/>
      <c r="H62" s="13"/>
      <c r="I62" s="13"/>
      <c r="J62" s="13"/>
      <c r="K62" s="13"/>
      <c r="L62" s="13"/>
      <c r="M62" s="13"/>
      <c r="N62" s="19"/>
      <c r="O62" s="19"/>
      <c r="P62" s="19"/>
      <c r="Q62" s="19"/>
      <c r="R62" s="19"/>
      <c r="S62" s="19"/>
      <c r="T62" s="19"/>
      <c r="U62" s="19"/>
    </row>
    <row r="63" spans="1:21" x14ac:dyDescent="0.25">
      <c r="A63" s="13"/>
      <c r="B63" s="13"/>
      <c r="C63" s="24"/>
      <c r="D63" s="13"/>
      <c r="E63" s="13"/>
      <c r="F63" s="13"/>
      <c r="G63" s="13"/>
      <c r="H63" s="13"/>
      <c r="I63" s="13"/>
      <c r="J63" s="13"/>
      <c r="K63" s="13"/>
      <c r="L63" s="13"/>
      <c r="M63" s="13"/>
      <c r="N63" s="19"/>
      <c r="O63" s="19"/>
      <c r="P63" s="19"/>
      <c r="Q63" s="19"/>
      <c r="R63" s="19"/>
      <c r="S63" s="19"/>
      <c r="T63" s="19"/>
      <c r="U63" s="19"/>
    </row>
    <row r="64" spans="1:21" x14ac:dyDescent="0.25">
      <c r="A64" s="13"/>
      <c r="B64" s="13"/>
      <c r="C64" s="24"/>
      <c r="D64" s="13"/>
      <c r="E64" s="13"/>
      <c r="F64" s="13"/>
      <c r="G64" s="13"/>
      <c r="H64" s="13"/>
      <c r="I64" s="13"/>
      <c r="J64" s="13"/>
      <c r="K64" s="13"/>
      <c r="L64" s="13"/>
      <c r="M64" s="13"/>
      <c r="N64" s="19"/>
      <c r="O64" s="19"/>
      <c r="P64" s="19"/>
      <c r="Q64" s="19"/>
      <c r="R64" s="19"/>
      <c r="S64" s="19"/>
      <c r="T64" s="19"/>
      <c r="U64" s="19"/>
    </row>
    <row r="65" spans="1:21" x14ac:dyDescent="0.25">
      <c r="A65" s="13"/>
      <c r="B65" s="13"/>
      <c r="C65" s="24"/>
      <c r="D65" s="13"/>
      <c r="E65" s="13"/>
      <c r="F65" s="13"/>
      <c r="G65" s="13"/>
      <c r="H65" s="13"/>
      <c r="I65" s="13"/>
      <c r="J65" s="13"/>
      <c r="K65" s="13"/>
      <c r="L65" s="13"/>
      <c r="M65" s="13"/>
      <c r="N65" s="19"/>
      <c r="O65" s="19"/>
      <c r="P65" s="19"/>
      <c r="Q65" s="19"/>
      <c r="R65" s="19"/>
      <c r="S65" s="19"/>
      <c r="T65" s="19"/>
      <c r="U65" s="19"/>
    </row>
    <row r="66" spans="1:21" x14ac:dyDescent="0.25">
      <c r="A66" s="13"/>
      <c r="B66" s="13"/>
      <c r="C66" s="24"/>
      <c r="D66" s="13"/>
      <c r="E66" s="13"/>
      <c r="F66" s="13"/>
      <c r="G66" s="13"/>
      <c r="H66" s="13"/>
      <c r="I66" s="13"/>
      <c r="J66" s="13"/>
      <c r="K66" s="13"/>
      <c r="L66" s="13"/>
      <c r="M66" s="13"/>
      <c r="N66" s="19"/>
      <c r="O66" s="19"/>
      <c r="P66" s="19"/>
      <c r="Q66" s="19"/>
      <c r="R66" s="19"/>
      <c r="S66" s="19"/>
      <c r="T66" s="19"/>
      <c r="U66" s="19"/>
    </row>
    <row r="67" spans="1:21" x14ac:dyDescent="0.25">
      <c r="A67" s="13"/>
      <c r="B67" s="13"/>
      <c r="C67" s="24"/>
      <c r="D67" s="13"/>
      <c r="E67" s="13"/>
      <c r="F67" s="13"/>
      <c r="G67" s="13"/>
      <c r="H67" s="13"/>
      <c r="I67" s="13"/>
      <c r="J67" s="13"/>
      <c r="K67" s="13"/>
      <c r="L67" s="13"/>
      <c r="M67" s="13"/>
      <c r="N67" s="19"/>
      <c r="O67" s="19"/>
      <c r="P67" s="19"/>
      <c r="Q67" s="19"/>
      <c r="R67" s="19"/>
      <c r="S67" s="19"/>
      <c r="T67" s="19"/>
      <c r="U67" s="19"/>
    </row>
    <row r="68" spans="1:21" x14ac:dyDescent="0.25">
      <c r="A68" s="13"/>
      <c r="B68" s="13"/>
      <c r="C68" s="24"/>
      <c r="D68" s="13"/>
      <c r="E68" s="13"/>
      <c r="F68" s="13"/>
      <c r="G68" s="13"/>
      <c r="H68" s="13"/>
      <c r="I68" s="13"/>
      <c r="J68" s="13"/>
      <c r="K68" s="13"/>
      <c r="L68" s="13"/>
      <c r="M68" s="13"/>
      <c r="N68" s="19"/>
      <c r="O68" s="19"/>
      <c r="P68" s="19"/>
      <c r="Q68" s="19"/>
      <c r="R68" s="19"/>
      <c r="S68" s="19"/>
      <c r="T68" s="19"/>
      <c r="U68" s="19"/>
    </row>
    <row r="69" spans="1:21" x14ac:dyDescent="0.25">
      <c r="A69" s="13"/>
      <c r="B69" s="13"/>
      <c r="C69" s="24"/>
      <c r="D69" s="13"/>
      <c r="E69" s="13"/>
      <c r="F69" s="13"/>
      <c r="G69" s="13"/>
      <c r="H69" s="13"/>
      <c r="I69" s="13"/>
      <c r="J69" s="13"/>
      <c r="K69" s="13"/>
      <c r="L69" s="13"/>
      <c r="M69" s="13"/>
      <c r="N69" s="19"/>
      <c r="O69" s="19"/>
      <c r="P69" s="19"/>
      <c r="Q69" s="19"/>
      <c r="R69" s="19"/>
      <c r="S69" s="19"/>
      <c r="T69" s="19"/>
      <c r="U69" s="19"/>
    </row>
    <row r="70" spans="1:21" x14ac:dyDescent="0.25">
      <c r="A70" s="13"/>
      <c r="B70" s="13"/>
      <c r="C70" s="24"/>
      <c r="D70" s="13"/>
      <c r="E70" s="13"/>
      <c r="F70" s="13"/>
      <c r="G70" s="13"/>
      <c r="H70" s="13"/>
      <c r="I70" s="13"/>
      <c r="J70" s="13"/>
      <c r="K70" s="13"/>
      <c r="L70" s="13"/>
      <c r="M70" s="13"/>
      <c r="N70" s="19"/>
      <c r="O70" s="19"/>
      <c r="P70" s="19"/>
      <c r="Q70" s="19"/>
      <c r="R70" s="19"/>
      <c r="S70" s="19"/>
      <c r="T70" s="19"/>
      <c r="U70" s="19"/>
    </row>
    <row r="71" spans="1:21" x14ac:dyDescent="0.25">
      <c r="A71" s="13"/>
      <c r="B71" s="13"/>
      <c r="C71" s="24"/>
      <c r="D71" s="13"/>
      <c r="E71" s="13"/>
      <c r="F71" s="13"/>
      <c r="G71" s="13"/>
      <c r="H71" s="13"/>
      <c r="I71" s="13"/>
      <c r="J71" s="13"/>
      <c r="K71" s="13"/>
      <c r="L71" s="13"/>
      <c r="M71" s="13"/>
      <c r="N71" s="19"/>
      <c r="O71" s="19"/>
      <c r="P71" s="19"/>
      <c r="Q71" s="19"/>
      <c r="R71" s="19"/>
      <c r="S71" s="19"/>
      <c r="T71" s="19"/>
      <c r="U71" s="19"/>
    </row>
    <row r="72" spans="1:21" x14ac:dyDescent="0.25">
      <c r="A72" s="13"/>
      <c r="B72" s="13"/>
      <c r="C72" s="24"/>
      <c r="D72" s="13"/>
      <c r="E72" s="13"/>
      <c r="F72" s="13"/>
      <c r="G72" s="13"/>
      <c r="H72" s="13"/>
      <c r="I72" s="13"/>
      <c r="J72" s="13"/>
      <c r="K72" s="13"/>
      <c r="L72" s="13"/>
      <c r="M72" s="13"/>
      <c r="N72" s="19"/>
      <c r="O72" s="19"/>
      <c r="P72" s="19"/>
      <c r="Q72" s="19"/>
      <c r="R72" s="19"/>
      <c r="S72" s="19"/>
      <c r="T72" s="19"/>
      <c r="U72" s="19"/>
    </row>
    <row r="73" spans="1:21" x14ac:dyDescent="0.25">
      <c r="A73" s="13"/>
      <c r="B73" s="13"/>
      <c r="C73" s="24"/>
      <c r="D73" s="13"/>
      <c r="E73" s="13"/>
      <c r="F73" s="13"/>
      <c r="G73" s="13"/>
      <c r="H73" s="13"/>
      <c r="I73" s="13"/>
      <c r="J73" s="13"/>
      <c r="K73" s="13"/>
      <c r="L73" s="13"/>
      <c r="M73" s="13"/>
      <c r="N73" s="19"/>
      <c r="O73" s="19"/>
      <c r="P73" s="19"/>
      <c r="Q73" s="19"/>
      <c r="R73" s="19"/>
      <c r="S73" s="19"/>
      <c r="T73" s="19"/>
      <c r="U73" s="19"/>
    </row>
    <row r="74" spans="1:21" x14ac:dyDescent="0.25">
      <c r="A74" s="13"/>
      <c r="B74" s="13"/>
      <c r="C74" s="24"/>
      <c r="D74" s="13"/>
      <c r="E74" s="13"/>
      <c r="F74" s="13"/>
      <c r="G74" s="13"/>
      <c r="H74" s="13"/>
      <c r="I74" s="13"/>
      <c r="J74" s="13"/>
      <c r="K74" s="13"/>
      <c r="L74" s="13"/>
      <c r="M74" s="13"/>
      <c r="N74" s="19"/>
      <c r="O74" s="19"/>
      <c r="P74" s="19"/>
      <c r="Q74" s="19"/>
      <c r="R74" s="19"/>
      <c r="S74" s="19"/>
      <c r="T74" s="19"/>
      <c r="U74" s="19"/>
    </row>
    <row r="75" spans="1:21" x14ac:dyDescent="0.25">
      <c r="A75" s="13"/>
      <c r="B75" s="13"/>
      <c r="C75" s="24"/>
      <c r="D75" s="13"/>
      <c r="E75" s="13"/>
      <c r="F75" s="13"/>
      <c r="G75" s="13"/>
      <c r="H75" s="13"/>
      <c r="I75" s="13"/>
      <c r="J75" s="13"/>
      <c r="K75" s="13"/>
      <c r="L75" s="13"/>
      <c r="M75" s="13"/>
      <c r="N75" s="19"/>
      <c r="O75" s="19"/>
      <c r="P75" s="19"/>
      <c r="Q75" s="19"/>
      <c r="R75" s="19"/>
      <c r="S75" s="19"/>
      <c r="T75" s="19"/>
      <c r="U75" s="19"/>
    </row>
    <row r="76" spans="1:21" x14ac:dyDescent="0.25">
      <c r="A76" s="13"/>
      <c r="B76" s="13"/>
      <c r="C76" s="24"/>
      <c r="D76" s="13"/>
      <c r="E76" s="13"/>
      <c r="F76" s="13"/>
      <c r="G76" s="13"/>
      <c r="H76" s="13"/>
      <c r="I76" s="13"/>
      <c r="J76" s="13"/>
      <c r="K76" s="13"/>
      <c r="L76" s="13"/>
      <c r="M76" s="13"/>
      <c r="N76" s="19"/>
      <c r="O76" s="19"/>
      <c r="P76" s="19"/>
      <c r="Q76" s="19"/>
      <c r="R76" s="19"/>
      <c r="S76" s="19"/>
      <c r="T76" s="19"/>
      <c r="U76" s="19"/>
    </row>
    <row r="77" spans="1:21" x14ac:dyDescent="0.25">
      <c r="A77" s="13"/>
      <c r="B77" s="13"/>
      <c r="C77" s="24"/>
      <c r="D77" s="13"/>
      <c r="E77" s="13"/>
      <c r="F77" s="13"/>
      <c r="G77" s="13"/>
      <c r="H77" s="13"/>
      <c r="I77" s="13"/>
      <c r="J77" s="13"/>
      <c r="K77" s="13"/>
      <c r="L77" s="13"/>
      <c r="M77" s="13"/>
      <c r="N77" s="19"/>
      <c r="O77" s="19"/>
      <c r="P77" s="19"/>
      <c r="Q77" s="19"/>
      <c r="R77" s="19"/>
      <c r="S77" s="19"/>
      <c r="T77" s="19"/>
      <c r="U77" s="19"/>
    </row>
    <row r="78" spans="1:21" x14ac:dyDescent="0.25">
      <c r="A78" s="13"/>
      <c r="B78" s="13"/>
      <c r="C78" s="24"/>
      <c r="D78" s="13"/>
      <c r="E78" s="13"/>
      <c r="F78" s="13"/>
      <c r="G78" s="13"/>
      <c r="H78" s="13"/>
      <c r="I78" s="13"/>
      <c r="J78" s="13"/>
      <c r="K78" s="13"/>
      <c r="L78" s="13"/>
      <c r="M78" s="13"/>
      <c r="N78" s="19"/>
      <c r="O78" s="19"/>
      <c r="P78" s="19"/>
      <c r="Q78" s="19"/>
      <c r="R78" s="19"/>
      <c r="S78" s="19"/>
      <c r="T78" s="19"/>
      <c r="U78" s="19"/>
    </row>
    <row r="79" spans="1:21" x14ac:dyDescent="0.25">
      <c r="A79" s="13"/>
      <c r="B79" s="13"/>
      <c r="C79" s="24"/>
      <c r="D79" s="13"/>
      <c r="E79" s="13"/>
      <c r="F79" s="13"/>
      <c r="G79" s="13"/>
      <c r="H79" s="13"/>
      <c r="I79" s="13"/>
      <c r="J79" s="13"/>
      <c r="K79" s="13"/>
      <c r="L79" s="13"/>
      <c r="M79" s="13"/>
      <c r="N79" s="19"/>
      <c r="O79" s="19"/>
      <c r="P79" s="19"/>
      <c r="Q79" s="19"/>
      <c r="R79" s="19"/>
      <c r="S79" s="19"/>
      <c r="T79" s="19"/>
      <c r="U79" s="19"/>
    </row>
    <row r="80" spans="1:21" x14ac:dyDescent="0.25">
      <c r="A80" s="13"/>
      <c r="B80" s="13"/>
      <c r="C80" s="24"/>
      <c r="D80" s="13"/>
      <c r="E80" s="13"/>
      <c r="F80" s="13"/>
      <c r="G80" s="13"/>
      <c r="H80" s="13"/>
      <c r="I80" s="13"/>
      <c r="J80" s="13"/>
      <c r="K80" s="13"/>
      <c r="L80" s="13"/>
      <c r="M80" s="13"/>
      <c r="N80" s="19"/>
      <c r="O80" s="19"/>
      <c r="P80" s="19"/>
      <c r="Q80" s="19"/>
      <c r="R80" s="19"/>
      <c r="S80" s="19"/>
      <c r="T80" s="19"/>
      <c r="U80" s="19"/>
    </row>
    <row r="81" spans="1:21" x14ac:dyDescent="0.25">
      <c r="A81" s="13"/>
      <c r="B81" s="13"/>
      <c r="C81" s="24"/>
      <c r="D81" s="13"/>
      <c r="E81" s="13"/>
      <c r="F81" s="13"/>
      <c r="G81" s="13"/>
      <c r="H81" s="13"/>
      <c r="I81" s="13"/>
      <c r="J81" s="13"/>
      <c r="K81" s="13"/>
      <c r="L81" s="13"/>
      <c r="M81" s="13"/>
      <c r="N81" s="19"/>
      <c r="O81" s="19"/>
      <c r="P81" s="19"/>
      <c r="Q81" s="19"/>
      <c r="R81" s="19"/>
      <c r="S81" s="19"/>
      <c r="T81" s="19"/>
      <c r="U81" s="19"/>
    </row>
    <row r="82" spans="1:21" x14ac:dyDescent="0.25">
      <c r="A82" s="13"/>
      <c r="B82" s="13"/>
      <c r="C82" s="24"/>
      <c r="D82" s="13"/>
      <c r="E82" s="13"/>
      <c r="F82" s="13"/>
      <c r="G82" s="13"/>
      <c r="H82" s="13"/>
      <c r="I82" s="13"/>
      <c r="J82" s="13"/>
      <c r="K82" s="13"/>
      <c r="L82" s="13"/>
      <c r="M82" s="13"/>
      <c r="N82" s="19"/>
      <c r="O82" s="19"/>
      <c r="P82" s="19"/>
      <c r="Q82" s="19"/>
      <c r="R82" s="19"/>
      <c r="S82" s="19"/>
      <c r="T82" s="19"/>
      <c r="U82" s="19"/>
    </row>
    <row r="83" spans="1:21" x14ac:dyDescent="0.25">
      <c r="A83" s="13"/>
      <c r="B83" s="13"/>
      <c r="C83" s="24"/>
      <c r="D83" s="13"/>
      <c r="E83" s="13"/>
      <c r="F83" s="13"/>
      <c r="G83" s="13"/>
      <c r="H83" s="13"/>
      <c r="I83" s="13"/>
      <c r="J83" s="13"/>
      <c r="K83" s="13"/>
      <c r="L83" s="13"/>
      <c r="M83" s="13"/>
      <c r="N83" s="19"/>
      <c r="O83" s="19"/>
      <c r="P83" s="19"/>
      <c r="Q83" s="19"/>
      <c r="R83" s="19"/>
      <c r="S83" s="19"/>
      <c r="T83" s="19"/>
      <c r="U83" s="19"/>
    </row>
    <row r="84" spans="1:21" x14ac:dyDescent="0.25">
      <c r="A84" s="13"/>
      <c r="B84" s="13"/>
      <c r="C84" s="24"/>
      <c r="D84" s="13"/>
      <c r="E84" s="13"/>
      <c r="F84" s="13"/>
      <c r="G84" s="13"/>
      <c r="H84" s="13"/>
      <c r="I84" s="13"/>
      <c r="J84" s="13"/>
      <c r="K84" s="13"/>
      <c r="L84" s="13"/>
      <c r="M84" s="13"/>
      <c r="N84" s="19"/>
      <c r="O84" s="19"/>
      <c r="P84" s="19"/>
      <c r="Q84" s="19"/>
      <c r="R84" s="19"/>
      <c r="S84" s="19"/>
      <c r="T84" s="19"/>
      <c r="U84" s="19"/>
    </row>
    <row r="85" spans="1:21" x14ac:dyDescent="0.25">
      <c r="A85" s="13"/>
      <c r="B85" s="13"/>
      <c r="C85" s="24"/>
      <c r="D85" s="13"/>
      <c r="E85" s="13"/>
      <c r="F85" s="13"/>
      <c r="G85" s="13"/>
      <c r="H85" s="13"/>
      <c r="I85" s="13"/>
      <c r="J85" s="13"/>
      <c r="K85" s="13"/>
      <c r="L85" s="13"/>
      <c r="M85" s="13"/>
      <c r="N85" s="19"/>
      <c r="O85" s="19"/>
      <c r="P85" s="19"/>
      <c r="Q85" s="19"/>
      <c r="R85" s="19"/>
      <c r="S85" s="19"/>
      <c r="T85" s="19"/>
      <c r="U85" s="19"/>
    </row>
    <row r="86" spans="1:21" x14ac:dyDescent="0.25">
      <c r="A86" s="13"/>
      <c r="B86" s="13"/>
      <c r="C86" s="24"/>
      <c r="D86" s="13"/>
      <c r="E86" s="13"/>
      <c r="F86" s="13"/>
      <c r="G86" s="13"/>
      <c r="H86" s="13"/>
      <c r="I86" s="13"/>
      <c r="J86" s="13"/>
      <c r="K86" s="13"/>
      <c r="L86" s="13"/>
      <c r="M86" s="13"/>
      <c r="N86" s="19"/>
      <c r="O86" s="19"/>
      <c r="P86" s="19"/>
      <c r="Q86" s="19"/>
      <c r="R86" s="19"/>
      <c r="S86" s="19"/>
      <c r="T86" s="19"/>
      <c r="U86" s="19"/>
    </row>
    <row r="87" spans="1:21" x14ac:dyDescent="0.25">
      <c r="A87" s="13"/>
      <c r="B87" s="13"/>
      <c r="C87" s="24"/>
      <c r="D87" s="13"/>
      <c r="E87" s="13"/>
      <c r="F87" s="13"/>
      <c r="G87" s="13"/>
      <c r="H87" s="13"/>
      <c r="I87" s="13"/>
      <c r="J87" s="13"/>
      <c r="K87" s="13"/>
      <c r="L87" s="13"/>
      <c r="M87" s="13"/>
      <c r="N87" s="19"/>
      <c r="O87" s="19"/>
      <c r="P87" s="19"/>
      <c r="Q87" s="19"/>
      <c r="R87" s="19"/>
      <c r="S87" s="19"/>
      <c r="T87" s="19"/>
      <c r="U87" s="19"/>
    </row>
    <row r="88" spans="1:21" x14ac:dyDescent="0.25">
      <c r="A88" s="13"/>
      <c r="B88" s="13"/>
      <c r="C88" s="24"/>
      <c r="D88" s="13"/>
      <c r="E88" s="13"/>
      <c r="F88" s="13"/>
      <c r="G88" s="13"/>
      <c r="H88" s="13"/>
      <c r="I88" s="13"/>
      <c r="J88" s="13"/>
      <c r="K88" s="13"/>
      <c r="L88" s="13"/>
      <c r="M88" s="13"/>
      <c r="N88" s="19"/>
      <c r="O88" s="19"/>
      <c r="P88" s="19"/>
      <c r="Q88" s="19"/>
      <c r="R88" s="19"/>
      <c r="S88" s="19"/>
      <c r="T88" s="19"/>
      <c r="U88" s="19"/>
    </row>
    <row r="89" spans="1:21" x14ac:dyDescent="0.25">
      <c r="A89" s="13"/>
      <c r="B89" s="13"/>
      <c r="C89" s="24"/>
      <c r="D89" s="13"/>
      <c r="E89" s="13"/>
      <c r="F89" s="13"/>
      <c r="G89" s="13"/>
      <c r="H89" s="13"/>
      <c r="I89" s="13"/>
      <c r="J89" s="13"/>
      <c r="K89" s="13"/>
      <c r="L89" s="13"/>
      <c r="M89" s="13"/>
      <c r="N89" s="19"/>
      <c r="O89" s="19"/>
      <c r="P89" s="19"/>
      <c r="Q89" s="19"/>
      <c r="R89" s="19"/>
      <c r="S89" s="19"/>
      <c r="T89" s="19"/>
      <c r="U89" s="19"/>
    </row>
    <row r="90" spans="1:21" x14ac:dyDescent="0.25">
      <c r="A90" s="13"/>
      <c r="B90" s="13"/>
      <c r="C90" s="24"/>
      <c r="D90" s="13"/>
      <c r="E90" s="13"/>
      <c r="F90" s="13"/>
      <c r="G90" s="13"/>
      <c r="H90" s="13"/>
      <c r="I90" s="13"/>
      <c r="J90" s="13"/>
      <c r="K90" s="13"/>
      <c r="L90" s="13"/>
      <c r="M90" s="13"/>
      <c r="N90" s="19"/>
      <c r="O90" s="19"/>
      <c r="P90" s="19"/>
      <c r="Q90" s="19"/>
      <c r="R90" s="19"/>
      <c r="S90" s="19"/>
      <c r="T90" s="19"/>
      <c r="U90" s="19"/>
    </row>
    <row r="91" spans="1:21" x14ac:dyDescent="0.25">
      <c r="A91" s="13"/>
      <c r="B91" s="13"/>
      <c r="C91" s="24"/>
      <c r="D91" s="13"/>
      <c r="E91" s="13"/>
      <c r="F91" s="13"/>
      <c r="G91" s="13"/>
      <c r="H91" s="13"/>
      <c r="I91" s="13"/>
      <c r="J91" s="13"/>
      <c r="K91" s="13"/>
      <c r="L91" s="13"/>
      <c r="M91" s="13"/>
      <c r="N91" s="19"/>
      <c r="O91" s="19"/>
      <c r="P91" s="19"/>
      <c r="Q91" s="19"/>
      <c r="R91" s="19"/>
      <c r="S91" s="19"/>
      <c r="T91" s="19"/>
      <c r="U91" s="19"/>
    </row>
    <row r="92" spans="1:21" x14ac:dyDescent="0.25">
      <c r="A92" s="13"/>
      <c r="B92" s="13"/>
      <c r="C92" s="24"/>
      <c r="D92" s="13"/>
      <c r="E92" s="13"/>
      <c r="F92" s="13"/>
      <c r="G92" s="13"/>
      <c r="H92" s="13"/>
      <c r="I92" s="13"/>
      <c r="J92" s="13"/>
      <c r="K92" s="13"/>
      <c r="L92" s="13"/>
      <c r="M92" s="13"/>
      <c r="N92" s="19"/>
      <c r="O92" s="19"/>
      <c r="P92" s="19"/>
      <c r="Q92" s="19"/>
      <c r="R92" s="19"/>
      <c r="S92" s="19"/>
      <c r="T92" s="19"/>
      <c r="U92" s="19"/>
    </row>
    <row r="93" spans="1:21" x14ac:dyDescent="0.25">
      <c r="A93" s="13"/>
      <c r="B93" s="13"/>
      <c r="C93" s="24"/>
      <c r="D93" s="13"/>
      <c r="E93" s="13"/>
      <c r="F93" s="13"/>
      <c r="G93" s="13"/>
      <c r="H93" s="13"/>
      <c r="I93" s="13"/>
      <c r="J93" s="13"/>
      <c r="K93" s="13"/>
      <c r="L93" s="13"/>
      <c r="M93" s="13"/>
      <c r="N93" s="19"/>
      <c r="O93" s="19"/>
      <c r="P93" s="19"/>
      <c r="Q93" s="19"/>
      <c r="R93" s="19"/>
      <c r="S93" s="19"/>
      <c r="T93" s="19"/>
      <c r="U93" s="19"/>
    </row>
    <row r="94" spans="1:21" x14ac:dyDescent="0.25">
      <c r="A94" s="13"/>
      <c r="B94" s="13"/>
      <c r="C94" s="24"/>
      <c r="D94" s="13"/>
      <c r="E94" s="13"/>
      <c r="F94" s="13"/>
      <c r="G94" s="13"/>
      <c r="H94" s="13"/>
      <c r="I94" s="13"/>
      <c r="J94" s="13"/>
      <c r="K94" s="13"/>
      <c r="L94" s="13"/>
      <c r="M94" s="13"/>
      <c r="N94" s="19"/>
      <c r="O94" s="19"/>
      <c r="P94" s="19"/>
      <c r="Q94" s="19"/>
      <c r="R94" s="19"/>
      <c r="S94" s="19"/>
      <c r="T94" s="19"/>
      <c r="U94" s="19"/>
    </row>
    <row r="95" spans="1:21" x14ac:dyDescent="0.25">
      <c r="A95" s="13"/>
      <c r="B95" s="13"/>
      <c r="C95" s="24"/>
      <c r="D95" s="13"/>
      <c r="E95" s="13"/>
      <c r="F95" s="13"/>
      <c r="G95" s="13"/>
      <c r="H95" s="13"/>
      <c r="I95" s="13"/>
      <c r="J95" s="13"/>
      <c r="K95" s="13"/>
      <c r="L95" s="13"/>
      <c r="M95" s="13"/>
      <c r="N95" s="19"/>
      <c r="O95" s="19"/>
      <c r="P95" s="19"/>
      <c r="Q95" s="19"/>
      <c r="R95" s="19"/>
      <c r="S95" s="19"/>
      <c r="T95" s="19"/>
      <c r="U95" s="19"/>
    </row>
    <row r="96" spans="1:21" x14ac:dyDescent="0.25">
      <c r="C96" s="24"/>
      <c r="D96" s="13"/>
      <c r="E96" s="13"/>
      <c r="F96" s="13"/>
      <c r="G96" s="13"/>
      <c r="H96" s="13"/>
      <c r="I96" s="13"/>
      <c r="J96" s="13"/>
      <c r="K96" s="13"/>
      <c r="L96" s="13"/>
      <c r="M96" s="13"/>
      <c r="N96" s="19"/>
    </row>
    <row r="97" spans="3:14" x14ac:dyDescent="0.25">
      <c r="C97" s="24"/>
      <c r="D97" s="13"/>
      <c r="E97" s="13"/>
      <c r="F97" s="13"/>
      <c r="G97" s="13"/>
      <c r="H97" s="13"/>
      <c r="I97" s="13"/>
      <c r="J97" s="13"/>
      <c r="K97" s="13"/>
      <c r="L97" s="13"/>
      <c r="M97" s="13"/>
      <c r="N97" s="19"/>
    </row>
    <row r="98" spans="3:14" x14ac:dyDescent="0.25">
      <c r="C98" s="24"/>
      <c r="D98" s="13"/>
      <c r="E98" s="13"/>
      <c r="F98" s="13"/>
      <c r="G98" s="13"/>
      <c r="H98" s="13"/>
      <c r="I98" s="13"/>
      <c r="J98" s="13"/>
      <c r="K98" s="13"/>
      <c r="L98" s="13"/>
      <c r="M98" s="13"/>
      <c r="N98" s="19"/>
    </row>
    <row r="99" spans="3:14" x14ac:dyDescent="0.25">
      <c r="C99" s="24"/>
      <c r="D99" s="13"/>
      <c r="E99" s="13"/>
      <c r="F99" s="13"/>
      <c r="G99" s="13"/>
      <c r="H99" s="13"/>
      <c r="I99" s="13"/>
      <c r="J99" s="13"/>
      <c r="K99" s="13"/>
      <c r="L99" s="13"/>
      <c r="M99" s="13"/>
      <c r="N99" s="19"/>
    </row>
  </sheetData>
  <mergeCells count="67">
    <mergeCell ref="D24:D25"/>
    <mergeCell ref="V22:V23"/>
    <mergeCell ref="V20:V21"/>
    <mergeCell ref="A26:S26"/>
    <mergeCell ref="A24:A25"/>
    <mergeCell ref="B24:B25"/>
    <mergeCell ref="C24:C25"/>
    <mergeCell ref="V24:V25"/>
    <mergeCell ref="U24:U25"/>
    <mergeCell ref="E24:E25"/>
    <mergeCell ref="T24:T25"/>
    <mergeCell ref="B12:B23"/>
    <mergeCell ref="E12:E13"/>
    <mergeCell ref="E14:E15"/>
    <mergeCell ref="E16:E17"/>
    <mergeCell ref="D18:D19"/>
    <mergeCell ref="U14:U15"/>
    <mergeCell ref="U16:U17"/>
    <mergeCell ref="U18:U19"/>
    <mergeCell ref="U22:U23"/>
    <mergeCell ref="U20:U21"/>
    <mergeCell ref="B8:B11"/>
    <mergeCell ref="T12:T23"/>
    <mergeCell ref="T8:T11"/>
    <mergeCell ref="D22:D23"/>
    <mergeCell ref="E22:E23"/>
    <mergeCell ref="D20:D21"/>
    <mergeCell ref="E20:E21"/>
    <mergeCell ref="D16:D17"/>
    <mergeCell ref="D14:D15"/>
    <mergeCell ref="D12:D13"/>
    <mergeCell ref="C8:C9"/>
    <mergeCell ref="D8:D9"/>
    <mergeCell ref="E8:E9"/>
    <mergeCell ref="V10:V11"/>
    <mergeCell ref="U10:U11"/>
    <mergeCell ref="C22:C23"/>
    <mergeCell ref="V12:V13"/>
    <mergeCell ref="V14:V15"/>
    <mergeCell ref="V16:V17"/>
    <mergeCell ref="V18:V19"/>
    <mergeCell ref="A6:A7"/>
    <mergeCell ref="B6:B7"/>
    <mergeCell ref="A8:A11"/>
    <mergeCell ref="A12:A23"/>
    <mergeCell ref="C20:C21"/>
    <mergeCell ref="V8:V9"/>
    <mergeCell ref="C10:C11"/>
    <mergeCell ref="D10:D11"/>
    <mergeCell ref="U8:U9"/>
    <mergeCell ref="E10:E11"/>
    <mergeCell ref="T6:U6"/>
    <mergeCell ref="A1:B4"/>
    <mergeCell ref="C1:V1"/>
    <mergeCell ref="C2:V2"/>
    <mergeCell ref="D3:V3"/>
    <mergeCell ref="D4:V4"/>
    <mergeCell ref="V6:V7"/>
    <mergeCell ref="C6:C7"/>
    <mergeCell ref="D6:E6"/>
    <mergeCell ref="F6:S6"/>
    <mergeCell ref="E18:E19"/>
    <mergeCell ref="C12:C13"/>
    <mergeCell ref="C14:C15"/>
    <mergeCell ref="C16:C17"/>
    <mergeCell ref="C18:C19"/>
    <mergeCell ref="U12:U13"/>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329"/>
  <sheetViews>
    <sheetView view="pageBreakPreview" zoomScale="85" zoomScaleNormal="50" zoomScaleSheetLayoutView="85" workbookViewId="0">
      <selection activeCell="C268" sqref="C268:C274"/>
    </sheetView>
  </sheetViews>
  <sheetFormatPr baseColWidth="10" defaultRowHeight="12.75" x14ac:dyDescent="0.2"/>
  <cols>
    <col min="1" max="1" width="8.7109375" style="59" customWidth="1"/>
    <col min="2" max="2" width="12.140625" style="59" customWidth="1"/>
    <col min="3" max="3" width="15.5703125" style="59" customWidth="1"/>
    <col min="4" max="5" width="16" style="59" customWidth="1"/>
    <col min="6" max="7" width="16" style="59" hidden="1" customWidth="1"/>
    <col min="8" max="8" width="16" style="59" customWidth="1"/>
    <col min="9" max="9" width="16" style="59" hidden="1" customWidth="1"/>
    <col min="10" max="10" width="13.42578125" style="59" hidden="1" customWidth="1"/>
    <col min="11" max="11" width="13.5703125" style="59" hidden="1" customWidth="1"/>
    <col min="12" max="12" width="12.140625" style="59" hidden="1" customWidth="1"/>
    <col min="13" max="13" width="16.140625" style="59" customWidth="1"/>
    <col min="14" max="14" width="14.85546875" style="59" customWidth="1"/>
    <col min="15" max="15" width="7.5703125" style="59" customWidth="1"/>
    <col min="16" max="16" width="10.140625" style="59" customWidth="1"/>
    <col min="17" max="17" width="14.42578125" style="59" customWidth="1"/>
    <col min="18" max="18" width="12.42578125" style="59" customWidth="1"/>
    <col min="19" max="21" width="16.7109375" style="59" customWidth="1"/>
    <col min="22" max="22" width="32" style="59" customWidth="1"/>
    <col min="23" max="23" width="22.28515625" style="80" customWidth="1"/>
    <col min="24" max="24" width="17.85546875" style="59" customWidth="1"/>
    <col min="25" max="25" width="29.7109375" style="56" customWidth="1"/>
    <col min="26" max="26" width="4.85546875" style="56" customWidth="1"/>
    <col min="27" max="27" width="7.7109375" style="57" hidden="1" customWidth="1"/>
    <col min="28" max="28" width="14.140625" style="57" hidden="1" customWidth="1"/>
    <col min="29" max="29" width="1.85546875" style="57" hidden="1" customWidth="1"/>
    <col min="30" max="30" width="14.28515625" style="57" hidden="1" customWidth="1"/>
    <col min="31" max="31" width="1.85546875" style="57" hidden="1" customWidth="1"/>
    <col min="32" max="32" width="16.85546875" style="57" hidden="1" customWidth="1"/>
    <col min="33" max="34" width="1.85546875" style="57" hidden="1" customWidth="1"/>
    <col min="35" max="35" width="14.140625" style="57" hidden="1" customWidth="1"/>
    <col min="36" max="38" width="11.42578125" style="58"/>
    <col min="39" max="82" width="11.42578125" style="56"/>
    <col min="83" max="16384" width="11.42578125" style="59"/>
  </cols>
  <sheetData>
    <row r="1" spans="1:82" ht="15.75" customHeight="1" x14ac:dyDescent="0.2">
      <c r="A1" s="320"/>
      <c r="B1" s="321"/>
      <c r="C1" s="321"/>
      <c r="D1" s="322"/>
      <c r="E1" s="610" t="s">
        <v>0</v>
      </c>
      <c r="F1" s="326"/>
      <c r="G1" s="326"/>
      <c r="H1" s="326"/>
      <c r="I1" s="326"/>
      <c r="J1" s="326"/>
      <c r="K1" s="326"/>
      <c r="L1" s="326"/>
      <c r="M1" s="326"/>
      <c r="N1" s="326"/>
      <c r="O1" s="326"/>
      <c r="P1" s="326"/>
      <c r="Q1" s="326"/>
      <c r="R1" s="326"/>
      <c r="S1" s="326"/>
      <c r="T1" s="326"/>
      <c r="U1" s="326"/>
      <c r="V1" s="326"/>
      <c r="W1" s="326"/>
      <c r="X1" s="327"/>
    </row>
    <row r="2" spans="1:82" ht="15.75" customHeight="1" x14ac:dyDescent="0.2">
      <c r="A2" s="323"/>
      <c r="B2" s="324"/>
      <c r="C2" s="324"/>
      <c r="D2" s="325"/>
      <c r="E2" s="609" t="s">
        <v>444</v>
      </c>
      <c r="F2" s="328"/>
      <c r="G2" s="328"/>
      <c r="H2" s="328"/>
      <c r="I2" s="328"/>
      <c r="J2" s="328"/>
      <c r="K2" s="328"/>
      <c r="L2" s="328"/>
      <c r="M2" s="328"/>
      <c r="N2" s="328"/>
      <c r="O2" s="328"/>
      <c r="P2" s="328"/>
      <c r="Q2" s="328"/>
      <c r="R2" s="328"/>
      <c r="S2" s="328"/>
      <c r="T2" s="328"/>
      <c r="U2" s="328"/>
      <c r="V2" s="328"/>
      <c r="W2" s="328"/>
      <c r="X2" s="329"/>
    </row>
    <row r="3" spans="1:82" ht="15.75" customHeight="1" x14ac:dyDescent="0.2">
      <c r="A3" s="323"/>
      <c r="B3" s="324"/>
      <c r="C3" s="324"/>
      <c r="D3" s="325"/>
      <c r="E3" s="308" t="s">
        <v>443</v>
      </c>
      <c r="F3" s="306"/>
      <c r="G3" s="308" t="s">
        <v>209</v>
      </c>
      <c r="H3" s="305"/>
      <c r="I3" s="305"/>
      <c r="J3" s="305"/>
      <c r="K3" s="305"/>
      <c r="L3" s="305"/>
      <c r="M3" s="305"/>
      <c r="N3" s="305"/>
      <c r="O3" s="305"/>
      <c r="P3" s="305"/>
      <c r="Q3" s="305"/>
      <c r="R3" s="305"/>
      <c r="S3" s="305"/>
      <c r="T3" s="305"/>
      <c r="U3" s="305"/>
      <c r="V3" s="305"/>
      <c r="W3" s="305"/>
      <c r="X3" s="309"/>
    </row>
    <row r="4" spans="1:82" ht="15.75" customHeight="1" thickBot="1" x14ac:dyDescent="0.25">
      <c r="A4" s="323"/>
      <c r="B4" s="324"/>
      <c r="C4" s="324"/>
      <c r="D4" s="325"/>
      <c r="E4" s="310" t="s">
        <v>442</v>
      </c>
      <c r="F4" s="307"/>
      <c r="G4" s="608">
        <v>2016</v>
      </c>
      <c r="H4" s="607"/>
      <c r="I4" s="607"/>
      <c r="J4" s="607"/>
      <c r="K4" s="607"/>
      <c r="L4" s="607"/>
      <c r="M4" s="607"/>
      <c r="N4" s="607"/>
      <c r="O4" s="607"/>
      <c r="P4" s="607"/>
      <c r="Q4" s="607"/>
      <c r="R4" s="607"/>
      <c r="S4" s="607"/>
      <c r="T4" s="607"/>
      <c r="U4" s="607"/>
      <c r="V4" s="607"/>
      <c r="W4" s="607"/>
      <c r="X4" s="606"/>
    </row>
    <row r="5" spans="1:82" s="63" customFormat="1" ht="20.25" customHeight="1" thickBot="1" x14ac:dyDescent="0.25">
      <c r="A5" s="330" t="s">
        <v>65</v>
      </c>
      <c r="B5" s="330" t="s">
        <v>66</v>
      </c>
      <c r="C5" s="330" t="s">
        <v>67</v>
      </c>
      <c r="D5" s="332" t="s">
        <v>68</v>
      </c>
      <c r="E5" s="605" t="s">
        <v>69</v>
      </c>
      <c r="F5" s="341" t="s">
        <v>70</v>
      </c>
      <c r="G5" s="341"/>
      <c r="H5" s="341"/>
      <c r="I5" s="341"/>
      <c r="J5" s="341" t="s">
        <v>75</v>
      </c>
      <c r="K5" s="341"/>
      <c r="L5" s="341"/>
      <c r="M5" s="341"/>
      <c r="N5" s="334" t="s">
        <v>80</v>
      </c>
      <c r="O5" s="334"/>
      <c r="P5" s="334"/>
      <c r="Q5" s="334"/>
      <c r="R5" s="335"/>
      <c r="S5" s="340" t="s">
        <v>86</v>
      </c>
      <c r="T5" s="340"/>
      <c r="U5" s="334"/>
      <c r="V5" s="334"/>
      <c r="W5" s="334"/>
      <c r="X5" s="335"/>
      <c r="Y5" s="60"/>
      <c r="Z5" s="60"/>
      <c r="AA5" s="61"/>
      <c r="AB5" s="61"/>
      <c r="AC5" s="61"/>
      <c r="AD5" s="61"/>
      <c r="AE5" s="61"/>
      <c r="AF5" s="61"/>
      <c r="AG5" s="61"/>
      <c r="AH5" s="61"/>
      <c r="AI5" s="61"/>
      <c r="AJ5" s="62"/>
      <c r="AK5" s="62"/>
      <c r="AL5" s="62"/>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row>
    <row r="6" spans="1:82" s="63" customFormat="1" ht="34.5" customHeight="1" thickBot="1" x14ac:dyDescent="0.25">
      <c r="A6" s="331" t="s">
        <v>38</v>
      </c>
      <c r="B6" s="331"/>
      <c r="C6" s="331"/>
      <c r="D6" s="333"/>
      <c r="E6" s="604"/>
      <c r="F6" s="89" t="s">
        <v>71</v>
      </c>
      <c r="G6" s="89" t="s">
        <v>72</v>
      </c>
      <c r="H6" s="89" t="s">
        <v>73</v>
      </c>
      <c r="I6" s="89" t="s">
        <v>74</v>
      </c>
      <c r="J6" s="89" t="s">
        <v>76</v>
      </c>
      <c r="K6" s="89" t="s">
        <v>77</v>
      </c>
      <c r="L6" s="89" t="s">
        <v>78</v>
      </c>
      <c r="M6" s="89" t="s">
        <v>79</v>
      </c>
      <c r="N6" s="601" t="s">
        <v>81</v>
      </c>
      <c r="O6" s="603" t="s">
        <v>82</v>
      </c>
      <c r="P6" s="603" t="s">
        <v>83</v>
      </c>
      <c r="Q6" s="603" t="s">
        <v>84</v>
      </c>
      <c r="R6" s="603" t="s">
        <v>85</v>
      </c>
      <c r="S6" s="602" t="s">
        <v>87</v>
      </c>
      <c r="T6" s="602" t="s">
        <v>88</v>
      </c>
      <c r="U6" s="601" t="s">
        <v>89</v>
      </c>
      <c r="V6" s="601" t="s">
        <v>90</v>
      </c>
      <c r="W6" s="600" t="s">
        <v>91</v>
      </c>
      <c r="X6" s="599" t="s">
        <v>92</v>
      </c>
      <c r="Y6" s="60"/>
      <c r="Z6" s="60"/>
      <c r="AA6" s="64" t="s">
        <v>41</v>
      </c>
      <c r="AB6" s="64" t="s">
        <v>42</v>
      </c>
      <c r="AC6" s="65"/>
      <c r="AD6" s="64" t="s">
        <v>43</v>
      </c>
      <c r="AE6" s="65"/>
      <c r="AF6" s="64" t="s">
        <v>39</v>
      </c>
      <c r="AG6" s="61"/>
      <c r="AH6" s="61"/>
      <c r="AI6" s="66" t="s">
        <v>40</v>
      </c>
      <c r="AJ6" s="62"/>
      <c r="AK6" s="62"/>
      <c r="AL6" s="62"/>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row>
    <row r="7" spans="1:82" ht="13.5" customHeight="1" x14ac:dyDescent="0.2">
      <c r="A7" s="317"/>
      <c r="B7" s="562" t="s">
        <v>155</v>
      </c>
      <c r="C7" s="317" t="s">
        <v>156</v>
      </c>
      <c r="D7" s="83" t="s">
        <v>44</v>
      </c>
      <c r="E7" s="132">
        <v>392</v>
      </c>
      <c r="F7" s="72"/>
      <c r="G7" s="72"/>
      <c r="H7" s="183">
        <v>392</v>
      </c>
      <c r="I7" s="183">
        <v>392</v>
      </c>
      <c r="J7" s="183"/>
      <c r="K7" s="183"/>
      <c r="L7" s="183"/>
      <c r="M7" s="183">
        <v>631</v>
      </c>
      <c r="N7" s="598" t="s">
        <v>156</v>
      </c>
      <c r="O7" s="591" t="s">
        <v>441</v>
      </c>
      <c r="P7" s="311" t="s">
        <v>440</v>
      </c>
      <c r="Q7" s="316" t="s">
        <v>156</v>
      </c>
      <c r="R7" s="316" t="s">
        <v>156</v>
      </c>
      <c r="S7" s="311">
        <v>303</v>
      </c>
      <c r="T7" s="311">
        <v>328</v>
      </c>
      <c r="U7" s="311" t="s">
        <v>439</v>
      </c>
      <c r="V7" s="311" t="s">
        <v>438</v>
      </c>
      <c r="W7" s="311" t="s">
        <v>437</v>
      </c>
      <c r="X7" s="568">
        <f>S7+T7</f>
        <v>631</v>
      </c>
      <c r="AA7" s="67">
        <v>12</v>
      </c>
      <c r="AB7" s="67" t="s">
        <v>46</v>
      </c>
      <c r="AC7" s="68"/>
      <c r="AD7" s="68"/>
      <c r="AE7" s="68"/>
      <c r="AF7" s="67" t="s">
        <v>45</v>
      </c>
      <c r="AG7" s="68"/>
      <c r="AH7" s="68"/>
      <c r="AI7" s="68"/>
    </row>
    <row r="8" spans="1:82" ht="13.5" customHeight="1" x14ac:dyDescent="0.2">
      <c r="A8" s="317"/>
      <c r="B8" s="562"/>
      <c r="C8" s="317"/>
      <c r="D8" s="82" t="s">
        <v>47</v>
      </c>
      <c r="E8" s="133">
        <v>35343403.924999997</v>
      </c>
      <c r="F8" s="69"/>
      <c r="G8" s="69"/>
      <c r="H8" s="184">
        <v>35343403.924999997</v>
      </c>
      <c r="I8" s="184">
        <v>38109078.850000001</v>
      </c>
      <c r="J8" s="184"/>
      <c r="K8" s="184"/>
      <c r="L8" s="180"/>
      <c r="M8" s="180">
        <v>38101816.549999997</v>
      </c>
      <c r="N8" s="598"/>
      <c r="O8" s="591"/>
      <c r="P8" s="311"/>
      <c r="Q8" s="316"/>
      <c r="R8" s="316"/>
      <c r="S8" s="311"/>
      <c r="T8" s="311"/>
      <c r="U8" s="311"/>
      <c r="V8" s="311"/>
      <c r="W8" s="311"/>
      <c r="X8" s="568"/>
      <c r="AA8" s="67">
        <v>13</v>
      </c>
      <c r="AB8" s="67" t="s">
        <v>48</v>
      </c>
      <c r="AC8" s="68"/>
      <c r="AD8" s="68"/>
      <c r="AE8" s="68"/>
      <c r="AF8" s="67" t="s">
        <v>49</v>
      </c>
      <c r="AG8" s="68"/>
      <c r="AH8" s="68"/>
      <c r="AI8" s="68"/>
    </row>
    <row r="9" spans="1:82" ht="14.25" customHeight="1" x14ac:dyDescent="0.2">
      <c r="A9" s="317"/>
      <c r="B9" s="562"/>
      <c r="C9" s="317"/>
      <c r="D9" s="82" t="s">
        <v>50</v>
      </c>
      <c r="E9" s="134"/>
      <c r="F9" s="73"/>
      <c r="G9" s="73"/>
      <c r="H9" s="180"/>
      <c r="I9" s="180"/>
      <c r="J9" s="180"/>
      <c r="K9" s="180"/>
      <c r="L9" s="180"/>
      <c r="M9" s="180"/>
      <c r="N9" s="598"/>
      <c r="O9" s="591"/>
      <c r="P9" s="311"/>
      <c r="Q9" s="316"/>
      <c r="R9" s="316"/>
      <c r="S9" s="311"/>
      <c r="T9" s="311"/>
      <c r="U9" s="311"/>
      <c r="V9" s="311"/>
      <c r="W9" s="311"/>
      <c r="X9" s="568"/>
      <c r="AA9" s="67">
        <v>14</v>
      </c>
      <c r="AB9" s="67" t="s">
        <v>51</v>
      </c>
      <c r="AC9" s="68"/>
      <c r="AD9" s="68"/>
      <c r="AE9" s="68"/>
      <c r="AF9" s="67" t="s">
        <v>52</v>
      </c>
      <c r="AG9" s="68"/>
      <c r="AH9" s="68"/>
      <c r="AI9" s="68"/>
    </row>
    <row r="10" spans="1:82" ht="11.25" customHeight="1" x14ac:dyDescent="0.2">
      <c r="A10" s="317"/>
      <c r="B10" s="562"/>
      <c r="C10" s="317"/>
      <c r="D10" s="548" t="s">
        <v>53</v>
      </c>
      <c r="E10" s="571">
        <v>0</v>
      </c>
      <c r="F10" s="596"/>
      <c r="G10" s="596"/>
      <c r="H10" s="338">
        <v>0</v>
      </c>
      <c r="I10" s="338">
        <v>0</v>
      </c>
      <c r="J10" s="595"/>
      <c r="K10" s="595"/>
      <c r="L10" s="595"/>
      <c r="M10" s="338">
        <v>0</v>
      </c>
      <c r="N10" s="598"/>
      <c r="O10" s="591"/>
      <c r="P10" s="311"/>
      <c r="Q10" s="316"/>
      <c r="R10" s="316"/>
      <c r="S10" s="311"/>
      <c r="T10" s="311"/>
      <c r="U10" s="311"/>
      <c r="V10" s="311"/>
      <c r="W10" s="311"/>
      <c r="X10" s="568"/>
      <c r="AA10" s="67"/>
      <c r="AB10" s="67"/>
      <c r="AC10" s="68"/>
      <c r="AD10" s="68"/>
      <c r="AE10" s="68"/>
      <c r="AF10" s="67"/>
      <c r="AG10" s="68"/>
      <c r="AH10" s="68"/>
      <c r="AI10" s="68"/>
    </row>
    <row r="11" spans="1:82" ht="9.75" customHeight="1" x14ac:dyDescent="0.2">
      <c r="A11" s="317"/>
      <c r="B11" s="562"/>
      <c r="C11" s="317"/>
      <c r="D11" s="547"/>
      <c r="E11" s="570"/>
      <c r="F11" s="128"/>
      <c r="G11" s="128"/>
      <c r="H11" s="339"/>
      <c r="I11" s="339"/>
      <c r="J11" s="594"/>
      <c r="K11" s="594"/>
      <c r="L11" s="594"/>
      <c r="M11" s="339"/>
      <c r="N11" s="598"/>
      <c r="O11" s="591"/>
      <c r="P11" s="311"/>
      <c r="Q11" s="316"/>
      <c r="R11" s="316"/>
      <c r="S11" s="311"/>
      <c r="T11" s="311"/>
      <c r="U11" s="311"/>
      <c r="V11" s="311"/>
      <c r="W11" s="311"/>
      <c r="X11" s="568"/>
      <c r="AA11" s="67"/>
      <c r="AB11" s="67"/>
      <c r="AC11" s="68"/>
      <c r="AD11" s="68"/>
      <c r="AE11" s="68"/>
      <c r="AF11" s="67"/>
      <c r="AG11" s="68"/>
      <c r="AH11" s="68"/>
      <c r="AI11" s="68"/>
    </row>
    <row r="12" spans="1:82" ht="6.75" customHeight="1" x14ac:dyDescent="0.2">
      <c r="A12" s="317"/>
      <c r="B12" s="562"/>
      <c r="C12" s="317"/>
      <c r="D12" s="547"/>
      <c r="E12" s="570"/>
      <c r="F12" s="128"/>
      <c r="G12" s="128"/>
      <c r="H12" s="339"/>
      <c r="I12" s="339"/>
      <c r="J12" s="594"/>
      <c r="K12" s="594"/>
      <c r="L12" s="594"/>
      <c r="M12" s="339"/>
      <c r="N12" s="598"/>
      <c r="O12" s="591"/>
      <c r="P12" s="311"/>
      <c r="Q12" s="316"/>
      <c r="R12" s="316"/>
      <c r="S12" s="311"/>
      <c r="T12" s="311"/>
      <c r="U12" s="311"/>
      <c r="V12" s="311"/>
      <c r="W12" s="311"/>
      <c r="X12" s="568"/>
      <c r="AA12" s="67"/>
      <c r="AB12" s="67"/>
      <c r="AC12" s="68"/>
      <c r="AD12" s="68"/>
      <c r="AE12" s="68"/>
      <c r="AF12" s="67"/>
      <c r="AG12" s="68"/>
      <c r="AH12" s="68"/>
      <c r="AI12" s="68"/>
    </row>
    <row r="13" spans="1:82" ht="6.75" customHeight="1" thickBot="1" x14ac:dyDescent="0.25">
      <c r="A13" s="317"/>
      <c r="B13" s="562"/>
      <c r="C13" s="317"/>
      <c r="D13" s="578"/>
      <c r="E13" s="569"/>
      <c r="F13" s="90"/>
      <c r="G13" s="90"/>
      <c r="H13" s="577"/>
      <c r="I13" s="577"/>
      <c r="J13" s="592"/>
      <c r="K13" s="592"/>
      <c r="L13" s="592"/>
      <c r="M13" s="577"/>
      <c r="N13" s="598"/>
      <c r="O13" s="591"/>
      <c r="P13" s="311"/>
      <c r="Q13" s="316"/>
      <c r="R13" s="316"/>
      <c r="S13" s="311"/>
      <c r="T13" s="311"/>
      <c r="U13" s="311"/>
      <c r="V13" s="311"/>
      <c r="W13" s="311"/>
      <c r="X13" s="568"/>
      <c r="AA13" s="67"/>
      <c r="AB13" s="67"/>
      <c r="AC13" s="68"/>
      <c r="AD13" s="68"/>
      <c r="AE13" s="68"/>
      <c r="AF13" s="67"/>
      <c r="AG13" s="68"/>
      <c r="AH13" s="68"/>
      <c r="AI13" s="68"/>
    </row>
    <row r="14" spans="1:82" ht="10.5" customHeight="1" x14ac:dyDescent="0.2">
      <c r="A14" s="317"/>
      <c r="B14" s="562"/>
      <c r="C14" s="317" t="s">
        <v>157</v>
      </c>
      <c r="D14" s="576" t="s">
        <v>44</v>
      </c>
      <c r="E14" s="136">
        <v>109</v>
      </c>
      <c r="F14" s="74"/>
      <c r="G14" s="74"/>
      <c r="H14" s="137">
        <v>109</v>
      </c>
      <c r="I14" s="137">
        <v>109</v>
      </c>
      <c r="J14" s="137"/>
      <c r="K14" s="137"/>
      <c r="L14" s="137"/>
      <c r="M14" s="137">
        <v>761</v>
      </c>
      <c r="N14" s="317" t="s">
        <v>157</v>
      </c>
      <c r="O14" s="591" t="s">
        <v>436</v>
      </c>
      <c r="P14" s="311" t="s">
        <v>435</v>
      </c>
      <c r="Q14" s="317" t="s">
        <v>157</v>
      </c>
      <c r="R14" s="317" t="s">
        <v>157</v>
      </c>
      <c r="S14" s="311">
        <v>349</v>
      </c>
      <c r="T14" s="311">
        <v>409</v>
      </c>
      <c r="U14" s="311" t="s">
        <v>434</v>
      </c>
      <c r="V14" s="311" t="s">
        <v>433</v>
      </c>
      <c r="W14" s="311" t="s">
        <v>432</v>
      </c>
      <c r="X14" s="568">
        <f>S14+T14</f>
        <v>758</v>
      </c>
      <c r="Y14" s="537" t="s">
        <v>409</v>
      </c>
      <c r="AA14" s="67">
        <v>12</v>
      </c>
      <c r="AB14" s="67" t="s">
        <v>46</v>
      </c>
      <c r="AC14" s="68"/>
      <c r="AD14" s="68"/>
      <c r="AE14" s="68"/>
      <c r="AF14" s="67" t="s">
        <v>45</v>
      </c>
      <c r="AG14" s="68"/>
      <c r="AH14" s="68"/>
      <c r="AI14" s="68"/>
    </row>
    <row r="15" spans="1:82" ht="10.5" customHeight="1" x14ac:dyDescent="0.2">
      <c r="A15" s="317"/>
      <c r="B15" s="562"/>
      <c r="C15" s="317"/>
      <c r="D15" s="574" t="s">
        <v>47</v>
      </c>
      <c r="E15" s="133">
        <v>35343403.924999997</v>
      </c>
      <c r="F15" s="69"/>
      <c r="G15" s="69"/>
      <c r="H15" s="184">
        <v>35343403.924999997</v>
      </c>
      <c r="I15" s="184">
        <v>38109078.850000001</v>
      </c>
      <c r="J15" s="184"/>
      <c r="K15" s="184"/>
      <c r="L15" s="180"/>
      <c r="M15" s="180">
        <v>38101816.549999997</v>
      </c>
      <c r="N15" s="317"/>
      <c r="O15" s="591"/>
      <c r="P15" s="311"/>
      <c r="Q15" s="317"/>
      <c r="R15" s="317"/>
      <c r="S15" s="311"/>
      <c r="T15" s="311"/>
      <c r="U15" s="311"/>
      <c r="V15" s="311"/>
      <c r="W15" s="311"/>
      <c r="X15" s="568"/>
      <c r="Y15" s="537"/>
      <c r="AA15" s="67">
        <v>13</v>
      </c>
      <c r="AB15" s="67" t="s">
        <v>48</v>
      </c>
      <c r="AC15" s="68"/>
      <c r="AD15" s="68"/>
      <c r="AE15" s="68"/>
      <c r="AF15" s="67" t="s">
        <v>49</v>
      </c>
      <c r="AG15" s="68"/>
      <c r="AH15" s="68"/>
      <c r="AI15" s="68"/>
    </row>
    <row r="16" spans="1:82" ht="10.5" customHeight="1" x14ac:dyDescent="0.2">
      <c r="A16" s="317"/>
      <c r="B16" s="562"/>
      <c r="C16" s="317"/>
      <c r="D16" s="82" t="s">
        <v>50</v>
      </c>
      <c r="E16" s="134"/>
      <c r="F16" s="73"/>
      <c r="G16" s="73"/>
      <c r="H16" s="180"/>
      <c r="I16" s="180"/>
      <c r="J16" s="180"/>
      <c r="K16" s="180"/>
      <c r="L16" s="180"/>
      <c r="M16" s="180"/>
      <c r="N16" s="317"/>
      <c r="O16" s="591"/>
      <c r="P16" s="311"/>
      <c r="Q16" s="317"/>
      <c r="R16" s="317"/>
      <c r="S16" s="311"/>
      <c r="T16" s="311"/>
      <c r="U16" s="311"/>
      <c r="V16" s="311"/>
      <c r="W16" s="311"/>
      <c r="X16" s="568"/>
      <c r="Y16" s="537"/>
      <c r="AA16" s="67">
        <v>14</v>
      </c>
      <c r="AB16" s="67" t="s">
        <v>51</v>
      </c>
      <c r="AC16" s="68"/>
      <c r="AD16" s="68"/>
      <c r="AE16" s="68"/>
      <c r="AF16" s="67" t="s">
        <v>52</v>
      </c>
      <c r="AG16" s="68"/>
      <c r="AH16" s="68"/>
      <c r="AI16" s="68"/>
    </row>
    <row r="17" spans="1:35" ht="11.25" customHeight="1" x14ac:dyDescent="0.2">
      <c r="A17" s="317"/>
      <c r="B17" s="562"/>
      <c r="C17" s="317"/>
      <c r="D17" s="548" t="s">
        <v>53</v>
      </c>
      <c r="E17" s="571">
        <v>0</v>
      </c>
      <c r="F17" s="596"/>
      <c r="G17" s="596"/>
      <c r="H17" s="338">
        <v>0</v>
      </c>
      <c r="I17" s="338">
        <v>0</v>
      </c>
      <c r="J17" s="595"/>
      <c r="K17" s="595"/>
      <c r="L17" s="595"/>
      <c r="M17" s="338">
        <v>0</v>
      </c>
      <c r="N17" s="317"/>
      <c r="O17" s="591"/>
      <c r="P17" s="311"/>
      <c r="Q17" s="317"/>
      <c r="R17" s="317"/>
      <c r="S17" s="311"/>
      <c r="T17" s="311"/>
      <c r="U17" s="311"/>
      <c r="V17" s="311"/>
      <c r="W17" s="311"/>
      <c r="X17" s="568"/>
      <c r="Y17" s="537"/>
      <c r="AA17" s="67"/>
      <c r="AB17" s="67"/>
      <c r="AC17" s="68"/>
      <c r="AD17" s="68"/>
      <c r="AE17" s="68"/>
      <c r="AF17" s="67"/>
      <c r="AG17" s="68"/>
      <c r="AH17" s="68"/>
      <c r="AI17" s="68"/>
    </row>
    <row r="18" spans="1:35" ht="11.25" customHeight="1" x14ac:dyDescent="0.2">
      <c r="A18" s="317"/>
      <c r="B18" s="562"/>
      <c r="C18" s="317"/>
      <c r="D18" s="547"/>
      <c r="E18" s="570"/>
      <c r="F18" s="128"/>
      <c r="G18" s="128"/>
      <c r="H18" s="339"/>
      <c r="I18" s="339"/>
      <c r="J18" s="594"/>
      <c r="K18" s="594"/>
      <c r="L18" s="594"/>
      <c r="M18" s="339"/>
      <c r="N18" s="317"/>
      <c r="O18" s="591"/>
      <c r="P18" s="311"/>
      <c r="Q18" s="317"/>
      <c r="R18" s="317"/>
      <c r="S18" s="311"/>
      <c r="T18" s="311"/>
      <c r="U18" s="311"/>
      <c r="V18" s="311"/>
      <c r="W18" s="311"/>
      <c r="X18" s="568"/>
      <c r="Y18" s="537"/>
      <c r="AA18" s="67"/>
      <c r="AB18" s="67"/>
      <c r="AC18" s="68"/>
      <c r="AD18" s="68"/>
      <c r="AE18" s="68"/>
      <c r="AF18" s="67"/>
      <c r="AG18" s="68"/>
      <c r="AH18" s="68"/>
      <c r="AI18" s="68"/>
    </row>
    <row r="19" spans="1:35" ht="4.5" customHeight="1" x14ac:dyDescent="0.2">
      <c r="A19" s="317"/>
      <c r="B19" s="562"/>
      <c r="C19" s="317"/>
      <c r="D19" s="547"/>
      <c r="E19" s="570"/>
      <c r="F19" s="128"/>
      <c r="G19" s="128"/>
      <c r="H19" s="339"/>
      <c r="I19" s="339"/>
      <c r="J19" s="594"/>
      <c r="K19" s="594"/>
      <c r="L19" s="594"/>
      <c r="M19" s="339"/>
      <c r="N19" s="317"/>
      <c r="O19" s="591"/>
      <c r="P19" s="311"/>
      <c r="Q19" s="317"/>
      <c r="R19" s="317"/>
      <c r="S19" s="311"/>
      <c r="T19" s="311"/>
      <c r="U19" s="311"/>
      <c r="V19" s="311"/>
      <c r="W19" s="311"/>
      <c r="X19" s="568"/>
      <c r="Y19" s="537"/>
      <c r="AA19" s="67"/>
      <c r="AB19" s="67"/>
      <c r="AC19" s="68"/>
      <c r="AD19" s="68"/>
      <c r="AE19" s="68"/>
      <c r="AF19" s="67"/>
      <c r="AG19" s="68"/>
      <c r="AH19" s="68"/>
      <c r="AI19" s="68"/>
    </row>
    <row r="20" spans="1:35" ht="10.5" customHeight="1" thickBot="1" x14ac:dyDescent="0.25">
      <c r="A20" s="317"/>
      <c r="B20" s="562"/>
      <c r="C20" s="317"/>
      <c r="D20" s="578"/>
      <c r="E20" s="569"/>
      <c r="F20" s="90"/>
      <c r="G20" s="90"/>
      <c r="H20" s="577"/>
      <c r="I20" s="577"/>
      <c r="J20" s="592"/>
      <c r="K20" s="592"/>
      <c r="L20" s="592"/>
      <c r="M20" s="577"/>
      <c r="N20" s="317"/>
      <c r="O20" s="591"/>
      <c r="P20" s="311"/>
      <c r="Q20" s="317"/>
      <c r="R20" s="317"/>
      <c r="S20" s="311"/>
      <c r="T20" s="311"/>
      <c r="U20" s="311"/>
      <c r="V20" s="311"/>
      <c r="W20" s="311"/>
      <c r="X20" s="568"/>
      <c r="Y20" s="537"/>
      <c r="AA20" s="67"/>
      <c r="AB20" s="67"/>
      <c r="AC20" s="68"/>
      <c r="AD20" s="68"/>
      <c r="AE20" s="68"/>
      <c r="AF20" s="67"/>
      <c r="AG20" s="68"/>
      <c r="AH20" s="68"/>
      <c r="AI20" s="68"/>
    </row>
    <row r="21" spans="1:35" ht="10.5" customHeight="1" x14ac:dyDescent="0.2">
      <c r="A21" s="317"/>
      <c r="B21" s="562"/>
      <c r="C21" s="317" t="s">
        <v>158</v>
      </c>
      <c r="D21" s="576" t="s">
        <v>44</v>
      </c>
      <c r="E21" s="132">
        <v>87</v>
      </c>
      <c r="F21" s="72"/>
      <c r="G21" s="72"/>
      <c r="H21" s="183">
        <v>87</v>
      </c>
      <c r="I21" s="183">
        <v>87</v>
      </c>
      <c r="J21" s="183"/>
      <c r="K21" s="183"/>
      <c r="L21" s="183"/>
      <c r="M21" s="183">
        <v>234</v>
      </c>
      <c r="N21" s="317" t="s">
        <v>158</v>
      </c>
      <c r="O21" s="591" t="s">
        <v>431</v>
      </c>
      <c r="P21" s="318" t="s">
        <v>430</v>
      </c>
      <c r="Q21" s="317" t="s">
        <v>158</v>
      </c>
      <c r="R21" s="317" t="s">
        <v>158</v>
      </c>
      <c r="S21" s="311">
        <v>115</v>
      </c>
      <c r="T21" s="311">
        <v>118</v>
      </c>
      <c r="U21" s="311" t="s">
        <v>429</v>
      </c>
      <c r="V21" s="311" t="s">
        <v>428</v>
      </c>
      <c r="W21" s="311" t="s">
        <v>427</v>
      </c>
      <c r="X21" s="568">
        <f>S21+T21</f>
        <v>233</v>
      </c>
      <c r="Y21" s="537" t="s">
        <v>409</v>
      </c>
      <c r="AA21" s="67">
        <v>12</v>
      </c>
      <c r="AB21" s="67" t="s">
        <v>46</v>
      </c>
      <c r="AC21" s="68"/>
      <c r="AD21" s="68"/>
      <c r="AE21" s="68"/>
      <c r="AF21" s="67" t="s">
        <v>45</v>
      </c>
      <c r="AG21" s="68"/>
      <c r="AH21" s="68"/>
      <c r="AI21" s="68"/>
    </row>
    <row r="22" spans="1:35" ht="10.5" customHeight="1" x14ac:dyDescent="0.2">
      <c r="A22" s="317"/>
      <c r="B22" s="562"/>
      <c r="C22" s="317"/>
      <c r="D22" s="574" t="s">
        <v>47</v>
      </c>
      <c r="E22" s="133">
        <v>35343403.924999997</v>
      </c>
      <c r="F22" s="69"/>
      <c r="G22" s="69"/>
      <c r="H22" s="184">
        <v>35343403.924999997</v>
      </c>
      <c r="I22" s="184">
        <v>38109078.850000001</v>
      </c>
      <c r="J22" s="184"/>
      <c r="K22" s="184"/>
      <c r="L22" s="180"/>
      <c r="M22" s="180">
        <v>38101816.549999997</v>
      </c>
      <c r="N22" s="317"/>
      <c r="O22" s="591"/>
      <c r="P22" s="318"/>
      <c r="Q22" s="317"/>
      <c r="R22" s="317"/>
      <c r="S22" s="311"/>
      <c r="T22" s="311"/>
      <c r="U22" s="311"/>
      <c r="V22" s="311"/>
      <c r="W22" s="311"/>
      <c r="X22" s="568"/>
      <c r="Y22" s="537"/>
      <c r="AA22" s="67">
        <v>13</v>
      </c>
      <c r="AB22" s="67" t="s">
        <v>48</v>
      </c>
      <c r="AC22" s="68"/>
      <c r="AD22" s="68"/>
      <c r="AE22" s="68"/>
      <c r="AF22" s="67" t="s">
        <v>49</v>
      </c>
      <c r="AG22" s="68"/>
      <c r="AH22" s="68"/>
      <c r="AI22" s="68"/>
    </row>
    <row r="23" spans="1:35" ht="10.5" customHeight="1" x14ac:dyDescent="0.2">
      <c r="A23" s="317"/>
      <c r="B23" s="562"/>
      <c r="C23" s="317"/>
      <c r="D23" s="82" t="s">
        <v>50</v>
      </c>
      <c r="E23" s="134"/>
      <c r="F23" s="73"/>
      <c r="G23" s="73"/>
      <c r="H23" s="180"/>
      <c r="I23" s="180"/>
      <c r="J23" s="180"/>
      <c r="K23" s="180"/>
      <c r="L23" s="180"/>
      <c r="M23" s="180"/>
      <c r="N23" s="317"/>
      <c r="O23" s="591"/>
      <c r="P23" s="318"/>
      <c r="Q23" s="317"/>
      <c r="R23" s="317"/>
      <c r="S23" s="311"/>
      <c r="T23" s="311"/>
      <c r="U23" s="311"/>
      <c r="V23" s="311"/>
      <c r="W23" s="311"/>
      <c r="X23" s="568"/>
      <c r="Y23" s="537"/>
      <c r="AA23" s="67">
        <v>14</v>
      </c>
      <c r="AB23" s="67" t="s">
        <v>51</v>
      </c>
      <c r="AC23" s="68"/>
      <c r="AD23" s="68"/>
      <c r="AE23" s="68"/>
      <c r="AF23" s="67" t="s">
        <v>52</v>
      </c>
      <c r="AG23" s="68"/>
      <c r="AH23" s="68"/>
      <c r="AI23" s="68"/>
    </row>
    <row r="24" spans="1:35" ht="10.5" customHeight="1" x14ac:dyDescent="0.2">
      <c r="A24" s="317"/>
      <c r="B24" s="562"/>
      <c r="C24" s="317"/>
      <c r="D24" s="349" t="s">
        <v>53</v>
      </c>
      <c r="E24" s="571">
        <v>0</v>
      </c>
      <c r="F24" s="596"/>
      <c r="G24" s="596"/>
      <c r="H24" s="338">
        <v>0</v>
      </c>
      <c r="I24" s="338">
        <v>0</v>
      </c>
      <c r="J24" s="595"/>
      <c r="K24" s="595"/>
      <c r="L24" s="595"/>
      <c r="M24" s="338">
        <v>0</v>
      </c>
      <c r="N24" s="317"/>
      <c r="O24" s="591"/>
      <c r="P24" s="318"/>
      <c r="Q24" s="317"/>
      <c r="R24" s="317"/>
      <c r="S24" s="311"/>
      <c r="T24" s="311"/>
      <c r="U24" s="311"/>
      <c r="V24" s="311"/>
      <c r="W24" s="311"/>
      <c r="X24" s="568"/>
      <c r="Y24" s="537"/>
      <c r="AA24" s="67"/>
      <c r="AB24" s="67"/>
      <c r="AC24" s="68"/>
      <c r="AD24" s="68"/>
      <c r="AE24" s="68"/>
      <c r="AF24" s="67"/>
      <c r="AG24" s="68"/>
      <c r="AH24" s="68"/>
      <c r="AI24" s="68"/>
    </row>
    <row r="25" spans="1:35" ht="11.25" customHeight="1" x14ac:dyDescent="0.2">
      <c r="A25" s="317"/>
      <c r="B25" s="562"/>
      <c r="C25" s="317"/>
      <c r="D25" s="350"/>
      <c r="E25" s="570"/>
      <c r="F25" s="128"/>
      <c r="G25" s="128"/>
      <c r="H25" s="339"/>
      <c r="I25" s="339"/>
      <c r="J25" s="594"/>
      <c r="K25" s="594"/>
      <c r="L25" s="594"/>
      <c r="M25" s="339"/>
      <c r="N25" s="317"/>
      <c r="O25" s="591"/>
      <c r="P25" s="318"/>
      <c r="Q25" s="317"/>
      <c r="R25" s="317"/>
      <c r="S25" s="311"/>
      <c r="T25" s="311"/>
      <c r="U25" s="311"/>
      <c r="V25" s="311"/>
      <c r="W25" s="311"/>
      <c r="X25" s="568"/>
      <c r="Y25" s="537"/>
      <c r="AA25" s="67"/>
      <c r="AB25" s="67"/>
      <c r="AC25" s="68"/>
      <c r="AD25" s="68"/>
      <c r="AE25" s="68"/>
      <c r="AF25" s="67"/>
      <c r="AG25" s="68"/>
      <c r="AH25" s="68"/>
      <c r="AI25" s="68"/>
    </row>
    <row r="26" spans="1:35" ht="8.25" customHeight="1" x14ac:dyDescent="0.2">
      <c r="A26" s="317"/>
      <c r="B26" s="562"/>
      <c r="C26" s="317"/>
      <c r="D26" s="350"/>
      <c r="E26" s="570"/>
      <c r="F26" s="128"/>
      <c r="G26" s="128"/>
      <c r="H26" s="339"/>
      <c r="I26" s="339"/>
      <c r="J26" s="594"/>
      <c r="K26" s="594"/>
      <c r="L26" s="594"/>
      <c r="M26" s="339"/>
      <c r="N26" s="317"/>
      <c r="O26" s="591"/>
      <c r="P26" s="318"/>
      <c r="Q26" s="317"/>
      <c r="R26" s="317"/>
      <c r="S26" s="311"/>
      <c r="T26" s="311"/>
      <c r="U26" s="311"/>
      <c r="V26" s="311"/>
      <c r="W26" s="311"/>
      <c r="X26" s="568"/>
      <c r="Y26" s="537"/>
      <c r="AA26" s="67"/>
      <c r="AB26" s="67"/>
      <c r="AC26" s="68"/>
      <c r="AD26" s="68"/>
      <c r="AE26" s="68"/>
      <c r="AF26" s="67"/>
      <c r="AG26" s="68"/>
      <c r="AH26" s="68"/>
      <c r="AI26" s="68"/>
    </row>
    <row r="27" spans="1:35" ht="6" customHeight="1" thickBot="1" x14ac:dyDescent="0.25">
      <c r="A27" s="317"/>
      <c r="B27" s="562"/>
      <c r="C27" s="317"/>
      <c r="D27" s="597"/>
      <c r="E27" s="569"/>
      <c r="F27" s="90"/>
      <c r="G27" s="90"/>
      <c r="H27" s="577"/>
      <c r="I27" s="577"/>
      <c r="J27" s="592"/>
      <c r="K27" s="592"/>
      <c r="L27" s="592"/>
      <c r="M27" s="577"/>
      <c r="N27" s="317"/>
      <c r="O27" s="591"/>
      <c r="P27" s="318"/>
      <c r="Q27" s="317"/>
      <c r="R27" s="317"/>
      <c r="S27" s="311"/>
      <c r="T27" s="311"/>
      <c r="U27" s="311"/>
      <c r="V27" s="311"/>
      <c r="W27" s="311"/>
      <c r="X27" s="568"/>
      <c r="Y27" s="537"/>
      <c r="AA27" s="67"/>
      <c r="AB27" s="67"/>
      <c r="AC27" s="68"/>
      <c r="AD27" s="68"/>
      <c r="AE27" s="68"/>
      <c r="AF27" s="67"/>
      <c r="AG27" s="68"/>
      <c r="AH27" s="68"/>
      <c r="AI27" s="68"/>
    </row>
    <row r="28" spans="1:35" ht="10.5" customHeight="1" x14ac:dyDescent="0.2">
      <c r="A28" s="317"/>
      <c r="B28" s="562"/>
      <c r="C28" s="317" t="s">
        <v>159</v>
      </c>
      <c r="D28" s="576" t="s">
        <v>44</v>
      </c>
      <c r="E28" s="136">
        <v>322</v>
      </c>
      <c r="F28" s="74"/>
      <c r="G28" s="74"/>
      <c r="H28" s="137">
        <v>322</v>
      </c>
      <c r="I28" s="137">
        <v>322</v>
      </c>
      <c r="J28" s="137"/>
      <c r="K28" s="137"/>
      <c r="L28" s="137"/>
      <c r="M28" s="137">
        <v>235</v>
      </c>
      <c r="N28" s="317" t="s">
        <v>159</v>
      </c>
      <c r="O28" s="591">
        <v>40</v>
      </c>
      <c r="P28" s="318" t="s">
        <v>426</v>
      </c>
      <c r="Q28" s="317" t="s">
        <v>159</v>
      </c>
      <c r="R28" s="317" t="s">
        <v>159</v>
      </c>
      <c r="S28" s="311">
        <v>93</v>
      </c>
      <c r="T28" s="311">
        <v>142</v>
      </c>
      <c r="U28" s="311" t="s">
        <v>425</v>
      </c>
      <c r="V28" s="311" t="s">
        <v>424</v>
      </c>
      <c r="W28" s="311" t="s">
        <v>423</v>
      </c>
      <c r="X28" s="568">
        <f>S28+T28</f>
        <v>235</v>
      </c>
      <c r="AA28" s="67">
        <v>12</v>
      </c>
      <c r="AB28" s="67" t="s">
        <v>46</v>
      </c>
      <c r="AC28" s="68"/>
      <c r="AD28" s="68"/>
      <c r="AE28" s="68"/>
      <c r="AF28" s="67" t="s">
        <v>45</v>
      </c>
      <c r="AG28" s="68"/>
      <c r="AH28" s="68"/>
      <c r="AI28" s="68"/>
    </row>
    <row r="29" spans="1:35" ht="11.25" customHeight="1" x14ac:dyDescent="0.2">
      <c r="A29" s="317"/>
      <c r="B29" s="562"/>
      <c r="C29" s="317"/>
      <c r="D29" s="574" t="s">
        <v>47</v>
      </c>
      <c r="E29" s="133">
        <v>35343403.924999997</v>
      </c>
      <c r="F29" s="69"/>
      <c r="G29" s="69"/>
      <c r="H29" s="184">
        <v>35343403.924999997</v>
      </c>
      <c r="I29" s="184">
        <v>38109078.850000001</v>
      </c>
      <c r="J29" s="184"/>
      <c r="K29" s="184"/>
      <c r="L29" s="180"/>
      <c r="M29" s="180">
        <v>38101816.549999997</v>
      </c>
      <c r="N29" s="317"/>
      <c r="O29" s="591"/>
      <c r="P29" s="318"/>
      <c r="Q29" s="317"/>
      <c r="R29" s="317"/>
      <c r="S29" s="311"/>
      <c r="T29" s="311"/>
      <c r="U29" s="311"/>
      <c r="V29" s="311"/>
      <c r="W29" s="311"/>
      <c r="X29" s="568"/>
      <c r="AA29" s="67">
        <v>13</v>
      </c>
      <c r="AB29" s="67" t="s">
        <v>48</v>
      </c>
      <c r="AC29" s="68"/>
      <c r="AD29" s="68"/>
      <c r="AE29" s="68"/>
      <c r="AF29" s="67" t="s">
        <v>49</v>
      </c>
      <c r="AG29" s="68"/>
      <c r="AH29" s="68"/>
      <c r="AI29" s="68"/>
    </row>
    <row r="30" spans="1:35" ht="10.5" customHeight="1" x14ac:dyDescent="0.2">
      <c r="A30" s="317"/>
      <c r="B30" s="562"/>
      <c r="C30" s="317"/>
      <c r="D30" s="82" t="s">
        <v>50</v>
      </c>
      <c r="E30" s="134"/>
      <c r="F30" s="73"/>
      <c r="G30" s="73"/>
      <c r="H30" s="180"/>
      <c r="I30" s="180"/>
      <c r="J30" s="180"/>
      <c r="K30" s="180"/>
      <c r="L30" s="180"/>
      <c r="M30" s="180"/>
      <c r="N30" s="317"/>
      <c r="O30" s="591"/>
      <c r="P30" s="318"/>
      <c r="Q30" s="317"/>
      <c r="R30" s="317"/>
      <c r="S30" s="311"/>
      <c r="T30" s="311"/>
      <c r="U30" s="311"/>
      <c r="V30" s="311"/>
      <c r="W30" s="311"/>
      <c r="X30" s="568"/>
      <c r="AA30" s="67">
        <v>14</v>
      </c>
      <c r="AB30" s="67" t="s">
        <v>51</v>
      </c>
      <c r="AC30" s="68"/>
      <c r="AD30" s="68"/>
      <c r="AE30" s="68"/>
      <c r="AF30" s="67" t="s">
        <v>52</v>
      </c>
      <c r="AG30" s="68"/>
      <c r="AH30" s="68"/>
      <c r="AI30" s="68"/>
    </row>
    <row r="31" spans="1:35" ht="10.5" customHeight="1" x14ac:dyDescent="0.2">
      <c r="A31" s="317"/>
      <c r="B31" s="562"/>
      <c r="C31" s="317"/>
      <c r="D31" s="548" t="s">
        <v>53</v>
      </c>
      <c r="E31" s="571">
        <v>0</v>
      </c>
      <c r="F31" s="596"/>
      <c r="G31" s="596"/>
      <c r="H31" s="181">
        <v>0</v>
      </c>
      <c r="I31" s="181"/>
      <c r="J31" s="595"/>
      <c r="K31" s="595"/>
      <c r="L31" s="595"/>
      <c r="M31" s="595">
        <v>0</v>
      </c>
      <c r="N31" s="317"/>
      <c r="O31" s="591"/>
      <c r="P31" s="318"/>
      <c r="Q31" s="317"/>
      <c r="R31" s="317"/>
      <c r="S31" s="311"/>
      <c r="T31" s="311"/>
      <c r="U31" s="311"/>
      <c r="V31" s="311"/>
      <c r="W31" s="311"/>
      <c r="X31" s="568"/>
      <c r="AA31" s="67"/>
      <c r="AB31" s="67"/>
      <c r="AC31" s="68"/>
      <c r="AD31" s="68"/>
      <c r="AE31" s="68"/>
      <c r="AF31" s="67"/>
      <c r="AG31" s="68"/>
      <c r="AH31" s="68"/>
      <c r="AI31" s="68"/>
    </row>
    <row r="32" spans="1:35" ht="10.5" customHeight="1" x14ac:dyDescent="0.2">
      <c r="A32" s="317"/>
      <c r="B32" s="562"/>
      <c r="C32" s="317"/>
      <c r="D32" s="547"/>
      <c r="E32" s="570"/>
      <c r="F32" s="128"/>
      <c r="G32" s="128"/>
      <c r="H32" s="182"/>
      <c r="I32" s="182">
        <v>0</v>
      </c>
      <c r="J32" s="594"/>
      <c r="K32" s="594"/>
      <c r="L32" s="594"/>
      <c r="M32" s="594"/>
      <c r="N32" s="317"/>
      <c r="O32" s="591"/>
      <c r="P32" s="318"/>
      <c r="Q32" s="317"/>
      <c r="R32" s="317"/>
      <c r="S32" s="311"/>
      <c r="T32" s="311"/>
      <c r="U32" s="311"/>
      <c r="V32" s="311"/>
      <c r="W32" s="311"/>
      <c r="X32" s="568"/>
      <c r="AA32" s="67"/>
      <c r="AB32" s="67"/>
      <c r="AC32" s="68"/>
      <c r="AD32" s="68"/>
      <c r="AE32" s="68"/>
      <c r="AF32" s="67"/>
      <c r="AG32" s="68"/>
      <c r="AH32" s="68"/>
      <c r="AI32" s="68"/>
    </row>
    <row r="33" spans="1:82" ht="10.5" customHeight="1" x14ac:dyDescent="0.2">
      <c r="A33" s="317"/>
      <c r="B33" s="562"/>
      <c r="C33" s="317"/>
      <c r="D33" s="547"/>
      <c r="E33" s="570"/>
      <c r="F33" s="128"/>
      <c r="G33" s="128"/>
      <c r="H33" s="182"/>
      <c r="I33" s="182"/>
      <c r="J33" s="594"/>
      <c r="K33" s="594"/>
      <c r="L33" s="594"/>
      <c r="M33" s="594"/>
      <c r="N33" s="317"/>
      <c r="O33" s="591"/>
      <c r="P33" s="318"/>
      <c r="Q33" s="317"/>
      <c r="R33" s="317"/>
      <c r="S33" s="311"/>
      <c r="T33" s="311"/>
      <c r="U33" s="311"/>
      <c r="V33" s="311"/>
      <c r="W33" s="311"/>
      <c r="X33" s="568"/>
      <c r="AA33" s="67"/>
      <c r="AB33" s="67"/>
      <c r="AC33" s="68"/>
      <c r="AD33" s="68"/>
      <c r="AE33" s="68"/>
      <c r="AF33" s="67"/>
      <c r="AG33" s="68"/>
      <c r="AH33" s="68"/>
      <c r="AI33" s="68"/>
    </row>
    <row r="34" spans="1:82" ht="0.75" customHeight="1" thickBot="1" x14ac:dyDescent="0.3">
      <c r="A34" s="317"/>
      <c r="B34" s="562"/>
      <c r="C34" s="317"/>
      <c r="D34" s="129"/>
      <c r="E34" s="135"/>
      <c r="F34" s="90"/>
      <c r="G34" s="90"/>
      <c r="H34" s="593"/>
      <c r="I34" s="593"/>
      <c r="J34" s="592"/>
      <c r="K34" s="592"/>
      <c r="L34" s="592"/>
      <c r="M34" s="592"/>
      <c r="N34" s="317"/>
      <c r="O34" s="591"/>
      <c r="P34" s="318"/>
      <c r="Q34" s="317"/>
      <c r="R34" s="317"/>
      <c r="S34" s="311"/>
      <c r="T34" s="311"/>
      <c r="U34" s="311"/>
      <c r="V34" s="311"/>
      <c r="W34" s="311"/>
      <c r="X34" s="568"/>
      <c r="AA34" s="67"/>
      <c r="AB34" s="67"/>
      <c r="AC34" s="68"/>
      <c r="AD34" s="68"/>
      <c r="AE34" s="68"/>
      <c r="AF34" s="67"/>
      <c r="AG34" s="68"/>
      <c r="AH34" s="68"/>
      <c r="AI34" s="68"/>
    </row>
    <row r="35" spans="1:82" ht="10.5" customHeight="1" x14ac:dyDescent="0.2">
      <c r="A35" s="317"/>
      <c r="B35" s="562"/>
      <c r="C35" s="317" t="s">
        <v>160</v>
      </c>
      <c r="D35" s="576" t="s">
        <v>44</v>
      </c>
      <c r="E35" s="136">
        <v>343</v>
      </c>
      <c r="F35" s="71"/>
      <c r="G35" s="71"/>
      <c r="H35" s="137">
        <v>343</v>
      </c>
      <c r="I35" s="137">
        <v>343</v>
      </c>
      <c r="J35" s="137"/>
      <c r="K35" s="137"/>
      <c r="L35" s="137"/>
      <c r="M35" s="137">
        <v>467</v>
      </c>
      <c r="N35" s="317" t="s">
        <v>160</v>
      </c>
      <c r="O35" s="581" t="s">
        <v>422</v>
      </c>
      <c r="P35" s="313" t="s">
        <v>421</v>
      </c>
      <c r="Q35" s="317" t="s">
        <v>160</v>
      </c>
      <c r="R35" s="317" t="s">
        <v>160</v>
      </c>
      <c r="S35" s="311">
        <v>210</v>
      </c>
      <c r="T35" s="311">
        <v>257</v>
      </c>
      <c r="U35" s="311" t="s">
        <v>420</v>
      </c>
      <c r="V35" s="311" t="s">
        <v>419</v>
      </c>
      <c r="W35" s="311" t="s">
        <v>418</v>
      </c>
      <c r="X35" s="568">
        <f>S35+T35</f>
        <v>467</v>
      </c>
      <c r="AA35" s="67"/>
      <c r="AB35" s="67"/>
      <c r="AC35" s="68"/>
      <c r="AD35" s="68"/>
      <c r="AE35" s="68"/>
      <c r="AF35" s="67"/>
      <c r="AG35" s="68"/>
      <c r="AH35" s="68"/>
      <c r="AI35" s="68"/>
    </row>
    <row r="36" spans="1:82" ht="10.5" customHeight="1" x14ac:dyDescent="0.2">
      <c r="A36" s="317"/>
      <c r="B36" s="562"/>
      <c r="C36" s="317"/>
      <c r="D36" s="574" t="s">
        <v>47</v>
      </c>
      <c r="E36" s="133">
        <v>35343403.924999997</v>
      </c>
      <c r="F36" s="69"/>
      <c r="G36" s="69"/>
      <c r="H36" s="184">
        <v>35343403.924999997</v>
      </c>
      <c r="I36" s="184">
        <v>38109078.850000001</v>
      </c>
      <c r="J36" s="184"/>
      <c r="K36" s="184"/>
      <c r="L36" s="180"/>
      <c r="M36" s="180">
        <v>38101816.549999997</v>
      </c>
      <c r="N36" s="317"/>
      <c r="O36" s="580"/>
      <c r="P36" s="314"/>
      <c r="Q36" s="317"/>
      <c r="R36" s="317"/>
      <c r="S36" s="311"/>
      <c r="T36" s="311"/>
      <c r="U36" s="311"/>
      <c r="V36" s="311"/>
      <c r="W36" s="311"/>
      <c r="X36" s="568"/>
      <c r="AA36" s="67"/>
      <c r="AB36" s="67"/>
      <c r="AC36" s="68"/>
      <c r="AD36" s="68"/>
      <c r="AE36" s="68"/>
      <c r="AF36" s="67"/>
      <c r="AG36" s="68"/>
      <c r="AH36" s="68"/>
      <c r="AI36" s="68"/>
    </row>
    <row r="37" spans="1:82" ht="10.5" customHeight="1" x14ac:dyDescent="0.2">
      <c r="A37" s="317"/>
      <c r="B37" s="562"/>
      <c r="C37" s="317"/>
      <c r="D37" s="82" t="s">
        <v>50</v>
      </c>
      <c r="E37" s="134"/>
      <c r="F37" s="70"/>
      <c r="G37" s="70"/>
      <c r="H37" s="180"/>
      <c r="I37" s="180"/>
      <c r="J37" s="180"/>
      <c r="K37" s="180"/>
      <c r="L37" s="180"/>
      <c r="M37" s="180"/>
      <c r="N37" s="317"/>
      <c r="O37" s="580"/>
      <c r="P37" s="314"/>
      <c r="Q37" s="317"/>
      <c r="R37" s="317"/>
      <c r="S37" s="311"/>
      <c r="T37" s="311"/>
      <c r="U37" s="311"/>
      <c r="V37" s="311"/>
      <c r="W37" s="311"/>
      <c r="X37" s="568"/>
      <c r="AA37" s="67"/>
      <c r="AB37" s="67"/>
      <c r="AC37" s="68"/>
      <c r="AD37" s="68"/>
      <c r="AE37" s="68"/>
      <c r="AF37" s="67"/>
      <c r="AG37" s="68"/>
      <c r="AH37" s="68"/>
      <c r="AI37" s="68"/>
    </row>
    <row r="38" spans="1:82" ht="10.5" customHeight="1" x14ac:dyDescent="0.2">
      <c r="A38" s="317"/>
      <c r="B38" s="562"/>
      <c r="C38" s="317"/>
      <c r="D38" s="548" t="s">
        <v>53</v>
      </c>
      <c r="E38" s="571"/>
      <c r="F38" s="571">
        <v>1</v>
      </c>
      <c r="G38" s="571">
        <v>2</v>
      </c>
      <c r="H38" s="338">
        <v>0</v>
      </c>
      <c r="I38" s="338">
        <v>0</v>
      </c>
      <c r="J38" s="338">
        <v>5</v>
      </c>
      <c r="K38" s="338">
        <v>6</v>
      </c>
      <c r="L38" s="338">
        <v>7</v>
      </c>
      <c r="M38" s="338">
        <v>0</v>
      </c>
      <c r="N38" s="317"/>
      <c r="O38" s="580"/>
      <c r="P38" s="314"/>
      <c r="Q38" s="317"/>
      <c r="R38" s="317"/>
      <c r="S38" s="311"/>
      <c r="T38" s="311"/>
      <c r="U38" s="311"/>
      <c r="V38" s="311"/>
      <c r="W38" s="311"/>
      <c r="X38" s="568"/>
      <c r="AA38" s="67"/>
      <c r="AB38" s="67"/>
      <c r="AC38" s="68"/>
      <c r="AD38" s="68"/>
      <c r="AE38" s="68"/>
      <c r="AF38" s="67"/>
      <c r="AG38" s="68"/>
      <c r="AH38" s="68"/>
      <c r="AI38" s="68"/>
    </row>
    <row r="39" spans="1:82" s="76" customFormat="1" ht="12" customHeight="1" x14ac:dyDescent="0.2">
      <c r="A39" s="317"/>
      <c r="B39" s="562"/>
      <c r="C39" s="317"/>
      <c r="D39" s="547"/>
      <c r="E39" s="570"/>
      <c r="F39" s="570"/>
      <c r="G39" s="570"/>
      <c r="H39" s="339"/>
      <c r="I39" s="339"/>
      <c r="J39" s="339"/>
      <c r="K39" s="339"/>
      <c r="L39" s="339"/>
      <c r="M39" s="339"/>
      <c r="N39" s="317"/>
      <c r="O39" s="580"/>
      <c r="P39" s="314"/>
      <c r="Q39" s="317"/>
      <c r="R39" s="317"/>
      <c r="S39" s="311"/>
      <c r="T39" s="311"/>
      <c r="U39" s="311"/>
      <c r="V39" s="311"/>
      <c r="W39" s="311"/>
      <c r="X39" s="568"/>
      <c r="Y39" s="84"/>
      <c r="Z39" s="84"/>
      <c r="AA39" s="85">
        <v>15</v>
      </c>
      <c r="AB39" s="85" t="s">
        <v>56</v>
      </c>
      <c r="AC39" s="86"/>
      <c r="AD39" s="86"/>
      <c r="AE39" s="86"/>
      <c r="AF39" s="85" t="s">
        <v>57</v>
      </c>
      <c r="AG39" s="86"/>
      <c r="AH39" s="86"/>
      <c r="AI39" s="86"/>
      <c r="AJ39" s="87"/>
      <c r="AK39" s="87"/>
      <c r="AL39" s="87"/>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75"/>
      <c r="BX39" s="75"/>
      <c r="BY39" s="75"/>
      <c r="BZ39" s="75"/>
      <c r="CA39" s="75"/>
      <c r="CB39" s="75"/>
      <c r="CC39" s="75"/>
      <c r="CD39" s="75"/>
    </row>
    <row r="40" spans="1:82" s="76" customFormat="1" ht="12" customHeight="1" thickBot="1" x14ac:dyDescent="0.25">
      <c r="A40" s="317"/>
      <c r="B40" s="562"/>
      <c r="C40" s="317"/>
      <c r="D40" s="578"/>
      <c r="E40" s="569"/>
      <c r="F40" s="569"/>
      <c r="G40" s="569"/>
      <c r="H40" s="577"/>
      <c r="I40" s="577"/>
      <c r="J40" s="577"/>
      <c r="K40" s="577"/>
      <c r="L40" s="577"/>
      <c r="M40" s="577"/>
      <c r="N40" s="317"/>
      <c r="O40" s="579"/>
      <c r="P40" s="315"/>
      <c r="Q40" s="317"/>
      <c r="R40" s="317"/>
      <c r="S40" s="311"/>
      <c r="T40" s="311"/>
      <c r="U40" s="311"/>
      <c r="V40" s="311"/>
      <c r="W40" s="311"/>
      <c r="X40" s="568"/>
      <c r="Y40" s="84"/>
      <c r="Z40" s="84"/>
      <c r="AA40" s="85">
        <v>16</v>
      </c>
      <c r="AB40" s="85" t="s">
        <v>59</v>
      </c>
      <c r="AC40" s="86"/>
      <c r="AD40" s="86"/>
      <c r="AE40" s="86"/>
      <c r="AF40" s="85" t="s">
        <v>60</v>
      </c>
      <c r="AG40" s="86"/>
      <c r="AH40" s="86"/>
      <c r="AI40" s="86"/>
      <c r="AJ40" s="87"/>
      <c r="AK40" s="87"/>
      <c r="AL40" s="87"/>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75"/>
      <c r="BX40" s="75"/>
      <c r="BY40" s="75"/>
      <c r="BZ40" s="75"/>
      <c r="CA40" s="75"/>
      <c r="CB40" s="75"/>
      <c r="CC40" s="75"/>
      <c r="CD40" s="75"/>
    </row>
    <row r="41" spans="1:82" s="76" customFormat="1" ht="12" customHeight="1" thickBot="1" x14ac:dyDescent="0.25">
      <c r="A41" s="317"/>
      <c r="B41" s="562"/>
      <c r="C41" s="312" t="s">
        <v>161</v>
      </c>
      <c r="D41" s="81" t="s">
        <v>44</v>
      </c>
      <c r="E41" s="575">
        <v>159</v>
      </c>
      <c r="F41" s="590"/>
      <c r="G41" s="590"/>
      <c r="H41" s="589">
        <v>159</v>
      </c>
      <c r="I41" s="589">
        <v>159</v>
      </c>
      <c r="J41" s="589"/>
      <c r="K41" s="589"/>
      <c r="L41" s="180"/>
      <c r="M41" s="180">
        <v>177</v>
      </c>
      <c r="N41" s="317" t="s">
        <v>161</v>
      </c>
      <c r="O41" s="581">
        <v>62</v>
      </c>
      <c r="P41" s="346" t="s">
        <v>417</v>
      </c>
      <c r="Q41" s="312" t="s">
        <v>161</v>
      </c>
      <c r="R41" s="312" t="s">
        <v>161</v>
      </c>
      <c r="S41" s="311">
        <v>82</v>
      </c>
      <c r="T41" s="311">
        <v>95</v>
      </c>
      <c r="U41" s="311" t="s">
        <v>416</v>
      </c>
      <c r="V41" s="311" t="s">
        <v>415</v>
      </c>
      <c r="W41" s="311" t="s">
        <v>414</v>
      </c>
      <c r="X41" s="568">
        <f>S41+T41</f>
        <v>177</v>
      </c>
      <c r="Y41" s="84"/>
      <c r="Z41" s="84"/>
      <c r="AA41" s="85"/>
      <c r="AB41" s="85"/>
      <c r="AC41" s="86"/>
      <c r="AD41" s="86"/>
      <c r="AE41" s="86"/>
      <c r="AF41" s="85"/>
      <c r="AG41" s="86"/>
      <c r="AH41" s="86"/>
      <c r="AI41" s="86"/>
      <c r="AJ41" s="87"/>
      <c r="AK41" s="87"/>
      <c r="AL41" s="87"/>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75"/>
      <c r="BX41" s="75"/>
      <c r="BY41" s="75"/>
      <c r="BZ41" s="75"/>
      <c r="CA41" s="75"/>
      <c r="CB41" s="75"/>
      <c r="CC41" s="75"/>
      <c r="CD41" s="75"/>
    </row>
    <row r="42" spans="1:82" s="584" customFormat="1" x14ac:dyDescent="0.2">
      <c r="A42" s="317"/>
      <c r="B42" s="562"/>
      <c r="C42" s="312"/>
      <c r="D42" s="81" t="s">
        <v>47</v>
      </c>
      <c r="E42" s="573">
        <v>35343403.924999997</v>
      </c>
      <c r="F42" s="588"/>
      <c r="G42" s="588"/>
      <c r="H42" s="532">
        <v>35343403.924999997</v>
      </c>
      <c r="I42" s="184">
        <v>38109078.850000001</v>
      </c>
      <c r="J42" s="184"/>
      <c r="K42" s="184"/>
      <c r="L42" s="180"/>
      <c r="M42" s="180">
        <v>38101816.549999997</v>
      </c>
      <c r="N42" s="317"/>
      <c r="O42" s="580"/>
      <c r="P42" s="347"/>
      <c r="Q42" s="312"/>
      <c r="R42" s="312"/>
      <c r="S42" s="311"/>
      <c r="T42" s="311"/>
      <c r="U42" s="311"/>
      <c r="V42" s="311"/>
      <c r="W42" s="311"/>
      <c r="X42" s="568"/>
      <c r="Y42" s="587"/>
      <c r="Z42" s="84"/>
      <c r="AA42" s="586"/>
      <c r="AB42" s="586"/>
      <c r="AC42" s="586"/>
      <c r="AD42" s="586"/>
      <c r="AE42" s="586"/>
      <c r="AF42" s="586"/>
      <c r="AG42" s="586"/>
      <c r="AH42" s="586"/>
      <c r="AI42" s="586"/>
      <c r="AJ42" s="87"/>
      <c r="AK42" s="87"/>
      <c r="AL42" s="87"/>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585"/>
      <c r="BX42" s="585"/>
      <c r="BY42" s="585"/>
      <c r="BZ42" s="585"/>
      <c r="CA42" s="585"/>
      <c r="CB42" s="585"/>
      <c r="CC42" s="585"/>
      <c r="CD42" s="585"/>
    </row>
    <row r="43" spans="1:82" s="584" customFormat="1" x14ac:dyDescent="0.2">
      <c r="A43" s="317"/>
      <c r="B43" s="562"/>
      <c r="C43" s="312"/>
      <c r="D43" s="82" t="s">
        <v>50</v>
      </c>
      <c r="E43" s="572"/>
      <c r="F43" s="588"/>
      <c r="G43" s="588"/>
      <c r="H43" s="532"/>
      <c r="I43" s="532"/>
      <c r="J43" s="532"/>
      <c r="K43" s="532"/>
      <c r="L43" s="532"/>
      <c r="M43" s="532"/>
      <c r="N43" s="317"/>
      <c r="O43" s="580"/>
      <c r="P43" s="347"/>
      <c r="Q43" s="312"/>
      <c r="R43" s="312"/>
      <c r="S43" s="311"/>
      <c r="T43" s="311"/>
      <c r="U43" s="311"/>
      <c r="V43" s="311"/>
      <c r="W43" s="311"/>
      <c r="X43" s="568"/>
      <c r="Y43" s="587"/>
      <c r="Z43" s="84"/>
      <c r="AA43" s="586"/>
      <c r="AB43" s="586"/>
      <c r="AC43" s="586"/>
      <c r="AD43" s="586"/>
      <c r="AE43" s="586"/>
      <c r="AF43" s="586"/>
      <c r="AG43" s="586"/>
      <c r="AH43" s="586"/>
      <c r="AI43" s="586"/>
      <c r="AJ43" s="87"/>
      <c r="AK43" s="87"/>
      <c r="AL43" s="87"/>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585"/>
      <c r="BX43" s="585"/>
      <c r="BY43" s="585"/>
      <c r="BZ43" s="585"/>
      <c r="CA43" s="585"/>
      <c r="CB43" s="585"/>
      <c r="CC43" s="585"/>
      <c r="CD43" s="585"/>
    </row>
    <row r="44" spans="1:82" x14ac:dyDescent="0.2">
      <c r="A44" s="317"/>
      <c r="B44" s="562"/>
      <c r="C44" s="312"/>
      <c r="D44" s="548" t="s">
        <v>53</v>
      </c>
      <c r="E44" s="571">
        <v>0</v>
      </c>
      <c r="F44" s="571">
        <v>1</v>
      </c>
      <c r="G44" s="571">
        <v>2</v>
      </c>
      <c r="H44" s="338">
        <v>0</v>
      </c>
      <c r="I44" s="338">
        <v>0</v>
      </c>
      <c r="J44" s="338">
        <v>5</v>
      </c>
      <c r="K44" s="338">
        <v>6</v>
      </c>
      <c r="L44" s="338">
        <v>7</v>
      </c>
      <c r="M44" s="338">
        <v>0</v>
      </c>
      <c r="N44" s="317"/>
      <c r="O44" s="580"/>
      <c r="P44" s="347"/>
      <c r="Q44" s="312"/>
      <c r="R44" s="312"/>
      <c r="S44" s="311"/>
      <c r="T44" s="311"/>
      <c r="U44" s="311"/>
      <c r="V44" s="311"/>
      <c r="W44" s="311"/>
      <c r="X44" s="568"/>
      <c r="Y44" s="78"/>
    </row>
    <row r="45" spans="1:82" x14ac:dyDescent="0.2">
      <c r="A45" s="317"/>
      <c r="B45" s="562"/>
      <c r="C45" s="312"/>
      <c r="D45" s="547"/>
      <c r="E45" s="570"/>
      <c r="F45" s="570"/>
      <c r="G45" s="570"/>
      <c r="H45" s="339"/>
      <c r="I45" s="339"/>
      <c r="J45" s="339"/>
      <c r="K45" s="339"/>
      <c r="L45" s="339"/>
      <c r="M45" s="339"/>
      <c r="N45" s="317"/>
      <c r="O45" s="580"/>
      <c r="P45" s="347"/>
      <c r="Q45" s="312"/>
      <c r="R45" s="312"/>
      <c r="S45" s="311"/>
      <c r="T45" s="311"/>
      <c r="U45" s="311"/>
      <c r="V45" s="311"/>
      <c r="W45" s="311"/>
      <c r="X45" s="568"/>
      <c r="Y45" s="79"/>
    </row>
    <row r="46" spans="1:82" ht="13.5" thickBot="1" x14ac:dyDescent="0.25">
      <c r="A46" s="317"/>
      <c r="B46" s="562"/>
      <c r="C46" s="312"/>
      <c r="D46" s="578"/>
      <c r="E46" s="569"/>
      <c r="F46" s="569"/>
      <c r="G46" s="569"/>
      <c r="H46" s="577"/>
      <c r="I46" s="577"/>
      <c r="J46" s="577"/>
      <c r="K46" s="577"/>
      <c r="L46" s="577"/>
      <c r="M46" s="577"/>
      <c r="N46" s="317"/>
      <c r="O46" s="579"/>
      <c r="P46" s="348"/>
      <c r="Q46" s="312"/>
      <c r="R46" s="312"/>
      <c r="S46" s="311"/>
      <c r="T46" s="311"/>
      <c r="U46" s="311"/>
      <c r="V46" s="311"/>
      <c r="W46" s="311"/>
      <c r="X46" s="568"/>
    </row>
    <row r="47" spans="1:82" ht="12.75" customHeight="1" x14ac:dyDescent="0.2">
      <c r="A47" s="317"/>
      <c r="B47" s="562"/>
      <c r="C47" s="312" t="s">
        <v>162</v>
      </c>
      <c r="D47" s="576" t="s">
        <v>44</v>
      </c>
      <c r="E47" s="575">
        <v>513</v>
      </c>
      <c r="F47" s="583"/>
      <c r="G47" s="583"/>
      <c r="H47" s="582">
        <v>513</v>
      </c>
      <c r="I47" s="582">
        <v>513</v>
      </c>
      <c r="J47" s="582"/>
      <c r="K47" s="582"/>
      <c r="L47" s="582"/>
      <c r="M47" s="180">
        <v>344</v>
      </c>
      <c r="N47" s="317" t="s">
        <v>162</v>
      </c>
      <c r="O47" s="581">
        <v>85</v>
      </c>
      <c r="P47" s="313" t="s">
        <v>413</v>
      </c>
      <c r="Q47" s="312" t="s">
        <v>162</v>
      </c>
      <c r="R47" s="312" t="s">
        <v>162</v>
      </c>
      <c r="S47" s="311">
        <v>178</v>
      </c>
      <c r="T47" s="311">
        <v>162</v>
      </c>
      <c r="U47" s="311" t="s">
        <v>412</v>
      </c>
      <c r="V47" s="311" t="s">
        <v>411</v>
      </c>
      <c r="W47" s="311" t="s">
        <v>410</v>
      </c>
      <c r="X47" s="568">
        <f>S47+T47</f>
        <v>340</v>
      </c>
      <c r="Y47" s="537" t="s">
        <v>409</v>
      </c>
    </row>
    <row r="48" spans="1:82" x14ac:dyDescent="0.2">
      <c r="A48" s="317"/>
      <c r="B48" s="562"/>
      <c r="C48" s="312"/>
      <c r="D48" s="574" t="s">
        <v>47</v>
      </c>
      <c r="E48" s="573">
        <v>35343403.924999997</v>
      </c>
      <c r="F48" s="583"/>
      <c r="G48" s="583"/>
      <c r="H48" s="582">
        <v>35343403.924999997</v>
      </c>
      <c r="I48" s="184">
        <v>38109078.850000001</v>
      </c>
      <c r="J48" s="184"/>
      <c r="K48" s="184"/>
      <c r="L48" s="180"/>
      <c r="M48" s="180">
        <v>38101816.549999997</v>
      </c>
      <c r="N48" s="317"/>
      <c r="O48" s="580"/>
      <c r="P48" s="314"/>
      <c r="Q48" s="312"/>
      <c r="R48" s="312"/>
      <c r="S48" s="311"/>
      <c r="T48" s="311"/>
      <c r="U48" s="311"/>
      <c r="V48" s="311"/>
      <c r="W48" s="311"/>
      <c r="X48" s="568"/>
      <c r="Y48" s="537"/>
    </row>
    <row r="49" spans="1:25" x14ac:dyDescent="0.2">
      <c r="A49" s="317"/>
      <c r="B49" s="562"/>
      <c r="C49" s="312"/>
      <c r="D49" s="82" t="s">
        <v>50</v>
      </c>
      <c r="E49" s="572"/>
      <c r="F49" s="583"/>
      <c r="G49" s="583"/>
      <c r="H49" s="582"/>
      <c r="I49" s="582"/>
      <c r="J49" s="582"/>
      <c r="K49" s="582"/>
      <c r="L49" s="582"/>
      <c r="M49" s="582"/>
      <c r="N49" s="317"/>
      <c r="O49" s="580"/>
      <c r="P49" s="314"/>
      <c r="Q49" s="312"/>
      <c r="R49" s="312"/>
      <c r="S49" s="311"/>
      <c r="T49" s="311"/>
      <c r="U49" s="311"/>
      <c r="V49" s="311"/>
      <c r="W49" s="311"/>
      <c r="X49" s="568"/>
      <c r="Y49" s="537"/>
    </row>
    <row r="50" spans="1:25" ht="22.5" customHeight="1" x14ac:dyDescent="0.2">
      <c r="A50" s="317"/>
      <c r="B50" s="562"/>
      <c r="C50" s="312"/>
      <c r="D50" s="548" t="s">
        <v>53</v>
      </c>
      <c r="E50" s="571">
        <v>0</v>
      </c>
      <c r="F50" s="571">
        <v>1</v>
      </c>
      <c r="G50" s="571">
        <v>2</v>
      </c>
      <c r="H50" s="338">
        <v>0</v>
      </c>
      <c r="I50" s="338">
        <v>0</v>
      </c>
      <c r="J50" s="338">
        <v>5</v>
      </c>
      <c r="K50" s="338">
        <v>6</v>
      </c>
      <c r="L50" s="338">
        <v>7</v>
      </c>
      <c r="M50" s="338">
        <v>0</v>
      </c>
      <c r="N50" s="317"/>
      <c r="O50" s="580"/>
      <c r="P50" s="314"/>
      <c r="Q50" s="312"/>
      <c r="R50" s="312"/>
      <c r="S50" s="311"/>
      <c r="T50" s="311"/>
      <c r="U50" s="311"/>
      <c r="V50" s="311"/>
      <c r="W50" s="311"/>
      <c r="X50" s="568"/>
      <c r="Y50" s="537"/>
    </row>
    <row r="51" spans="1:25" x14ac:dyDescent="0.2">
      <c r="A51" s="317"/>
      <c r="B51" s="562"/>
      <c r="C51" s="312"/>
      <c r="D51" s="547"/>
      <c r="E51" s="570"/>
      <c r="F51" s="570"/>
      <c r="G51" s="570"/>
      <c r="H51" s="339"/>
      <c r="I51" s="339"/>
      <c r="J51" s="339"/>
      <c r="K51" s="339"/>
      <c r="L51" s="339"/>
      <c r="M51" s="339"/>
      <c r="N51" s="317"/>
      <c r="O51" s="580"/>
      <c r="P51" s="314"/>
      <c r="Q51" s="312"/>
      <c r="R51" s="312"/>
      <c r="S51" s="311"/>
      <c r="T51" s="311"/>
      <c r="U51" s="311"/>
      <c r="V51" s="311"/>
      <c r="W51" s="311"/>
      <c r="X51" s="568"/>
      <c r="Y51" s="537"/>
    </row>
    <row r="52" spans="1:25" ht="13.5" thickBot="1" x14ac:dyDescent="0.25">
      <c r="A52" s="317"/>
      <c r="B52" s="562"/>
      <c r="C52" s="312"/>
      <c r="D52" s="578"/>
      <c r="E52" s="569"/>
      <c r="F52" s="569"/>
      <c r="G52" s="569"/>
      <c r="H52" s="577"/>
      <c r="I52" s="577"/>
      <c r="J52" s="577"/>
      <c r="K52" s="577"/>
      <c r="L52" s="577"/>
      <c r="M52" s="577"/>
      <c r="N52" s="317"/>
      <c r="O52" s="579"/>
      <c r="P52" s="315"/>
      <c r="Q52" s="312"/>
      <c r="R52" s="312"/>
      <c r="S52" s="311"/>
      <c r="T52" s="311"/>
      <c r="U52" s="311"/>
      <c r="V52" s="311"/>
      <c r="W52" s="311"/>
      <c r="X52" s="568"/>
      <c r="Y52" s="537"/>
    </row>
    <row r="53" spans="1:25" x14ac:dyDescent="0.2">
      <c r="A53" s="317"/>
      <c r="B53" s="562"/>
      <c r="C53" s="312" t="s">
        <v>163</v>
      </c>
      <c r="D53" s="576" t="s">
        <v>44</v>
      </c>
      <c r="E53" s="575">
        <v>848</v>
      </c>
      <c r="F53" s="479"/>
      <c r="G53" s="479"/>
      <c r="H53" s="532">
        <v>848</v>
      </c>
      <c r="I53" s="532">
        <v>848</v>
      </c>
      <c r="J53" s="532"/>
      <c r="K53" s="532"/>
      <c r="L53" s="532"/>
      <c r="M53" s="532">
        <v>903</v>
      </c>
      <c r="N53" s="317" t="s">
        <v>163</v>
      </c>
      <c r="O53" s="581" t="s">
        <v>408</v>
      </c>
      <c r="P53" s="313" t="s">
        <v>407</v>
      </c>
      <c r="Q53" s="312" t="s">
        <v>163</v>
      </c>
      <c r="R53" s="312" t="s">
        <v>163</v>
      </c>
      <c r="S53" s="311">
        <v>397</v>
      </c>
      <c r="T53" s="311">
        <v>506</v>
      </c>
      <c r="U53" s="311" t="s">
        <v>406</v>
      </c>
      <c r="V53" s="311" t="s">
        <v>405</v>
      </c>
      <c r="W53" s="311" t="s">
        <v>404</v>
      </c>
      <c r="X53" s="568">
        <f>S53+T53</f>
        <v>903</v>
      </c>
      <c r="Y53" s="58"/>
    </row>
    <row r="54" spans="1:25" x14ac:dyDescent="0.2">
      <c r="A54" s="317"/>
      <c r="B54" s="562"/>
      <c r="C54" s="312"/>
      <c r="D54" s="574" t="s">
        <v>47</v>
      </c>
      <c r="E54" s="573">
        <v>35343403.924999997</v>
      </c>
      <c r="F54" s="479"/>
      <c r="G54" s="479"/>
      <c r="H54" s="532">
        <v>35343403.924999997</v>
      </c>
      <c r="I54" s="184">
        <v>38109078.850000001</v>
      </c>
      <c r="J54" s="184"/>
      <c r="K54" s="184"/>
      <c r="L54" s="180"/>
      <c r="M54" s="180">
        <v>38101816.549999997</v>
      </c>
      <c r="N54" s="317"/>
      <c r="O54" s="580"/>
      <c r="P54" s="314"/>
      <c r="Q54" s="312"/>
      <c r="R54" s="312"/>
      <c r="S54" s="311"/>
      <c r="T54" s="311"/>
      <c r="U54" s="311"/>
      <c r="V54" s="311"/>
      <c r="W54" s="311"/>
      <c r="X54" s="568"/>
    </row>
    <row r="55" spans="1:25" x14ac:dyDescent="0.2">
      <c r="A55" s="317"/>
      <c r="B55" s="562"/>
      <c r="C55" s="312"/>
      <c r="D55" s="82" t="s">
        <v>50</v>
      </c>
      <c r="E55" s="572"/>
      <c r="F55" s="479"/>
      <c r="G55" s="479"/>
      <c r="H55" s="532"/>
      <c r="I55" s="532"/>
      <c r="J55" s="532"/>
      <c r="K55" s="532"/>
      <c r="L55" s="532"/>
      <c r="M55" s="532"/>
      <c r="N55" s="317"/>
      <c r="O55" s="580"/>
      <c r="P55" s="314"/>
      <c r="Q55" s="312"/>
      <c r="R55" s="312"/>
      <c r="S55" s="311"/>
      <c r="T55" s="311"/>
      <c r="U55" s="311"/>
      <c r="V55" s="311"/>
      <c r="W55" s="311"/>
      <c r="X55" s="568"/>
    </row>
    <row r="56" spans="1:25" x14ac:dyDescent="0.2">
      <c r="A56" s="317"/>
      <c r="B56" s="562"/>
      <c r="C56" s="312"/>
      <c r="D56" s="548" t="s">
        <v>53</v>
      </c>
      <c r="E56" s="571">
        <v>0</v>
      </c>
      <c r="F56" s="571">
        <v>1</v>
      </c>
      <c r="G56" s="571">
        <v>2</v>
      </c>
      <c r="H56" s="338">
        <v>0</v>
      </c>
      <c r="I56" s="338">
        <v>0</v>
      </c>
      <c r="J56" s="338">
        <v>5</v>
      </c>
      <c r="K56" s="338">
        <v>6</v>
      </c>
      <c r="L56" s="338">
        <v>7</v>
      </c>
      <c r="M56" s="338">
        <v>0</v>
      </c>
      <c r="N56" s="317"/>
      <c r="O56" s="580"/>
      <c r="P56" s="314"/>
      <c r="Q56" s="312"/>
      <c r="R56" s="312"/>
      <c r="S56" s="311"/>
      <c r="T56" s="311"/>
      <c r="U56" s="311"/>
      <c r="V56" s="311"/>
      <c r="W56" s="311"/>
      <c r="X56" s="568"/>
    </row>
    <row r="57" spans="1:25" x14ac:dyDescent="0.2">
      <c r="A57" s="317"/>
      <c r="B57" s="562"/>
      <c r="C57" s="312"/>
      <c r="D57" s="547"/>
      <c r="E57" s="570"/>
      <c r="F57" s="570"/>
      <c r="G57" s="570"/>
      <c r="H57" s="339"/>
      <c r="I57" s="339"/>
      <c r="J57" s="339"/>
      <c r="K57" s="339"/>
      <c r="L57" s="339"/>
      <c r="M57" s="339"/>
      <c r="N57" s="317"/>
      <c r="O57" s="580"/>
      <c r="P57" s="314"/>
      <c r="Q57" s="312"/>
      <c r="R57" s="312"/>
      <c r="S57" s="311"/>
      <c r="T57" s="311"/>
      <c r="U57" s="311"/>
      <c r="V57" s="311"/>
      <c r="W57" s="311"/>
      <c r="X57" s="568"/>
    </row>
    <row r="58" spans="1:25" ht="13.5" thickBot="1" x14ac:dyDescent="0.25">
      <c r="A58" s="317"/>
      <c r="B58" s="562"/>
      <c r="C58" s="312"/>
      <c r="D58" s="578"/>
      <c r="E58" s="569"/>
      <c r="F58" s="569"/>
      <c r="G58" s="569"/>
      <c r="H58" s="577"/>
      <c r="I58" s="577"/>
      <c r="J58" s="577"/>
      <c r="K58" s="577"/>
      <c r="L58" s="577"/>
      <c r="M58" s="577"/>
      <c r="N58" s="317"/>
      <c r="O58" s="579"/>
      <c r="P58" s="315"/>
      <c r="Q58" s="312"/>
      <c r="R58" s="312"/>
      <c r="S58" s="311"/>
      <c r="T58" s="311"/>
      <c r="U58" s="311"/>
      <c r="V58" s="311"/>
      <c r="W58" s="311"/>
      <c r="X58" s="568"/>
    </row>
    <row r="59" spans="1:25" x14ac:dyDescent="0.2">
      <c r="A59" s="317"/>
      <c r="B59" s="562"/>
      <c r="C59" s="312" t="s">
        <v>164</v>
      </c>
      <c r="D59" s="576" t="s">
        <v>44</v>
      </c>
      <c r="E59" s="575">
        <v>302</v>
      </c>
      <c r="F59" s="479"/>
      <c r="G59" s="479"/>
      <c r="H59" s="532">
        <v>302</v>
      </c>
      <c r="I59" s="532">
        <v>302</v>
      </c>
      <c r="J59" s="532"/>
      <c r="K59" s="532"/>
      <c r="L59" s="532"/>
      <c r="M59" s="532">
        <v>182</v>
      </c>
      <c r="N59" s="317" t="s">
        <v>164</v>
      </c>
      <c r="O59" s="581" t="s">
        <v>403</v>
      </c>
      <c r="P59" s="313" t="s">
        <v>402</v>
      </c>
      <c r="Q59" s="312" t="s">
        <v>164</v>
      </c>
      <c r="R59" s="312" t="s">
        <v>164</v>
      </c>
      <c r="S59" s="311">
        <v>73</v>
      </c>
      <c r="T59" s="311">
        <v>109</v>
      </c>
      <c r="U59" s="311" t="s">
        <v>401</v>
      </c>
      <c r="V59" s="311" t="s">
        <v>400</v>
      </c>
      <c r="W59" s="311" t="s">
        <v>399</v>
      </c>
      <c r="X59" s="568">
        <f>S59+T59</f>
        <v>182</v>
      </c>
    </row>
    <row r="60" spans="1:25" x14ac:dyDescent="0.2">
      <c r="A60" s="317"/>
      <c r="B60" s="562"/>
      <c r="C60" s="312"/>
      <c r="D60" s="574" t="s">
        <v>47</v>
      </c>
      <c r="E60" s="573">
        <v>35343403.924999997</v>
      </c>
      <c r="F60" s="479"/>
      <c r="G60" s="479"/>
      <c r="H60" s="532">
        <v>35343403.924999997</v>
      </c>
      <c r="I60" s="184">
        <v>38109078.850000001</v>
      </c>
      <c r="J60" s="184"/>
      <c r="K60" s="184"/>
      <c r="L60" s="180"/>
      <c r="M60" s="180">
        <v>38101816.549999997</v>
      </c>
      <c r="N60" s="317"/>
      <c r="O60" s="580"/>
      <c r="P60" s="314"/>
      <c r="Q60" s="312"/>
      <c r="R60" s="312"/>
      <c r="S60" s="311"/>
      <c r="T60" s="311"/>
      <c r="U60" s="311"/>
      <c r="V60" s="311"/>
      <c r="W60" s="311"/>
      <c r="X60" s="568"/>
    </row>
    <row r="61" spans="1:25" x14ac:dyDescent="0.2">
      <c r="A61" s="317"/>
      <c r="B61" s="562"/>
      <c r="C61" s="312"/>
      <c r="D61" s="82" t="s">
        <v>50</v>
      </c>
      <c r="E61" s="572"/>
      <c r="F61" s="479"/>
      <c r="G61" s="479"/>
      <c r="H61" s="532"/>
      <c r="I61" s="532"/>
      <c r="J61" s="532"/>
      <c r="K61" s="532"/>
      <c r="L61" s="532"/>
      <c r="M61" s="532"/>
      <c r="N61" s="317"/>
      <c r="O61" s="580"/>
      <c r="P61" s="314"/>
      <c r="Q61" s="312"/>
      <c r="R61" s="312"/>
      <c r="S61" s="311"/>
      <c r="T61" s="311"/>
      <c r="U61" s="311"/>
      <c r="V61" s="311"/>
      <c r="W61" s="311"/>
      <c r="X61" s="568"/>
    </row>
    <row r="62" spans="1:25" ht="22.5" customHeight="1" x14ac:dyDescent="0.2">
      <c r="A62" s="317"/>
      <c r="B62" s="562"/>
      <c r="C62" s="312"/>
      <c r="D62" s="548" t="s">
        <v>53</v>
      </c>
      <c r="E62" s="571">
        <v>0</v>
      </c>
      <c r="F62" s="571">
        <v>1</v>
      </c>
      <c r="G62" s="571">
        <v>2</v>
      </c>
      <c r="H62" s="338">
        <v>0</v>
      </c>
      <c r="I62" s="338">
        <v>0</v>
      </c>
      <c r="J62" s="338">
        <v>5</v>
      </c>
      <c r="K62" s="338">
        <v>6</v>
      </c>
      <c r="L62" s="338">
        <v>7</v>
      </c>
      <c r="M62" s="338">
        <v>0</v>
      </c>
      <c r="N62" s="317"/>
      <c r="O62" s="580"/>
      <c r="P62" s="314"/>
      <c r="Q62" s="312"/>
      <c r="R62" s="312"/>
      <c r="S62" s="311"/>
      <c r="T62" s="311"/>
      <c r="U62" s="311"/>
      <c r="V62" s="311"/>
      <c r="W62" s="311"/>
      <c r="X62" s="568"/>
    </row>
    <row r="63" spans="1:25" x14ac:dyDescent="0.2">
      <c r="A63" s="317"/>
      <c r="B63" s="562"/>
      <c r="C63" s="312"/>
      <c r="D63" s="547"/>
      <c r="E63" s="570"/>
      <c r="F63" s="570"/>
      <c r="G63" s="570"/>
      <c r="H63" s="339"/>
      <c r="I63" s="339"/>
      <c r="J63" s="339"/>
      <c r="K63" s="339"/>
      <c r="L63" s="339"/>
      <c r="M63" s="339"/>
      <c r="N63" s="317"/>
      <c r="O63" s="580"/>
      <c r="P63" s="314"/>
      <c r="Q63" s="312"/>
      <c r="R63" s="312"/>
      <c r="S63" s="311"/>
      <c r="T63" s="311"/>
      <c r="U63" s="311"/>
      <c r="V63" s="311"/>
      <c r="W63" s="311"/>
      <c r="X63" s="568"/>
    </row>
    <row r="64" spans="1:25" ht="13.5" thickBot="1" x14ac:dyDescent="0.25">
      <c r="A64" s="317"/>
      <c r="B64" s="562"/>
      <c r="C64" s="312"/>
      <c r="D64" s="578"/>
      <c r="E64" s="569"/>
      <c r="F64" s="569"/>
      <c r="G64" s="569"/>
      <c r="H64" s="577"/>
      <c r="I64" s="577"/>
      <c r="J64" s="577"/>
      <c r="K64" s="577"/>
      <c r="L64" s="577"/>
      <c r="M64" s="577"/>
      <c r="N64" s="317"/>
      <c r="O64" s="579"/>
      <c r="P64" s="315"/>
      <c r="Q64" s="312"/>
      <c r="R64" s="312"/>
      <c r="S64" s="311"/>
      <c r="T64" s="311"/>
      <c r="U64" s="311"/>
      <c r="V64" s="311"/>
      <c r="W64" s="311"/>
      <c r="X64" s="568"/>
    </row>
    <row r="65" spans="1:24" x14ac:dyDescent="0.2">
      <c r="A65" s="317"/>
      <c r="B65" s="562"/>
      <c r="C65" s="312" t="s">
        <v>165</v>
      </c>
      <c r="D65" s="576" t="s">
        <v>44</v>
      </c>
      <c r="E65" s="575">
        <v>694</v>
      </c>
      <c r="F65" s="479"/>
      <c r="G65" s="479"/>
      <c r="H65" s="532">
        <v>694</v>
      </c>
      <c r="I65" s="532">
        <v>694</v>
      </c>
      <c r="J65" s="532"/>
      <c r="K65" s="532"/>
      <c r="L65" s="532"/>
      <c r="M65" s="532">
        <v>311</v>
      </c>
      <c r="N65" s="317" t="s">
        <v>165</v>
      </c>
      <c r="O65" s="581">
        <v>26</v>
      </c>
      <c r="P65" s="313" t="s">
        <v>398</v>
      </c>
      <c r="Q65" s="312" t="s">
        <v>165</v>
      </c>
      <c r="R65" s="312" t="s">
        <v>165</v>
      </c>
      <c r="S65" s="311">
        <v>101</v>
      </c>
      <c r="T65" s="311">
        <v>210</v>
      </c>
      <c r="U65" s="311" t="s">
        <v>397</v>
      </c>
      <c r="V65" s="311" t="s">
        <v>396</v>
      </c>
      <c r="W65" s="311" t="s">
        <v>395</v>
      </c>
      <c r="X65" s="568">
        <f>S65+T65</f>
        <v>311</v>
      </c>
    </row>
    <row r="66" spans="1:24" x14ac:dyDescent="0.2">
      <c r="A66" s="317"/>
      <c r="B66" s="562"/>
      <c r="C66" s="312"/>
      <c r="D66" s="574" t="s">
        <v>47</v>
      </c>
      <c r="E66" s="573">
        <v>35343403.924999997</v>
      </c>
      <c r="F66" s="479"/>
      <c r="G66" s="479"/>
      <c r="H66" s="532">
        <v>35343403.924999997</v>
      </c>
      <c r="I66" s="184">
        <v>38109078.850000001</v>
      </c>
      <c r="J66" s="184"/>
      <c r="K66" s="184"/>
      <c r="L66" s="180"/>
      <c r="M66" s="180">
        <v>38101816.549999997</v>
      </c>
      <c r="N66" s="317"/>
      <c r="O66" s="580"/>
      <c r="P66" s="314"/>
      <c r="Q66" s="312"/>
      <c r="R66" s="312"/>
      <c r="S66" s="311"/>
      <c r="T66" s="311"/>
      <c r="U66" s="311"/>
      <c r="V66" s="311"/>
      <c r="W66" s="311"/>
      <c r="X66" s="568"/>
    </row>
    <row r="67" spans="1:24" x14ac:dyDescent="0.2">
      <c r="A67" s="317"/>
      <c r="B67" s="562"/>
      <c r="C67" s="312"/>
      <c r="D67" s="82" t="s">
        <v>50</v>
      </c>
      <c r="E67" s="572"/>
      <c r="F67" s="479"/>
      <c r="G67" s="479"/>
      <c r="H67" s="532"/>
      <c r="I67" s="532"/>
      <c r="J67" s="532"/>
      <c r="K67" s="532"/>
      <c r="L67" s="532"/>
      <c r="M67" s="532"/>
      <c r="N67" s="317"/>
      <c r="O67" s="580"/>
      <c r="P67" s="314"/>
      <c r="Q67" s="312"/>
      <c r="R67" s="312"/>
      <c r="S67" s="311"/>
      <c r="T67" s="311"/>
      <c r="U67" s="311"/>
      <c r="V67" s="311"/>
      <c r="W67" s="311"/>
      <c r="X67" s="568"/>
    </row>
    <row r="68" spans="1:24" ht="22.5" customHeight="1" x14ac:dyDescent="0.2">
      <c r="A68" s="317"/>
      <c r="B68" s="562"/>
      <c r="C68" s="312"/>
      <c r="D68" s="548" t="s">
        <v>53</v>
      </c>
      <c r="E68" s="571">
        <v>0</v>
      </c>
      <c r="F68" s="571">
        <v>1</v>
      </c>
      <c r="G68" s="571">
        <v>2</v>
      </c>
      <c r="H68" s="338">
        <v>0</v>
      </c>
      <c r="I68" s="338">
        <v>0</v>
      </c>
      <c r="J68" s="338">
        <v>5</v>
      </c>
      <c r="K68" s="338">
        <v>6</v>
      </c>
      <c r="L68" s="338">
        <v>7</v>
      </c>
      <c r="M68" s="338">
        <v>0</v>
      </c>
      <c r="N68" s="317"/>
      <c r="O68" s="580"/>
      <c r="P68" s="314"/>
      <c r="Q68" s="312"/>
      <c r="R68" s="312"/>
      <c r="S68" s="311"/>
      <c r="T68" s="311"/>
      <c r="U68" s="311"/>
      <c r="V68" s="311"/>
      <c r="W68" s="311"/>
      <c r="X68" s="568"/>
    </row>
    <row r="69" spans="1:24" x14ac:dyDescent="0.2">
      <c r="A69" s="317"/>
      <c r="B69" s="562"/>
      <c r="C69" s="312"/>
      <c r="D69" s="547"/>
      <c r="E69" s="570"/>
      <c r="F69" s="570"/>
      <c r="G69" s="570"/>
      <c r="H69" s="339"/>
      <c r="I69" s="339"/>
      <c r="J69" s="339"/>
      <c r="K69" s="339"/>
      <c r="L69" s="339"/>
      <c r="M69" s="339"/>
      <c r="N69" s="317"/>
      <c r="O69" s="580"/>
      <c r="P69" s="314"/>
      <c r="Q69" s="312"/>
      <c r="R69" s="312"/>
      <c r="S69" s="311"/>
      <c r="T69" s="311"/>
      <c r="U69" s="311"/>
      <c r="V69" s="311"/>
      <c r="W69" s="311"/>
      <c r="X69" s="568"/>
    </row>
    <row r="70" spans="1:24" ht="13.5" thickBot="1" x14ac:dyDescent="0.25">
      <c r="A70" s="317"/>
      <c r="B70" s="562"/>
      <c r="C70" s="312"/>
      <c r="D70" s="578"/>
      <c r="E70" s="569"/>
      <c r="F70" s="569"/>
      <c r="G70" s="569"/>
      <c r="H70" s="577"/>
      <c r="I70" s="577"/>
      <c r="J70" s="577"/>
      <c r="K70" s="577"/>
      <c r="L70" s="577"/>
      <c r="M70" s="577"/>
      <c r="N70" s="317"/>
      <c r="O70" s="579"/>
      <c r="P70" s="315"/>
      <c r="Q70" s="312"/>
      <c r="R70" s="312"/>
      <c r="S70" s="311"/>
      <c r="T70" s="311"/>
      <c r="U70" s="311"/>
      <c r="V70" s="311"/>
      <c r="W70" s="311"/>
      <c r="X70" s="568"/>
    </row>
    <row r="71" spans="1:24" x14ac:dyDescent="0.2">
      <c r="A71" s="317"/>
      <c r="B71" s="562"/>
      <c r="C71" s="312" t="s">
        <v>166</v>
      </c>
      <c r="D71" s="576" t="s">
        <v>44</v>
      </c>
      <c r="E71" s="575">
        <v>932</v>
      </c>
      <c r="F71" s="479"/>
      <c r="G71" s="479"/>
      <c r="H71" s="532">
        <v>932</v>
      </c>
      <c r="I71" s="532">
        <v>932</v>
      </c>
      <c r="J71" s="532"/>
      <c r="K71" s="532"/>
      <c r="L71" s="532"/>
      <c r="M71" s="532">
        <v>288</v>
      </c>
      <c r="N71" s="317" t="s">
        <v>166</v>
      </c>
      <c r="O71" s="581" t="s">
        <v>394</v>
      </c>
      <c r="P71" s="313" t="s">
        <v>393</v>
      </c>
      <c r="Q71" s="312" t="s">
        <v>166</v>
      </c>
      <c r="R71" s="312" t="s">
        <v>166</v>
      </c>
      <c r="S71" s="311">
        <v>138</v>
      </c>
      <c r="T71" s="311">
        <v>150</v>
      </c>
      <c r="U71" s="311" t="s">
        <v>392</v>
      </c>
      <c r="V71" s="311" t="s">
        <v>391</v>
      </c>
      <c r="W71" s="311" t="s">
        <v>390</v>
      </c>
      <c r="X71" s="568">
        <f>S71+T71</f>
        <v>288</v>
      </c>
    </row>
    <row r="72" spans="1:24" x14ac:dyDescent="0.2">
      <c r="A72" s="317"/>
      <c r="B72" s="562"/>
      <c r="C72" s="312"/>
      <c r="D72" s="574" t="s">
        <v>47</v>
      </c>
      <c r="E72" s="573">
        <v>35343403.924999997</v>
      </c>
      <c r="F72" s="479"/>
      <c r="G72" s="479"/>
      <c r="H72" s="532">
        <v>35343403.924999997</v>
      </c>
      <c r="I72" s="184">
        <v>38109078.850000001</v>
      </c>
      <c r="J72" s="184"/>
      <c r="K72" s="184"/>
      <c r="L72" s="180"/>
      <c r="M72" s="180">
        <v>38101816.549999997</v>
      </c>
      <c r="N72" s="317"/>
      <c r="O72" s="580"/>
      <c r="P72" s="314"/>
      <c r="Q72" s="312"/>
      <c r="R72" s="312"/>
      <c r="S72" s="311"/>
      <c r="T72" s="311"/>
      <c r="U72" s="311"/>
      <c r="V72" s="311"/>
      <c r="W72" s="311"/>
      <c r="X72" s="568"/>
    </row>
    <row r="73" spans="1:24" x14ac:dyDescent="0.2">
      <c r="A73" s="317"/>
      <c r="B73" s="562"/>
      <c r="C73" s="312"/>
      <c r="D73" s="82" t="s">
        <v>50</v>
      </c>
      <c r="E73" s="572"/>
      <c r="F73" s="479"/>
      <c r="G73" s="479"/>
      <c r="H73" s="532"/>
      <c r="I73" s="532"/>
      <c r="J73" s="532"/>
      <c r="K73" s="532"/>
      <c r="L73" s="532"/>
      <c r="M73" s="532"/>
      <c r="N73" s="317"/>
      <c r="O73" s="580"/>
      <c r="P73" s="314"/>
      <c r="Q73" s="312"/>
      <c r="R73" s="312"/>
      <c r="S73" s="311"/>
      <c r="T73" s="311"/>
      <c r="U73" s="311"/>
      <c r="V73" s="311"/>
      <c r="W73" s="311"/>
      <c r="X73" s="568"/>
    </row>
    <row r="74" spans="1:24" ht="22.5" customHeight="1" x14ac:dyDescent="0.2">
      <c r="A74" s="317"/>
      <c r="B74" s="562"/>
      <c r="C74" s="312"/>
      <c r="D74" s="548" t="s">
        <v>53</v>
      </c>
      <c r="E74" s="571">
        <v>0</v>
      </c>
      <c r="F74" s="571">
        <v>1</v>
      </c>
      <c r="G74" s="571">
        <v>2</v>
      </c>
      <c r="H74" s="338">
        <v>0</v>
      </c>
      <c r="I74" s="338">
        <v>0</v>
      </c>
      <c r="J74" s="338">
        <v>5</v>
      </c>
      <c r="K74" s="338">
        <v>6</v>
      </c>
      <c r="L74" s="338">
        <v>7</v>
      </c>
      <c r="M74" s="338">
        <v>0</v>
      </c>
      <c r="N74" s="317"/>
      <c r="O74" s="580"/>
      <c r="P74" s="314"/>
      <c r="Q74" s="312"/>
      <c r="R74" s="312"/>
      <c r="S74" s="311"/>
      <c r="T74" s="311"/>
      <c r="U74" s="311"/>
      <c r="V74" s="311"/>
      <c r="W74" s="311"/>
      <c r="X74" s="568"/>
    </row>
    <row r="75" spans="1:24" x14ac:dyDescent="0.2">
      <c r="A75" s="317"/>
      <c r="B75" s="562"/>
      <c r="C75" s="312"/>
      <c r="D75" s="547"/>
      <c r="E75" s="570"/>
      <c r="F75" s="570"/>
      <c r="G75" s="570"/>
      <c r="H75" s="339"/>
      <c r="I75" s="339"/>
      <c r="J75" s="339"/>
      <c r="K75" s="339"/>
      <c r="L75" s="339"/>
      <c r="M75" s="339"/>
      <c r="N75" s="317"/>
      <c r="O75" s="580"/>
      <c r="P75" s="314"/>
      <c r="Q75" s="312"/>
      <c r="R75" s="312"/>
      <c r="S75" s="311"/>
      <c r="T75" s="311"/>
      <c r="U75" s="311"/>
      <c r="V75" s="311"/>
      <c r="W75" s="311"/>
      <c r="X75" s="568"/>
    </row>
    <row r="76" spans="1:24" ht="13.5" thickBot="1" x14ac:dyDescent="0.25">
      <c r="A76" s="317"/>
      <c r="B76" s="562"/>
      <c r="C76" s="312"/>
      <c r="D76" s="578"/>
      <c r="E76" s="569"/>
      <c r="F76" s="569"/>
      <c r="G76" s="569"/>
      <c r="H76" s="577"/>
      <c r="I76" s="577"/>
      <c r="J76" s="577"/>
      <c r="K76" s="577"/>
      <c r="L76" s="577"/>
      <c r="M76" s="577"/>
      <c r="N76" s="317"/>
      <c r="O76" s="579"/>
      <c r="P76" s="315"/>
      <c r="Q76" s="312"/>
      <c r="R76" s="312"/>
      <c r="S76" s="311"/>
      <c r="T76" s="311"/>
      <c r="U76" s="311"/>
      <c r="V76" s="311"/>
      <c r="W76" s="311"/>
      <c r="X76" s="568"/>
    </row>
    <row r="77" spans="1:24" x14ac:dyDescent="0.2">
      <c r="A77" s="317"/>
      <c r="B77" s="562"/>
      <c r="C77" s="312" t="s">
        <v>46</v>
      </c>
      <c r="D77" s="576" t="s">
        <v>44</v>
      </c>
      <c r="E77" s="575">
        <v>191</v>
      </c>
      <c r="F77" s="479"/>
      <c r="G77" s="479"/>
      <c r="H77" s="532">
        <v>191</v>
      </c>
      <c r="I77" s="532">
        <v>191</v>
      </c>
      <c r="J77" s="532"/>
      <c r="K77" s="532"/>
      <c r="L77" s="532"/>
      <c r="M77" s="532">
        <v>687</v>
      </c>
      <c r="N77" s="317" t="s">
        <v>46</v>
      </c>
      <c r="O77" s="581" t="s">
        <v>389</v>
      </c>
      <c r="P77" s="313" t="s">
        <v>388</v>
      </c>
      <c r="Q77" s="312" t="s">
        <v>46</v>
      </c>
      <c r="R77" s="312" t="s">
        <v>46</v>
      </c>
      <c r="S77" s="311">
        <v>312</v>
      </c>
      <c r="T77" s="311">
        <v>375</v>
      </c>
      <c r="U77" s="311" t="s">
        <v>387</v>
      </c>
      <c r="V77" s="311" t="s">
        <v>386</v>
      </c>
      <c r="W77" s="311" t="s">
        <v>385</v>
      </c>
      <c r="X77" s="568">
        <f>S77+T77</f>
        <v>687</v>
      </c>
    </row>
    <row r="78" spans="1:24" x14ac:dyDescent="0.2">
      <c r="A78" s="317"/>
      <c r="B78" s="562"/>
      <c r="C78" s="312"/>
      <c r="D78" s="574" t="s">
        <v>47</v>
      </c>
      <c r="E78" s="573">
        <v>35343403.924999997</v>
      </c>
      <c r="F78" s="479"/>
      <c r="G78" s="479"/>
      <c r="H78" s="532">
        <v>35343403.924999997</v>
      </c>
      <c r="I78" s="184">
        <v>38109078.850000001</v>
      </c>
      <c r="J78" s="184"/>
      <c r="K78" s="184"/>
      <c r="L78" s="180"/>
      <c r="M78" s="180">
        <v>38101816.549999997</v>
      </c>
      <c r="N78" s="317"/>
      <c r="O78" s="580"/>
      <c r="P78" s="314"/>
      <c r="Q78" s="312"/>
      <c r="R78" s="312"/>
      <c r="S78" s="311"/>
      <c r="T78" s="311"/>
      <c r="U78" s="311"/>
      <c r="V78" s="311"/>
      <c r="W78" s="311"/>
      <c r="X78" s="568"/>
    </row>
    <row r="79" spans="1:24" x14ac:dyDescent="0.2">
      <c r="A79" s="317"/>
      <c r="B79" s="562"/>
      <c r="C79" s="312"/>
      <c r="D79" s="82" t="s">
        <v>50</v>
      </c>
      <c r="E79" s="572"/>
      <c r="F79" s="479"/>
      <c r="G79" s="479"/>
      <c r="H79" s="532"/>
      <c r="I79" s="532"/>
      <c r="J79" s="532"/>
      <c r="K79" s="532"/>
      <c r="L79" s="532"/>
      <c r="M79" s="532"/>
      <c r="N79" s="317"/>
      <c r="O79" s="580"/>
      <c r="P79" s="314"/>
      <c r="Q79" s="312"/>
      <c r="R79" s="312"/>
      <c r="S79" s="311"/>
      <c r="T79" s="311"/>
      <c r="U79" s="311"/>
      <c r="V79" s="311"/>
      <c r="W79" s="311"/>
      <c r="X79" s="568"/>
    </row>
    <row r="80" spans="1:24" ht="22.5" customHeight="1" x14ac:dyDescent="0.2">
      <c r="A80" s="317"/>
      <c r="B80" s="562"/>
      <c r="C80" s="312"/>
      <c r="D80" s="548" t="s">
        <v>53</v>
      </c>
      <c r="E80" s="571">
        <v>0</v>
      </c>
      <c r="F80" s="571">
        <v>1</v>
      </c>
      <c r="G80" s="571">
        <v>2</v>
      </c>
      <c r="H80" s="338">
        <v>0</v>
      </c>
      <c r="I80" s="338">
        <v>0</v>
      </c>
      <c r="J80" s="338">
        <v>5</v>
      </c>
      <c r="K80" s="338">
        <v>6</v>
      </c>
      <c r="L80" s="338">
        <v>7</v>
      </c>
      <c r="M80" s="338">
        <v>0</v>
      </c>
      <c r="N80" s="317"/>
      <c r="O80" s="580"/>
      <c r="P80" s="314"/>
      <c r="Q80" s="312"/>
      <c r="R80" s="312"/>
      <c r="S80" s="311"/>
      <c r="T80" s="311"/>
      <c r="U80" s="311"/>
      <c r="V80" s="311"/>
      <c r="W80" s="311"/>
      <c r="X80" s="568"/>
    </row>
    <row r="81" spans="1:24" x14ac:dyDescent="0.2">
      <c r="A81" s="317"/>
      <c r="B81" s="562"/>
      <c r="C81" s="312"/>
      <c r="D81" s="547"/>
      <c r="E81" s="570"/>
      <c r="F81" s="570"/>
      <c r="G81" s="570"/>
      <c r="H81" s="339"/>
      <c r="I81" s="339"/>
      <c r="J81" s="339"/>
      <c r="K81" s="339"/>
      <c r="L81" s="339"/>
      <c r="M81" s="339"/>
      <c r="N81" s="317"/>
      <c r="O81" s="580"/>
      <c r="P81" s="314"/>
      <c r="Q81" s="312"/>
      <c r="R81" s="312"/>
      <c r="S81" s="311"/>
      <c r="T81" s="311"/>
      <c r="U81" s="311"/>
      <c r="V81" s="311"/>
      <c r="W81" s="311"/>
      <c r="X81" s="568"/>
    </row>
    <row r="82" spans="1:24" ht="13.5" thickBot="1" x14ac:dyDescent="0.25">
      <c r="A82" s="317"/>
      <c r="B82" s="562"/>
      <c r="C82" s="312"/>
      <c r="D82" s="578"/>
      <c r="E82" s="569"/>
      <c r="F82" s="569"/>
      <c r="G82" s="569"/>
      <c r="H82" s="577"/>
      <c r="I82" s="577"/>
      <c r="J82" s="577"/>
      <c r="K82" s="577"/>
      <c r="L82" s="577"/>
      <c r="M82" s="577"/>
      <c r="N82" s="317"/>
      <c r="O82" s="579"/>
      <c r="P82" s="315"/>
      <c r="Q82" s="312"/>
      <c r="R82" s="312"/>
      <c r="S82" s="311"/>
      <c r="T82" s="311"/>
      <c r="U82" s="311"/>
      <c r="V82" s="311"/>
      <c r="W82" s="311"/>
      <c r="X82" s="568"/>
    </row>
    <row r="83" spans="1:24" x14ac:dyDescent="0.2">
      <c r="A83" s="317"/>
      <c r="B83" s="562"/>
      <c r="C83" s="312" t="s">
        <v>48</v>
      </c>
      <c r="D83" s="576" t="s">
        <v>44</v>
      </c>
      <c r="E83" s="575">
        <v>120</v>
      </c>
      <c r="F83" s="479"/>
      <c r="G83" s="479"/>
      <c r="H83" s="532">
        <v>120</v>
      </c>
      <c r="I83" s="532">
        <v>120</v>
      </c>
      <c r="J83" s="532"/>
      <c r="K83" s="532"/>
      <c r="L83" s="532"/>
      <c r="M83" s="532">
        <v>385</v>
      </c>
      <c r="N83" s="317" t="s">
        <v>48</v>
      </c>
      <c r="O83" s="581" t="s">
        <v>384</v>
      </c>
      <c r="P83" s="313" t="s">
        <v>383</v>
      </c>
      <c r="Q83" s="312" t="s">
        <v>48</v>
      </c>
      <c r="R83" s="312" t="s">
        <v>48</v>
      </c>
      <c r="S83" s="311">
        <v>205</v>
      </c>
      <c r="T83" s="311">
        <v>179</v>
      </c>
      <c r="U83" s="311" t="s">
        <v>382</v>
      </c>
      <c r="V83" s="311" t="s">
        <v>381</v>
      </c>
      <c r="W83" s="311" t="s">
        <v>380</v>
      </c>
      <c r="X83" s="568">
        <v>385</v>
      </c>
    </row>
    <row r="84" spans="1:24" x14ac:dyDescent="0.2">
      <c r="A84" s="317"/>
      <c r="B84" s="562"/>
      <c r="C84" s="312"/>
      <c r="D84" s="574" t="s">
        <v>47</v>
      </c>
      <c r="E84" s="573">
        <v>35343403.924999997</v>
      </c>
      <c r="F84" s="479"/>
      <c r="G84" s="479"/>
      <c r="H84" s="532">
        <v>35343403.924999997</v>
      </c>
      <c r="I84" s="184">
        <v>38109078.850000001</v>
      </c>
      <c r="J84" s="184"/>
      <c r="K84" s="184"/>
      <c r="L84" s="180"/>
      <c r="M84" s="180">
        <v>38101816.549999997</v>
      </c>
      <c r="N84" s="317"/>
      <c r="O84" s="580"/>
      <c r="P84" s="314"/>
      <c r="Q84" s="312"/>
      <c r="R84" s="312"/>
      <c r="S84" s="311"/>
      <c r="T84" s="311"/>
      <c r="U84" s="311"/>
      <c r="V84" s="311"/>
      <c r="W84" s="311"/>
      <c r="X84" s="568"/>
    </row>
    <row r="85" spans="1:24" x14ac:dyDescent="0.2">
      <c r="A85" s="317"/>
      <c r="B85" s="562"/>
      <c r="C85" s="312"/>
      <c r="D85" s="82" t="s">
        <v>50</v>
      </c>
      <c r="E85" s="572"/>
      <c r="F85" s="479"/>
      <c r="G85" s="479"/>
      <c r="H85" s="532"/>
      <c r="I85" s="532"/>
      <c r="J85" s="532"/>
      <c r="K85" s="532"/>
      <c r="L85" s="532"/>
      <c r="M85" s="532"/>
      <c r="N85" s="317"/>
      <c r="O85" s="580"/>
      <c r="P85" s="314"/>
      <c r="Q85" s="312"/>
      <c r="R85" s="312"/>
      <c r="S85" s="311"/>
      <c r="T85" s="311"/>
      <c r="U85" s="311"/>
      <c r="V85" s="311"/>
      <c r="W85" s="311"/>
      <c r="X85" s="568"/>
    </row>
    <row r="86" spans="1:24" ht="22.5" customHeight="1" x14ac:dyDescent="0.2">
      <c r="A86" s="317"/>
      <c r="B86" s="562"/>
      <c r="C86" s="312"/>
      <c r="D86" s="548" t="s">
        <v>53</v>
      </c>
      <c r="E86" s="571">
        <v>0</v>
      </c>
      <c r="F86" s="571">
        <v>1</v>
      </c>
      <c r="G86" s="571">
        <v>2</v>
      </c>
      <c r="H86" s="338">
        <v>0</v>
      </c>
      <c r="I86" s="338">
        <v>0</v>
      </c>
      <c r="J86" s="338">
        <v>5</v>
      </c>
      <c r="K86" s="338">
        <v>6</v>
      </c>
      <c r="L86" s="338">
        <v>7</v>
      </c>
      <c r="M86" s="338">
        <v>0</v>
      </c>
      <c r="N86" s="317"/>
      <c r="O86" s="580"/>
      <c r="P86" s="314"/>
      <c r="Q86" s="312"/>
      <c r="R86" s="312"/>
      <c r="S86" s="311"/>
      <c r="T86" s="311"/>
      <c r="U86" s="311"/>
      <c r="V86" s="311"/>
      <c r="W86" s="311"/>
      <c r="X86" s="568"/>
    </row>
    <row r="87" spans="1:24" x14ac:dyDescent="0.2">
      <c r="A87" s="317"/>
      <c r="B87" s="562"/>
      <c r="C87" s="312"/>
      <c r="D87" s="547"/>
      <c r="E87" s="570"/>
      <c r="F87" s="570"/>
      <c r="G87" s="570"/>
      <c r="H87" s="339"/>
      <c r="I87" s="339"/>
      <c r="J87" s="339"/>
      <c r="K87" s="339"/>
      <c r="L87" s="339"/>
      <c r="M87" s="339"/>
      <c r="N87" s="317"/>
      <c r="O87" s="580"/>
      <c r="P87" s="314"/>
      <c r="Q87" s="312"/>
      <c r="R87" s="312"/>
      <c r="S87" s="311"/>
      <c r="T87" s="311"/>
      <c r="U87" s="311"/>
      <c r="V87" s="311"/>
      <c r="W87" s="311"/>
      <c r="X87" s="568"/>
    </row>
    <row r="88" spans="1:24" ht="13.5" thickBot="1" x14ac:dyDescent="0.25">
      <c r="A88" s="317"/>
      <c r="B88" s="562"/>
      <c r="C88" s="312"/>
      <c r="D88" s="578"/>
      <c r="E88" s="569"/>
      <c r="F88" s="569"/>
      <c r="G88" s="569"/>
      <c r="H88" s="577"/>
      <c r="I88" s="577"/>
      <c r="J88" s="577"/>
      <c r="K88" s="577"/>
      <c r="L88" s="577"/>
      <c r="M88" s="577"/>
      <c r="N88" s="317"/>
      <c r="O88" s="579"/>
      <c r="P88" s="315"/>
      <c r="Q88" s="312"/>
      <c r="R88" s="312"/>
      <c r="S88" s="311"/>
      <c r="T88" s="311"/>
      <c r="U88" s="311"/>
      <c r="V88" s="311"/>
      <c r="W88" s="311"/>
      <c r="X88" s="568"/>
    </row>
    <row r="89" spans="1:24" x14ac:dyDescent="0.2">
      <c r="A89" s="317"/>
      <c r="B89" s="562"/>
      <c r="C89" s="312" t="s">
        <v>51</v>
      </c>
      <c r="D89" s="576" t="s">
        <v>44</v>
      </c>
      <c r="E89" s="575">
        <v>78</v>
      </c>
      <c r="F89" s="479"/>
      <c r="G89" s="479"/>
      <c r="H89" s="532">
        <v>78</v>
      </c>
      <c r="I89" s="532">
        <v>78</v>
      </c>
      <c r="J89" s="532"/>
      <c r="K89" s="532"/>
      <c r="L89" s="532"/>
      <c r="M89" s="532">
        <v>216</v>
      </c>
      <c r="N89" s="317" t="s">
        <v>51</v>
      </c>
      <c r="O89" s="581" t="s">
        <v>379</v>
      </c>
      <c r="P89" s="313" t="s">
        <v>378</v>
      </c>
      <c r="Q89" s="312" t="s">
        <v>51</v>
      </c>
      <c r="R89" s="312" t="s">
        <v>51</v>
      </c>
      <c r="S89" s="311">
        <v>132</v>
      </c>
      <c r="T89" s="311">
        <v>84</v>
      </c>
      <c r="U89" s="311" t="s">
        <v>377</v>
      </c>
      <c r="V89" s="311" t="s">
        <v>376</v>
      </c>
      <c r="W89" s="311" t="s">
        <v>375</v>
      </c>
      <c r="X89" s="568">
        <f>S89+T89</f>
        <v>216</v>
      </c>
    </row>
    <row r="90" spans="1:24" x14ac:dyDescent="0.2">
      <c r="A90" s="317"/>
      <c r="B90" s="562"/>
      <c r="C90" s="312"/>
      <c r="D90" s="574" t="s">
        <v>47</v>
      </c>
      <c r="E90" s="573">
        <v>35343403.924999997</v>
      </c>
      <c r="F90" s="479"/>
      <c r="G90" s="479"/>
      <c r="H90" s="532">
        <v>35343403.924999997</v>
      </c>
      <c r="I90" s="184">
        <v>38109078.850000001</v>
      </c>
      <c r="J90" s="184"/>
      <c r="K90" s="184"/>
      <c r="L90" s="180"/>
      <c r="M90" s="180">
        <v>38101816.549999997</v>
      </c>
      <c r="N90" s="317"/>
      <c r="O90" s="580"/>
      <c r="P90" s="314"/>
      <c r="Q90" s="312"/>
      <c r="R90" s="312"/>
      <c r="S90" s="311"/>
      <c r="T90" s="311"/>
      <c r="U90" s="311"/>
      <c r="V90" s="311"/>
      <c r="W90" s="311"/>
      <c r="X90" s="568"/>
    </row>
    <row r="91" spans="1:24" x14ac:dyDescent="0.2">
      <c r="A91" s="317"/>
      <c r="B91" s="562"/>
      <c r="C91" s="312"/>
      <c r="D91" s="82" t="s">
        <v>50</v>
      </c>
      <c r="E91" s="572"/>
      <c r="F91" s="479"/>
      <c r="G91" s="479"/>
      <c r="H91" s="532"/>
      <c r="I91" s="532"/>
      <c r="J91" s="532"/>
      <c r="K91" s="532"/>
      <c r="L91" s="532"/>
      <c r="M91" s="532"/>
      <c r="N91" s="317"/>
      <c r="O91" s="580"/>
      <c r="P91" s="314"/>
      <c r="Q91" s="312"/>
      <c r="R91" s="312"/>
      <c r="S91" s="311"/>
      <c r="T91" s="311"/>
      <c r="U91" s="311"/>
      <c r="V91" s="311"/>
      <c r="W91" s="311"/>
      <c r="X91" s="568"/>
    </row>
    <row r="92" spans="1:24" ht="22.5" customHeight="1" x14ac:dyDescent="0.2">
      <c r="A92" s="317"/>
      <c r="B92" s="562"/>
      <c r="C92" s="312"/>
      <c r="D92" s="548" t="s">
        <v>53</v>
      </c>
      <c r="E92" s="571">
        <v>0</v>
      </c>
      <c r="F92" s="571">
        <v>1</v>
      </c>
      <c r="G92" s="571">
        <v>2</v>
      </c>
      <c r="H92" s="338">
        <v>0</v>
      </c>
      <c r="I92" s="338">
        <v>0</v>
      </c>
      <c r="J92" s="338">
        <v>5</v>
      </c>
      <c r="K92" s="338">
        <v>6</v>
      </c>
      <c r="L92" s="338">
        <v>7</v>
      </c>
      <c r="M92" s="338">
        <v>0</v>
      </c>
      <c r="N92" s="317"/>
      <c r="O92" s="580"/>
      <c r="P92" s="314"/>
      <c r="Q92" s="312"/>
      <c r="R92" s="312"/>
      <c r="S92" s="311"/>
      <c r="T92" s="311"/>
      <c r="U92" s="311"/>
      <c r="V92" s="311"/>
      <c r="W92" s="311"/>
      <c r="X92" s="568"/>
    </row>
    <row r="93" spans="1:24" x14ac:dyDescent="0.2">
      <c r="A93" s="317"/>
      <c r="B93" s="562"/>
      <c r="C93" s="312"/>
      <c r="D93" s="547"/>
      <c r="E93" s="570"/>
      <c r="F93" s="570"/>
      <c r="G93" s="570"/>
      <c r="H93" s="339"/>
      <c r="I93" s="339"/>
      <c r="J93" s="339"/>
      <c r="K93" s="339"/>
      <c r="L93" s="339"/>
      <c r="M93" s="339"/>
      <c r="N93" s="317"/>
      <c r="O93" s="580"/>
      <c r="P93" s="314"/>
      <c r="Q93" s="312"/>
      <c r="R93" s="312"/>
      <c r="S93" s="311"/>
      <c r="T93" s="311"/>
      <c r="U93" s="311"/>
      <c r="V93" s="311"/>
      <c r="W93" s="311"/>
      <c r="X93" s="568"/>
    </row>
    <row r="94" spans="1:24" ht="13.5" thickBot="1" x14ac:dyDescent="0.25">
      <c r="A94" s="317"/>
      <c r="B94" s="562"/>
      <c r="C94" s="312"/>
      <c r="D94" s="578"/>
      <c r="E94" s="569"/>
      <c r="F94" s="569"/>
      <c r="G94" s="569"/>
      <c r="H94" s="577"/>
      <c r="I94" s="577"/>
      <c r="J94" s="577"/>
      <c r="K94" s="577"/>
      <c r="L94" s="577"/>
      <c r="M94" s="577"/>
      <c r="N94" s="317"/>
      <c r="O94" s="579"/>
      <c r="P94" s="315"/>
      <c r="Q94" s="312"/>
      <c r="R94" s="312"/>
      <c r="S94" s="311"/>
      <c r="T94" s="311"/>
      <c r="U94" s="311"/>
      <c r="V94" s="311"/>
      <c r="W94" s="311"/>
      <c r="X94" s="568"/>
    </row>
    <row r="95" spans="1:24" ht="13.5" thickBot="1" x14ac:dyDescent="0.25">
      <c r="A95" s="317"/>
      <c r="B95" s="562"/>
      <c r="C95" s="312" t="s">
        <v>56</v>
      </c>
      <c r="D95" s="81" t="s">
        <v>44</v>
      </c>
      <c r="E95" s="575">
        <v>86</v>
      </c>
      <c r="F95" s="479"/>
      <c r="G95" s="479"/>
      <c r="H95" s="532">
        <v>86</v>
      </c>
      <c r="I95" s="532">
        <v>86</v>
      </c>
      <c r="J95" s="532"/>
      <c r="K95" s="532"/>
      <c r="L95" s="532"/>
      <c r="M95" s="532">
        <v>294</v>
      </c>
      <c r="N95" s="317" t="s">
        <v>56</v>
      </c>
      <c r="O95" s="581" t="s">
        <v>374</v>
      </c>
      <c r="P95" s="313" t="s">
        <v>373</v>
      </c>
      <c r="Q95" s="312" t="s">
        <v>56</v>
      </c>
      <c r="R95" s="312" t="s">
        <v>56</v>
      </c>
      <c r="S95" s="311">
        <v>125</v>
      </c>
      <c r="T95" s="311">
        <v>169</v>
      </c>
      <c r="U95" s="311" t="s">
        <v>372</v>
      </c>
      <c r="V95" s="311" t="s">
        <v>371</v>
      </c>
      <c r="W95" s="311" t="s">
        <v>370</v>
      </c>
      <c r="X95" s="568">
        <f>S95+T95</f>
        <v>294</v>
      </c>
    </row>
    <row r="96" spans="1:24" x14ac:dyDescent="0.2">
      <c r="A96" s="317"/>
      <c r="B96" s="562"/>
      <c r="C96" s="312"/>
      <c r="D96" s="81" t="s">
        <v>47</v>
      </c>
      <c r="E96" s="573">
        <v>35343403.924999997</v>
      </c>
      <c r="F96" s="479"/>
      <c r="G96" s="479"/>
      <c r="H96" s="532">
        <v>35343403.924999997</v>
      </c>
      <c r="I96" s="184">
        <v>38109078.850000001</v>
      </c>
      <c r="J96" s="184"/>
      <c r="K96" s="184"/>
      <c r="L96" s="180"/>
      <c r="M96" s="180">
        <v>38101816.549999997</v>
      </c>
      <c r="N96" s="317"/>
      <c r="O96" s="580"/>
      <c r="P96" s="314"/>
      <c r="Q96" s="312"/>
      <c r="R96" s="312"/>
      <c r="S96" s="311"/>
      <c r="T96" s="311"/>
      <c r="U96" s="311"/>
      <c r="V96" s="311"/>
      <c r="W96" s="311"/>
      <c r="X96" s="568"/>
    </row>
    <row r="97" spans="1:25" x14ac:dyDescent="0.2">
      <c r="A97" s="317"/>
      <c r="B97" s="562"/>
      <c r="C97" s="312"/>
      <c r="D97" s="82" t="s">
        <v>50</v>
      </c>
      <c r="E97" s="572"/>
      <c r="F97" s="479"/>
      <c r="G97" s="479"/>
      <c r="H97" s="532"/>
      <c r="I97" s="532"/>
      <c r="J97" s="532"/>
      <c r="K97" s="532"/>
      <c r="L97" s="532"/>
      <c r="M97" s="532"/>
      <c r="N97" s="317"/>
      <c r="O97" s="580"/>
      <c r="P97" s="314"/>
      <c r="Q97" s="312"/>
      <c r="R97" s="312"/>
      <c r="S97" s="311"/>
      <c r="T97" s="311"/>
      <c r="U97" s="311"/>
      <c r="V97" s="311"/>
      <c r="W97" s="311"/>
      <c r="X97" s="568"/>
    </row>
    <row r="98" spans="1:25" ht="22.5" customHeight="1" x14ac:dyDescent="0.2">
      <c r="A98" s="317"/>
      <c r="B98" s="562"/>
      <c r="C98" s="312"/>
      <c r="D98" s="548" t="s">
        <v>53</v>
      </c>
      <c r="E98" s="571">
        <v>0</v>
      </c>
      <c r="F98" s="571">
        <v>1</v>
      </c>
      <c r="G98" s="571">
        <v>2</v>
      </c>
      <c r="H98" s="338">
        <v>0</v>
      </c>
      <c r="I98" s="338">
        <v>0</v>
      </c>
      <c r="J98" s="338">
        <v>5</v>
      </c>
      <c r="K98" s="338">
        <v>6</v>
      </c>
      <c r="L98" s="338">
        <v>7</v>
      </c>
      <c r="M98" s="338">
        <v>0</v>
      </c>
      <c r="N98" s="317"/>
      <c r="O98" s="580"/>
      <c r="P98" s="314"/>
      <c r="Q98" s="312"/>
      <c r="R98" s="312"/>
      <c r="S98" s="311"/>
      <c r="T98" s="311"/>
      <c r="U98" s="311"/>
      <c r="V98" s="311"/>
      <c r="W98" s="311"/>
      <c r="X98" s="568"/>
    </row>
    <row r="99" spans="1:25" x14ac:dyDescent="0.2">
      <c r="A99" s="317"/>
      <c r="B99" s="562"/>
      <c r="C99" s="312"/>
      <c r="D99" s="547"/>
      <c r="E99" s="570"/>
      <c r="F99" s="570"/>
      <c r="G99" s="570"/>
      <c r="H99" s="339"/>
      <c r="I99" s="339"/>
      <c r="J99" s="339"/>
      <c r="K99" s="339"/>
      <c r="L99" s="339"/>
      <c r="M99" s="339"/>
      <c r="N99" s="317"/>
      <c r="O99" s="580"/>
      <c r="P99" s="314"/>
      <c r="Q99" s="312"/>
      <c r="R99" s="312"/>
      <c r="S99" s="311"/>
      <c r="T99" s="311"/>
      <c r="U99" s="311"/>
      <c r="V99" s="311"/>
      <c r="W99" s="311"/>
      <c r="X99" s="568"/>
    </row>
    <row r="100" spans="1:25" ht="13.5" thickBot="1" x14ac:dyDescent="0.25">
      <c r="A100" s="317"/>
      <c r="B100" s="562"/>
      <c r="C100" s="312"/>
      <c r="D100" s="578"/>
      <c r="E100" s="569"/>
      <c r="F100" s="569"/>
      <c r="G100" s="569"/>
      <c r="H100" s="577"/>
      <c r="I100" s="577"/>
      <c r="J100" s="577"/>
      <c r="K100" s="577"/>
      <c r="L100" s="577"/>
      <c r="M100" s="577"/>
      <c r="N100" s="317"/>
      <c r="O100" s="579"/>
      <c r="P100" s="315"/>
      <c r="Q100" s="312"/>
      <c r="R100" s="312"/>
      <c r="S100" s="311"/>
      <c r="T100" s="311"/>
      <c r="U100" s="311"/>
      <c r="V100" s="311"/>
      <c r="W100" s="311"/>
      <c r="X100" s="568"/>
    </row>
    <row r="101" spans="1:25" x14ac:dyDescent="0.2">
      <c r="A101" s="317"/>
      <c r="B101" s="562"/>
      <c r="C101" s="312" t="s">
        <v>59</v>
      </c>
      <c r="D101" s="576" t="s">
        <v>44</v>
      </c>
      <c r="E101" s="575">
        <v>205</v>
      </c>
      <c r="F101" s="479"/>
      <c r="G101" s="479"/>
      <c r="H101" s="532">
        <v>205</v>
      </c>
      <c r="I101" s="532">
        <v>205</v>
      </c>
      <c r="J101" s="532"/>
      <c r="K101" s="532"/>
      <c r="L101" s="532"/>
      <c r="M101" s="532">
        <v>207</v>
      </c>
      <c r="N101" s="317" t="s">
        <v>59</v>
      </c>
      <c r="O101" s="581" t="s">
        <v>369</v>
      </c>
      <c r="P101" s="313" t="s">
        <v>368</v>
      </c>
      <c r="Q101" s="312" t="s">
        <v>59</v>
      </c>
      <c r="R101" s="312" t="s">
        <v>59</v>
      </c>
      <c r="S101" s="311">
        <v>82</v>
      </c>
      <c r="T101" s="311">
        <v>125</v>
      </c>
      <c r="U101" s="311" t="s">
        <v>367</v>
      </c>
      <c r="V101" s="311" t="s">
        <v>366</v>
      </c>
      <c r="W101" s="311" t="s">
        <v>365</v>
      </c>
      <c r="X101" s="568">
        <f>S101+T101</f>
        <v>207</v>
      </c>
    </row>
    <row r="102" spans="1:25" x14ac:dyDescent="0.2">
      <c r="A102" s="317"/>
      <c r="B102" s="562"/>
      <c r="C102" s="312"/>
      <c r="D102" s="574" t="s">
        <v>47</v>
      </c>
      <c r="E102" s="573">
        <v>35343403.924999997</v>
      </c>
      <c r="F102" s="479"/>
      <c r="G102" s="479"/>
      <c r="H102" s="532">
        <v>35343403.924999997</v>
      </c>
      <c r="I102" s="184">
        <v>38109078.850000001</v>
      </c>
      <c r="J102" s="184"/>
      <c r="K102" s="184"/>
      <c r="L102" s="180"/>
      <c r="M102" s="180">
        <v>38101816.549999997</v>
      </c>
      <c r="N102" s="317"/>
      <c r="O102" s="580"/>
      <c r="P102" s="314"/>
      <c r="Q102" s="312"/>
      <c r="R102" s="312"/>
      <c r="S102" s="311"/>
      <c r="T102" s="311"/>
      <c r="U102" s="311"/>
      <c r="V102" s="311"/>
      <c r="W102" s="311"/>
      <c r="X102" s="568"/>
    </row>
    <row r="103" spans="1:25" x14ac:dyDescent="0.2">
      <c r="A103" s="317"/>
      <c r="B103" s="562"/>
      <c r="C103" s="312"/>
      <c r="D103" s="82" t="s">
        <v>50</v>
      </c>
      <c r="E103" s="572"/>
      <c r="F103" s="479"/>
      <c r="G103" s="479"/>
      <c r="H103" s="532"/>
      <c r="I103" s="532"/>
      <c r="J103" s="532"/>
      <c r="K103" s="532"/>
      <c r="L103" s="532"/>
      <c r="M103" s="532"/>
      <c r="N103" s="317"/>
      <c r="O103" s="580"/>
      <c r="P103" s="314"/>
      <c r="Q103" s="312"/>
      <c r="R103" s="312"/>
      <c r="S103" s="311"/>
      <c r="T103" s="311"/>
      <c r="U103" s="311"/>
      <c r="V103" s="311"/>
      <c r="W103" s="311"/>
      <c r="X103" s="568"/>
    </row>
    <row r="104" spans="1:25" ht="22.5" customHeight="1" x14ac:dyDescent="0.2">
      <c r="A104" s="317"/>
      <c r="B104" s="562"/>
      <c r="C104" s="312"/>
      <c r="D104" s="548" t="s">
        <v>53</v>
      </c>
      <c r="E104" s="571">
        <v>0</v>
      </c>
      <c r="F104" s="571">
        <v>1</v>
      </c>
      <c r="G104" s="571">
        <v>2</v>
      </c>
      <c r="H104" s="338">
        <v>0</v>
      </c>
      <c r="I104" s="338">
        <v>0</v>
      </c>
      <c r="J104" s="338">
        <v>5</v>
      </c>
      <c r="K104" s="338">
        <v>6</v>
      </c>
      <c r="L104" s="338">
        <v>7</v>
      </c>
      <c r="M104" s="338">
        <v>0</v>
      </c>
      <c r="N104" s="317"/>
      <c r="O104" s="580"/>
      <c r="P104" s="314"/>
      <c r="Q104" s="312"/>
      <c r="R104" s="312"/>
      <c r="S104" s="311"/>
      <c r="T104" s="311"/>
      <c r="U104" s="311"/>
      <c r="V104" s="311"/>
      <c r="W104" s="311"/>
      <c r="X104" s="568"/>
    </row>
    <row r="105" spans="1:25" x14ac:dyDescent="0.2">
      <c r="A105" s="317"/>
      <c r="B105" s="562"/>
      <c r="C105" s="312"/>
      <c r="D105" s="547"/>
      <c r="E105" s="570"/>
      <c r="F105" s="570"/>
      <c r="G105" s="570"/>
      <c r="H105" s="339"/>
      <c r="I105" s="339"/>
      <c r="J105" s="339"/>
      <c r="K105" s="339"/>
      <c r="L105" s="339"/>
      <c r="M105" s="339"/>
      <c r="N105" s="317"/>
      <c r="O105" s="580"/>
      <c r="P105" s="314"/>
      <c r="Q105" s="312"/>
      <c r="R105" s="312"/>
      <c r="S105" s="311"/>
      <c r="T105" s="311"/>
      <c r="U105" s="311"/>
      <c r="V105" s="311"/>
      <c r="W105" s="311"/>
      <c r="X105" s="568"/>
    </row>
    <row r="106" spans="1:25" ht="13.5" thickBot="1" x14ac:dyDescent="0.25">
      <c r="A106" s="317"/>
      <c r="B106" s="562"/>
      <c r="C106" s="312"/>
      <c r="D106" s="578"/>
      <c r="E106" s="569"/>
      <c r="F106" s="569"/>
      <c r="G106" s="569"/>
      <c r="H106" s="577"/>
      <c r="I106" s="577"/>
      <c r="J106" s="577"/>
      <c r="K106" s="577"/>
      <c r="L106" s="577"/>
      <c r="M106" s="577"/>
      <c r="N106" s="317"/>
      <c r="O106" s="579"/>
      <c r="P106" s="315"/>
      <c r="Q106" s="312"/>
      <c r="R106" s="312"/>
      <c r="S106" s="311"/>
      <c r="T106" s="311"/>
      <c r="U106" s="311"/>
      <c r="V106" s="311"/>
      <c r="W106" s="311"/>
      <c r="X106" s="568"/>
    </row>
    <row r="107" spans="1:25" x14ac:dyDescent="0.2">
      <c r="A107" s="317"/>
      <c r="B107" s="562"/>
      <c r="C107" s="312" t="s">
        <v>167</v>
      </c>
      <c r="D107" s="576" t="s">
        <v>44</v>
      </c>
      <c r="E107" s="575">
        <v>19</v>
      </c>
      <c r="F107" s="479"/>
      <c r="G107" s="479"/>
      <c r="H107" s="478">
        <v>19</v>
      </c>
      <c r="I107" s="478">
        <v>19</v>
      </c>
      <c r="J107" s="478"/>
      <c r="K107" s="478"/>
      <c r="L107" s="478"/>
      <c r="M107" s="532">
        <v>324</v>
      </c>
      <c r="N107" s="312" t="s">
        <v>167</v>
      </c>
      <c r="O107" s="313">
        <v>94</v>
      </c>
      <c r="P107" s="313" t="s">
        <v>364</v>
      </c>
      <c r="Q107" s="312" t="s">
        <v>167</v>
      </c>
      <c r="R107" s="312" t="s">
        <v>167</v>
      </c>
      <c r="S107" s="311">
        <v>249</v>
      </c>
      <c r="T107" s="311">
        <v>70</v>
      </c>
      <c r="U107" s="311" t="s">
        <v>363</v>
      </c>
      <c r="V107" s="311" t="s">
        <v>362</v>
      </c>
      <c r="W107" s="311" t="s">
        <v>361</v>
      </c>
      <c r="X107" s="568">
        <f>S107+T107</f>
        <v>319</v>
      </c>
      <c r="Y107" s="537"/>
    </row>
    <row r="108" spans="1:25" x14ac:dyDescent="0.2">
      <c r="A108" s="317"/>
      <c r="B108" s="562"/>
      <c r="C108" s="312"/>
      <c r="D108" s="574" t="s">
        <v>47</v>
      </c>
      <c r="E108" s="573">
        <v>35343403.924999997</v>
      </c>
      <c r="F108" s="479"/>
      <c r="G108" s="479"/>
      <c r="H108" s="478">
        <v>35343403.924999997</v>
      </c>
      <c r="I108" s="133">
        <v>38109078.850000001</v>
      </c>
      <c r="J108" s="133"/>
      <c r="K108" s="133"/>
      <c r="L108" s="134"/>
      <c r="M108" s="180">
        <v>38101816.549999997</v>
      </c>
      <c r="N108" s="312"/>
      <c r="O108" s="314"/>
      <c r="P108" s="314"/>
      <c r="Q108" s="312"/>
      <c r="R108" s="312"/>
      <c r="S108" s="311"/>
      <c r="T108" s="311"/>
      <c r="U108" s="311"/>
      <c r="V108" s="311"/>
      <c r="W108" s="311"/>
      <c r="X108" s="568"/>
      <c r="Y108" s="537"/>
    </row>
    <row r="109" spans="1:25" x14ac:dyDescent="0.2">
      <c r="A109" s="317"/>
      <c r="B109" s="562"/>
      <c r="C109" s="312"/>
      <c r="D109" s="82" t="s">
        <v>50</v>
      </c>
      <c r="E109" s="572"/>
      <c r="F109" s="479"/>
      <c r="G109" s="479"/>
      <c r="H109" s="478"/>
      <c r="I109" s="478"/>
      <c r="J109" s="478"/>
      <c r="K109" s="478"/>
      <c r="L109" s="478"/>
      <c r="M109" s="532"/>
      <c r="N109" s="312"/>
      <c r="O109" s="314"/>
      <c r="P109" s="314"/>
      <c r="Q109" s="312"/>
      <c r="R109" s="312"/>
      <c r="S109" s="311"/>
      <c r="T109" s="311"/>
      <c r="U109" s="311"/>
      <c r="V109" s="311"/>
      <c r="W109" s="311"/>
      <c r="X109" s="568"/>
      <c r="Y109" s="537"/>
    </row>
    <row r="110" spans="1:25" ht="22.5" customHeight="1" x14ac:dyDescent="0.2">
      <c r="A110" s="317"/>
      <c r="B110" s="562"/>
      <c r="C110" s="312"/>
      <c r="D110" s="548" t="s">
        <v>53</v>
      </c>
      <c r="E110" s="571">
        <v>0</v>
      </c>
      <c r="F110" s="571">
        <v>1</v>
      </c>
      <c r="G110" s="571">
        <v>2</v>
      </c>
      <c r="H110" s="571">
        <v>0</v>
      </c>
      <c r="I110" s="571">
        <v>0</v>
      </c>
      <c r="J110" s="571">
        <v>5</v>
      </c>
      <c r="K110" s="571">
        <v>6</v>
      </c>
      <c r="L110" s="571">
        <v>7</v>
      </c>
      <c r="M110" s="338">
        <v>0</v>
      </c>
      <c r="N110" s="312"/>
      <c r="O110" s="314"/>
      <c r="P110" s="314"/>
      <c r="Q110" s="312"/>
      <c r="R110" s="312"/>
      <c r="S110" s="311"/>
      <c r="T110" s="311"/>
      <c r="U110" s="311"/>
      <c r="V110" s="311"/>
      <c r="W110" s="311"/>
      <c r="X110" s="568"/>
      <c r="Y110" s="537"/>
    </row>
    <row r="111" spans="1:25" x14ac:dyDescent="0.2">
      <c r="A111" s="317"/>
      <c r="B111" s="562"/>
      <c r="C111" s="312"/>
      <c r="D111" s="547"/>
      <c r="E111" s="570"/>
      <c r="F111" s="570"/>
      <c r="G111" s="570"/>
      <c r="H111" s="570"/>
      <c r="I111" s="570"/>
      <c r="J111" s="570"/>
      <c r="K111" s="570"/>
      <c r="L111" s="570"/>
      <c r="M111" s="339"/>
      <c r="N111" s="312"/>
      <c r="O111" s="314"/>
      <c r="P111" s="314"/>
      <c r="Q111" s="312"/>
      <c r="R111" s="312"/>
      <c r="S111" s="311"/>
      <c r="T111" s="311"/>
      <c r="U111" s="311"/>
      <c r="V111" s="311"/>
      <c r="W111" s="311"/>
      <c r="X111" s="568"/>
      <c r="Y111" s="537"/>
    </row>
    <row r="112" spans="1:25" ht="13.5" thickBot="1" x14ac:dyDescent="0.25">
      <c r="A112" s="317"/>
      <c r="B112" s="562"/>
      <c r="C112" s="312"/>
      <c r="D112" s="578"/>
      <c r="E112" s="569"/>
      <c r="F112" s="569"/>
      <c r="G112" s="569"/>
      <c r="H112" s="569"/>
      <c r="I112" s="569"/>
      <c r="J112" s="569"/>
      <c r="K112" s="569"/>
      <c r="L112" s="569"/>
      <c r="M112" s="577"/>
      <c r="N112" s="312"/>
      <c r="O112" s="315"/>
      <c r="P112" s="315"/>
      <c r="Q112" s="312"/>
      <c r="R112" s="312"/>
      <c r="S112" s="311"/>
      <c r="T112" s="311"/>
      <c r="U112" s="311"/>
      <c r="V112" s="311"/>
      <c r="W112" s="311"/>
      <c r="X112" s="568"/>
      <c r="Y112" s="537"/>
    </row>
    <row r="113" spans="1:25" x14ac:dyDescent="0.2">
      <c r="A113" s="317"/>
      <c r="B113" s="562"/>
      <c r="C113" s="312" t="s">
        <v>168</v>
      </c>
      <c r="D113" s="576" t="s">
        <v>44</v>
      </c>
      <c r="E113" s="575">
        <v>298</v>
      </c>
      <c r="F113" s="479"/>
      <c r="G113" s="479"/>
      <c r="H113" s="478">
        <v>298</v>
      </c>
      <c r="I113" s="478">
        <v>298</v>
      </c>
      <c r="J113" s="478"/>
      <c r="K113" s="478"/>
      <c r="L113" s="478"/>
      <c r="M113" s="532">
        <v>371</v>
      </c>
      <c r="N113" s="312" t="s">
        <v>168</v>
      </c>
      <c r="O113" s="313" t="s">
        <v>360</v>
      </c>
      <c r="P113" s="313" t="s">
        <v>359</v>
      </c>
      <c r="Q113" s="312" t="s">
        <v>168</v>
      </c>
      <c r="R113" s="312" t="s">
        <v>168</v>
      </c>
      <c r="S113" s="311">
        <v>182</v>
      </c>
      <c r="T113" s="311">
        <v>188</v>
      </c>
      <c r="U113" s="311" t="s">
        <v>358</v>
      </c>
      <c r="V113" s="311" t="s">
        <v>357</v>
      </c>
      <c r="W113" s="311" t="s">
        <v>356</v>
      </c>
      <c r="X113" s="568">
        <f>S113+T113</f>
        <v>370</v>
      </c>
      <c r="Y113" s="537"/>
    </row>
    <row r="114" spans="1:25" x14ac:dyDescent="0.2">
      <c r="A114" s="317"/>
      <c r="B114" s="562"/>
      <c r="C114" s="312"/>
      <c r="D114" s="574" t="s">
        <v>47</v>
      </c>
      <c r="E114" s="573">
        <v>35343403.924999997</v>
      </c>
      <c r="F114" s="479"/>
      <c r="G114" s="479"/>
      <c r="H114" s="478">
        <v>35343403.924999997</v>
      </c>
      <c r="I114" s="133">
        <v>38109078.850000001</v>
      </c>
      <c r="J114" s="133"/>
      <c r="K114" s="133"/>
      <c r="L114" s="134"/>
      <c r="M114" s="180">
        <v>38101816.549999997</v>
      </c>
      <c r="N114" s="312"/>
      <c r="O114" s="314"/>
      <c r="P114" s="314"/>
      <c r="Q114" s="312"/>
      <c r="R114" s="312"/>
      <c r="S114" s="311"/>
      <c r="T114" s="311"/>
      <c r="U114" s="311"/>
      <c r="V114" s="311"/>
      <c r="W114" s="311"/>
      <c r="X114" s="568"/>
      <c r="Y114" s="537"/>
    </row>
    <row r="115" spans="1:25" x14ac:dyDescent="0.2">
      <c r="A115" s="317"/>
      <c r="B115" s="562"/>
      <c r="C115" s="312"/>
      <c r="D115" s="82" t="s">
        <v>50</v>
      </c>
      <c r="E115" s="572"/>
      <c r="F115" s="479"/>
      <c r="G115" s="479"/>
      <c r="H115" s="478"/>
      <c r="I115" s="478"/>
      <c r="J115" s="478"/>
      <c r="K115" s="478"/>
      <c r="L115" s="478"/>
      <c r="M115" s="532"/>
      <c r="N115" s="312"/>
      <c r="O115" s="314"/>
      <c r="P115" s="314"/>
      <c r="Q115" s="312"/>
      <c r="R115" s="312"/>
      <c r="S115" s="311"/>
      <c r="T115" s="311"/>
      <c r="U115" s="311"/>
      <c r="V115" s="311"/>
      <c r="W115" s="311"/>
      <c r="X115" s="568"/>
      <c r="Y115" s="537"/>
    </row>
    <row r="116" spans="1:25" ht="22.5" customHeight="1" x14ac:dyDescent="0.2">
      <c r="A116" s="317"/>
      <c r="B116" s="562"/>
      <c r="C116" s="312"/>
      <c r="D116" s="548" t="s">
        <v>53</v>
      </c>
      <c r="E116" s="571">
        <v>0</v>
      </c>
      <c r="F116" s="571">
        <v>1</v>
      </c>
      <c r="G116" s="571">
        <v>2</v>
      </c>
      <c r="H116" s="571">
        <v>0</v>
      </c>
      <c r="I116" s="571">
        <v>0</v>
      </c>
      <c r="J116" s="571">
        <v>5</v>
      </c>
      <c r="K116" s="571">
        <v>6</v>
      </c>
      <c r="L116" s="571">
        <v>7</v>
      </c>
      <c r="M116" s="338">
        <v>0</v>
      </c>
      <c r="N116" s="312"/>
      <c r="O116" s="314"/>
      <c r="P116" s="314"/>
      <c r="Q116" s="312"/>
      <c r="R116" s="312"/>
      <c r="S116" s="311"/>
      <c r="T116" s="311"/>
      <c r="U116" s="311"/>
      <c r="V116" s="311"/>
      <c r="W116" s="311"/>
      <c r="X116" s="568"/>
      <c r="Y116" s="537"/>
    </row>
    <row r="117" spans="1:25" x14ac:dyDescent="0.2">
      <c r="A117" s="317"/>
      <c r="B117" s="562"/>
      <c r="C117" s="312"/>
      <c r="D117" s="547"/>
      <c r="E117" s="570"/>
      <c r="F117" s="570"/>
      <c r="G117" s="570"/>
      <c r="H117" s="570"/>
      <c r="I117" s="570"/>
      <c r="J117" s="570"/>
      <c r="K117" s="570"/>
      <c r="L117" s="570"/>
      <c r="M117" s="339"/>
      <c r="N117" s="312"/>
      <c r="O117" s="314"/>
      <c r="P117" s="314"/>
      <c r="Q117" s="312"/>
      <c r="R117" s="312"/>
      <c r="S117" s="311"/>
      <c r="T117" s="311"/>
      <c r="U117" s="311"/>
      <c r="V117" s="311"/>
      <c r="W117" s="311"/>
      <c r="X117" s="568"/>
      <c r="Y117" s="537"/>
    </row>
    <row r="118" spans="1:25" ht="13.5" thickBot="1" x14ac:dyDescent="0.25">
      <c r="A118" s="317"/>
      <c r="B118" s="562"/>
      <c r="C118" s="312"/>
      <c r="D118" s="578"/>
      <c r="E118" s="569"/>
      <c r="F118" s="569"/>
      <c r="G118" s="569"/>
      <c r="H118" s="569"/>
      <c r="I118" s="569"/>
      <c r="J118" s="569"/>
      <c r="K118" s="569"/>
      <c r="L118" s="569"/>
      <c r="M118" s="577"/>
      <c r="N118" s="312"/>
      <c r="O118" s="315"/>
      <c r="P118" s="315"/>
      <c r="Q118" s="312"/>
      <c r="R118" s="312"/>
      <c r="S118" s="311"/>
      <c r="T118" s="311"/>
      <c r="U118" s="311"/>
      <c r="V118" s="311"/>
      <c r="W118" s="311"/>
      <c r="X118" s="568"/>
      <c r="Y118" s="537"/>
    </row>
    <row r="119" spans="1:25" x14ac:dyDescent="0.2">
      <c r="A119" s="317"/>
      <c r="B119" s="562"/>
      <c r="C119" s="312" t="s">
        <v>169</v>
      </c>
      <c r="D119" s="576" t="s">
        <v>44</v>
      </c>
      <c r="E119" s="575">
        <v>546</v>
      </c>
      <c r="F119" s="479"/>
      <c r="G119" s="479"/>
      <c r="H119" s="478">
        <v>546</v>
      </c>
      <c r="I119" s="478">
        <v>546</v>
      </c>
      <c r="J119" s="478"/>
      <c r="K119" s="478"/>
      <c r="L119" s="478"/>
      <c r="M119" s="532">
        <v>362</v>
      </c>
      <c r="N119" s="312" t="s">
        <v>169</v>
      </c>
      <c r="O119" s="313" t="s">
        <v>355</v>
      </c>
      <c r="P119" s="313" t="s">
        <v>354</v>
      </c>
      <c r="Q119" s="312" t="s">
        <v>169</v>
      </c>
      <c r="R119" s="312" t="s">
        <v>169</v>
      </c>
      <c r="S119" s="311">
        <v>187</v>
      </c>
      <c r="T119" s="311">
        <v>174</v>
      </c>
      <c r="U119" s="311" t="s">
        <v>353</v>
      </c>
      <c r="V119" s="311" t="s">
        <v>352</v>
      </c>
      <c r="W119" s="311" t="s">
        <v>351</v>
      </c>
      <c r="X119" s="568">
        <f>S119+T119</f>
        <v>361</v>
      </c>
      <c r="Y119" s="537"/>
    </row>
    <row r="120" spans="1:25" x14ac:dyDescent="0.2">
      <c r="A120" s="317"/>
      <c r="B120" s="562"/>
      <c r="C120" s="312"/>
      <c r="D120" s="574" t="s">
        <v>47</v>
      </c>
      <c r="E120" s="573">
        <v>35343403</v>
      </c>
      <c r="F120" s="479"/>
      <c r="G120" s="479"/>
      <c r="H120" s="478">
        <v>35343403</v>
      </c>
      <c r="I120" s="133">
        <v>38109078.850000001</v>
      </c>
      <c r="J120" s="133"/>
      <c r="K120" s="133"/>
      <c r="L120" s="134"/>
      <c r="M120" s="180">
        <v>38101816.549999997</v>
      </c>
      <c r="N120" s="312"/>
      <c r="O120" s="314"/>
      <c r="P120" s="314"/>
      <c r="Q120" s="312"/>
      <c r="R120" s="312"/>
      <c r="S120" s="311"/>
      <c r="T120" s="311"/>
      <c r="U120" s="311"/>
      <c r="V120" s="311"/>
      <c r="W120" s="311"/>
      <c r="X120" s="568"/>
      <c r="Y120" s="537"/>
    </row>
    <row r="121" spans="1:25" x14ac:dyDescent="0.2">
      <c r="A121" s="317"/>
      <c r="B121" s="562"/>
      <c r="C121" s="312"/>
      <c r="D121" s="82" t="s">
        <v>50</v>
      </c>
      <c r="E121" s="572"/>
      <c r="F121" s="479"/>
      <c r="G121" s="479"/>
      <c r="H121" s="478"/>
      <c r="I121" s="478"/>
      <c r="J121" s="478"/>
      <c r="K121" s="478"/>
      <c r="L121" s="478"/>
      <c r="M121" s="532"/>
      <c r="N121" s="312"/>
      <c r="O121" s="314"/>
      <c r="P121" s="314"/>
      <c r="Q121" s="312"/>
      <c r="R121" s="312"/>
      <c r="S121" s="311"/>
      <c r="T121" s="311"/>
      <c r="U121" s="311"/>
      <c r="V121" s="311"/>
      <c r="W121" s="311"/>
      <c r="X121" s="568"/>
      <c r="Y121" s="537"/>
    </row>
    <row r="122" spans="1:25" ht="22.5" customHeight="1" x14ac:dyDescent="0.2">
      <c r="A122" s="317"/>
      <c r="B122" s="562"/>
      <c r="C122" s="312"/>
      <c r="D122" s="548" t="s">
        <v>53</v>
      </c>
      <c r="E122" s="571">
        <v>0</v>
      </c>
      <c r="F122" s="571">
        <v>1</v>
      </c>
      <c r="G122" s="571">
        <v>2</v>
      </c>
      <c r="H122" s="571">
        <v>0</v>
      </c>
      <c r="I122" s="571">
        <v>0</v>
      </c>
      <c r="J122" s="571">
        <v>5</v>
      </c>
      <c r="K122" s="571">
        <v>6</v>
      </c>
      <c r="L122" s="571">
        <v>7</v>
      </c>
      <c r="M122" s="338">
        <v>0</v>
      </c>
      <c r="N122" s="312"/>
      <c r="O122" s="314"/>
      <c r="P122" s="314"/>
      <c r="Q122" s="312"/>
      <c r="R122" s="312"/>
      <c r="S122" s="311"/>
      <c r="T122" s="311"/>
      <c r="U122" s="311"/>
      <c r="V122" s="311"/>
      <c r="W122" s="311"/>
      <c r="X122" s="568"/>
      <c r="Y122" s="537"/>
    </row>
    <row r="123" spans="1:25" x14ac:dyDescent="0.2">
      <c r="A123" s="317"/>
      <c r="B123" s="562"/>
      <c r="C123" s="312"/>
      <c r="D123" s="547"/>
      <c r="E123" s="570"/>
      <c r="F123" s="570"/>
      <c r="G123" s="570"/>
      <c r="H123" s="570"/>
      <c r="I123" s="570"/>
      <c r="J123" s="570"/>
      <c r="K123" s="570"/>
      <c r="L123" s="570"/>
      <c r="M123" s="339"/>
      <c r="N123" s="312"/>
      <c r="O123" s="314"/>
      <c r="P123" s="314"/>
      <c r="Q123" s="312"/>
      <c r="R123" s="312"/>
      <c r="S123" s="311"/>
      <c r="T123" s="311"/>
      <c r="U123" s="311"/>
      <c r="V123" s="311"/>
      <c r="W123" s="311"/>
      <c r="X123" s="568"/>
      <c r="Y123" s="537"/>
    </row>
    <row r="124" spans="1:25" ht="13.5" thickBot="1" x14ac:dyDescent="0.25">
      <c r="A124" s="317"/>
      <c r="B124" s="562"/>
      <c r="C124" s="312"/>
      <c r="D124" s="578"/>
      <c r="E124" s="569"/>
      <c r="F124" s="569"/>
      <c r="G124" s="569"/>
      <c r="H124" s="569"/>
      <c r="I124" s="569"/>
      <c r="J124" s="569"/>
      <c r="K124" s="569"/>
      <c r="L124" s="569"/>
      <c r="M124" s="577"/>
      <c r="N124" s="312"/>
      <c r="O124" s="315"/>
      <c r="P124" s="315"/>
      <c r="Q124" s="312"/>
      <c r="R124" s="312"/>
      <c r="S124" s="311"/>
      <c r="T124" s="311"/>
      <c r="U124" s="311"/>
      <c r="V124" s="311"/>
      <c r="W124" s="311"/>
      <c r="X124" s="568"/>
      <c r="Y124" s="537"/>
    </row>
    <row r="125" spans="1:25" x14ac:dyDescent="0.2">
      <c r="A125" s="317"/>
      <c r="B125" s="562"/>
      <c r="C125" s="312" t="s">
        <v>170</v>
      </c>
      <c r="D125" s="576" t="s">
        <v>44</v>
      </c>
      <c r="E125" s="575">
        <v>6</v>
      </c>
      <c r="F125" s="479"/>
      <c r="G125" s="479"/>
      <c r="H125" s="478">
        <v>6</v>
      </c>
      <c r="I125" s="478">
        <v>6</v>
      </c>
      <c r="J125" s="478"/>
      <c r="K125" s="478"/>
      <c r="L125" s="478"/>
      <c r="M125" s="532">
        <v>125</v>
      </c>
      <c r="N125" s="312" t="s">
        <v>170</v>
      </c>
      <c r="O125" s="313">
        <v>40</v>
      </c>
      <c r="P125" s="313" t="s">
        <v>350</v>
      </c>
      <c r="Q125" s="312" t="s">
        <v>170</v>
      </c>
      <c r="R125" s="312" t="s">
        <v>170</v>
      </c>
      <c r="S125" s="311">
        <v>78</v>
      </c>
      <c r="T125" s="311">
        <v>47</v>
      </c>
      <c r="U125" s="342" t="s">
        <v>349</v>
      </c>
      <c r="V125" s="311" t="s">
        <v>348</v>
      </c>
      <c r="W125" s="311" t="s">
        <v>347</v>
      </c>
      <c r="X125" s="568">
        <f>S125+T125</f>
        <v>125</v>
      </c>
    </row>
    <row r="126" spans="1:25" x14ac:dyDescent="0.2">
      <c r="A126" s="317"/>
      <c r="B126" s="562"/>
      <c r="C126" s="312"/>
      <c r="D126" s="574" t="s">
        <v>47</v>
      </c>
      <c r="E126" s="573">
        <v>35343400</v>
      </c>
      <c r="F126" s="479"/>
      <c r="G126" s="479"/>
      <c r="H126" s="478">
        <v>35343400</v>
      </c>
      <c r="I126" s="133">
        <v>38109078.850000001</v>
      </c>
      <c r="J126" s="133"/>
      <c r="K126" s="133"/>
      <c r="L126" s="134"/>
      <c r="M126" s="180">
        <v>38101816.549999997</v>
      </c>
      <c r="N126" s="312"/>
      <c r="O126" s="314"/>
      <c r="P126" s="314"/>
      <c r="Q126" s="312"/>
      <c r="R126" s="312"/>
      <c r="S126" s="311"/>
      <c r="T126" s="311"/>
      <c r="U126" s="343"/>
      <c r="V126" s="311"/>
      <c r="W126" s="311"/>
      <c r="X126" s="568"/>
    </row>
    <row r="127" spans="1:25" x14ac:dyDescent="0.2">
      <c r="A127" s="317"/>
      <c r="B127" s="562"/>
      <c r="C127" s="312"/>
      <c r="D127" s="82" t="s">
        <v>50</v>
      </c>
      <c r="E127" s="572"/>
      <c r="F127" s="479"/>
      <c r="G127" s="479"/>
      <c r="H127" s="478"/>
      <c r="I127" s="478"/>
      <c r="J127" s="478"/>
      <c r="K127" s="478"/>
      <c r="L127" s="478"/>
      <c r="M127" s="532"/>
      <c r="N127" s="312"/>
      <c r="O127" s="314"/>
      <c r="P127" s="314"/>
      <c r="Q127" s="312"/>
      <c r="R127" s="312"/>
      <c r="S127" s="311"/>
      <c r="T127" s="311"/>
      <c r="U127" s="343"/>
      <c r="V127" s="311"/>
      <c r="W127" s="311"/>
      <c r="X127" s="568"/>
    </row>
    <row r="128" spans="1:25" ht="22.5" customHeight="1" x14ac:dyDescent="0.2">
      <c r="A128" s="317"/>
      <c r="B128" s="562"/>
      <c r="C128" s="312"/>
      <c r="D128" s="548" t="s">
        <v>53</v>
      </c>
      <c r="E128" s="571">
        <v>0</v>
      </c>
      <c r="F128" s="571">
        <v>1</v>
      </c>
      <c r="G128" s="571">
        <v>2</v>
      </c>
      <c r="H128" s="571">
        <v>0</v>
      </c>
      <c r="I128" s="571">
        <v>0</v>
      </c>
      <c r="J128" s="571">
        <v>5</v>
      </c>
      <c r="K128" s="571">
        <v>6</v>
      </c>
      <c r="L128" s="571">
        <v>7</v>
      </c>
      <c r="M128" s="571">
        <v>0</v>
      </c>
      <c r="N128" s="312"/>
      <c r="O128" s="314"/>
      <c r="P128" s="314"/>
      <c r="Q128" s="312"/>
      <c r="R128" s="312"/>
      <c r="S128" s="311"/>
      <c r="T128" s="311"/>
      <c r="U128" s="343"/>
      <c r="V128" s="311"/>
      <c r="W128" s="311"/>
      <c r="X128" s="568"/>
    </row>
    <row r="129" spans="1:25" x14ac:dyDescent="0.2">
      <c r="A129" s="317"/>
      <c r="B129" s="562"/>
      <c r="C129" s="312"/>
      <c r="D129" s="547"/>
      <c r="E129" s="570"/>
      <c r="F129" s="570"/>
      <c r="G129" s="570"/>
      <c r="H129" s="570"/>
      <c r="I129" s="570"/>
      <c r="J129" s="570"/>
      <c r="K129" s="570"/>
      <c r="L129" s="570"/>
      <c r="M129" s="570"/>
      <c r="N129" s="312"/>
      <c r="O129" s="314"/>
      <c r="P129" s="314"/>
      <c r="Q129" s="312"/>
      <c r="R129" s="312"/>
      <c r="S129" s="311"/>
      <c r="T129" s="311"/>
      <c r="U129" s="343"/>
      <c r="V129" s="311"/>
      <c r="W129" s="311"/>
      <c r="X129" s="568"/>
    </row>
    <row r="130" spans="1:25" ht="13.5" thickBot="1" x14ac:dyDescent="0.25">
      <c r="A130" s="317"/>
      <c r="B130" s="562"/>
      <c r="C130" s="312"/>
      <c r="D130" s="546"/>
      <c r="E130" s="569"/>
      <c r="F130" s="569"/>
      <c r="G130" s="569"/>
      <c r="H130" s="569"/>
      <c r="I130" s="569"/>
      <c r="J130" s="569"/>
      <c r="K130" s="569"/>
      <c r="L130" s="569"/>
      <c r="M130" s="569"/>
      <c r="N130" s="312"/>
      <c r="O130" s="315"/>
      <c r="P130" s="315"/>
      <c r="Q130" s="312"/>
      <c r="R130" s="312"/>
      <c r="S130" s="311"/>
      <c r="T130" s="311"/>
      <c r="U130" s="344"/>
      <c r="V130" s="311"/>
      <c r="W130" s="311"/>
      <c r="X130" s="568"/>
    </row>
    <row r="131" spans="1:25" ht="22.5" x14ac:dyDescent="0.2">
      <c r="A131" s="317"/>
      <c r="B131" s="562"/>
      <c r="C131" s="561" t="s">
        <v>54</v>
      </c>
      <c r="D131" s="560" t="s">
        <v>55</v>
      </c>
      <c r="E131" s="567">
        <f>E7+E14+E21+E28+E35+E41+E47+E53+E59+E65+E71+E77+E83+E89+E95+E101+E107+E113+E119+E125</f>
        <v>6250</v>
      </c>
      <c r="F131" s="567">
        <f>F7+F14+F21+F28+F35+F41+F47+F53+F59+F65+F71+F77+F83+F89+F95+F101+F107+F113+F119+F125</f>
        <v>0</v>
      </c>
      <c r="G131" s="567">
        <f>G7+G14+G21+G28+G35+G41+G47+G53+G59+G65+G71+G77+G83+G89+G95+G101+G107+G113+G119+G125</f>
        <v>0</v>
      </c>
      <c r="H131" s="566">
        <f>H7+H14+H21+H28+H35+H41+H47+H53+H59+H65+H71+H77+H83+H89+H95+H101+H107+H113+H119+H125</f>
        <v>6250</v>
      </c>
      <c r="I131" s="566">
        <f>I7+I14+I21+I28+I35+I41+I47+I53+I59+I65+I71+I77+I83+I89+I95+I101+I107+I113+I119+I125</f>
        <v>6250</v>
      </c>
      <c r="J131" s="566">
        <f>J7+J14+J21+J28+J35+J41+J47+J53+J59+J65+J71+J77+J83+J89+J95+J101+J107+J113+J119+J125</f>
        <v>0</v>
      </c>
      <c r="K131" s="566">
        <f>K7+K14+K21+K28+K35+K41+K47+K53+K59+K65+K71+K77+K83+K89+K95+K101+K107+K113+K119+K125</f>
        <v>0</v>
      </c>
      <c r="L131" s="566">
        <f>L7+L14+L21+L28+L35+L41+L47+L53+L59+L65+L71+L77+L83+L89+L95+L101+L107+L113+L119+L125</f>
        <v>0</v>
      </c>
      <c r="M131" s="566">
        <f>M125+M119+M113+M107+M101+M95+M89+M83+M77+M71+M65+M59+M53+M47+M41+M35+M28+M21+M14+M7</f>
        <v>7504</v>
      </c>
      <c r="N131" s="508"/>
      <c r="O131" s="508"/>
      <c r="P131" s="508"/>
      <c r="Q131" s="508"/>
      <c r="R131" s="508"/>
      <c r="S131" s="507">
        <f>SUM(S7:S130)</f>
        <v>3591</v>
      </c>
      <c r="T131" s="507">
        <f>SUM(T7:T130)</f>
        <v>3897</v>
      </c>
      <c r="U131" s="508"/>
      <c r="V131" s="508"/>
      <c r="W131" s="508"/>
      <c r="X131" s="507">
        <f>S131+T131</f>
        <v>7488</v>
      </c>
    </row>
    <row r="132" spans="1:25" ht="22.5" x14ac:dyDescent="0.2">
      <c r="A132" s="317"/>
      <c r="B132" s="562"/>
      <c r="C132" s="561"/>
      <c r="D132" s="560" t="s">
        <v>58</v>
      </c>
      <c r="E132" s="565">
        <f>E8+E15+E22+E29+E36+E42+E48+E54+E60+E66+E72+E78+E84+E90+E96+E102+E108+E114+E120+E126</f>
        <v>706868073.64999998</v>
      </c>
      <c r="F132" s="565">
        <f>F8+F15+F22+F29+F36+F42+F48+F54+F60+F66+F72+F78+F84+F90+F96+F102+F108+F114+F120+F126</f>
        <v>0</v>
      </c>
      <c r="G132" s="565">
        <f>G8+G15+G22+G29+G36+G42+G48+G54+G60+G66+G72+G78+G84+G90+G96+G102+G108+G114+G120+G126</f>
        <v>0</v>
      </c>
      <c r="H132" s="564">
        <f>H8+H15+H22+H29+H36+H42+H48+H54+H60+H66+H72+H78+H84+H90+H96+H102+H108+H114+H120+H126</f>
        <v>706868073.64999998</v>
      </c>
      <c r="I132" s="564">
        <f>I8+I15+I22+I29+I36+I42+I48+I54+I60+I66+I72+I78+I84+I90+I96+I102+I108+I114+I120+I126</f>
        <v>762181577.00000024</v>
      </c>
      <c r="J132" s="564">
        <f>J8+J15+J22+J29+J36+J42+J48+J54+J60+J66+J72+J78+J84+J90+J96+J102+J108+J114+J120+J126</f>
        <v>0</v>
      </c>
      <c r="K132" s="564">
        <f>K8+K15+K22+K29+K36+K42+K48+K54+K60+K66+K72+K78+K84+K90+K96+K102+K108+K114+K120+K126</f>
        <v>0</v>
      </c>
      <c r="L132" s="564">
        <f>L8+L15+L22+L29+L36+L42+L48+L54+L60+L66+L72+L78+L84+L90+L96+L102+L108+L114+L120+L126</f>
        <v>0</v>
      </c>
      <c r="M132" s="564">
        <f>M8+M15+M22+M29+M36+M42+M48+M54+M60+M66+M72+M78+M84+M90+M96+M102+M108+M114+M120+M126</f>
        <v>762036330.99999988</v>
      </c>
      <c r="N132" s="501"/>
      <c r="O132" s="501"/>
      <c r="P132" s="501"/>
      <c r="Q132" s="501"/>
      <c r="R132" s="501"/>
      <c r="S132" s="500"/>
      <c r="T132" s="500"/>
      <c r="U132" s="501"/>
      <c r="V132" s="501"/>
      <c r="W132" s="501"/>
      <c r="X132" s="500"/>
    </row>
    <row r="133" spans="1:25" ht="22.5" x14ac:dyDescent="0.2">
      <c r="A133" s="317"/>
      <c r="B133" s="562"/>
      <c r="C133" s="561"/>
      <c r="D133" s="560" t="s">
        <v>61</v>
      </c>
      <c r="E133" s="563"/>
      <c r="F133" s="495"/>
      <c r="G133" s="495"/>
      <c r="H133" s="494"/>
      <c r="I133" s="494"/>
      <c r="J133" s="494"/>
      <c r="K133" s="494"/>
      <c r="L133" s="494"/>
      <c r="M133" s="494"/>
      <c r="N133" s="501"/>
      <c r="O133" s="501"/>
      <c r="P133" s="501"/>
      <c r="Q133" s="501"/>
      <c r="R133" s="501"/>
      <c r="S133" s="500"/>
      <c r="T133" s="500"/>
      <c r="U133" s="501"/>
      <c r="V133" s="501"/>
      <c r="W133" s="501"/>
      <c r="X133" s="500"/>
    </row>
    <row r="134" spans="1:25" ht="33.75" x14ac:dyDescent="0.2">
      <c r="A134" s="317"/>
      <c r="B134" s="562"/>
      <c r="C134" s="561"/>
      <c r="D134" s="560" t="s">
        <v>63</v>
      </c>
      <c r="E134" s="559">
        <f>E132+E133</f>
        <v>706868073.64999998</v>
      </c>
      <c r="F134" s="559">
        <f>F132+F133</f>
        <v>0</v>
      </c>
      <c r="G134" s="559">
        <f>G132+G133</f>
        <v>0</v>
      </c>
      <c r="H134" s="559">
        <f>H132+H133</f>
        <v>706868073.64999998</v>
      </c>
      <c r="I134" s="559">
        <f>I132+I133</f>
        <v>762181577.00000024</v>
      </c>
      <c r="J134" s="559">
        <f>J132+J133</f>
        <v>0</v>
      </c>
      <c r="K134" s="559">
        <f>K132+K133</f>
        <v>0</v>
      </c>
      <c r="L134" s="559">
        <f>L132+L133</f>
        <v>0</v>
      </c>
      <c r="M134" s="559">
        <f>M132+M133</f>
        <v>762036330.99999988</v>
      </c>
      <c r="N134" s="493"/>
      <c r="O134" s="493"/>
      <c r="P134" s="493"/>
      <c r="Q134" s="493"/>
      <c r="R134" s="493"/>
      <c r="S134" s="492"/>
      <c r="T134" s="492"/>
      <c r="U134" s="493"/>
      <c r="V134" s="493"/>
      <c r="W134" s="493"/>
      <c r="X134" s="492"/>
    </row>
    <row r="135" spans="1:25" x14ac:dyDescent="0.2">
      <c r="A135" s="317"/>
      <c r="B135" s="558" t="s">
        <v>182</v>
      </c>
      <c r="C135" s="337" t="s">
        <v>156</v>
      </c>
      <c r="D135" s="82" t="s">
        <v>44</v>
      </c>
      <c r="E135" s="551">
        <v>1302</v>
      </c>
      <c r="F135" s="533"/>
      <c r="G135" s="533"/>
      <c r="H135" s="532">
        <v>1302</v>
      </c>
      <c r="I135" s="532">
        <v>1302</v>
      </c>
      <c r="J135" s="550">
        <f>I135-E135</f>
        <v>0</v>
      </c>
      <c r="K135" s="532"/>
      <c r="L135" s="532"/>
      <c r="M135" s="532">
        <v>2689</v>
      </c>
      <c r="N135" s="337" t="s">
        <v>156</v>
      </c>
      <c r="O135" s="316" t="s">
        <v>346</v>
      </c>
      <c r="P135" s="555" t="s">
        <v>345</v>
      </c>
      <c r="Q135" s="337" t="s">
        <v>156</v>
      </c>
      <c r="R135" s="337" t="s">
        <v>156</v>
      </c>
      <c r="S135" s="311">
        <v>1097</v>
      </c>
      <c r="T135" s="311">
        <v>1559</v>
      </c>
      <c r="U135" s="342" t="s">
        <v>344</v>
      </c>
      <c r="V135" s="311" t="s">
        <v>343</v>
      </c>
      <c r="W135" s="311" t="s">
        <v>342</v>
      </c>
      <c r="X135" s="535">
        <f>S135+T135</f>
        <v>2656</v>
      </c>
      <c r="Y135" s="537"/>
    </row>
    <row r="136" spans="1:25" x14ac:dyDescent="0.2">
      <c r="A136" s="317"/>
      <c r="B136" s="505"/>
      <c r="C136" s="336"/>
      <c r="D136" s="82" t="s">
        <v>47</v>
      </c>
      <c r="E136" s="153">
        <v>44691255</v>
      </c>
      <c r="F136" s="533"/>
      <c r="G136" s="533"/>
      <c r="H136" s="153">
        <v>44691255</v>
      </c>
      <c r="I136" s="153">
        <v>46281161.200000003</v>
      </c>
      <c r="J136" s="550">
        <f>I136-E136</f>
        <v>1589906.200000003</v>
      </c>
      <c r="K136" s="153"/>
      <c r="L136" s="153"/>
      <c r="M136" s="153">
        <v>45661015.799999997</v>
      </c>
      <c r="N136" s="336"/>
      <c r="O136" s="316"/>
      <c r="P136" s="557"/>
      <c r="Q136" s="336"/>
      <c r="R136" s="336"/>
      <c r="S136" s="311"/>
      <c r="T136" s="311"/>
      <c r="U136" s="343"/>
      <c r="V136" s="311"/>
      <c r="W136" s="311"/>
      <c r="X136" s="526"/>
      <c r="Y136" s="537"/>
    </row>
    <row r="137" spans="1:25" x14ac:dyDescent="0.2">
      <c r="A137" s="317"/>
      <c r="B137" s="505"/>
      <c r="C137" s="336"/>
      <c r="D137" s="82" t="s">
        <v>50</v>
      </c>
      <c r="E137" s="534"/>
      <c r="F137" s="533"/>
      <c r="G137" s="533"/>
      <c r="H137" s="532"/>
      <c r="I137" s="532"/>
      <c r="J137" s="550">
        <f>I137-E137</f>
        <v>0</v>
      </c>
      <c r="K137" s="532"/>
      <c r="L137" s="532"/>
      <c r="M137" s="532"/>
      <c r="N137" s="336"/>
      <c r="O137" s="316"/>
      <c r="P137" s="557"/>
      <c r="Q137" s="336"/>
      <c r="R137" s="336"/>
      <c r="S137" s="311"/>
      <c r="T137" s="311"/>
      <c r="U137" s="343"/>
      <c r="V137" s="311"/>
      <c r="W137" s="311"/>
      <c r="X137" s="526"/>
      <c r="Y137" s="537"/>
    </row>
    <row r="138" spans="1:25" ht="22.5" customHeight="1" x14ac:dyDescent="0.2">
      <c r="A138" s="317"/>
      <c r="B138" s="505"/>
      <c r="C138" s="336"/>
      <c r="D138" s="548" t="s">
        <v>53</v>
      </c>
      <c r="E138" s="540">
        <v>0</v>
      </c>
      <c r="F138" s="540">
        <v>1</v>
      </c>
      <c r="G138" s="540">
        <v>2</v>
      </c>
      <c r="H138" s="540">
        <v>0</v>
      </c>
      <c r="I138" s="540">
        <v>0</v>
      </c>
      <c r="J138" s="540">
        <v>5</v>
      </c>
      <c r="K138" s="540">
        <v>6</v>
      </c>
      <c r="L138" s="540">
        <v>7</v>
      </c>
      <c r="M138" s="540">
        <v>0</v>
      </c>
      <c r="N138" s="336"/>
      <c r="O138" s="316"/>
      <c r="P138" s="557"/>
      <c r="Q138" s="336"/>
      <c r="R138" s="336"/>
      <c r="S138" s="311"/>
      <c r="T138" s="311"/>
      <c r="U138" s="343"/>
      <c r="V138" s="311"/>
      <c r="W138" s="311"/>
      <c r="X138" s="526"/>
      <c r="Y138" s="537"/>
    </row>
    <row r="139" spans="1:25" x14ac:dyDescent="0.2">
      <c r="A139" s="317"/>
      <c r="B139" s="505"/>
      <c r="C139" s="336"/>
      <c r="D139" s="547"/>
      <c r="E139" s="539"/>
      <c r="F139" s="539"/>
      <c r="G139" s="539"/>
      <c r="H139" s="539"/>
      <c r="I139" s="539"/>
      <c r="J139" s="539"/>
      <c r="K139" s="539"/>
      <c r="L139" s="539"/>
      <c r="M139" s="539"/>
      <c r="N139" s="336"/>
      <c r="O139" s="316"/>
      <c r="P139" s="557"/>
      <c r="Q139" s="336"/>
      <c r="R139" s="336"/>
      <c r="S139" s="311"/>
      <c r="T139" s="311"/>
      <c r="U139" s="343"/>
      <c r="V139" s="311"/>
      <c r="W139" s="311"/>
      <c r="X139" s="526"/>
      <c r="Y139" s="537"/>
    </row>
    <row r="140" spans="1:25" x14ac:dyDescent="0.2">
      <c r="A140" s="317"/>
      <c r="B140" s="505"/>
      <c r="C140" s="336"/>
      <c r="D140" s="547"/>
      <c r="E140" s="539"/>
      <c r="F140" s="539"/>
      <c r="G140" s="539"/>
      <c r="H140" s="539"/>
      <c r="I140" s="539"/>
      <c r="J140" s="539"/>
      <c r="K140" s="539"/>
      <c r="L140" s="539"/>
      <c r="M140" s="539"/>
      <c r="N140" s="336"/>
      <c r="O140" s="316"/>
      <c r="P140" s="557"/>
      <c r="Q140" s="336"/>
      <c r="R140" s="336"/>
      <c r="S140" s="311"/>
      <c r="T140" s="311"/>
      <c r="U140" s="343"/>
      <c r="V140" s="311"/>
      <c r="W140" s="311"/>
      <c r="X140" s="526"/>
      <c r="Y140" s="537"/>
    </row>
    <row r="141" spans="1:25" x14ac:dyDescent="0.2">
      <c r="A141" s="317"/>
      <c r="B141" s="505"/>
      <c r="C141" s="336"/>
      <c r="D141" s="546"/>
      <c r="E141" s="538"/>
      <c r="F141" s="538"/>
      <c r="G141" s="538"/>
      <c r="H141" s="538"/>
      <c r="I141" s="538"/>
      <c r="J141" s="538"/>
      <c r="K141" s="538"/>
      <c r="L141" s="538"/>
      <c r="M141" s="538"/>
      <c r="N141" s="336"/>
      <c r="O141" s="316"/>
      <c r="P141" s="556"/>
      <c r="Q141" s="336"/>
      <c r="R141" s="336"/>
      <c r="S141" s="311"/>
      <c r="T141" s="311"/>
      <c r="U141" s="344"/>
      <c r="V141" s="311"/>
      <c r="W141" s="311"/>
      <c r="X141" s="522"/>
    </row>
    <row r="142" spans="1:25" x14ac:dyDescent="0.2">
      <c r="A142" s="317"/>
      <c r="B142" s="505"/>
      <c r="C142" s="338" t="s">
        <v>157</v>
      </c>
      <c r="D142" s="82" t="s">
        <v>44</v>
      </c>
      <c r="E142" s="551">
        <v>984</v>
      </c>
      <c r="F142" s="533"/>
      <c r="G142" s="533"/>
      <c r="H142" s="532">
        <v>984</v>
      </c>
      <c r="I142" s="532">
        <v>984</v>
      </c>
      <c r="J142" s="532"/>
      <c r="K142" s="532"/>
      <c r="L142" s="532"/>
      <c r="M142" s="532">
        <v>4406</v>
      </c>
      <c r="N142" s="317" t="s">
        <v>157</v>
      </c>
      <c r="O142" s="316" t="s">
        <v>341</v>
      </c>
      <c r="P142" s="311" t="s">
        <v>340</v>
      </c>
      <c r="Q142" s="317" t="s">
        <v>157</v>
      </c>
      <c r="R142" s="317" t="s">
        <v>157</v>
      </c>
      <c r="S142" s="311">
        <v>1982</v>
      </c>
      <c r="T142" s="311">
        <v>2422</v>
      </c>
      <c r="U142" s="311" t="s">
        <v>339</v>
      </c>
      <c r="V142" s="311" t="s">
        <v>338</v>
      </c>
      <c r="W142" s="311" t="s">
        <v>337</v>
      </c>
      <c r="X142" s="535">
        <f>S142+T142</f>
        <v>4404</v>
      </c>
      <c r="Y142" s="537"/>
    </row>
    <row r="143" spans="1:25" x14ac:dyDescent="0.2">
      <c r="A143" s="317"/>
      <c r="B143" s="505"/>
      <c r="C143" s="339"/>
      <c r="D143" s="82" t="s">
        <v>47</v>
      </c>
      <c r="E143" s="153">
        <v>44691255</v>
      </c>
      <c r="F143" s="533"/>
      <c r="G143" s="533"/>
      <c r="H143" s="153">
        <v>44691255</v>
      </c>
      <c r="I143" s="153">
        <v>46281161.200000003</v>
      </c>
      <c r="J143" s="550">
        <f>I143-E143</f>
        <v>1589906.200000003</v>
      </c>
      <c r="K143" s="153"/>
      <c r="L143" s="153"/>
      <c r="M143" s="153">
        <v>45661015.799999997</v>
      </c>
      <c r="N143" s="317"/>
      <c r="O143" s="316"/>
      <c r="P143" s="311"/>
      <c r="Q143" s="317"/>
      <c r="R143" s="317"/>
      <c r="S143" s="311"/>
      <c r="T143" s="311"/>
      <c r="U143" s="311"/>
      <c r="V143" s="311"/>
      <c r="W143" s="311"/>
      <c r="X143" s="526"/>
      <c r="Y143" s="537"/>
    </row>
    <row r="144" spans="1:25" x14ac:dyDescent="0.2">
      <c r="A144" s="317"/>
      <c r="B144" s="505"/>
      <c r="C144" s="339"/>
      <c r="D144" s="82" t="s">
        <v>50</v>
      </c>
      <c r="E144" s="534"/>
      <c r="F144" s="533"/>
      <c r="G144" s="533"/>
      <c r="H144" s="532"/>
      <c r="I144" s="532"/>
      <c r="J144" s="532"/>
      <c r="K144" s="532"/>
      <c r="L144" s="532"/>
      <c r="M144" s="532"/>
      <c r="N144" s="317"/>
      <c r="O144" s="316"/>
      <c r="P144" s="311"/>
      <c r="Q144" s="317"/>
      <c r="R144" s="317"/>
      <c r="S144" s="311"/>
      <c r="T144" s="311"/>
      <c r="U144" s="311"/>
      <c r="V144" s="311"/>
      <c r="W144" s="311"/>
      <c r="X144" s="526"/>
      <c r="Y144" s="537"/>
    </row>
    <row r="145" spans="1:25" ht="22.5" customHeight="1" x14ac:dyDescent="0.2">
      <c r="A145" s="317"/>
      <c r="B145" s="505"/>
      <c r="C145" s="339"/>
      <c r="D145" s="548" t="s">
        <v>53</v>
      </c>
      <c r="E145" s="540">
        <v>0</v>
      </c>
      <c r="F145" s="540">
        <v>1</v>
      </c>
      <c r="G145" s="540">
        <v>2</v>
      </c>
      <c r="H145" s="540">
        <v>0</v>
      </c>
      <c r="I145" s="540">
        <v>0</v>
      </c>
      <c r="J145" s="540">
        <v>5</v>
      </c>
      <c r="K145" s="540">
        <v>6</v>
      </c>
      <c r="L145" s="540">
        <v>7</v>
      </c>
      <c r="M145" s="540">
        <v>0</v>
      </c>
      <c r="N145" s="317"/>
      <c r="O145" s="316"/>
      <c r="P145" s="311"/>
      <c r="Q145" s="317"/>
      <c r="R145" s="317"/>
      <c r="S145" s="311"/>
      <c r="T145" s="311"/>
      <c r="U145" s="311"/>
      <c r="V145" s="311"/>
      <c r="W145" s="311"/>
      <c r="X145" s="526"/>
      <c r="Y145" s="537"/>
    </row>
    <row r="146" spans="1:25" x14ac:dyDescent="0.2">
      <c r="A146" s="317"/>
      <c r="B146" s="505"/>
      <c r="C146" s="339"/>
      <c r="D146" s="547"/>
      <c r="E146" s="539"/>
      <c r="F146" s="539"/>
      <c r="G146" s="539"/>
      <c r="H146" s="539"/>
      <c r="I146" s="539"/>
      <c r="J146" s="539"/>
      <c r="K146" s="539"/>
      <c r="L146" s="539"/>
      <c r="M146" s="539"/>
      <c r="N146" s="317"/>
      <c r="O146" s="316"/>
      <c r="P146" s="311"/>
      <c r="Q146" s="317"/>
      <c r="R146" s="317"/>
      <c r="S146" s="311"/>
      <c r="T146" s="311"/>
      <c r="U146" s="311"/>
      <c r="V146" s="311"/>
      <c r="W146" s="311"/>
      <c r="X146" s="526"/>
      <c r="Y146" s="537"/>
    </row>
    <row r="147" spans="1:25" x14ac:dyDescent="0.2">
      <c r="A147" s="317"/>
      <c r="B147" s="505"/>
      <c r="C147" s="339"/>
      <c r="D147" s="547"/>
      <c r="E147" s="539"/>
      <c r="F147" s="539"/>
      <c r="G147" s="539"/>
      <c r="H147" s="539"/>
      <c r="I147" s="539"/>
      <c r="J147" s="539"/>
      <c r="K147" s="539"/>
      <c r="L147" s="539"/>
      <c r="M147" s="539"/>
      <c r="N147" s="317"/>
      <c r="O147" s="316"/>
      <c r="P147" s="311"/>
      <c r="Q147" s="317"/>
      <c r="R147" s="317"/>
      <c r="S147" s="311"/>
      <c r="T147" s="311"/>
      <c r="U147" s="311"/>
      <c r="V147" s="311"/>
      <c r="W147" s="311"/>
      <c r="X147" s="526"/>
      <c r="Y147" s="537"/>
    </row>
    <row r="148" spans="1:25" x14ac:dyDescent="0.2">
      <c r="A148" s="317"/>
      <c r="B148" s="505"/>
      <c r="C148" s="337"/>
      <c r="D148" s="546"/>
      <c r="E148" s="538"/>
      <c r="F148" s="538"/>
      <c r="G148" s="538"/>
      <c r="H148" s="538"/>
      <c r="I148" s="538"/>
      <c r="J148" s="538"/>
      <c r="K148" s="538"/>
      <c r="L148" s="538"/>
      <c r="M148" s="538"/>
      <c r="N148" s="317"/>
      <c r="O148" s="316"/>
      <c r="P148" s="311"/>
      <c r="Q148" s="317"/>
      <c r="R148" s="317"/>
      <c r="S148" s="311"/>
      <c r="T148" s="311"/>
      <c r="U148" s="311"/>
      <c r="V148" s="311"/>
      <c r="W148" s="311"/>
      <c r="X148" s="522"/>
    </row>
    <row r="149" spans="1:25" x14ac:dyDescent="0.2">
      <c r="A149" s="317"/>
      <c r="B149" s="505"/>
      <c r="C149" s="336" t="s">
        <v>158</v>
      </c>
      <c r="D149" s="82" t="s">
        <v>44</v>
      </c>
      <c r="E149" s="551">
        <v>786</v>
      </c>
      <c r="F149" s="533"/>
      <c r="G149" s="533"/>
      <c r="H149" s="532">
        <v>786</v>
      </c>
      <c r="I149" s="532">
        <v>786</v>
      </c>
      <c r="J149" s="532"/>
      <c r="K149" s="532"/>
      <c r="L149" s="532"/>
      <c r="M149" s="532">
        <v>748</v>
      </c>
      <c r="N149" s="317" t="s">
        <v>158</v>
      </c>
      <c r="O149" s="316">
        <v>91</v>
      </c>
      <c r="P149" s="318" t="s">
        <v>336</v>
      </c>
      <c r="Q149" s="317" t="s">
        <v>158</v>
      </c>
      <c r="R149" s="317" t="s">
        <v>158</v>
      </c>
      <c r="S149" s="311">
        <v>320</v>
      </c>
      <c r="T149" s="311">
        <v>427</v>
      </c>
      <c r="U149" s="311" t="s">
        <v>335</v>
      </c>
      <c r="V149" s="311" t="s">
        <v>334</v>
      </c>
      <c r="W149" s="311" t="s">
        <v>333</v>
      </c>
      <c r="X149" s="535">
        <f>S149+T149</f>
        <v>747</v>
      </c>
      <c r="Y149" s="537"/>
    </row>
    <row r="150" spans="1:25" x14ac:dyDescent="0.2">
      <c r="A150" s="317"/>
      <c r="B150" s="505"/>
      <c r="C150" s="336"/>
      <c r="D150" s="82" t="s">
        <v>47</v>
      </c>
      <c r="E150" s="153">
        <v>44691255</v>
      </c>
      <c r="F150" s="533"/>
      <c r="G150" s="533"/>
      <c r="H150" s="153">
        <v>44691255</v>
      </c>
      <c r="I150" s="153">
        <v>46281161.200000003</v>
      </c>
      <c r="J150" s="550">
        <f>I150-E150</f>
        <v>1589906.200000003</v>
      </c>
      <c r="K150" s="153"/>
      <c r="L150" s="153"/>
      <c r="M150" s="153">
        <v>45661015.799999997</v>
      </c>
      <c r="N150" s="317"/>
      <c r="O150" s="316"/>
      <c r="P150" s="318"/>
      <c r="Q150" s="317"/>
      <c r="R150" s="317"/>
      <c r="S150" s="311"/>
      <c r="T150" s="311"/>
      <c r="U150" s="311"/>
      <c r="V150" s="311"/>
      <c r="W150" s="311"/>
      <c r="X150" s="526"/>
      <c r="Y150" s="537"/>
    </row>
    <row r="151" spans="1:25" x14ac:dyDescent="0.2">
      <c r="A151" s="317"/>
      <c r="B151" s="505"/>
      <c r="C151" s="336"/>
      <c r="D151" s="82" t="s">
        <v>50</v>
      </c>
      <c r="E151" s="534"/>
      <c r="F151" s="533"/>
      <c r="G151" s="533"/>
      <c r="H151" s="532"/>
      <c r="I151" s="532"/>
      <c r="J151" s="532"/>
      <c r="K151" s="532"/>
      <c r="L151" s="532"/>
      <c r="M151" s="532"/>
      <c r="N151" s="317"/>
      <c r="O151" s="316"/>
      <c r="P151" s="318"/>
      <c r="Q151" s="317"/>
      <c r="R151" s="317"/>
      <c r="S151" s="311"/>
      <c r="T151" s="311"/>
      <c r="U151" s="311"/>
      <c r="V151" s="311"/>
      <c r="W151" s="311"/>
      <c r="X151" s="526"/>
      <c r="Y151" s="537"/>
    </row>
    <row r="152" spans="1:25" ht="22.5" customHeight="1" x14ac:dyDescent="0.2">
      <c r="A152" s="317"/>
      <c r="B152" s="505"/>
      <c r="C152" s="336"/>
      <c r="D152" s="548" t="s">
        <v>53</v>
      </c>
      <c r="E152" s="540">
        <v>0</v>
      </c>
      <c r="F152" s="540">
        <v>1</v>
      </c>
      <c r="G152" s="540">
        <v>2</v>
      </c>
      <c r="H152" s="540">
        <v>0</v>
      </c>
      <c r="I152" s="540">
        <v>0</v>
      </c>
      <c r="J152" s="540">
        <v>5</v>
      </c>
      <c r="K152" s="540">
        <v>6</v>
      </c>
      <c r="L152" s="540">
        <v>7</v>
      </c>
      <c r="M152" s="540">
        <v>0</v>
      </c>
      <c r="N152" s="317"/>
      <c r="O152" s="316"/>
      <c r="P152" s="318"/>
      <c r="Q152" s="317"/>
      <c r="R152" s="317"/>
      <c r="S152" s="311"/>
      <c r="T152" s="311"/>
      <c r="U152" s="311"/>
      <c r="V152" s="311"/>
      <c r="W152" s="311"/>
      <c r="X152" s="526"/>
      <c r="Y152" s="537"/>
    </row>
    <row r="153" spans="1:25" x14ac:dyDescent="0.2">
      <c r="A153" s="317"/>
      <c r="B153" s="505"/>
      <c r="C153" s="336"/>
      <c r="D153" s="547"/>
      <c r="E153" s="539"/>
      <c r="F153" s="539"/>
      <c r="G153" s="539"/>
      <c r="H153" s="539"/>
      <c r="I153" s="539"/>
      <c r="J153" s="539"/>
      <c r="K153" s="539"/>
      <c r="L153" s="539"/>
      <c r="M153" s="539"/>
      <c r="N153" s="317"/>
      <c r="O153" s="316"/>
      <c r="P153" s="318"/>
      <c r="Q153" s="317"/>
      <c r="R153" s="317"/>
      <c r="S153" s="311"/>
      <c r="T153" s="311"/>
      <c r="U153" s="311"/>
      <c r="V153" s="311"/>
      <c r="W153" s="311"/>
      <c r="X153" s="526"/>
      <c r="Y153" s="537"/>
    </row>
    <row r="154" spans="1:25" x14ac:dyDescent="0.2">
      <c r="A154" s="317"/>
      <c r="B154" s="505"/>
      <c r="C154" s="336"/>
      <c r="D154" s="547"/>
      <c r="E154" s="539"/>
      <c r="F154" s="539"/>
      <c r="G154" s="539"/>
      <c r="H154" s="539"/>
      <c r="I154" s="539"/>
      <c r="J154" s="539"/>
      <c r="K154" s="539"/>
      <c r="L154" s="539"/>
      <c r="M154" s="539"/>
      <c r="N154" s="317"/>
      <c r="O154" s="316"/>
      <c r="P154" s="318"/>
      <c r="Q154" s="317"/>
      <c r="R154" s="317"/>
      <c r="S154" s="311"/>
      <c r="T154" s="311"/>
      <c r="U154" s="311"/>
      <c r="V154" s="311"/>
      <c r="W154" s="311"/>
      <c r="X154" s="526"/>
      <c r="Y154" s="537"/>
    </row>
    <row r="155" spans="1:25" x14ac:dyDescent="0.2">
      <c r="A155" s="317"/>
      <c r="B155" s="505"/>
      <c r="C155" s="336"/>
      <c r="D155" s="546"/>
      <c r="E155" s="538"/>
      <c r="F155" s="538"/>
      <c r="G155" s="538"/>
      <c r="H155" s="538"/>
      <c r="I155" s="538"/>
      <c r="J155" s="538"/>
      <c r="K155" s="538"/>
      <c r="L155" s="538"/>
      <c r="M155" s="538"/>
      <c r="N155" s="317"/>
      <c r="O155" s="316"/>
      <c r="P155" s="318"/>
      <c r="Q155" s="317"/>
      <c r="R155" s="317"/>
      <c r="S155" s="311"/>
      <c r="T155" s="311"/>
      <c r="U155" s="311"/>
      <c r="V155" s="311"/>
      <c r="W155" s="311"/>
      <c r="X155" s="522"/>
    </row>
    <row r="156" spans="1:25" x14ac:dyDescent="0.2">
      <c r="A156" s="317"/>
      <c r="B156" s="505"/>
      <c r="C156" s="336" t="s">
        <v>159</v>
      </c>
      <c r="D156" s="82" t="s">
        <v>44</v>
      </c>
      <c r="E156" s="551">
        <v>673</v>
      </c>
      <c r="F156" s="533"/>
      <c r="G156" s="533"/>
      <c r="H156" s="532">
        <v>673</v>
      </c>
      <c r="I156" s="532">
        <v>673</v>
      </c>
      <c r="J156" s="532"/>
      <c r="K156" s="532"/>
      <c r="L156" s="532"/>
      <c r="M156" s="532">
        <v>688</v>
      </c>
      <c r="N156" s="317" t="s">
        <v>159</v>
      </c>
      <c r="O156" s="316" t="s">
        <v>332</v>
      </c>
      <c r="P156" s="318" t="s">
        <v>331</v>
      </c>
      <c r="Q156" s="317" t="s">
        <v>159</v>
      </c>
      <c r="R156" s="317" t="s">
        <v>159</v>
      </c>
      <c r="S156" s="311">
        <v>392</v>
      </c>
      <c r="T156" s="311">
        <v>296</v>
      </c>
      <c r="U156" s="311" t="s">
        <v>330</v>
      </c>
      <c r="V156" s="311" t="s">
        <v>329</v>
      </c>
      <c r="W156" s="311" t="s">
        <v>328</v>
      </c>
      <c r="X156" s="535">
        <f>S156+T156</f>
        <v>688</v>
      </c>
    </row>
    <row r="157" spans="1:25" x14ac:dyDescent="0.2">
      <c r="A157" s="317"/>
      <c r="B157" s="505"/>
      <c r="C157" s="336"/>
      <c r="D157" s="82" t="s">
        <v>47</v>
      </c>
      <c r="E157" s="153">
        <v>44691255</v>
      </c>
      <c r="F157" s="533"/>
      <c r="G157" s="533"/>
      <c r="H157" s="153">
        <v>44691255</v>
      </c>
      <c r="I157" s="153">
        <v>46281161.200000003</v>
      </c>
      <c r="J157" s="550">
        <f>I157-E157</f>
        <v>1589906.200000003</v>
      </c>
      <c r="K157" s="153"/>
      <c r="L157" s="153"/>
      <c r="M157" s="153">
        <v>45661015.799999997</v>
      </c>
      <c r="N157" s="317"/>
      <c r="O157" s="316"/>
      <c r="P157" s="318"/>
      <c r="Q157" s="317"/>
      <c r="R157" s="317"/>
      <c r="S157" s="311"/>
      <c r="T157" s="311"/>
      <c r="U157" s="311"/>
      <c r="V157" s="311"/>
      <c r="W157" s="311"/>
      <c r="X157" s="526"/>
    </row>
    <row r="158" spans="1:25" x14ac:dyDescent="0.2">
      <c r="A158" s="317"/>
      <c r="B158" s="505"/>
      <c r="C158" s="336"/>
      <c r="D158" s="82" t="s">
        <v>50</v>
      </c>
      <c r="E158" s="534"/>
      <c r="F158" s="533"/>
      <c r="G158" s="533"/>
      <c r="H158" s="532"/>
      <c r="I158" s="532"/>
      <c r="J158" s="532"/>
      <c r="K158" s="532"/>
      <c r="L158" s="532"/>
      <c r="M158" s="532"/>
      <c r="N158" s="317"/>
      <c r="O158" s="316"/>
      <c r="P158" s="318"/>
      <c r="Q158" s="317"/>
      <c r="R158" s="317"/>
      <c r="S158" s="311"/>
      <c r="T158" s="311"/>
      <c r="U158" s="311"/>
      <c r="V158" s="311"/>
      <c r="W158" s="311"/>
      <c r="X158" s="526"/>
    </row>
    <row r="159" spans="1:25" ht="22.5" customHeight="1" x14ac:dyDescent="0.2">
      <c r="A159" s="317"/>
      <c r="B159" s="505"/>
      <c r="C159" s="336"/>
      <c r="D159" s="548" t="s">
        <v>53</v>
      </c>
      <c r="E159" s="540">
        <v>0</v>
      </c>
      <c r="F159" s="540">
        <v>1</v>
      </c>
      <c r="G159" s="540">
        <v>2</v>
      </c>
      <c r="H159" s="540">
        <v>0</v>
      </c>
      <c r="I159" s="540">
        <v>0</v>
      </c>
      <c r="J159" s="540">
        <v>5</v>
      </c>
      <c r="K159" s="540">
        <v>6</v>
      </c>
      <c r="L159" s="540">
        <v>7</v>
      </c>
      <c r="M159" s="540">
        <v>0</v>
      </c>
      <c r="N159" s="317"/>
      <c r="O159" s="316"/>
      <c r="P159" s="318"/>
      <c r="Q159" s="317"/>
      <c r="R159" s="317"/>
      <c r="S159" s="311"/>
      <c r="T159" s="311"/>
      <c r="U159" s="311"/>
      <c r="V159" s="311"/>
      <c r="W159" s="311"/>
      <c r="X159" s="526"/>
    </row>
    <row r="160" spans="1:25" x14ac:dyDescent="0.2">
      <c r="A160" s="317"/>
      <c r="B160" s="505"/>
      <c r="C160" s="336"/>
      <c r="D160" s="547"/>
      <c r="E160" s="539"/>
      <c r="F160" s="539"/>
      <c r="G160" s="539"/>
      <c r="H160" s="539"/>
      <c r="I160" s="539"/>
      <c r="J160" s="539"/>
      <c r="K160" s="539"/>
      <c r="L160" s="539"/>
      <c r="M160" s="539"/>
      <c r="N160" s="317"/>
      <c r="O160" s="316"/>
      <c r="P160" s="318"/>
      <c r="Q160" s="317"/>
      <c r="R160" s="317"/>
      <c r="S160" s="311"/>
      <c r="T160" s="311"/>
      <c r="U160" s="311"/>
      <c r="V160" s="311"/>
      <c r="W160" s="311"/>
      <c r="X160" s="526"/>
    </row>
    <row r="161" spans="1:25" x14ac:dyDescent="0.2">
      <c r="A161" s="317"/>
      <c r="B161" s="505"/>
      <c r="C161" s="336"/>
      <c r="D161" s="547"/>
      <c r="E161" s="539"/>
      <c r="F161" s="539"/>
      <c r="G161" s="539"/>
      <c r="H161" s="539"/>
      <c r="I161" s="539"/>
      <c r="J161" s="539"/>
      <c r="K161" s="539"/>
      <c r="L161" s="539"/>
      <c r="M161" s="539"/>
      <c r="N161" s="317"/>
      <c r="O161" s="316"/>
      <c r="P161" s="318"/>
      <c r="Q161" s="317"/>
      <c r="R161" s="317"/>
      <c r="S161" s="311"/>
      <c r="T161" s="311"/>
      <c r="U161" s="311"/>
      <c r="V161" s="311"/>
      <c r="W161" s="311"/>
      <c r="X161" s="526"/>
    </row>
    <row r="162" spans="1:25" x14ac:dyDescent="0.2">
      <c r="A162" s="317"/>
      <c r="B162" s="505"/>
      <c r="C162" s="336"/>
      <c r="D162" s="546"/>
      <c r="E162" s="538"/>
      <c r="F162" s="538"/>
      <c r="G162" s="538"/>
      <c r="H162" s="538"/>
      <c r="I162" s="538"/>
      <c r="J162" s="538"/>
      <c r="K162" s="538"/>
      <c r="L162" s="538"/>
      <c r="M162" s="538"/>
      <c r="N162" s="317"/>
      <c r="O162" s="316"/>
      <c r="P162" s="318"/>
      <c r="Q162" s="317"/>
      <c r="R162" s="317"/>
      <c r="S162" s="311"/>
      <c r="T162" s="311"/>
      <c r="U162" s="311"/>
      <c r="V162" s="311"/>
      <c r="W162" s="311"/>
      <c r="X162" s="522"/>
    </row>
    <row r="163" spans="1:25" x14ac:dyDescent="0.2">
      <c r="A163" s="317"/>
      <c r="B163" s="505"/>
      <c r="C163" s="336" t="s">
        <v>160</v>
      </c>
      <c r="D163" s="82" t="s">
        <v>44</v>
      </c>
      <c r="E163" s="551">
        <v>864</v>
      </c>
      <c r="F163" s="533"/>
      <c r="G163" s="533"/>
      <c r="H163" s="532">
        <v>864</v>
      </c>
      <c r="I163" s="532">
        <v>864</v>
      </c>
      <c r="J163" s="532"/>
      <c r="K163" s="532"/>
      <c r="L163" s="532"/>
      <c r="M163" s="532">
        <v>2252</v>
      </c>
      <c r="N163" s="336" t="s">
        <v>160</v>
      </c>
      <c r="O163" s="316" t="s">
        <v>327</v>
      </c>
      <c r="P163" s="346" t="s">
        <v>326</v>
      </c>
      <c r="Q163" s="336" t="s">
        <v>160</v>
      </c>
      <c r="R163" s="336" t="s">
        <v>160</v>
      </c>
      <c r="S163" s="354">
        <v>996</v>
      </c>
      <c r="T163" s="354">
        <v>1256</v>
      </c>
      <c r="U163" s="311" t="s">
        <v>325</v>
      </c>
      <c r="V163" s="311" t="s">
        <v>324</v>
      </c>
      <c r="W163" s="311" t="s">
        <v>323</v>
      </c>
      <c r="X163" s="554">
        <f>S163+T163</f>
        <v>2252</v>
      </c>
      <c r="Y163" s="537"/>
    </row>
    <row r="164" spans="1:25" x14ac:dyDescent="0.2">
      <c r="A164" s="317"/>
      <c r="B164" s="505"/>
      <c r="C164" s="336"/>
      <c r="D164" s="82" t="s">
        <v>47</v>
      </c>
      <c r="E164" s="153">
        <v>44691255</v>
      </c>
      <c r="F164" s="533"/>
      <c r="G164" s="533"/>
      <c r="H164" s="153">
        <v>44691255</v>
      </c>
      <c r="I164" s="153">
        <v>46281161.200000003</v>
      </c>
      <c r="J164" s="550">
        <f>I164-E164</f>
        <v>1589906.200000003</v>
      </c>
      <c r="K164" s="153"/>
      <c r="L164" s="153"/>
      <c r="M164" s="153">
        <v>45661015.799999997</v>
      </c>
      <c r="N164" s="336"/>
      <c r="O164" s="316"/>
      <c r="P164" s="347"/>
      <c r="Q164" s="336"/>
      <c r="R164" s="336"/>
      <c r="S164" s="355"/>
      <c r="T164" s="355"/>
      <c r="U164" s="311"/>
      <c r="V164" s="311"/>
      <c r="W164" s="311"/>
      <c r="X164" s="553"/>
      <c r="Y164" s="537"/>
    </row>
    <row r="165" spans="1:25" x14ac:dyDescent="0.2">
      <c r="A165" s="317"/>
      <c r="B165" s="505"/>
      <c r="C165" s="336"/>
      <c r="D165" s="82" t="s">
        <v>50</v>
      </c>
      <c r="E165" s="534"/>
      <c r="F165" s="533"/>
      <c r="G165" s="533"/>
      <c r="H165" s="532"/>
      <c r="I165" s="532"/>
      <c r="J165" s="532"/>
      <c r="K165" s="532"/>
      <c r="L165" s="532"/>
      <c r="M165" s="532"/>
      <c r="N165" s="336"/>
      <c r="O165" s="316"/>
      <c r="P165" s="347"/>
      <c r="Q165" s="336"/>
      <c r="R165" s="336"/>
      <c r="S165" s="355"/>
      <c r="T165" s="355"/>
      <c r="U165" s="311"/>
      <c r="V165" s="311"/>
      <c r="W165" s="311"/>
      <c r="X165" s="553"/>
      <c r="Y165" s="537"/>
    </row>
    <row r="166" spans="1:25" ht="22.5" customHeight="1" x14ac:dyDescent="0.2">
      <c r="A166" s="317"/>
      <c r="B166" s="505"/>
      <c r="C166" s="336"/>
      <c r="D166" s="548" t="s">
        <v>53</v>
      </c>
      <c r="E166" s="540">
        <v>0</v>
      </c>
      <c r="F166" s="540">
        <v>1</v>
      </c>
      <c r="G166" s="540">
        <v>2</v>
      </c>
      <c r="H166" s="540">
        <v>0</v>
      </c>
      <c r="I166" s="540">
        <v>0</v>
      </c>
      <c r="J166" s="540">
        <v>5</v>
      </c>
      <c r="K166" s="540">
        <v>6</v>
      </c>
      <c r="L166" s="540">
        <v>7</v>
      </c>
      <c r="M166" s="540">
        <v>8</v>
      </c>
      <c r="N166" s="336"/>
      <c r="O166" s="316"/>
      <c r="P166" s="347"/>
      <c r="Q166" s="336"/>
      <c r="R166" s="336"/>
      <c r="S166" s="355"/>
      <c r="T166" s="355"/>
      <c r="U166" s="311"/>
      <c r="V166" s="311"/>
      <c r="W166" s="311"/>
      <c r="X166" s="553"/>
      <c r="Y166" s="537"/>
    </row>
    <row r="167" spans="1:25" x14ac:dyDescent="0.2">
      <c r="A167" s="317"/>
      <c r="B167" s="505"/>
      <c r="C167" s="336"/>
      <c r="D167" s="547"/>
      <c r="E167" s="539"/>
      <c r="F167" s="539"/>
      <c r="G167" s="539"/>
      <c r="H167" s="539"/>
      <c r="I167" s="539"/>
      <c r="J167" s="539"/>
      <c r="K167" s="539"/>
      <c r="L167" s="539"/>
      <c r="M167" s="539"/>
      <c r="N167" s="336"/>
      <c r="O167" s="316"/>
      <c r="P167" s="347"/>
      <c r="Q167" s="336"/>
      <c r="R167" s="336"/>
      <c r="S167" s="355"/>
      <c r="T167" s="355"/>
      <c r="U167" s="311"/>
      <c r="V167" s="311"/>
      <c r="W167" s="311"/>
      <c r="X167" s="553"/>
      <c r="Y167" s="537"/>
    </row>
    <row r="168" spans="1:25" x14ac:dyDescent="0.2">
      <c r="A168" s="317"/>
      <c r="B168" s="505"/>
      <c r="C168" s="336"/>
      <c r="D168" s="547"/>
      <c r="E168" s="539"/>
      <c r="F168" s="539"/>
      <c r="G168" s="539"/>
      <c r="H168" s="539"/>
      <c r="I168" s="539"/>
      <c r="J168" s="539"/>
      <c r="K168" s="539"/>
      <c r="L168" s="539"/>
      <c r="M168" s="539"/>
      <c r="N168" s="336"/>
      <c r="O168" s="316"/>
      <c r="P168" s="347"/>
      <c r="Q168" s="336"/>
      <c r="R168" s="336"/>
      <c r="S168" s="355"/>
      <c r="T168" s="355"/>
      <c r="U168" s="311"/>
      <c r="V168" s="311"/>
      <c r="W168" s="311"/>
      <c r="X168" s="553"/>
      <c r="Y168" s="537"/>
    </row>
    <row r="169" spans="1:25" x14ac:dyDescent="0.2">
      <c r="A169" s="317"/>
      <c r="B169" s="505"/>
      <c r="C169" s="336"/>
      <c r="D169" s="546"/>
      <c r="E169" s="538"/>
      <c r="F169" s="538"/>
      <c r="G169" s="538"/>
      <c r="H169" s="538"/>
      <c r="I169" s="538"/>
      <c r="J169" s="538"/>
      <c r="K169" s="538"/>
      <c r="L169" s="538"/>
      <c r="M169" s="538"/>
      <c r="N169" s="336"/>
      <c r="O169" s="316"/>
      <c r="P169" s="348"/>
      <c r="Q169" s="336"/>
      <c r="R169" s="336"/>
      <c r="S169" s="356"/>
      <c r="T169" s="356"/>
      <c r="U169" s="311"/>
      <c r="V169" s="311"/>
      <c r="W169" s="311"/>
      <c r="X169" s="552"/>
    </row>
    <row r="170" spans="1:25" x14ac:dyDescent="0.2">
      <c r="A170" s="317"/>
      <c r="B170" s="505"/>
      <c r="C170" s="336" t="s">
        <v>161</v>
      </c>
      <c r="D170" s="82" t="s">
        <v>44</v>
      </c>
      <c r="E170" s="551">
        <v>1428</v>
      </c>
      <c r="F170" s="533"/>
      <c r="G170" s="533"/>
      <c r="H170" s="532">
        <v>1428</v>
      </c>
      <c r="I170" s="532">
        <v>1428</v>
      </c>
      <c r="J170" s="532"/>
      <c r="K170" s="532"/>
      <c r="L170" s="532"/>
      <c r="M170" s="532">
        <v>374</v>
      </c>
      <c r="N170" s="336" t="s">
        <v>161</v>
      </c>
      <c r="O170" s="316">
        <v>42</v>
      </c>
      <c r="P170" s="354" t="s">
        <v>322</v>
      </c>
      <c r="Q170" s="336" t="s">
        <v>161</v>
      </c>
      <c r="R170" s="336" t="s">
        <v>161</v>
      </c>
      <c r="S170" s="354">
        <v>198</v>
      </c>
      <c r="T170" s="354">
        <v>176</v>
      </c>
      <c r="U170" s="311" t="s">
        <v>321</v>
      </c>
      <c r="V170" s="311" t="s">
        <v>320</v>
      </c>
      <c r="W170" s="311" t="s">
        <v>319</v>
      </c>
      <c r="X170" s="535">
        <f>S170+T170</f>
        <v>374</v>
      </c>
    </row>
    <row r="171" spans="1:25" x14ac:dyDescent="0.2">
      <c r="A171" s="317"/>
      <c r="B171" s="505"/>
      <c r="C171" s="336"/>
      <c r="D171" s="82" t="s">
        <v>47</v>
      </c>
      <c r="E171" s="153">
        <v>44691255</v>
      </c>
      <c r="F171" s="533"/>
      <c r="G171" s="533"/>
      <c r="H171" s="153">
        <v>44691255</v>
      </c>
      <c r="I171" s="153">
        <v>46281161.200000003</v>
      </c>
      <c r="J171" s="550">
        <f>I171-E171</f>
        <v>1589906.200000003</v>
      </c>
      <c r="K171" s="153"/>
      <c r="L171" s="153"/>
      <c r="M171" s="153">
        <v>45661015.799999997</v>
      </c>
      <c r="N171" s="336"/>
      <c r="O171" s="316"/>
      <c r="P171" s="355"/>
      <c r="Q171" s="336"/>
      <c r="R171" s="336"/>
      <c r="S171" s="355"/>
      <c r="T171" s="355"/>
      <c r="U171" s="311"/>
      <c r="V171" s="311"/>
      <c r="W171" s="311"/>
      <c r="X171" s="526"/>
    </row>
    <row r="172" spans="1:25" x14ac:dyDescent="0.2">
      <c r="A172" s="317"/>
      <c r="B172" s="505"/>
      <c r="C172" s="336"/>
      <c r="D172" s="82" t="s">
        <v>50</v>
      </c>
      <c r="E172" s="534"/>
      <c r="F172" s="533"/>
      <c r="G172" s="533"/>
      <c r="H172" s="532"/>
      <c r="I172" s="532"/>
      <c r="J172" s="532"/>
      <c r="K172" s="532"/>
      <c r="L172" s="532"/>
      <c r="M172" s="532"/>
      <c r="N172" s="336"/>
      <c r="O172" s="316"/>
      <c r="P172" s="355"/>
      <c r="Q172" s="336"/>
      <c r="R172" s="336"/>
      <c r="S172" s="355"/>
      <c r="T172" s="355"/>
      <c r="U172" s="311"/>
      <c r="V172" s="311"/>
      <c r="W172" s="311"/>
      <c r="X172" s="526"/>
    </row>
    <row r="173" spans="1:25" ht="22.5" customHeight="1" x14ac:dyDescent="0.2">
      <c r="A173" s="317"/>
      <c r="B173" s="505"/>
      <c r="C173" s="336"/>
      <c r="D173" s="548" t="s">
        <v>53</v>
      </c>
      <c r="E173" s="540">
        <v>0</v>
      </c>
      <c r="F173" s="540">
        <v>1</v>
      </c>
      <c r="G173" s="540">
        <v>2</v>
      </c>
      <c r="H173" s="540">
        <v>0</v>
      </c>
      <c r="I173" s="540">
        <v>0</v>
      </c>
      <c r="J173" s="540">
        <v>5</v>
      </c>
      <c r="K173" s="540">
        <v>6</v>
      </c>
      <c r="L173" s="540">
        <v>7</v>
      </c>
      <c r="M173" s="540">
        <v>0</v>
      </c>
      <c r="N173" s="336"/>
      <c r="O173" s="316"/>
      <c r="P173" s="355"/>
      <c r="Q173" s="336"/>
      <c r="R173" s="336"/>
      <c r="S173" s="355"/>
      <c r="T173" s="355"/>
      <c r="U173" s="311"/>
      <c r="V173" s="311"/>
      <c r="W173" s="311"/>
      <c r="X173" s="526"/>
    </row>
    <row r="174" spans="1:25" x14ac:dyDescent="0.2">
      <c r="A174" s="317"/>
      <c r="B174" s="505"/>
      <c r="C174" s="336"/>
      <c r="D174" s="547"/>
      <c r="E174" s="539"/>
      <c r="F174" s="539"/>
      <c r="G174" s="539"/>
      <c r="H174" s="539"/>
      <c r="I174" s="539"/>
      <c r="J174" s="539"/>
      <c r="K174" s="539"/>
      <c r="L174" s="539"/>
      <c r="M174" s="539"/>
      <c r="N174" s="336"/>
      <c r="O174" s="316"/>
      <c r="P174" s="355"/>
      <c r="Q174" s="336"/>
      <c r="R174" s="336"/>
      <c r="S174" s="355"/>
      <c r="T174" s="355"/>
      <c r="U174" s="311"/>
      <c r="V174" s="311"/>
      <c r="W174" s="311"/>
      <c r="X174" s="526"/>
    </row>
    <row r="175" spans="1:25" x14ac:dyDescent="0.2">
      <c r="A175" s="317"/>
      <c r="B175" s="505"/>
      <c r="C175" s="336"/>
      <c r="D175" s="547"/>
      <c r="E175" s="539"/>
      <c r="F175" s="539"/>
      <c r="G175" s="539"/>
      <c r="H175" s="539"/>
      <c r="I175" s="539"/>
      <c r="J175" s="539"/>
      <c r="K175" s="539"/>
      <c r="L175" s="539"/>
      <c r="M175" s="539"/>
      <c r="N175" s="336"/>
      <c r="O175" s="316"/>
      <c r="P175" s="355"/>
      <c r="Q175" s="336"/>
      <c r="R175" s="336"/>
      <c r="S175" s="355"/>
      <c r="T175" s="355"/>
      <c r="U175" s="311"/>
      <c r="V175" s="311"/>
      <c r="W175" s="311"/>
      <c r="X175" s="526"/>
    </row>
    <row r="176" spans="1:25" x14ac:dyDescent="0.2">
      <c r="A176" s="317"/>
      <c r="B176" s="505"/>
      <c r="C176" s="336"/>
      <c r="D176" s="546"/>
      <c r="E176" s="538"/>
      <c r="F176" s="538"/>
      <c r="G176" s="538"/>
      <c r="H176" s="538"/>
      <c r="I176" s="538"/>
      <c r="J176" s="538"/>
      <c r="K176" s="538"/>
      <c r="L176" s="538"/>
      <c r="M176" s="538"/>
      <c r="N176" s="336"/>
      <c r="O176" s="316"/>
      <c r="P176" s="356"/>
      <c r="Q176" s="336"/>
      <c r="R176" s="336"/>
      <c r="S176" s="356"/>
      <c r="T176" s="356"/>
      <c r="U176" s="311"/>
      <c r="V176" s="311"/>
      <c r="W176" s="311"/>
      <c r="X176" s="522"/>
    </row>
    <row r="177" spans="1:25" x14ac:dyDescent="0.2">
      <c r="A177" s="317"/>
      <c r="B177" s="505"/>
      <c r="C177" s="336" t="s">
        <v>162</v>
      </c>
      <c r="D177" s="82" t="s">
        <v>44</v>
      </c>
      <c r="E177" s="551">
        <v>4618</v>
      </c>
      <c r="F177" s="533"/>
      <c r="G177" s="533"/>
      <c r="H177" s="532">
        <v>4618</v>
      </c>
      <c r="I177" s="532">
        <v>4618</v>
      </c>
      <c r="J177" s="532"/>
      <c r="K177" s="532"/>
      <c r="L177" s="532"/>
      <c r="M177" s="532">
        <v>6422</v>
      </c>
      <c r="N177" s="336" t="s">
        <v>162</v>
      </c>
      <c r="O177" s="316" t="s">
        <v>318</v>
      </c>
      <c r="P177" s="346" t="s">
        <v>317</v>
      </c>
      <c r="Q177" s="336" t="s">
        <v>162</v>
      </c>
      <c r="R177" s="336" t="s">
        <v>162</v>
      </c>
      <c r="S177" s="354">
        <v>3577</v>
      </c>
      <c r="T177" s="354">
        <v>2845</v>
      </c>
      <c r="U177" s="311" t="s">
        <v>316</v>
      </c>
      <c r="V177" s="311" t="s">
        <v>315</v>
      </c>
      <c r="W177" s="311" t="s">
        <v>314</v>
      </c>
      <c r="X177" s="535">
        <f>S177+T177</f>
        <v>6422</v>
      </c>
    </row>
    <row r="178" spans="1:25" x14ac:dyDescent="0.2">
      <c r="A178" s="317"/>
      <c r="B178" s="505"/>
      <c r="C178" s="336"/>
      <c r="D178" s="82" t="s">
        <v>47</v>
      </c>
      <c r="E178" s="153">
        <v>44691255</v>
      </c>
      <c r="F178" s="533"/>
      <c r="G178" s="533"/>
      <c r="H178" s="153">
        <v>44691255</v>
      </c>
      <c r="I178" s="153">
        <v>46281161.200000003</v>
      </c>
      <c r="J178" s="550">
        <f>I178-E178</f>
        <v>1589906.200000003</v>
      </c>
      <c r="K178" s="153"/>
      <c r="L178" s="153"/>
      <c r="M178" s="153">
        <v>45661015.799999997</v>
      </c>
      <c r="N178" s="336"/>
      <c r="O178" s="316"/>
      <c r="P178" s="347"/>
      <c r="Q178" s="336"/>
      <c r="R178" s="336"/>
      <c r="S178" s="355"/>
      <c r="T178" s="355"/>
      <c r="U178" s="311"/>
      <c r="V178" s="311"/>
      <c r="W178" s="311"/>
      <c r="X178" s="526"/>
    </row>
    <row r="179" spans="1:25" x14ac:dyDescent="0.2">
      <c r="A179" s="317"/>
      <c r="B179" s="505"/>
      <c r="C179" s="336"/>
      <c r="D179" s="82" t="s">
        <v>50</v>
      </c>
      <c r="E179" s="534"/>
      <c r="F179" s="533"/>
      <c r="G179" s="533"/>
      <c r="H179" s="532"/>
      <c r="I179" s="532"/>
      <c r="J179" s="532"/>
      <c r="K179" s="532"/>
      <c r="L179" s="532"/>
      <c r="M179" s="532"/>
      <c r="N179" s="336"/>
      <c r="O179" s="316"/>
      <c r="P179" s="347"/>
      <c r="Q179" s="336"/>
      <c r="R179" s="336"/>
      <c r="S179" s="355"/>
      <c r="T179" s="355"/>
      <c r="U179" s="311"/>
      <c r="V179" s="311"/>
      <c r="W179" s="311"/>
      <c r="X179" s="526"/>
    </row>
    <row r="180" spans="1:25" ht="22.5" customHeight="1" x14ac:dyDescent="0.2">
      <c r="A180" s="317"/>
      <c r="B180" s="505"/>
      <c r="C180" s="336"/>
      <c r="D180" s="548" t="s">
        <v>53</v>
      </c>
      <c r="E180" s="540">
        <v>0</v>
      </c>
      <c r="F180" s="540">
        <v>1</v>
      </c>
      <c r="G180" s="540">
        <v>2</v>
      </c>
      <c r="H180" s="540">
        <v>0</v>
      </c>
      <c r="I180" s="540">
        <v>0</v>
      </c>
      <c r="J180" s="540">
        <v>5</v>
      </c>
      <c r="K180" s="540">
        <v>6</v>
      </c>
      <c r="L180" s="540">
        <v>7</v>
      </c>
      <c r="M180" s="540">
        <v>0</v>
      </c>
      <c r="N180" s="336"/>
      <c r="O180" s="316"/>
      <c r="P180" s="347"/>
      <c r="Q180" s="336"/>
      <c r="R180" s="336"/>
      <c r="S180" s="355"/>
      <c r="T180" s="355"/>
      <c r="U180" s="311"/>
      <c r="V180" s="311"/>
      <c r="W180" s="311"/>
      <c r="X180" s="526"/>
    </row>
    <row r="181" spans="1:25" x14ac:dyDescent="0.2">
      <c r="A181" s="317"/>
      <c r="B181" s="505"/>
      <c r="C181" s="336"/>
      <c r="D181" s="547"/>
      <c r="E181" s="539"/>
      <c r="F181" s="539"/>
      <c r="G181" s="539"/>
      <c r="H181" s="539"/>
      <c r="I181" s="539"/>
      <c r="J181" s="539"/>
      <c r="K181" s="539"/>
      <c r="L181" s="539"/>
      <c r="M181" s="539"/>
      <c r="N181" s="336"/>
      <c r="O181" s="316"/>
      <c r="P181" s="347"/>
      <c r="Q181" s="336"/>
      <c r="R181" s="336"/>
      <c r="S181" s="355"/>
      <c r="T181" s="355"/>
      <c r="U181" s="311"/>
      <c r="V181" s="311"/>
      <c r="W181" s="311"/>
      <c r="X181" s="526"/>
    </row>
    <row r="182" spans="1:25" x14ac:dyDescent="0.2">
      <c r="A182" s="317"/>
      <c r="B182" s="505"/>
      <c r="C182" s="336"/>
      <c r="D182" s="547"/>
      <c r="E182" s="539"/>
      <c r="F182" s="539"/>
      <c r="G182" s="539"/>
      <c r="H182" s="539"/>
      <c r="I182" s="539"/>
      <c r="J182" s="539"/>
      <c r="K182" s="539"/>
      <c r="L182" s="539"/>
      <c r="M182" s="539"/>
      <c r="N182" s="336"/>
      <c r="O182" s="316"/>
      <c r="P182" s="347"/>
      <c r="Q182" s="336"/>
      <c r="R182" s="336"/>
      <c r="S182" s="355"/>
      <c r="T182" s="355"/>
      <c r="U182" s="311"/>
      <c r="V182" s="311"/>
      <c r="W182" s="311"/>
      <c r="X182" s="526"/>
    </row>
    <row r="183" spans="1:25" x14ac:dyDescent="0.2">
      <c r="A183" s="317"/>
      <c r="B183" s="505"/>
      <c r="C183" s="336"/>
      <c r="D183" s="546"/>
      <c r="E183" s="538"/>
      <c r="F183" s="538"/>
      <c r="G183" s="538"/>
      <c r="H183" s="538"/>
      <c r="I183" s="538"/>
      <c r="J183" s="538"/>
      <c r="K183" s="538"/>
      <c r="L183" s="538"/>
      <c r="M183" s="538"/>
      <c r="N183" s="336"/>
      <c r="O183" s="316"/>
      <c r="P183" s="348"/>
      <c r="Q183" s="336"/>
      <c r="R183" s="336"/>
      <c r="S183" s="356"/>
      <c r="T183" s="356"/>
      <c r="U183" s="311"/>
      <c r="V183" s="311"/>
      <c r="W183" s="311"/>
      <c r="X183" s="522"/>
    </row>
    <row r="184" spans="1:25" x14ac:dyDescent="0.2">
      <c r="A184" s="317"/>
      <c r="B184" s="505"/>
      <c r="C184" s="336" t="s">
        <v>163</v>
      </c>
      <c r="D184" s="82" t="s">
        <v>44</v>
      </c>
      <c r="E184" s="551">
        <v>4959</v>
      </c>
      <c r="F184" s="533"/>
      <c r="G184" s="533"/>
      <c r="H184" s="551">
        <v>4959</v>
      </c>
      <c r="I184" s="551">
        <v>4959</v>
      </c>
      <c r="J184" s="532"/>
      <c r="K184" s="532"/>
      <c r="L184" s="532"/>
      <c r="M184" s="532">
        <v>1139</v>
      </c>
      <c r="N184" s="336" t="s">
        <v>163</v>
      </c>
      <c r="O184" s="316" t="s">
        <v>313</v>
      </c>
      <c r="P184" s="346" t="s">
        <v>312</v>
      </c>
      <c r="Q184" s="336" t="s">
        <v>163</v>
      </c>
      <c r="R184" s="336" t="s">
        <v>163</v>
      </c>
      <c r="S184" s="354">
        <v>589</v>
      </c>
      <c r="T184" s="354">
        <v>549</v>
      </c>
      <c r="U184" s="311" t="s">
        <v>311</v>
      </c>
      <c r="V184" s="311" t="s">
        <v>310</v>
      </c>
      <c r="W184" s="311" t="s">
        <v>309</v>
      </c>
      <c r="X184" s="535">
        <f>S184+T184</f>
        <v>1138</v>
      </c>
      <c r="Y184" s="537"/>
    </row>
    <row r="185" spans="1:25" x14ac:dyDescent="0.2">
      <c r="A185" s="317"/>
      <c r="B185" s="505"/>
      <c r="C185" s="336"/>
      <c r="D185" s="82" t="s">
        <v>47</v>
      </c>
      <c r="E185" s="153">
        <v>44691255</v>
      </c>
      <c r="F185" s="533"/>
      <c r="G185" s="533"/>
      <c r="H185" s="153">
        <v>44691255</v>
      </c>
      <c r="I185" s="153">
        <v>46281161.200000003</v>
      </c>
      <c r="J185" s="550">
        <f>I185-E185</f>
        <v>1589906.200000003</v>
      </c>
      <c r="K185" s="153"/>
      <c r="L185" s="153"/>
      <c r="M185" s="153">
        <v>45661015.799999997</v>
      </c>
      <c r="N185" s="336"/>
      <c r="O185" s="316"/>
      <c r="P185" s="347"/>
      <c r="Q185" s="336"/>
      <c r="R185" s="336"/>
      <c r="S185" s="355"/>
      <c r="T185" s="355"/>
      <c r="U185" s="311"/>
      <c r="V185" s="311"/>
      <c r="W185" s="311"/>
      <c r="X185" s="526"/>
      <c r="Y185" s="537"/>
    </row>
    <row r="186" spans="1:25" x14ac:dyDescent="0.2">
      <c r="A186" s="317"/>
      <c r="B186" s="505"/>
      <c r="C186" s="336"/>
      <c r="D186" s="82" t="s">
        <v>50</v>
      </c>
      <c r="E186" s="534"/>
      <c r="F186" s="533"/>
      <c r="G186" s="533"/>
      <c r="H186" s="532"/>
      <c r="I186" s="532"/>
      <c r="J186" s="532"/>
      <c r="K186" s="532"/>
      <c r="L186" s="532"/>
      <c r="M186" s="532"/>
      <c r="N186" s="336"/>
      <c r="O186" s="316"/>
      <c r="P186" s="347"/>
      <c r="Q186" s="336"/>
      <c r="R186" s="336"/>
      <c r="S186" s="355"/>
      <c r="T186" s="355"/>
      <c r="U186" s="311"/>
      <c r="V186" s="311"/>
      <c r="W186" s="311"/>
      <c r="X186" s="526"/>
      <c r="Y186" s="537"/>
    </row>
    <row r="187" spans="1:25" ht="22.5" customHeight="1" x14ac:dyDescent="0.2">
      <c r="A187" s="317"/>
      <c r="B187" s="505"/>
      <c r="C187" s="336"/>
      <c r="D187" s="548" t="s">
        <v>53</v>
      </c>
      <c r="E187" s="540">
        <v>0</v>
      </c>
      <c r="F187" s="540">
        <v>1</v>
      </c>
      <c r="G187" s="540">
        <v>2</v>
      </c>
      <c r="H187" s="540">
        <v>0</v>
      </c>
      <c r="I187" s="540">
        <v>0</v>
      </c>
      <c r="J187" s="540">
        <v>5</v>
      </c>
      <c r="K187" s="540">
        <v>6</v>
      </c>
      <c r="L187" s="540">
        <v>7</v>
      </c>
      <c r="M187" s="540">
        <v>0</v>
      </c>
      <c r="N187" s="336"/>
      <c r="O187" s="316"/>
      <c r="P187" s="347"/>
      <c r="Q187" s="336"/>
      <c r="R187" s="336"/>
      <c r="S187" s="355"/>
      <c r="T187" s="355"/>
      <c r="U187" s="311"/>
      <c r="V187" s="311"/>
      <c r="W187" s="311"/>
      <c r="X187" s="526"/>
      <c r="Y187" s="537"/>
    </row>
    <row r="188" spans="1:25" x14ac:dyDescent="0.2">
      <c r="A188" s="317"/>
      <c r="B188" s="505"/>
      <c r="C188" s="336"/>
      <c r="D188" s="547"/>
      <c r="E188" s="539"/>
      <c r="F188" s="539"/>
      <c r="G188" s="539"/>
      <c r="H188" s="539"/>
      <c r="I188" s="539"/>
      <c r="J188" s="539"/>
      <c r="K188" s="539"/>
      <c r="L188" s="539"/>
      <c r="M188" s="539"/>
      <c r="N188" s="336"/>
      <c r="O188" s="316"/>
      <c r="P188" s="347"/>
      <c r="Q188" s="336"/>
      <c r="R188" s="336"/>
      <c r="S188" s="355"/>
      <c r="T188" s="355"/>
      <c r="U188" s="311"/>
      <c r="V188" s="311"/>
      <c r="W188" s="311"/>
      <c r="X188" s="526"/>
      <c r="Y188" s="537"/>
    </row>
    <row r="189" spans="1:25" x14ac:dyDescent="0.2">
      <c r="A189" s="317"/>
      <c r="B189" s="505"/>
      <c r="C189" s="336"/>
      <c r="D189" s="547"/>
      <c r="E189" s="539"/>
      <c r="F189" s="539"/>
      <c r="G189" s="539"/>
      <c r="H189" s="539"/>
      <c r="I189" s="539"/>
      <c r="J189" s="539"/>
      <c r="K189" s="539"/>
      <c r="L189" s="539"/>
      <c r="M189" s="539"/>
      <c r="N189" s="336"/>
      <c r="O189" s="316"/>
      <c r="P189" s="347"/>
      <c r="Q189" s="336"/>
      <c r="R189" s="336"/>
      <c r="S189" s="355"/>
      <c r="T189" s="355"/>
      <c r="U189" s="311"/>
      <c r="V189" s="311"/>
      <c r="W189" s="311"/>
      <c r="X189" s="526"/>
      <c r="Y189" s="537"/>
    </row>
    <row r="190" spans="1:25" x14ac:dyDescent="0.2">
      <c r="A190" s="317"/>
      <c r="B190" s="505"/>
      <c r="C190" s="336"/>
      <c r="D190" s="546"/>
      <c r="E190" s="538"/>
      <c r="F190" s="538"/>
      <c r="G190" s="538"/>
      <c r="H190" s="538"/>
      <c r="I190" s="538"/>
      <c r="J190" s="538"/>
      <c r="K190" s="538"/>
      <c r="L190" s="538"/>
      <c r="M190" s="538"/>
      <c r="N190" s="336"/>
      <c r="O190" s="316"/>
      <c r="P190" s="348"/>
      <c r="Q190" s="336"/>
      <c r="R190" s="336"/>
      <c r="S190" s="356"/>
      <c r="T190" s="356"/>
      <c r="U190" s="311"/>
      <c r="V190" s="311"/>
      <c r="W190" s="311"/>
      <c r="X190" s="522"/>
    </row>
    <row r="191" spans="1:25" x14ac:dyDescent="0.2">
      <c r="A191" s="317"/>
      <c r="B191" s="505"/>
      <c r="C191" s="336" t="s">
        <v>164</v>
      </c>
      <c r="D191" s="82" t="s">
        <v>44</v>
      </c>
      <c r="E191" s="551">
        <v>2716</v>
      </c>
      <c r="F191" s="533"/>
      <c r="G191" s="533"/>
      <c r="H191" s="532">
        <v>2716</v>
      </c>
      <c r="I191" s="532">
        <v>2716</v>
      </c>
      <c r="J191" s="532"/>
      <c r="K191" s="532"/>
      <c r="L191" s="532"/>
      <c r="M191" s="532">
        <v>1684</v>
      </c>
      <c r="N191" s="336" t="s">
        <v>164</v>
      </c>
      <c r="O191" s="316" t="s">
        <v>308</v>
      </c>
      <c r="P191" s="346" t="s">
        <v>307</v>
      </c>
      <c r="Q191" s="336" t="s">
        <v>164</v>
      </c>
      <c r="R191" s="336" t="s">
        <v>164</v>
      </c>
      <c r="S191" s="354">
        <v>738</v>
      </c>
      <c r="T191" s="354">
        <v>945</v>
      </c>
      <c r="U191" s="311" t="s">
        <v>306</v>
      </c>
      <c r="V191" s="311" t="s">
        <v>305</v>
      </c>
      <c r="W191" s="311" t="s">
        <v>304</v>
      </c>
      <c r="X191" s="554">
        <f>S191+T191</f>
        <v>1683</v>
      </c>
      <c r="Y191" s="537"/>
    </row>
    <row r="192" spans="1:25" x14ac:dyDescent="0.2">
      <c r="A192" s="317"/>
      <c r="B192" s="505"/>
      <c r="C192" s="336"/>
      <c r="D192" s="82" t="s">
        <v>47</v>
      </c>
      <c r="E192" s="153">
        <v>44691255</v>
      </c>
      <c r="F192" s="533"/>
      <c r="G192" s="533"/>
      <c r="H192" s="153">
        <v>44691255</v>
      </c>
      <c r="I192" s="153">
        <v>46281161.200000003</v>
      </c>
      <c r="J192" s="550">
        <f>I192-E192</f>
        <v>1589906.200000003</v>
      </c>
      <c r="K192" s="153"/>
      <c r="L192" s="153"/>
      <c r="M192" s="153">
        <v>45661015.799999997</v>
      </c>
      <c r="N192" s="336"/>
      <c r="O192" s="316"/>
      <c r="P192" s="347"/>
      <c r="Q192" s="336"/>
      <c r="R192" s="336"/>
      <c r="S192" s="355"/>
      <c r="T192" s="355"/>
      <c r="U192" s="311"/>
      <c r="V192" s="311"/>
      <c r="W192" s="311"/>
      <c r="X192" s="553"/>
      <c r="Y192" s="537"/>
    </row>
    <row r="193" spans="1:25" x14ac:dyDescent="0.2">
      <c r="A193" s="317"/>
      <c r="B193" s="505"/>
      <c r="C193" s="336"/>
      <c r="D193" s="82" t="s">
        <v>50</v>
      </c>
      <c r="E193" s="534"/>
      <c r="F193" s="533"/>
      <c r="G193" s="533"/>
      <c r="H193" s="532"/>
      <c r="I193" s="532"/>
      <c r="J193" s="532"/>
      <c r="K193" s="532"/>
      <c r="L193" s="532"/>
      <c r="M193" s="532"/>
      <c r="N193" s="336"/>
      <c r="O193" s="316"/>
      <c r="P193" s="347"/>
      <c r="Q193" s="336"/>
      <c r="R193" s="336"/>
      <c r="S193" s="355"/>
      <c r="T193" s="355"/>
      <c r="U193" s="311"/>
      <c r="V193" s="311"/>
      <c r="W193" s="311"/>
      <c r="X193" s="553"/>
      <c r="Y193" s="537"/>
    </row>
    <row r="194" spans="1:25" ht="22.5" customHeight="1" x14ac:dyDescent="0.2">
      <c r="A194" s="317"/>
      <c r="B194" s="505"/>
      <c r="C194" s="336"/>
      <c r="D194" s="548" t="s">
        <v>53</v>
      </c>
      <c r="E194" s="540">
        <v>0</v>
      </c>
      <c r="F194" s="540">
        <v>1</v>
      </c>
      <c r="G194" s="540">
        <v>2</v>
      </c>
      <c r="H194" s="540">
        <v>0</v>
      </c>
      <c r="I194" s="540">
        <v>0</v>
      </c>
      <c r="J194" s="540">
        <v>5</v>
      </c>
      <c r="K194" s="540">
        <v>6</v>
      </c>
      <c r="L194" s="540">
        <v>7</v>
      </c>
      <c r="M194" s="540">
        <v>0</v>
      </c>
      <c r="N194" s="336"/>
      <c r="O194" s="316"/>
      <c r="P194" s="347"/>
      <c r="Q194" s="336"/>
      <c r="R194" s="336"/>
      <c r="S194" s="355"/>
      <c r="T194" s="355"/>
      <c r="U194" s="311"/>
      <c r="V194" s="311"/>
      <c r="W194" s="311"/>
      <c r="X194" s="553"/>
      <c r="Y194" s="537"/>
    </row>
    <row r="195" spans="1:25" x14ac:dyDescent="0.2">
      <c r="A195" s="317"/>
      <c r="B195" s="505"/>
      <c r="C195" s="336"/>
      <c r="D195" s="547"/>
      <c r="E195" s="539"/>
      <c r="F195" s="539"/>
      <c r="G195" s="539"/>
      <c r="H195" s="539"/>
      <c r="I195" s="539"/>
      <c r="J195" s="539"/>
      <c r="K195" s="539"/>
      <c r="L195" s="539"/>
      <c r="M195" s="539"/>
      <c r="N195" s="336"/>
      <c r="O195" s="316"/>
      <c r="P195" s="347"/>
      <c r="Q195" s="336"/>
      <c r="R195" s="336"/>
      <c r="S195" s="355"/>
      <c r="T195" s="355"/>
      <c r="U195" s="311"/>
      <c r="V195" s="311"/>
      <c r="W195" s="311"/>
      <c r="X195" s="553"/>
      <c r="Y195" s="537"/>
    </row>
    <row r="196" spans="1:25" x14ac:dyDescent="0.2">
      <c r="A196" s="317"/>
      <c r="B196" s="505"/>
      <c r="C196" s="336"/>
      <c r="D196" s="547"/>
      <c r="E196" s="539"/>
      <c r="F196" s="539"/>
      <c r="G196" s="539"/>
      <c r="H196" s="539"/>
      <c r="I196" s="539"/>
      <c r="J196" s="539"/>
      <c r="K196" s="539"/>
      <c r="L196" s="539"/>
      <c r="M196" s="539"/>
      <c r="N196" s="336"/>
      <c r="O196" s="316"/>
      <c r="P196" s="347"/>
      <c r="Q196" s="336"/>
      <c r="R196" s="336"/>
      <c r="S196" s="355"/>
      <c r="T196" s="355"/>
      <c r="U196" s="311"/>
      <c r="V196" s="311"/>
      <c r="W196" s="311"/>
      <c r="X196" s="553"/>
      <c r="Y196" s="537"/>
    </row>
    <row r="197" spans="1:25" x14ac:dyDescent="0.2">
      <c r="A197" s="317"/>
      <c r="B197" s="505"/>
      <c r="C197" s="336"/>
      <c r="D197" s="546"/>
      <c r="E197" s="538"/>
      <c r="F197" s="538"/>
      <c r="G197" s="538"/>
      <c r="H197" s="538"/>
      <c r="I197" s="538"/>
      <c r="J197" s="538"/>
      <c r="K197" s="538"/>
      <c r="L197" s="538"/>
      <c r="M197" s="538"/>
      <c r="N197" s="336"/>
      <c r="O197" s="316"/>
      <c r="P197" s="348"/>
      <c r="Q197" s="336"/>
      <c r="R197" s="336"/>
      <c r="S197" s="356"/>
      <c r="T197" s="356"/>
      <c r="U197" s="311"/>
      <c r="V197" s="311"/>
      <c r="W197" s="311"/>
      <c r="X197" s="552"/>
    </row>
    <row r="198" spans="1:25" x14ac:dyDescent="0.2">
      <c r="A198" s="317"/>
      <c r="B198" s="505"/>
      <c r="C198" s="336" t="s">
        <v>165</v>
      </c>
      <c r="D198" s="82" t="s">
        <v>44</v>
      </c>
      <c r="E198" s="551">
        <v>2907</v>
      </c>
      <c r="F198" s="533"/>
      <c r="G198" s="533"/>
      <c r="H198" s="532">
        <v>2907</v>
      </c>
      <c r="I198" s="532">
        <v>2907</v>
      </c>
      <c r="J198" s="532"/>
      <c r="K198" s="532"/>
      <c r="L198" s="532"/>
      <c r="M198" s="532">
        <v>4061</v>
      </c>
      <c r="N198" s="336" t="s">
        <v>165</v>
      </c>
      <c r="O198" s="316" t="s">
        <v>303</v>
      </c>
      <c r="P198" s="346" t="s">
        <v>302</v>
      </c>
      <c r="Q198" s="336" t="s">
        <v>165</v>
      </c>
      <c r="R198" s="336" t="s">
        <v>165</v>
      </c>
      <c r="S198" s="354">
        <v>1996</v>
      </c>
      <c r="T198" s="354">
        <v>2063</v>
      </c>
      <c r="U198" s="311" t="s">
        <v>301</v>
      </c>
      <c r="V198" s="311" t="s">
        <v>300</v>
      </c>
      <c r="W198" s="311" t="s">
        <v>299</v>
      </c>
      <c r="X198" s="535">
        <f>S198+T198</f>
        <v>4059</v>
      </c>
      <c r="Y198" s="537"/>
    </row>
    <row r="199" spans="1:25" x14ac:dyDescent="0.2">
      <c r="A199" s="317"/>
      <c r="B199" s="505"/>
      <c r="C199" s="336"/>
      <c r="D199" s="82" t="s">
        <v>47</v>
      </c>
      <c r="E199" s="153">
        <v>44691255</v>
      </c>
      <c r="F199" s="533"/>
      <c r="G199" s="533"/>
      <c r="H199" s="153">
        <v>44691255</v>
      </c>
      <c r="I199" s="153">
        <v>46281161.200000003</v>
      </c>
      <c r="J199" s="550">
        <f>I199-E199</f>
        <v>1589906.200000003</v>
      </c>
      <c r="K199" s="153"/>
      <c r="L199" s="153"/>
      <c r="M199" s="153">
        <v>45661015.799999997</v>
      </c>
      <c r="N199" s="336"/>
      <c r="O199" s="316"/>
      <c r="P199" s="347"/>
      <c r="Q199" s="336"/>
      <c r="R199" s="336"/>
      <c r="S199" s="355"/>
      <c r="T199" s="355"/>
      <c r="U199" s="311"/>
      <c r="V199" s="311"/>
      <c r="W199" s="311"/>
      <c r="X199" s="526"/>
      <c r="Y199" s="537"/>
    </row>
    <row r="200" spans="1:25" x14ac:dyDescent="0.2">
      <c r="A200" s="317"/>
      <c r="B200" s="505"/>
      <c r="C200" s="336"/>
      <c r="D200" s="82" t="s">
        <v>50</v>
      </c>
      <c r="E200" s="534"/>
      <c r="F200" s="533"/>
      <c r="G200" s="533"/>
      <c r="H200" s="532"/>
      <c r="I200" s="532"/>
      <c r="J200" s="532"/>
      <c r="K200" s="532"/>
      <c r="L200" s="532"/>
      <c r="M200" s="532"/>
      <c r="N200" s="336"/>
      <c r="O200" s="316"/>
      <c r="P200" s="347"/>
      <c r="Q200" s="336"/>
      <c r="R200" s="336"/>
      <c r="S200" s="355"/>
      <c r="T200" s="355"/>
      <c r="U200" s="311"/>
      <c r="V200" s="311"/>
      <c r="W200" s="311"/>
      <c r="X200" s="526"/>
      <c r="Y200" s="537"/>
    </row>
    <row r="201" spans="1:25" ht="22.5" customHeight="1" x14ac:dyDescent="0.2">
      <c r="A201" s="317"/>
      <c r="B201" s="505"/>
      <c r="C201" s="336"/>
      <c r="D201" s="548" t="s">
        <v>53</v>
      </c>
      <c r="E201" s="540">
        <v>0</v>
      </c>
      <c r="F201" s="540">
        <v>1</v>
      </c>
      <c r="G201" s="540">
        <v>2</v>
      </c>
      <c r="H201" s="540">
        <v>0</v>
      </c>
      <c r="I201" s="540">
        <v>0</v>
      </c>
      <c r="J201" s="540">
        <v>5</v>
      </c>
      <c r="K201" s="540">
        <v>6</v>
      </c>
      <c r="L201" s="540">
        <v>7</v>
      </c>
      <c r="M201" s="540">
        <v>0</v>
      </c>
      <c r="N201" s="336"/>
      <c r="O201" s="316"/>
      <c r="P201" s="347"/>
      <c r="Q201" s="336"/>
      <c r="R201" s="336"/>
      <c r="S201" s="355"/>
      <c r="T201" s="355"/>
      <c r="U201" s="311"/>
      <c r="V201" s="311"/>
      <c r="W201" s="311"/>
      <c r="X201" s="526"/>
      <c r="Y201" s="537"/>
    </row>
    <row r="202" spans="1:25" x14ac:dyDescent="0.2">
      <c r="A202" s="317"/>
      <c r="B202" s="505"/>
      <c r="C202" s="336"/>
      <c r="D202" s="547"/>
      <c r="E202" s="539"/>
      <c r="F202" s="539"/>
      <c r="G202" s="539"/>
      <c r="H202" s="539"/>
      <c r="I202" s="539"/>
      <c r="J202" s="539"/>
      <c r="K202" s="539"/>
      <c r="L202" s="539"/>
      <c r="M202" s="539"/>
      <c r="N202" s="336"/>
      <c r="O202" s="316"/>
      <c r="P202" s="347"/>
      <c r="Q202" s="336"/>
      <c r="R202" s="336"/>
      <c r="S202" s="355"/>
      <c r="T202" s="355"/>
      <c r="U202" s="311"/>
      <c r="V202" s="311"/>
      <c r="W202" s="311"/>
      <c r="X202" s="526"/>
      <c r="Y202" s="537"/>
    </row>
    <row r="203" spans="1:25" x14ac:dyDescent="0.2">
      <c r="A203" s="317"/>
      <c r="B203" s="505"/>
      <c r="C203" s="336"/>
      <c r="D203" s="547"/>
      <c r="E203" s="539"/>
      <c r="F203" s="539"/>
      <c r="G203" s="539"/>
      <c r="H203" s="539"/>
      <c r="I203" s="539"/>
      <c r="J203" s="539"/>
      <c r="K203" s="539"/>
      <c r="L203" s="539"/>
      <c r="M203" s="539"/>
      <c r="N203" s="336"/>
      <c r="O203" s="316"/>
      <c r="P203" s="347"/>
      <c r="Q203" s="336"/>
      <c r="R203" s="336"/>
      <c r="S203" s="355"/>
      <c r="T203" s="355"/>
      <c r="U203" s="311"/>
      <c r="V203" s="311"/>
      <c r="W203" s="311"/>
      <c r="X203" s="526"/>
      <c r="Y203" s="537"/>
    </row>
    <row r="204" spans="1:25" x14ac:dyDescent="0.2">
      <c r="A204" s="317"/>
      <c r="B204" s="505"/>
      <c r="C204" s="336"/>
      <c r="D204" s="546"/>
      <c r="E204" s="538"/>
      <c r="F204" s="538"/>
      <c r="G204" s="538"/>
      <c r="H204" s="538"/>
      <c r="I204" s="538"/>
      <c r="J204" s="538"/>
      <c r="K204" s="538"/>
      <c r="L204" s="538"/>
      <c r="M204" s="538"/>
      <c r="N204" s="336"/>
      <c r="O204" s="316"/>
      <c r="P204" s="348"/>
      <c r="Q204" s="336"/>
      <c r="R204" s="336"/>
      <c r="S204" s="356"/>
      <c r="T204" s="356"/>
      <c r="U204" s="311"/>
      <c r="V204" s="311"/>
      <c r="W204" s="311"/>
      <c r="X204" s="522"/>
    </row>
    <row r="205" spans="1:25" x14ac:dyDescent="0.2">
      <c r="A205" s="317"/>
      <c r="B205" s="505"/>
      <c r="C205" s="336" t="s">
        <v>166</v>
      </c>
      <c r="D205" s="82" t="s">
        <v>44</v>
      </c>
      <c r="E205" s="551">
        <v>3049</v>
      </c>
      <c r="F205" s="533"/>
      <c r="G205" s="533"/>
      <c r="H205" s="551">
        <v>3049</v>
      </c>
      <c r="I205" s="551">
        <v>3049</v>
      </c>
      <c r="J205" s="532"/>
      <c r="K205" s="532"/>
      <c r="L205" s="532"/>
      <c r="M205" s="532">
        <v>2547</v>
      </c>
      <c r="N205" s="336" t="s">
        <v>166</v>
      </c>
      <c r="O205" s="316" t="s">
        <v>298</v>
      </c>
      <c r="P205" s="346" t="s">
        <v>297</v>
      </c>
      <c r="Q205" s="336" t="s">
        <v>166</v>
      </c>
      <c r="R205" s="336" t="s">
        <v>166</v>
      </c>
      <c r="S205" s="354">
        <v>1255</v>
      </c>
      <c r="T205" s="354">
        <v>1292</v>
      </c>
      <c r="U205" s="311" t="s">
        <v>296</v>
      </c>
      <c r="V205" s="311" t="s">
        <v>295</v>
      </c>
      <c r="W205" s="311" t="s">
        <v>294</v>
      </c>
      <c r="X205" s="535">
        <f>S205+T205</f>
        <v>2547</v>
      </c>
    </row>
    <row r="206" spans="1:25" x14ac:dyDescent="0.2">
      <c r="A206" s="317"/>
      <c r="B206" s="505"/>
      <c r="C206" s="336"/>
      <c r="D206" s="82" t="s">
        <v>47</v>
      </c>
      <c r="E206" s="153">
        <v>44691256</v>
      </c>
      <c r="F206" s="533"/>
      <c r="G206" s="533"/>
      <c r="H206" s="153">
        <v>44691256</v>
      </c>
      <c r="I206" s="153">
        <v>46281161.200000003</v>
      </c>
      <c r="J206" s="550">
        <f>I206-E206</f>
        <v>1589905.200000003</v>
      </c>
      <c r="K206" s="153"/>
      <c r="L206" s="153"/>
      <c r="M206" s="153">
        <v>45661015.799999997</v>
      </c>
      <c r="N206" s="336"/>
      <c r="O206" s="316"/>
      <c r="P206" s="347"/>
      <c r="Q206" s="336"/>
      <c r="R206" s="336"/>
      <c r="S206" s="355"/>
      <c r="T206" s="355"/>
      <c r="U206" s="311"/>
      <c r="V206" s="311"/>
      <c r="W206" s="311"/>
      <c r="X206" s="526"/>
    </row>
    <row r="207" spans="1:25" x14ac:dyDescent="0.2">
      <c r="A207" s="317"/>
      <c r="B207" s="505"/>
      <c r="C207" s="336"/>
      <c r="D207" s="82" t="s">
        <v>50</v>
      </c>
      <c r="E207" s="549"/>
      <c r="F207" s="533"/>
      <c r="G207" s="533"/>
      <c r="H207" s="532"/>
      <c r="I207" s="532"/>
      <c r="J207" s="532"/>
      <c r="K207" s="532"/>
      <c r="L207" s="532"/>
      <c r="M207" s="532"/>
      <c r="N207" s="336"/>
      <c r="O207" s="316"/>
      <c r="P207" s="347"/>
      <c r="Q207" s="336"/>
      <c r="R207" s="336"/>
      <c r="S207" s="355"/>
      <c r="T207" s="355"/>
      <c r="U207" s="311"/>
      <c r="V207" s="311"/>
      <c r="W207" s="311"/>
      <c r="X207" s="526"/>
    </row>
    <row r="208" spans="1:25" ht="22.5" customHeight="1" x14ac:dyDescent="0.2">
      <c r="A208" s="317"/>
      <c r="B208" s="505"/>
      <c r="C208" s="336"/>
      <c r="D208" s="548" t="s">
        <v>53</v>
      </c>
      <c r="E208" s="540">
        <v>0</v>
      </c>
      <c r="F208" s="540">
        <v>1</v>
      </c>
      <c r="G208" s="540">
        <v>2</v>
      </c>
      <c r="H208" s="540">
        <v>0</v>
      </c>
      <c r="I208" s="540">
        <v>0</v>
      </c>
      <c r="J208" s="540">
        <v>5</v>
      </c>
      <c r="K208" s="540">
        <v>6</v>
      </c>
      <c r="L208" s="540">
        <v>7</v>
      </c>
      <c r="M208" s="540">
        <v>0</v>
      </c>
      <c r="N208" s="336"/>
      <c r="O208" s="316"/>
      <c r="P208" s="347"/>
      <c r="Q208" s="336"/>
      <c r="R208" s="336"/>
      <c r="S208" s="355"/>
      <c r="T208" s="355"/>
      <c r="U208" s="311"/>
      <c r="V208" s="311"/>
      <c r="W208" s="311"/>
      <c r="X208" s="526"/>
    </row>
    <row r="209" spans="1:25" x14ac:dyDescent="0.2">
      <c r="A209" s="317"/>
      <c r="B209" s="505"/>
      <c r="C209" s="336"/>
      <c r="D209" s="547"/>
      <c r="E209" s="539"/>
      <c r="F209" s="539"/>
      <c r="G209" s="539"/>
      <c r="H209" s="539"/>
      <c r="I209" s="539"/>
      <c r="J209" s="539"/>
      <c r="K209" s="539"/>
      <c r="L209" s="539"/>
      <c r="M209" s="539"/>
      <c r="N209" s="336"/>
      <c r="O209" s="316"/>
      <c r="P209" s="347"/>
      <c r="Q209" s="336"/>
      <c r="R209" s="336"/>
      <c r="S209" s="355"/>
      <c r="T209" s="355"/>
      <c r="U209" s="311"/>
      <c r="V209" s="311"/>
      <c r="W209" s="311"/>
      <c r="X209" s="526"/>
    </row>
    <row r="210" spans="1:25" x14ac:dyDescent="0.2">
      <c r="A210" s="317"/>
      <c r="B210" s="505"/>
      <c r="C210" s="336"/>
      <c r="D210" s="547"/>
      <c r="E210" s="539"/>
      <c r="F210" s="539"/>
      <c r="G210" s="539"/>
      <c r="H210" s="539"/>
      <c r="I210" s="539"/>
      <c r="J210" s="539"/>
      <c r="K210" s="539"/>
      <c r="L210" s="539"/>
      <c r="M210" s="539"/>
      <c r="N210" s="336"/>
      <c r="O210" s="316"/>
      <c r="P210" s="347"/>
      <c r="Q210" s="336"/>
      <c r="R210" s="336"/>
      <c r="S210" s="355"/>
      <c r="T210" s="355"/>
      <c r="U210" s="311"/>
      <c r="V210" s="311"/>
      <c r="W210" s="311"/>
      <c r="X210" s="526"/>
    </row>
    <row r="211" spans="1:25" x14ac:dyDescent="0.2">
      <c r="A211" s="317"/>
      <c r="B211" s="505"/>
      <c r="C211" s="336"/>
      <c r="D211" s="546"/>
      <c r="E211" s="538"/>
      <c r="F211" s="538"/>
      <c r="G211" s="538"/>
      <c r="H211" s="538"/>
      <c r="I211" s="538"/>
      <c r="J211" s="538"/>
      <c r="K211" s="538"/>
      <c r="L211" s="538"/>
      <c r="M211" s="538"/>
      <c r="N211" s="336"/>
      <c r="O211" s="316"/>
      <c r="P211" s="348"/>
      <c r="Q211" s="336"/>
      <c r="R211" s="336"/>
      <c r="S211" s="356"/>
      <c r="T211" s="356"/>
      <c r="U211" s="311"/>
      <c r="V211" s="311"/>
      <c r="W211" s="311"/>
      <c r="X211" s="522"/>
    </row>
    <row r="212" spans="1:25" x14ac:dyDescent="0.2">
      <c r="A212" s="317"/>
      <c r="B212" s="505"/>
      <c r="C212" s="336" t="s">
        <v>46</v>
      </c>
      <c r="D212" s="82" t="s">
        <v>44</v>
      </c>
      <c r="E212" s="551">
        <v>720</v>
      </c>
      <c r="F212" s="533"/>
      <c r="G212" s="533"/>
      <c r="H212" s="532">
        <v>720</v>
      </c>
      <c r="I212" s="532">
        <v>720</v>
      </c>
      <c r="J212" s="532"/>
      <c r="K212" s="532"/>
      <c r="L212" s="532"/>
      <c r="M212" s="532">
        <v>528</v>
      </c>
      <c r="N212" s="336" t="s">
        <v>46</v>
      </c>
      <c r="O212" s="316" t="s">
        <v>293</v>
      </c>
      <c r="P212" s="346" t="s">
        <v>292</v>
      </c>
      <c r="Q212" s="336" t="s">
        <v>46</v>
      </c>
      <c r="R212" s="336" t="s">
        <v>46</v>
      </c>
      <c r="S212" s="354">
        <v>318</v>
      </c>
      <c r="T212" s="354">
        <v>195</v>
      </c>
      <c r="U212" s="311" t="s">
        <v>291</v>
      </c>
      <c r="V212" s="311" t="s">
        <v>290</v>
      </c>
      <c r="W212" s="311" t="s">
        <v>289</v>
      </c>
      <c r="X212" s="535">
        <f>S212+T212</f>
        <v>513</v>
      </c>
      <c r="Y212" s="537"/>
    </row>
    <row r="213" spans="1:25" x14ac:dyDescent="0.2">
      <c r="A213" s="317"/>
      <c r="B213" s="505"/>
      <c r="C213" s="336"/>
      <c r="D213" s="82" t="s">
        <v>47</v>
      </c>
      <c r="E213" s="153">
        <v>44691255</v>
      </c>
      <c r="F213" s="533"/>
      <c r="G213" s="533"/>
      <c r="H213" s="153">
        <v>44691255</v>
      </c>
      <c r="I213" s="153">
        <v>46281161.200000003</v>
      </c>
      <c r="J213" s="550">
        <f>I213-E213</f>
        <v>1589906.200000003</v>
      </c>
      <c r="K213" s="153"/>
      <c r="L213" s="153"/>
      <c r="M213" s="153">
        <v>45661015.799999997</v>
      </c>
      <c r="N213" s="336"/>
      <c r="O213" s="316"/>
      <c r="P213" s="347"/>
      <c r="Q213" s="336"/>
      <c r="R213" s="336"/>
      <c r="S213" s="355"/>
      <c r="T213" s="355"/>
      <c r="U213" s="311"/>
      <c r="V213" s="311"/>
      <c r="W213" s="311"/>
      <c r="X213" s="526"/>
      <c r="Y213" s="537"/>
    </row>
    <row r="214" spans="1:25" x14ac:dyDescent="0.2">
      <c r="A214" s="317"/>
      <c r="B214" s="505"/>
      <c r="C214" s="336"/>
      <c r="D214" s="82" t="s">
        <v>50</v>
      </c>
      <c r="E214" s="549"/>
      <c r="F214" s="533"/>
      <c r="G214" s="533"/>
      <c r="H214" s="532"/>
      <c r="I214" s="532"/>
      <c r="J214" s="532"/>
      <c r="K214" s="532"/>
      <c r="L214" s="532"/>
      <c r="M214" s="532"/>
      <c r="N214" s="336"/>
      <c r="O214" s="316"/>
      <c r="P214" s="347"/>
      <c r="Q214" s="336"/>
      <c r="R214" s="336"/>
      <c r="S214" s="355"/>
      <c r="T214" s="355"/>
      <c r="U214" s="311"/>
      <c r="V214" s="311"/>
      <c r="W214" s="311"/>
      <c r="X214" s="526"/>
      <c r="Y214" s="537"/>
    </row>
    <row r="215" spans="1:25" ht="22.5" customHeight="1" x14ac:dyDescent="0.2">
      <c r="A215" s="317"/>
      <c r="B215" s="505"/>
      <c r="C215" s="336"/>
      <c r="D215" s="548" t="s">
        <v>53</v>
      </c>
      <c r="E215" s="540">
        <v>0</v>
      </c>
      <c r="F215" s="540">
        <v>1</v>
      </c>
      <c r="G215" s="540">
        <v>2</v>
      </c>
      <c r="H215" s="540">
        <v>0</v>
      </c>
      <c r="I215" s="540">
        <v>0</v>
      </c>
      <c r="J215" s="540">
        <v>5</v>
      </c>
      <c r="K215" s="540">
        <v>6</v>
      </c>
      <c r="L215" s="540">
        <v>7</v>
      </c>
      <c r="M215" s="540">
        <v>0</v>
      </c>
      <c r="N215" s="336"/>
      <c r="O215" s="316"/>
      <c r="P215" s="347"/>
      <c r="Q215" s="336"/>
      <c r="R215" s="336"/>
      <c r="S215" s="355"/>
      <c r="T215" s="355"/>
      <c r="U215" s="311"/>
      <c r="V215" s="311"/>
      <c r="W215" s="311"/>
      <c r="X215" s="526"/>
      <c r="Y215" s="537"/>
    </row>
    <row r="216" spans="1:25" x14ac:dyDescent="0.2">
      <c r="A216" s="317"/>
      <c r="B216" s="505"/>
      <c r="C216" s="336"/>
      <c r="D216" s="547"/>
      <c r="E216" s="539"/>
      <c r="F216" s="539"/>
      <c r="G216" s="539"/>
      <c r="H216" s="539"/>
      <c r="I216" s="539"/>
      <c r="J216" s="539"/>
      <c r="K216" s="539"/>
      <c r="L216" s="539"/>
      <c r="M216" s="539"/>
      <c r="N216" s="336"/>
      <c r="O216" s="316"/>
      <c r="P216" s="347"/>
      <c r="Q216" s="336"/>
      <c r="R216" s="336"/>
      <c r="S216" s="355"/>
      <c r="T216" s="355"/>
      <c r="U216" s="311"/>
      <c r="V216" s="311"/>
      <c r="W216" s="311"/>
      <c r="X216" s="526"/>
      <c r="Y216" s="537"/>
    </row>
    <row r="217" spans="1:25" x14ac:dyDescent="0.2">
      <c r="A217" s="317"/>
      <c r="B217" s="505"/>
      <c r="C217" s="336"/>
      <c r="D217" s="547"/>
      <c r="E217" s="539"/>
      <c r="F217" s="539"/>
      <c r="G217" s="539"/>
      <c r="H217" s="539"/>
      <c r="I217" s="539"/>
      <c r="J217" s="539"/>
      <c r="K217" s="539"/>
      <c r="L217" s="539"/>
      <c r="M217" s="539"/>
      <c r="N217" s="336"/>
      <c r="O217" s="316"/>
      <c r="P217" s="347"/>
      <c r="Q217" s="336"/>
      <c r="R217" s="336"/>
      <c r="S217" s="355"/>
      <c r="T217" s="355"/>
      <c r="U217" s="311"/>
      <c r="V217" s="311"/>
      <c r="W217" s="311"/>
      <c r="X217" s="526"/>
      <c r="Y217" s="537"/>
    </row>
    <row r="218" spans="1:25" x14ac:dyDescent="0.2">
      <c r="A218" s="317"/>
      <c r="B218" s="505"/>
      <c r="C218" s="336"/>
      <c r="D218" s="546"/>
      <c r="E218" s="538"/>
      <c r="F218" s="538"/>
      <c r="G218" s="538"/>
      <c r="H218" s="538"/>
      <c r="I218" s="538"/>
      <c r="J218" s="538"/>
      <c r="K218" s="538"/>
      <c r="L218" s="538"/>
      <c r="M218" s="538"/>
      <c r="N218" s="336"/>
      <c r="O218" s="316"/>
      <c r="P218" s="348"/>
      <c r="Q218" s="336"/>
      <c r="R218" s="336"/>
      <c r="S218" s="356"/>
      <c r="T218" s="356"/>
      <c r="U218" s="311"/>
      <c r="V218" s="311"/>
      <c r="W218" s="311"/>
      <c r="X218" s="522"/>
    </row>
    <row r="219" spans="1:25" x14ac:dyDescent="0.2">
      <c r="A219" s="317"/>
      <c r="B219" s="505"/>
      <c r="C219" s="336" t="s">
        <v>48</v>
      </c>
      <c r="D219" s="82" t="s">
        <v>44</v>
      </c>
      <c r="E219" s="551">
        <v>1079</v>
      </c>
      <c r="F219" s="533"/>
      <c r="G219" s="533"/>
      <c r="H219" s="532">
        <v>1079</v>
      </c>
      <c r="I219" s="532">
        <v>1079</v>
      </c>
      <c r="J219" s="532"/>
      <c r="K219" s="532"/>
      <c r="L219" s="532"/>
      <c r="M219" s="532">
        <v>937</v>
      </c>
      <c r="N219" s="336" t="s">
        <v>48</v>
      </c>
      <c r="O219" s="316" t="s">
        <v>288</v>
      </c>
      <c r="P219" s="555" t="s">
        <v>287</v>
      </c>
      <c r="Q219" s="336" t="s">
        <v>48</v>
      </c>
      <c r="R219" s="336" t="s">
        <v>48</v>
      </c>
      <c r="S219" s="354">
        <v>469</v>
      </c>
      <c r="T219" s="354">
        <v>468</v>
      </c>
      <c r="U219" s="311" t="s">
        <v>286</v>
      </c>
      <c r="V219" s="311" t="s">
        <v>285</v>
      </c>
      <c r="W219" s="311" t="s">
        <v>284</v>
      </c>
      <c r="X219" s="554">
        <f>S219+T219</f>
        <v>937</v>
      </c>
    </row>
    <row r="220" spans="1:25" x14ac:dyDescent="0.2">
      <c r="A220" s="317"/>
      <c r="B220" s="505"/>
      <c r="C220" s="336"/>
      <c r="D220" s="82" t="s">
        <v>47</v>
      </c>
      <c r="E220" s="153">
        <v>44691255</v>
      </c>
      <c r="F220" s="533"/>
      <c r="G220" s="533"/>
      <c r="H220" s="153">
        <v>44691255</v>
      </c>
      <c r="I220" s="153">
        <v>46281161.200000003</v>
      </c>
      <c r="J220" s="550">
        <f>I220-E220</f>
        <v>1589906.200000003</v>
      </c>
      <c r="K220" s="153"/>
      <c r="L220" s="153"/>
      <c r="M220" s="153">
        <v>45661015.799999997</v>
      </c>
      <c r="N220" s="336"/>
      <c r="O220" s="316"/>
      <c r="P220" s="352"/>
      <c r="Q220" s="336"/>
      <c r="R220" s="336"/>
      <c r="S220" s="355"/>
      <c r="T220" s="355"/>
      <c r="U220" s="311"/>
      <c r="V220" s="311"/>
      <c r="W220" s="311"/>
      <c r="X220" s="553"/>
    </row>
    <row r="221" spans="1:25" x14ac:dyDescent="0.2">
      <c r="A221" s="317"/>
      <c r="B221" s="505"/>
      <c r="C221" s="336"/>
      <c r="D221" s="82" t="s">
        <v>50</v>
      </c>
      <c r="E221" s="549"/>
      <c r="F221" s="533"/>
      <c r="G221" s="533"/>
      <c r="H221" s="532"/>
      <c r="I221" s="532"/>
      <c r="J221" s="532"/>
      <c r="K221" s="532"/>
      <c r="L221" s="532"/>
      <c r="M221" s="532"/>
      <c r="N221" s="336"/>
      <c r="O221" s="316"/>
      <c r="P221" s="352"/>
      <c r="Q221" s="336"/>
      <c r="R221" s="336"/>
      <c r="S221" s="355"/>
      <c r="T221" s="355"/>
      <c r="U221" s="311"/>
      <c r="V221" s="311"/>
      <c r="W221" s="311"/>
      <c r="X221" s="553"/>
    </row>
    <row r="222" spans="1:25" ht="22.5" customHeight="1" x14ac:dyDescent="0.2">
      <c r="A222" s="317"/>
      <c r="B222" s="505"/>
      <c r="C222" s="336"/>
      <c r="D222" s="548" t="s">
        <v>53</v>
      </c>
      <c r="E222" s="540">
        <v>0</v>
      </c>
      <c r="F222" s="533"/>
      <c r="G222" s="533"/>
      <c r="H222" s="358">
        <v>0</v>
      </c>
      <c r="I222" s="358">
        <v>0</v>
      </c>
      <c r="J222" s="358">
        <v>2</v>
      </c>
      <c r="K222" s="358">
        <v>3</v>
      </c>
      <c r="L222" s="358">
        <v>4</v>
      </c>
      <c r="M222" s="358">
        <v>0</v>
      </c>
      <c r="N222" s="336"/>
      <c r="O222" s="316"/>
      <c r="P222" s="352"/>
      <c r="Q222" s="336"/>
      <c r="R222" s="336"/>
      <c r="S222" s="355"/>
      <c r="T222" s="355"/>
      <c r="U222" s="311"/>
      <c r="V222" s="311"/>
      <c r="W222" s="311"/>
      <c r="X222" s="553"/>
    </row>
    <row r="223" spans="1:25" x14ac:dyDescent="0.2">
      <c r="A223" s="317"/>
      <c r="B223" s="505"/>
      <c r="C223" s="336"/>
      <c r="D223" s="547"/>
      <c r="E223" s="539"/>
      <c r="F223" s="533"/>
      <c r="G223" s="533"/>
      <c r="H223" s="359"/>
      <c r="I223" s="359"/>
      <c r="J223" s="359"/>
      <c r="K223" s="359"/>
      <c r="L223" s="359"/>
      <c r="M223" s="359"/>
      <c r="N223" s="336"/>
      <c r="O223" s="316"/>
      <c r="P223" s="352"/>
      <c r="Q223" s="336"/>
      <c r="R223" s="336"/>
      <c r="S223" s="355"/>
      <c r="T223" s="355"/>
      <c r="U223" s="311"/>
      <c r="V223" s="311"/>
      <c r="W223" s="311"/>
      <c r="X223" s="553"/>
    </row>
    <row r="224" spans="1:25" x14ac:dyDescent="0.2">
      <c r="A224" s="317"/>
      <c r="B224" s="505"/>
      <c r="C224" s="336"/>
      <c r="D224" s="547"/>
      <c r="E224" s="539"/>
      <c r="F224" s="533"/>
      <c r="G224" s="533"/>
      <c r="H224" s="359"/>
      <c r="I224" s="359"/>
      <c r="J224" s="359"/>
      <c r="K224" s="359"/>
      <c r="L224" s="359"/>
      <c r="M224" s="359"/>
      <c r="N224" s="336"/>
      <c r="O224" s="316"/>
      <c r="P224" s="352"/>
      <c r="Q224" s="336"/>
      <c r="R224" s="336"/>
      <c r="S224" s="355"/>
      <c r="T224" s="355"/>
      <c r="U224" s="311"/>
      <c r="V224" s="311"/>
      <c r="W224" s="311"/>
      <c r="X224" s="553"/>
    </row>
    <row r="225" spans="1:25" x14ac:dyDescent="0.2">
      <c r="A225" s="317"/>
      <c r="B225" s="505"/>
      <c r="C225" s="336"/>
      <c r="D225" s="546"/>
      <c r="E225" s="538"/>
      <c r="F225" s="533"/>
      <c r="G225" s="533"/>
      <c r="H225" s="360"/>
      <c r="I225" s="360"/>
      <c r="J225" s="360"/>
      <c r="K225" s="360"/>
      <c r="L225" s="360"/>
      <c r="M225" s="360"/>
      <c r="N225" s="336"/>
      <c r="O225" s="316"/>
      <c r="P225" s="353"/>
      <c r="Q225" s="336"/>
      <c r="R225" s="336"/>
      <c r="S225" s="356"/>
      <c r="T225" s="356"/>
      <c r="U225" s="311"/>
      <c r="V225" s="311"/>
      <c r="W225" s="311"/>
      <c r="X225" s="552"/>
    </row>
    <row r="226" spans="1:25" x14ac:dyDescent="0.2">
      <c r="A226" s="317"/>
      <c r="B226" s="505"/>
      <c r="C226" s="336" t="s">
        <v>51</v>
      </c>
      <c r="D226" s="82" t="s">
        <v>44</v>
      </c>
      <c r="E226" s="551">
        <v>705</v>
      </c>
      <c r="F226" s="533"/>
      <c r="G226" s="533"/>
      <c r="H226" s="532">
        <v>705</v>
      </c>
      <c r="I226" s="532">
        <v>705</v>
      </c>
      <c r="J226" s="532"/>
      <c r="K226" s="532"/>
      <c r="L226" s="532"/>
      <c r="M226" s="532">
        <v>504</v>
      </c>
      <c r="N226" s="336" t="s">
        <v>51</v>
      </c>
      <c r="O226" s="316">
        <v>102</v>
      </c>
      <c r="P226" s="346" t="s">
        <v>283</v>
      </c>
      <c r="Q226" s="336" t="s">
        <v>51</v>
      </c>
      <c r="R226" s="336" t="s">
        <v>51</v>
      </c>
      <c r="S226" s="354">
        <v>189</v>
      </c>
      <c r="T226" s="354">
        <v>315</v>
      </c>
      <c r="U226" s="311" t="s">
        <v>282</v>
      </c>
      <c r="V226" s="311" t="s">
        <v>281</v>
      </c>
      <c r="W226" s="311" t="s">
        <v>280</v>
      </c>
      <c r="X226" s="535">
        <f>S226+T226</f>
        <v>504</v>
      </c>
    </row>
    <row r="227" spans="1:25" x14ac:dyDescent="0.2">
      <c r="A227" s="317"/>
      <c r="B227" s="505"/>
      <c r="C227" s="336"/>
      <c r="D227" s="82" t="s">
        <v>47</v>
      </c>
      <c r="E227" s="153">
        <v>44691255</v>
      </c>
      <c r="F227" s="533"/>
      <c r="G227" s="533"/>
      <c r="H227" s="153">
        <v>44691255</v>
      </c>
      <c r="I227" s="153">
        <v>46281161.200000003</v>
      </c>
      <c r="J227" s="550">
        <f>I227-E227</f>
        <v>1589906.200000003</v>
      </c>
      <c r="K227" s="153"/>
      <c r="L227" s="153"/>
      <c r="M227" s="153">
        <v>45661015.799999997</v>
      </c>
      <c r="N227" s="336"/>
      <c r="O227" s="316"/>
      <c r="P227" s="347"/>
      <c r="Q227" s="336"/>
      <c r="R227" s="336"/>
      <c r="S227" s="355"/>
      <c r="T227" s="355"/>
      <c r="U227" s="311"/>
      <c r="V227" s="311"/>
      <c r="W227" s="311"/>
      <c r="X227" s="526"/>
    </row>
    <row r="228" spans="1:25" x14ac:dyDescent="0.2">
      <c r="A228" s="317"/>
      <c r="B228" s="505"/>
      <c r="C228" s="336"/>
      <c r="D228" s="82" t="s">
        <v>50</v>
      </c>
      <c r="E228" s="549"/>
      <c r="F228" s="533"/>
      <c r="G228" s="533"/>
      <c r="H228" s="532"/>
      <c r="I228" s="532"/>
      <c r="J228" s="532"/>
      <c r="K228" s="532"/>
      <c r="L228" s="532"/>
      <c r="M228" s="532"/>
      <c r="N228" s="336"/>
      <c r="O228" s="316"/>
      <c r="P228" s="347"/>
      <c r="Q228" s="336"/>
      <c r="R228" s="336"/>
      <c r="S228" s="355"/>
      <c r="T228" s="355"/>
      <c r="U228" s="311"/>
      <c r="V228" s="311"/>
      <c r="W228" s="311"/>
      <c r="X228" s="526"/>
    </row>
    <row r="229" spans="1:25" ht="22.5" customHeight="1" x14ac:dyDescent="0.2">
      <c r="A229" s="317"/>
      <c r="B229" s="505"/>
      <c r="C229" s="336"/>
      <c r="D229" s="548" t="s">
        <v>53</v>
      </c>
      <c r="E229" s="540">
        <v>0</v>
      </c>
      <c r="F229" s="540">
        <v>1</v>
      </c>
      <c r="G229" s="540">
        <v>2</v>
      </c>
      <c r="H229" s="540">
        <v>0</v>
      </c>
      <c r="I229" s="540">
        <v>0</v>
      </c>
      <c r="J229" s="540">
        <v>5</v>
      </c>
      <c r="K229" s="540">
        <v>6</v>
      </c>
      <c r="L229" s="540">
        <v>7</v>
      </c>
      <c r="M229" s="540">
        <v>0</v>
      </c>
      <c r="N229" s="336"/>
      <c r="O229" s="316"/>
      <c r="P229" s="347"/>
      <c r="Q229" s="336"/>
      <c r="R229" s="336"/>
      <c r="S229" s="355"/>
      <c r="T229" s="355"/>
      <c r="U229" s="311"/>
      <c r="V229" s="311"/>
      <c r="W229" s="311"/>
      <c r="X229" s="526"/>
    </row>
    <row r="230" spans="1:25" x14ac:dyDescent="0.2">
      <c r="A230" s="317"/>
      <c r="B230" s="505"/>
      <c r="C230" s="336"/>
      <c r="D230" s="547"/>
      <c r="E230" s="539"/>
      <c r="F230" s="539"/>
      <c r="G230" s="539"/>
      <c r="H230" s="539"/>
      <c r="I230" s="539"/>
      <c r="J230" s="539"/>
      <c r="K230" s="539"/>
      <c r="L230" s="539"/>
      <c r="M230" s="539"/>
      <c r="N230" s="336"/>
      <c r="O230" s="316"/>
      <c r="P230" s="347"/>
      <c r="Q230" s="336"/>
      <c r="R230" s="336"/>
      <c r="S230" s="355"/>
      <c r="T230" s="355"/>
      <c r="U230" s="311"/>
      <c r="V230" s="311"/>
      <c r="W230" s="311"/>
      <c r="X230" s="526"/>
    </row>
    <row r="231" spans="1:25" x14ac:dyDescent="0.2">
      <c r="A231" s="317"/>
      <c r="B231" s="505"/>
      <c r="C231" s="336"/>
      <c r="D231" s="547"/>
      <c r="E231" s="539"/>
      <c r="F231" s="539"/>
      <c r="G231" s="539"/>
      <c r="H231" s="539"/>
      <c r="I231" s="539"/>
      <c r="J231" s="539"/>
      <c r="K231" s="539"/>
      <c r="L231" s="539"/>
      <c r="M231" s="539"/>
      <c r="N231" s="336"/>
      <c r="O231" s="316"/>
      <c r="P231" s="347"/>
      <c r="Q231" s="336"/>
      <c r="R231" s="336"/>
      <c r="S231" s="355"/>
      <c r="T231" s="355"/>
      <c r="U231" s="311"/>
      <c r="V231" s="311"/>
      <c r="W231" s="311"/>
      <c r="X231" s="526"/>
    </row>
    <row r="232" spans="1:25" x14ac:dyDescent="0.2">
      <c r="A232" s="317"/>
      <c r="B232" s="505"/>
      <c r="C232" s="336"/>
      <c r="D232" s="546"/>
      <c r="E232" s="538"/>
      <c r="F232" s="538"/>
      <c r="G232" s="538"/>
      <c r="H232" s="538"/>
      <c r="I232" s="538"/>
      <c r="J232" s="538"/>
      <c r="K232" s="538"/>
      <c r="L232" s="538"/>
      <c r="M232" s="538"/>
      <c r="N232" s="336"/>
      <c r="O232" s="316"/>
      <c r="P232" s="348"/>
      <c r="Q232" s="336"/>
      <c r="R232" s="336"/>
      <c r="S232" s="356"/>
      <c r="T232" s="356"/>
      <c r="U232" s="311"/>
      <c r="V232" s="311"/>
      <c r="W232" s="311"/>
      <c r="X232" s="522"/>
    </row>
    <row r="233" spans="1:25" x14ac:dyDescent="0.2">
      <c r="A233" s="317"/>
      <c r="B233" s="505"/>
      <c r="C233" s="336" t="s">
        <v>171</v>
      </c>
      <c r="D233" s="82" t="s">
        <v>44</v>
      </c>
      <c r="E233" s="551">
        <v>778</v>
      </c>
      <c r="F233" s="533"/>
      <c r="G233" s="533"/>
      <c r="H233" s="532">
        <v>778</v>
      </c>
      <c r="I233" s="532">
        <v>778</v>
      </c>
      <c r="J233" s="532"/>
      <c r="K233" s="532"/>
      <c r="L233" s="532"/>
      <c r="M233" s="532">
        <v>425</v>
      </c>
      <c r="N233" s="336" t="s">
        <v>171</v>
      </c>
      <c r="O233" s="316">
        <v>38</v>
      </c>
      <c r="P233" s="346" t="s">
        <v>279</v>
      </c>
      <c r="Q233" s="336" t="s">
        <v>171</v>
      </c>
      <c r="R233" s="336" t="s">
        <v>171</v>
      </c>
      <c r="S233" s="354">
        <v>164</v>
      </c>
      <c r="T233" s="354">
        <v>261</v>
      </c>
      <c r="U233" s="311" t="s">
        <v>278</v>
      </c>
      <c r="V233" s="311" t="s">
        <v>277</v>
      </c>
      <c r="W233" s="311" t="s">
        <v>276</v>
      </c>
      <c r="X233" s="535">
        <f>S233+T233</f>
        <v>425</v>
      </c>
    </row>
    <row r="234" spans="1:25" x14ac:dyDescent="0.2">
      <c r="A234" s="317"/>
      <c r="B234" s="505"/>
      <c r="C234" s="336"/>
      <c r="D234" s="82" t="s">
        <v>47</v>
      </c>
      <c r="E234" s="153">
        <v>44691255</v>
      </c>
      <c r="F234" s="533"/>
      <c r="G234" s="533"/>
      <c r="H234" s="153">
        <v>44691255</v>
      </c>
      <c r="I234" s="153">
        <v>46281161.200000003</v>
      </c>
      <c r="J234" s="550">
        <f>I234-E234</f>
        <v>1589906.200000003</v>
      </c>
      <c r="K234" s="153"/>
      <c r="L234" s="153"/>
      <c r="M234" s="153">
        <v>45661015.799999997</v>
      </c>
      <c r="N234" s="336"/>
      <c r="O234" s="316"/>
      <c r="P234" s="347"/>
      <c r="Q234" s="336"/>
      <c r="R234" s="336"/>
      <c r="S234" s="355"/>
      <c r="T234" s="355"/>
      <c r="U234" s="311"/>
      <c r="V234" s="311"/>
      <c r="W234" s="311"/>
      <c r="X234" s="526"/>
    </row>
    <row r="235" spans="1:25" x14ac:dyDescent="0.2">
      <c r="A235" s="317"/>
      <c r="B235" s="505"/>
      <c r="C235" s="336"/>
      <c r="D235" s="82" t="s">
        <v>50</v>
      </c>
      <c r="E235" s="549"/>
      <c r="F235" s="533"/>
      <c r="G235" s="533"/>
      <c r="H235" s="532"/>
      <c r="I235" s="532"/>
      <c r="J235" s="532"/>
      <c r="K235" s="532"/>
      <c r="L235" s="532"/>
      <c r="M235" s="532"/>
      <c r="N235" s="336"/>
      <c r="O235" s="316"/>
      <c r="P235" s="347"/>
      <c r="Q235" s="336"/>
      <c r="R235" s="336"/>
      <c r="S235" s="355"/>
      <c r="T235" s="355"/>
      <c r="U235" s="311"/>
      <c r="V235" s="311"/>
      <c r="W235" s="311"/>
      <c r="X235" s="526"/>
    </row>
    <row r="236" spans="1:25" ht="22.5" customHeight="1" x14ac:dyDescent="0.2">
      <c r="A236" s="317"/>
      <c r="B236" s="505"/>
      <c r="C236" s="336"/>
      <c r="D236" s="548" t="s">
        <v>53</v>
      </c>
      <c r="E236" s="540">
        <v>0</v>
      </c>
      <c r="F236" s="540">
        <v>1</v>
      </c>
      <c r="G236" s="540">
        <v>2</v>
      </c>
      <c r="H236" s="540">
        <v>0</v>
      </c>
      <c r="I236" s="540">
        <v>0</v>
      </c>
      <c r="J236" s="540">
        <v>5</v>
      </c>
      <c r="K236" s="540">
        <v>6</v>
      </c>
      <c r="L236" s="540">
        <v>7</v>
      </c>
      <c r="M236" s="540">
        <v>0</v>
      </c>
      <c r="N236" s="336"/>
      <c r="O236" s="316"/>
      <c r="P236" s="347"/>
      <c r="Q236" s="336"/>
      <c r="R236" s="336"/>
      <c r="S236" s="355"/>
      <c r="T236" s="355"/>
      <c r="U236" s="311"/>
      <c r="V236" s="311"/>
      <c r="W236" s="311"/>
      <c r="X236" s="526"/>
    </row>
    <row r="237" spans="1:25" x14ac:dyDescent="0.2">
      <c r="A237" s="317"/>
      <c r="B237" s="505"/>
      <c r="C237" s="336"/>
      <c r="D237" s="547"/>
      <c r="E237" s="539"/>
      <c r="F237" s="539"/>
      <c r="G237" s="539"/>
      <c r="H237" s="539"/>
      <c r="I237" s="539"/>
      <c r="J237" s="539"/>
      <c r="K237" s="539"/>
      <c r="L237" s="539"/>
      <c r="M237" s="539"/>
      <c r="N237" s="336"/>
      <c r="O237" s="316"/>
      <c r="P237" s="347"/>
      <c r="Q237" s="336"/>
      <c r="R237" s="336"/>
      <c r="S237" s="355"/>
      <c r="T237" s="355"/>
      <c r="U237" s="311"/>
      <c r="V237" s="311"/>
      <c r="W237" s="311"/>
      <c r="X237" s="526"/>
    </row>
    <row r="238" spans="1:25" x14ac:dyDescent="0.2">
      <c r="A238" s="317"/>
      <c r="B238" s="505"/>
      <c r="C238" s="336"/>
      <c r="D238" s="547"/>
      <c r="E238" s="539"/>
      <c r="F238" s="539"/>
      <c r="G238" s="539"/>
      <c r="H238" s="539"/>
      <c r="I238" s="539"/>
      <c r="J238" s="539"/>
      <c r="K238" s="539"/>
      <c r="L238" s="539"/>
      <c r="M238" s="539"/>
      <c r="N238" s="336"/>
      <c r="O238" s="316"/>
      <c r="P238" s="347"/>
      <c r="Q238" s="336"/>
      <c r="R238" s="336"/>
      <c r="S238" s="355"/>
      <c r="T238" s="355"/>
      <c r="U238" s="311"/>
      <c r="V238" s="311"/>
      <c r="W238" s="311"/>
      <c r="X238" s="526"/>
    </row>
    <row r="239" spans="1:25" x14ac:dyDescent="0.2">
      <c r="A239" s="317"/>
      <c r="B239" s="505"/>
      <c r="C239" s="336"/>
      <c r="D239" s="546"/>
      <c r="E239" s="538"/>
      <c r="F239" s="538"/>
      <c r="G239" s="538"/>
      <c r="H239" s="538"/>
      <c r="I239" s="538"/>
      <c r="J239" s="538"/>
      <c r="K239" s="538"/>
      <c r="L239" s="538"/>
      <c r="M239" s="538"/>
      <c r="N239" s="336"/>
      <c r="O239" s="316"/>
      <c r="P239" s="348"/>
      <c r="Q239" s="336"/>
      <c r="R239" s="336"/>
      <c r="S239" s="356"/>
      <c r="T239" s="356"/>
      <c r="U239" s="311"/>
      <c r="V239" s="311"/>
      <c r="W239" s="311"/>
      <c r="X239" s="522"/>
    </row>
    <row r="240" spans="1:25" x14ac:dyDescent="0.2">
      <c r="A240" s="317"/>
      <c r="B240" s="505"/>
      <c r="C240" s="336" t="s">
        <v>59</v>
      </c>
      <c r="D240" s="82" t="s">
        <v>44</v>
      </c>
      <c r="E240" s="551">
        <v>1845</v>
      </c>
      <c r="F240" s="533"/>
      <c r="G240" s="533"/>
      <c r="H240" s="532">
        <v>1845</v>
      </c>
      <c r="I240" s="532">
        <v>1845</v>
      </c>
      <c r="J240" s="532"/>
      <c r="K240" s="532"/>
      <c r="L240" s="532"/>
      <c r="M240" s="532">
        <v>1884</v>
      </c>
      <c r="N240" s="336" t="s">
        <v>59</v>
      </c>
      <c r="O240" s="316">
        <v>108</v>
      </c>
      <c r="P240" s="346" t="s">
        <v>275</v>
      </c>
      <c r="Q240" s="336" t="s">
        <v>59</v>
      </c>
      <c r="R240" s="336" t="s">
        <v>59</v>
      </c>
      <c r="S240" s="354">
        <v>1105</v>
      </c>
      <c r="T240" s="354">
        <v>777</v>
      </c>
      <c r="U240" s="311" t="s">
        <v>274</v>
      </c>
      <c r="V240" s="311" t="s">
        <v>273</v>
      </c>
      <c r="W240" s="311" t="s">
        <v>272</v>
      </c>
      <c r="X240" s="535">
        <f>S240+T240</f>
        <v>1882</v>
      </c>
      <c r="Y240" s="537"/>
    </row>
    <row r="241" spans="1:25" x14ac:dyDescent="0.2">
      <c r="A241" s="317"/>
      <c r="B241" s="505"/>
      <c r="C241" s="336"/>
      <c r="D241" s="82" t="s">
        <v>47</v>
      </c>
      <c r="E241" s="153">
        <v>44691255</v>
      </c>
      <c r="F241" s="533"/>
      <c r="G241" s="533"/>
      <c r="H241" s="153">
        <v>44691255</v>
      </c>
      <c r="I241" s="153">
        <v>46281161.200000003</v>
      </c>
      <c r="J241" s="550">
        <f>I241-E241</f>
        <v>1589906.200000003</v>
      </c>
      <c r="K241" s="153"/>
      <c r="L241" s="153"/>
      <c r="M241" s="153">
        <v>45661015.799999997</v>
      </c>
      <c r="N241" s="336"/>
      <c r="O241" s="316"/>
      <c r="P241" s="347"/>
      <c r="Q241" s="336"/>
      <c r="R241" s="336"/>
      <c r="S241" s="355"/>
      <c r="T241" s="355"/>
      <c r="U241" s="311"/>
      <c r="V241" s="311"/>
      <c r="W241" s="311"/>
      <c r="X241" s="526"/>
      <c r="Y241" s="537"/>
    </row>
    <row r="242" spans="1:25" x14ac:dyDescent="0.2">
      <c r="A242" s="317"/>
      <c r="B242" s="505"/>
      <c r="C242" s="336"/>
      <c r="D242" s="82" t="s">
        <v>50</v>
      </c>
      <c r="E242" s="549"/>
      <c r="F242" s="533"/>
      <c r="G242" s="533"/>
      <c r="H242" s="532"/>
      <c r="I242" s="532"/>
      <c r="J242" s="532"/>
      <c r="K242" s="532"/>
      <c r="L242" s="532"/>
      <c r="M242" s="532"/>
      <c r="N242" s="336"/>
      <c r="O242" s="316"/>
      <c r="P242" s="347"/>
      <c r="Q242" s="336"/>
      <c r="R242" s="336"/>
      <c r="S242" s="355"/>
      <c r="T242" s="355"/>
      <c r="U242" s="311"/>
      <c r="V242" s="311"/>
      <c r="W242" s="311"/>
      <c r="X242" s="526"/>
      <c r="Y242" s="537"/>
    </row>
    <row r="243" spans="1:25" ht="22.5" customHeight="1" x14ac:dyDescent="0.2">
      <c r="A243" s="317"/>
      <c r="B243" s="505"/>
      <c r="C243" s="336"/>
      <c r="D243" s="548" t="s">
        <v>53</v>
      </c>
      <c r="E243" s="540">
        <v>0</v>
      </c>
      <c r="F243" s="540">
        <v>1</v>
      </c>
      <c r="G243" s="540">
        <v>2</v>
      </c>
      <c r="H243" s="540">
        <v>0</v>
      </c>
      <c r="I243" s="540">
        <v>0</v>
      </c>
      <c r="J243" s="540">
        <v>5</v>
      </c>
      <c r="K243" s="540">
        <v>6</v>
      </c>
      <c r="L243" s="540">
        <v>7</v>
      </c>
      <c r="M243" s="540">
        <v>0</v>
      </c>
      <c r="N243" s="336"/>
      <c r="O243" s="316"/>
      <c r="P243" s="347"/>
      <c r="Q243" s="336"/>
      <c r="R243" s="336"/>
      <c r="S243" s="355"/>
      <c r="T243" s="355"/>
      <c r="U243" s="311"/>
      <c r="V243" s="311"/>
      <c r="W243" s="311"/>
      <c r="X243" s="526"/>
      <c r="Y243" s="537"/>
    </row>
    <row r="244" spans="1:25" x14ac:dyDescent="0.2">
      <c r="A244" s="317"/>
      <c r="B244" s="505"/>
      <c r="C244" s="336"/>
      <c r="D244" s="547"/>
      <c r="E244" s="539"/>
      <c r="F244" s="539"/>
      <c r="G244" s="539"/>
      <c r="H244" s="539"/>
      <c r="I244" s="539"/>
      <c r="J244" s="539"/>
      <c r="K244" s="539"/>
      <c r="L244" s="539"/>
      <c r="M244" s="539"/>
      <c r="N244" s="336"/>
      <c r="O244" s="316"/>
      <c r="P244" s="347"/>
      <c r="Q244" s="336"/>
      <c r="R244" s="336"/>
      <c r="S244" s="355"/>
      <c r="T244" s="355"/>
      <c r="U244" s="311"/>
      <c r="V244" s="311"/>
      <c r="W244" s="311"/>
      <c r="X244" s="526"/>
      <c r="Y244" s="537"/>
    </row>
    <row r="245" spans="1:25" x14ac:dyDescent="0.2">
      <c r="A245" s="317"/>
      <c r="B245" s="505"/>
      <c r="C245" s="336"/>
      <c r="D245" s="547"/>
      <c r="E245" s="539"/>
      <c r="F245" s="539"/>
      <c r="G245" s="539"/>
      <c r="H245" s="539"/>
      <c r="I245" s="539"/>
      <c r="J245" s="539"/>
      <c r="K245" s="539"/>
      <c r="L245" s="539"/>
      <c r="M245" s="539"/>
      <c r="N245" s="336"/>
      <c r="O245" s="316"/>
      <c r="P245" s="347"/>
      <c r="Q245" s="336"/>
      <c r="R245" s="336"/>
      <c r="S245" s="355"/>
      <c r="T245" s="355"/>
      <c r="U245" s="311"/>
      <c r="V245" s="311"/>
      <c r="W245" s="311"/>
      <c r="X245" s="526"/>
      <c r="Y245" s="537"/>
    </row>
    <row r="246" spans="1:25" x14ac:dyDescent="0.2">
      <c r="A246" s="317"/>
      <c r="B246" s="505"/>
      <c r="C246" s="336"/>
      <c r="D246" s="546"/>
      <c r="E246" s="538"/>
      <c r="F246" s="538"/>
      <c r="G246" s="538"/>
      <c r="H246" s="538"/>
      <c r="I246" s="538"/>
      <c r="J246" s="538"/>
      <c r="K246" s="538"/>
      <c r="L246" s="538"/>
      <c r="M246" s="538"/>
      <c r="N246" s="336"/>
      <c r="O246" s="316"/>
      <c r="P246" s="348"/>
      <c r="Q246" s="336"/>
      <c r="R246" s="336"/>
      <c r="S246" s="356"/>
      <c r="T246" s="356"/>
      <c r="U246" s="311"/>
      <c r="V246" s="311"/>
      <c r="W246" s="311"/>
      <c r="X246" s="522"/>
    </row>
    <row r="247" spans="1:25" x14ac:dyDescent="0.2">
      <c r="A247" s="317"/>
      <c r="B247" s="505"/>
      <c r="C247" s="336" t="s">
        <v>167</v>
      </c>
      <c r="D247" s="82" t="s">
        <v>44</v>
      </c>
      <c r="E247" s="551">
        <v>172</v>
      </c>
      <c r="F247" s="533"/>
      <c r="G247" s="533"/>
      <c r="H247" s="532">
        <v>172</v>
      </c>
      <c r="I247" s="532">
        <v>172</v>
      </c>
      <c r="J247" s="532"/>
      <c r="K247" s="532"/>
      <c r="L247" s="532"/>
      <c r="M247" s="532">
        <v>370</v>
      </c>
      <c r="N247" s="336" t="s">
        <v>167</v>
      </c>
      <c r="O247" s="316">
        <v>94</v>
      </c>
      <c r="P247" s="346" t="s">
        <v>271</v>
      </c>
      <c r="Q247" s="336" t="s">
        <v>167</v>
      </c>
      <c r="R247" s="336" t="s">
        <v>167</v>
      </c>
      <c r="S247" s="354">
        <v>158</v>
      </c>
      <c r="T247" s="354">
        <v>212</v>
      </c>
      <c r="U247" s="311" t="s">
        <v>270</v>
      </c>
      <c r="V247" s="311" t="s">
        <v>269</v>
      </c>
      <c r="W247" s="311" t="s">
        <v>268</v>
      </c>
      <c r="X247" s="535">
        <f>S247+T247</f>
        <v>370</v>
      </c>
    </row>
    <row r="248" spans="1:25" x14ac:dyDescent="0.2">
      <c r="A248" s="317"/>
      <c r="B248" s="505"/>
      <c r="C248" s="336"/>
      <c r="D248" s="82" t="s">
        <v>47</v>
      </c>
      <c r="E248" s="153">
        <v>44691255</v>
      </c>
      <c r="F248" s="533"/>
      <c r="G248" s="533"/>
      <c r="H248" s="153">
        <v>44691255</v>
      </c>
      <c r="I248" s="153">
        <v>46281161.200000003</v>
      </c>
      <c r="J248" s="550">
        <f>I248-E248</f>
        <v>1589906.200000003</v>
      </c>
      <c r="K248" s="153"/>
      <c r="L248" s="153"/>
      <c r="M248" s="153">
        <v>45661015.799999997</v>
      </c>
      <c r="N248" s="336"/>
      <c r="O248" s="316"/>
      <c r="P248" s="347"/>
      <c r="Q248" s="336"/>
      <c r="R248" s="336"/>
      <c r="S248" s="355"/>
      <c r="T248" s="355"/>
      <c r="U248" s="311"/>
      <c r="V248" s="311"/>
      <c r="W248" s="311"/>
      <c r="X248" s="526"/>
    </row>
    <row r="249" spans="1:25" x14ac:dyDescent="0.2">
      <c r="A249" s="317"/>
      <c r="B249" s="505"/>
      <c r="C249" s="336"/>
      <c r="D249" s="82" t="s">
        <v>50</v>
      </c>
      <c r="E249" s="549"/>
      <c r="F249" s="533"/>
      <c r="G249" s="533"/>
      <c r="H249" s="532"/>
      <c r="I249" s="532"/>
      <c r="J249" s="532"/>
      <c r="K249" s="532"/>
      <c r="L249" s="532"/>
      <c r="M249" s="532"/>
      <c r="N249" s="336"/>
      <c r="O249" s="316"/>
      <c r="P249" s="347"/>
      <c r="Q249" s="336"/>
      <c r="R249" s="336"/>
      <c r="S249" s="355"/>
      <c r="T249" s="355"/>
      <c r="U249" s="311"/>
      <c r="V249" s="311"/>
      <c r="W249" s="311"/>
      <c r="X249" s="526"/>
    </row>
    <row r="250" spans="1:25" ht="22.5" customHeight="1" x14ac:dyDescent="0.2">
      <c r="A250" s="317"/>
      <c r="B250" s="505"/>
      <c r="C250" s="336"/>
      <c r="D250" s="548" t="s">
        <v>53</v>
      </c>
      <c r="E250" s="540">
        <v>0</v>
      </c>
      <c r="F250" s="540">
        <v>1</v>
      </c>
      <c r="G250" s="540">
        <v>2</v>
      </c>
      <c r="H250" s="540">
        <v>0</v>
      </c>
      <c r="I250" s="540">
        <v>0</v>
      </c>
      <c r="J250" s="540">
        <v>5</v>
      </c>
      <c r="K250" s="540">
        <v>6</v>
      </c>
      <c r="L250" s="540">
        <v>7</v>
      </c>
      <c r="M250" s="540">
        <v>0</v>
      </c>
      <c r="N250" s="336"/>
      <c r="O250" s="316"/>
      <c r="P250" s="347"/>
      <c r="Q250" s="336"/>
      <c r="R250" s="336"/>
      <c r="S250" s="355"/>
      <c r="T250" s="355"/>
      <c r="U250" s="311"/>
      <c r="V250" s="311"/>
      <c r="W250" s="311"/>
      <c r="X250" s="526"/>
    </row>
    <row r="251" spans="1:25" x14ac:dyDescent="0.2">
      <c r="A251" s="317"/>
      <c r="B251" s="505"/>
      <c r="C251" s="336"/>
      <c r="D251" s="547"/>
      <c r="E251" s="539"/>
      <c r="F251" s="539"/>
      <c r="G251" s="539"/>
      <c r="H251" s="539"/>
      <c r="I251" s="539"/>
      <c r="J251" s="539"/>
      <c r="K251" s="539"/>
      <c r="L251" s="539"/>
      <c r="M251" s="539"/>
      <c r="N251" s="336"/>
      <c r="O251" s="316"/>
      <c r="P251" s="347"/>
      <c r="Q251" s="336"/>
      <c r="R251" s="336"/>
      <c r="S251" s="355"/>
      <c r="T251" s="355"/>
      <c r="U251" s="311"/>
      <c r="V251" s="311"/>
      <c r="W251" s="311"/>
      <c r="X251" s="526"/>
    </row>
    <row r="252" spans="1:25" x14ac:dyDescent="0.2">
      <c r="A252" s="317"/>
      <c r="B252" s="505"/>
      <c r="C252" s="336"/>
      <c r="D252" s="547"/>
      <c r="E252" s="539"/>
      <c r="F252" s="539"/>
      <c r="G252" s="539"/>
      <c r="H252" s="539"/>
      <c r="I252" s="539"/>
      <c r="J252" s="539"/>
      <c r="K252" s="539"/>
      <c r="L252" s="539"/>
      <c r="M252" s="539"/>
      <c r="N252" s="336"/>
      <c r="O252" s="316"/>
      <c r="P252" s="347"/>
      <c r="Q252" s="336"/>
      <c r="R252" s="336"/>
      <c r="S252" s="355"/>
      <c r="T252" s="355"/>
      <c r="U252" s="311"/>
      <c r="V252" s="311"/>
      <c r="W252" s="311"/>
      <c r="X252" s="526"/>
    </row>
    <row r="253" spans="1:25" x14ac:dyDescent="0.2">
      <c r="A253" s="317"/>
      <c r="B253" s="505"/>
      <c r="C253" s="336"/>
      <c r="D253" s="546"/>
      <c r="E253" s="538"/>
      <c r="F253" s="538"/>
      <c r="G253" s="538"/>
      <c r="H253" s="538"/>
      <c r="I253" s="538"/>
      <c r="J253" s="538"/>
      <c r="K253" s="538"/>
      <c r="L253" s="538"/>
      <c r="M253" s="538"/>
      <c r="N253" s="336"/>
      <c r="O253" s="316"/>
      <c r="P253" s="348"/>
      <c r="Q253" s="336"/>
      <c r="R253" s="336"/>
      <c r="S253" s="356"/>
      <c r="T253" s="356"/>
      <c r="U253" s="311"/>
      <c r="V253" s="311"/>
      <c r="W253" s="311"/>
      <c r="X253" s="522"/>
    </row>
    <row r="254" spans="1:25" x14ac:dyDescent="0.2">
      <c r="A254" s="317"/>
      <c r="B254" s="505"/>
      <c r="C254" s="336" t="s">
        <v>168</v>
      </c>
      <c r="D254" s="82" t="s">
        <v>44</v>
      </c>
      <c r="E254" s="551">
        <v>453</v>
      </c>
      <c r="F254" s="533"/>
      <c r="G254" s="533"/>
      <c r="H254" s="532">
        <v>453</v>
      </c>
      <c r="I254" s="532">
        <v>453</v>
      </c>
      <c r="J254" s="532"/>
      <c r="K254" s="532"/>
      <c r="L254" s="532"/>
      <c r="M254" s="532">
        <v>3272</v>
      </c>
      <c r="N254" s="336" t="s">
        <v>168</v>
      </c>
      <c r="O254" s="316" t="s">
        <v>267</v>
      </c>
      <c r="P254" s="346" t="s">
        <v>266</v>
      </c>
      <c r="Q254" s="336" t="s">
        <v>168</v>
      </c>
      <c r="R254" s="336" t="s">
        <v>168</v>
      </c>
      <c r="S254" s="354">
        <v>1535</v>
      </c>
      <c r="T254" s="354">
        <v>1736</v>
      </c>
      <c r="U254" s="311" t="s">
        <v>265</v>
      </c>
      <c r="V254" s="311" t="s">
        <v>264</v>
      </c>
      <c r="W254" s="311" t="s">
        <v>263</v>
      </c>
      <c r="X254" s="535">
        <f>S254+T254</f>
        <v>3271</v>
      </c>
      <c r="Y254" s="537"/>
    </row>
    <row r="255" spans="1:25" x14ac:dyDescent="0.2">
      <c r="A255" s="317"/>
      <c r="B255" s="505"/>
      <c r="C255" s="336"/>
      <c r="D255" s="82" t="s">
        <v>47</v>
      </c>
      <c r="E255" s="153">
        <v>44691255</v>
      </c>
      <c r="F255" s="533"/>
      <c r="G255" s="533"/>
      <c r="H255" s="153">
        <v>44691255</v>
      </c>
      <c r="I255" s="153">
        <v>46281161.200000003</v>
      </c>
      <c r="J255" s="550">
        <f>I255-E255</f>
        <v>1589906.200000003</v>
      </c>
      <c r="K255" s="153"/>
      <c r="L255" s="153"/>
      <c r="M255" s="153">
        <v>45661015.799999997</v>
      </c>
      <c r="N255" s="336"/>
      <c r="O255" s="316"/>
      <c r="P255" s="347"/>
      <c r="Q255" s="336"/>
      <c r="R255" s="336"/>
      <c r="S255" s="355"/>
      <c r="T255" s="355"/>
      <c r="U255" s="311"/>
      <c r="V255" s="311"/>
      <c r="W255" s="311"/>
      <c r="X255" s="526"/>
      <c r="Y255" s="537"/>
    </row>
    <row r="256" spans="1:25" x14ac:dyDescent="0.2">
      <c r="A256" s="317"/>
      <c r="B256" s="505"/>
      <c r="C256" s="336"/>
      <c r="D256" s="82" t="s">
        <v>50</v>
      </c>
      <c r="E256" s="534"/>
      <c r="F256" s="533"/>
      <c r="G256" s="533"/>
      <c r="H256" s="532"/>
      <c r="I256" s="532"/>
      <c r="J256" s="532"/>
      <c r="K256" s="532"/>
      <c r="L256" s="532"/>
      <c r="M256" s="532"/>
      <c r="N256" s="336"/>
      <c r="O256" s="316"/>
      <c r="P256" s="347"/>
      <c r="Q256" s="336"/>
      <c r="R256" s="336"/>
      <c r="S256" s="355"/>
      <c r="T256" s="355"/>
      <c r="U256" s="311"/>
      <c r="V256" s="311"/>
      <c r="W256" s="311"/>
      <c r="X256" s="526"/>
      <c r="Y256" s="537"/>
    </row>
    <row r="257" spans="1:25" ht="22.5" customHeight="1" x14ac:dyDescent="0.2">
      <c r="A257" s="317"/>
      <c r="B257" s="505"/>
      <c r="C257" s="336"/>
      <c r="D257" s="548" t="s">
        <v>53</v>
      </c>
      <c r="E257" s="540">
        <v>0</v>
      </c>
      <c r="F257" s="540">
        <v>1</v>
      </c>
      <c r="G257" s="540">
        <v>2</v>
      </c>
      <c r="H257" s="540">
        <v>0</v>
      </c>
      <c r="I257" s="540">
        <v>0</v>
      </c>
      <c r="J257" s="540">
        <v>5</v>
      </c>
      <c r="K257" s="540">
        <v>6</v>
      </c>
      <c r="L257" s="540">
        <v>7</v>
      </c>
      <c r="M257" s="540">
        <v>0</v>
      </c>
      <c r="N257" s="336"/>
      <c r="O257" s="316"/>
      <c r="P257" s="347"/>
      <c r="Q257" s="336"/>
      <c r="R257" s="336"/>
      <c r="S257" s="355"/>
      <c r="T257" s="355"/>
      <c r="U257" s="311"/>
      <c r="V257" s="311"/>
      <c r="W257" s="311"/>
      <c r="X257" s="526"/>
      <c r="Y257" s="537"/>
    </row>
    <row r="258" spans="1:25" x14ac:dyDescent="0.2">
      <c r="A258" s="317"/>
      <c r="B258" s="505"/>
      <c r="C258" s="336"/>
      <c r="D258" s="547"/>
      <c r="E258" s="539"/>
      <c r="F258" s="539"/>
      <c r="G258" s="539"/>
      <c r="H258" s="539"/>
      <c r="I258" s="539"/>
      <c r="J258" s="539"/>
      <c r="K258" s="539"/>
      <c r="L258" s="539"/>
      <c r="M258" s="539"/>
      <c r="N258" s="336"/>
      <c r="O258" s="316"/>
      <c r="P258" s="347"/>
      <c r="Q258" s="336"/>
      <c r="R258" s="336"/>
      <c r="S258" s="355"/>
      <c r="T258" s="355"/>
      <c r="U258" s="311"/>
      <c r="V258" s="311"/>
      <c r="W258" s="311"/>
      <c r="X258" s="526"/>
      <c r="Y258" s="537"/>
    </row>
    <row r="259" spans="1:25" x14ac:dyDescent="0.2">
      <c r="A259" s="317"/>
      <c r="B259" s="505"/>
      <c r="C259" s="336"/>
      <c r="D259" s="547"/>
      <c r="E259" s="539"/>
      <c r="F259" s="539"/>
      <c r="G259" s="539"/>
      <c r="H259" s="539"/>
      <c r="I259" s="539"/>
      <c r="J259" s="539"/>
      <c r="K259" s="539"/>
      <c r="L259" s="539"/>
      <c r="M259" s="539"/>
      <c r="N259" s="336"/>
      <c r="O259" s="316"/>
      <c r="P259" s="347"/>
      <c r="Q259" s="336"/>
      <c r="R259" s="336"/>
      <c r="S259" s="355"/>
      <c r="T259" s="355"/>
      <c r="U259" s="311"/>
      <c r="V259" s="311"/>
      <c r="W259" s="311"/>
      <c r="X259" s="526"/>
      <c r="Y259" s="537"/>
    </row>
    <row r="260" spans="1:25" x14ac:dyDescent="0.2">
      <c r="A260" s="317"/>
      <c r="B260" s="505"/>
      <c r="C260" s="336"/>
      <c r="D260" s="546"/>
      <c r="E260" s="538"/>
      <c r="F260" s="538"/>
      <c r="G260" s="538"/>
      <c r="H260" s="538"/>
      <c r="I260" s="538"/>
      <c r="J260" s="538"/>
      <c r="K260" s="538"/>
      <c r="L260" s="538"/>
      <c r="M260" s="538"/>
      <c r="N260" s="336"/>
      <c r="O260" s="316"/>
      <c r="P260" s="348"/>
      <c r="Q260" s="336"/>
      <c r="R260" s="336"/>
      <c r="S260" s="356"/>
      <c r="T260" s="356"/>
      <c r="U260" s="311"/>
      <c r="V260" s="311"/>
      <c r="W260" s="311"/>
      <c r="X260" s="522"/>
    </row>
    <row r="261" spans="1:25" x14ac:dyDescent="0.2">
      <c r="A261" s="317"/>
      <c r="B261" s="505"/>
      <c r="C261" s="338" t="s">
        <v>169</v>
      </c>
      <c r="D261" s="82" t="s">
        <v>44</v>
      </c>
      <c r="E261" s="551">
        <v>3912</v>
      </c>
      <c r="F261" s="533"/>
      <c r="G261" s="533"/>
      <c r="H261" s="532">
        <v>3912</v>
      </c>
      <c r="I261" s="532">
        <v>3912</v>
      </c>
      <c r="J261" s="532"/>
      <c r="K261" s="532"/>
      <c r="L261" s="532"/>
      <c r="M261" s="532">
        <v>2902</v>
      </c>
      <c r="N261" s="338" t="s">
        <v>169</v>
      </c>
      <c r="O261" s="316" t="s">
        <v>262</v>
      </c>
      <c r="P261" s="346" t="s">
        <v>261</v>
      </c>
      <c r="Q261" s="338" t="s">
        <v>169</v>
      </c>
      <c r="R261" s="338" t="s">
        <v>169</v>
      </c>
      <c r="S261" s="354">
        <v>1416</v>
      </c>
      <c r="T261" s="354">
        <v>1486</v>
      </c>
      <c r="U261" s="311" t="s">
        <v>260</v>
      </c>
      <c r="V261" s="311" t="s">
        <v>259</v>
      </c>
      <c r="W261" s="311" t="s">
        <v>258</v>
      </c>
      <c r="X261" s="554">
        <f>S261+T261</f>
        <v>2902</v>
      </c>
    </row>
    <row r="262" spans="1:25" x14ac:dyDescent="0.2">
      <c r="A262" s="317"/>
      <c r="B262" s="505"/>
      <c r="C262" s="339"/>
      <c r="D262" s="82" t="s">
        <v>47</v>
      </c>
      <c r="E262" s="153">
        <v>44691255</v>
      </c>
      <c r="F262" s="533"/>
      <c r="G262" s="533"/>
      <c r="H262" s="153">
        <v>44691255</v>
      </c>
      <c r="I262" s="153">
        <v>46281161.200000003</v>
      </c>
      <c r="J262" s="550">
        <f>I262-E262</f>
        <v>1589906.200000003</v>
      </c>
      <c r="K262" s="153"/>
      <c r="L262" s="153"/>
      <c r="M262" s="153">
        <v>45661015.799999997</v>
      </c>
      <c r="N262" s="339"/>
      <c r="O262" s="316"/>
      <c r="P262" s="347"/>
      <c r="Q262" s="339"/>
      <c r="R262" s="339"/>
      <c r="S262" s="355"/>
      <c r="T262" s="355"/>
      <c r="U262" s="311"/>
      <c r="V262" s="311"/>
      <c r="W262" s="311"/>
      <c r="X262" s="553"/>
    </row>
    <row r="263" spans="1:25" x14ac:dyDescent="0.2">
      <c r="A263" s="317"/>
      <c r="B263" s="505"/>
      <c r="C263" s="339"/>
      <c r="D263" s="82" t="s">
        <v>50</v>
      </c>
      <c r="E263" s="549"/>
      <c r="F263" s="533"/>
      <c r="G263" s="533"/>
      <c r="H263" s="532"/>
      <c r="I263" s="532"/>
      <c r="J263" s="532"/>
      <c r="K263" s="532"/>
      <c r="L263" s="532"/>
      <c r="M263" s="532"/>
      <c r="N263" s="339"/>
      <c r="O263" s="316"/>
      <c r="P263" s="347"/>
      <c r="Q263" s="339"/>
      <c r="R263" s="339"/>
      <c r="S263" s="355"/>
      <c r="T263" s="355"/>
      <c r="U263" s="311"/>
      <c r="V263" s="311"/>
      <c r="W263" s="311"/>
      <c r="X263" s="553"/>
    </row>
    <row r="264" spans="1:25" ht="22.5" customHeight="1" x14ac:dyDescent="0.2">
      <c r="A264" s="317"/>
      <c r="B264" s="505"/>
      <c r="C264" s="339"/>
      <c r="D264" s="548" t="s">
        <v>53</v>
      </c>
      <c r="E264" s="540">
        <v>0</v>
      </c>
      <c r="F264" s="540">
        <v>1</v>
      </c>
      <c r="G264" s="540">
        <v>2</v>
      </c>
      <c r="H264" s="540">
        <v>0</v>
      </c>
      <c r="I264" s="540">
        <v>0</v>
      </c>
      <c r="J264" s="540">
        <v>5</v>
      </c>
      <c r="K264" s="540">
        <v>6</v>
      </c>
      <c r="L264" s="540">
        <v>7</v>
      </c>
      <c r="M264" s="540">
        <v>0</v>
      </c>
      <c r="N264" s="339"/>
      <c r="O264" s="316"/>
      <c r="P264" s="347"/>
      <c r="Q264" s="339"/>
      <c r="R264" s="339"/>
      <c r="S264" s="355"/>
      <c r="T264" s="355"/>
      <c r="U264" s="311"/>
      <c r="V264" s="311"/>
      <c r="W264" s="311"/>
      <c r="X264" s="553"/>
    </row>
    <row r="265" spans="1:25" x14ac:dyDescent="0.2">
      <c r="A265" s="317"/>
      <c r="B265" s="505"/>
      <c r="C265" s="339"/>
      <c r="D265" s="547"/>
      <c r="E265" s="539"/>
      <c r="F265" s="539"/>
      <c r="G265" s="539"/>
      <c r="H265" s="539"/>
      <c r="I265" s="539"/>
      <c r="J265" s="539"/>
      <c r="K265" s="539"/>
      <c r="L265" s="539"/>
      <c r="M265" s="539"/>
      <c r="N265" s="339"/>
      <c r="O265" s="316"/>
      <c r="P265" s="347"/>
      <c r="Q265" s="339"/>
      <c r="R265" s="339"/>
      <c r="S265" s="355"/>
      <c r="T265" s="355"/>
      <c r="U265" s="311"/>
      <c r="V265" s="311"/>
      <c r="W265" s="311"/>
      <c r="X265" s="553"/>
    </row>
    <row r="266" spans="1:25" x14ac:dyDescent="0.2">
      <c r="A266" s="317"/>
      <c r="B266" s="505"/>
      <c r="C266" s="339"/>
      <c r="D266" s="547"/>
      <c r="E266" s="539"/>
      <c r="F266" s="539"/>
      <c r="G266" s="539"/>
      <c r="H266" s="539"/>
      <c r="I266" s="539"/>
      <c r="J266" s="539"/>
      <c r="K266" s="539"/>
      <c r="L266" s="539"/>
      <c r="M266" s="539"/>
      <c r="N266" s="339"/>
      <c r="O266" s="316"/>
      <c r="P266" s="347"/>
      <c r="Q266" s="339"/>
      <c r="R266" s="339"/>
      <c r="S266" s="355"/>
      <c r="T266" s="355"/>
      <c r="U266" s="311"/>
      <c r="V266" s="311"/>
      <c r="W266" s="311"/>
      <c r="X266" s="553"/>
    </row>
    <row r="267" spans="1:25" x14ac:dyDescent="0.2">
      <c r="A267" s="317"/>
      <c r="B267" s="505"/>
      <c r="C267" s="337"/>
      <c r="D267" s="546"/>
      <c r="E267" s="538"/>
      <c r="F267" s="538"/>
      <c r="G267" s="538"/>
      <c r="H267" s="538"/>
      <c r="I267" s="538"/>
      <c r="J267" s="538"/>
      <c r="K267" s="538"/>
      <c r="L267" s="538"/>
      <c r="M267" s="538"/>
      <c r="N267" s="337"/>
      <c r="O267" s="316"/>
      <c r="P267" s="348"/>
      <c r="Q267" s="337"/>
      <c r="R267" s="337"/>
      <c r="S267" s="356"/>
      <c r="T267" s="356"/>
      <c r="U267" s="311"/>
      <c r="V267" s="311"/>
      <c r="W267" s="311"/>
      <c r="X267" s="552"/>
    </row>
    <row r="268" spans="1:25" x14ac:dyDescent="0.2">
      <c r="A268" s="317"/>
      <c r="B268" s="505"/>
      <c r="C268" s="336" t="s">
        <v>170</v>
      </c>
      <c r="D268" s="82" t="s">
        <v>44</v>
      </c>
      <c r="E268" s="551">
        <v>47</v>
      </c>
      <c r="F268" s="533"/>
      <c r="G268" s="533"/>
      <c r="H268" s="532">
        <v>47</v>
      </c>
      <c r="I268" s="532">
        <v>47</v>
      </c>
      <c r="J268" s="532"/>
      <c r="K268" s="532"/>
      <c r="L268" s="532"/>
      <c r="M268" s="532">
        <v>20</v>
      </c>
      <c r="N268" s="336" t="s">
        <v>170</v>
      </c>
      <c r="O268" s="316" t="s">
        <v>257</v>
      </c>
      <c r="P268" s="351"/>
      <c r="Q268" s="336" t="s">
        <v>170</v>
      </c>
      <c r="R268" s="336" t="s">
        <v>170</v>
      </c>
      <c r="S268" s="354">
        <v>7</v>
      </c>
      <c r="T268" s="354">
        <v>13</v>
      </c>
      <c r="U268" s="311" t="s">
        <v>256</v>
      </c>
      <c r="V268" s="311" t="s">
        <v>255</v>
      </c>
      <c r="W268" s="311" t="s">
        <v>254</v>
      </c>
      <c r="X268" s="535">
        <f>S268+T268</f>
        <v>20</v>
      </c>
    </row>
    <row r="269" spans="1:25" x14ac:dyDescent="0.2">
      <c r="A269" s="317"/>
      <c r="B269" s="505"/>
      <c r="C269" s="336"/>
      <c r="D269" s="82" t="s">
        <v>47</v>
      </c>
      <c r="E269" s="153">
        <v>44691255</v>
      </c>
      <c r="F269" s="533"/>
      <c r="G269" s="533"/>
      <c r="H269" s="153">
        <v>44691255</v>
      </c>
      <c r="I269" s="153">
        <v>46281161.200000003</v>
      </c>
      <c r="J269" s="550">
        <f>I269-E269</f>
        <v>1589906.200000003</v>
      </c>
      <c r="K269" s="153"/>
      <c r="L269" s="153"/>
      <c r="M269" s="153">
        <v>45661015.799999997</v>
      </c>
      <c r="N269" s="336"/>
      <c r="O269" s="316"/>
      <c r="P269" s="352"/>
      <c r="Q269" s="336"/>
      <c r="R269" s="336"/>
      <c r="S269" s="355"/>
      <c r="T269" s="355"/>
      <c r="U269" s="311"/>
      <c r="V269" s="311"/>
      <c r="W269" s="311"/>
      <c r="X269" s="526"/>
    </row>
    <row r="270" spans="1:25" x14ac:dyDescent="0.2">
      <c r="A270" s="317"/>
      <c r="B270" s="505"/>
      <c r="C270" s="336"/>
      <c r="D270" s="82" t="s">
        <v>50</v>
      </c>
      <c r="E270" s="549"/>
      <c r="F270" s="533"/>
      <c r="G270" s="533"/>
      <c r="H270" s="532"/>
      <c r="I270" s="532"/>
      <c r="J270" s="532"/>
      <c r="K270" s="532"/>
      <c r="L270" s="532"/>
      <c r="M270" s="532"/>
      <c r="N270" s="336"/>
      <c r="O270" s="316"/>
      <c r="P270" s="352"/>
      <c r="Q270" s="336"/>
      <c r="R270" s="336"/>
      <c r="S270" s="355"/>
      <c r="T270" s="355"/>
      <c r="U270" s="311"/>
      <c r="V270" s="311"/>
      <c r="W270" s="311"/>
      <c r="X270" s="526"/>
    </row>
    <row r="271" spans="1:25" ht="22.5" customHeight="1" x14ac:dyDescent="0.2">
      <c r="A271" s="317"/>
      <c r="B271" s="505"/>
      <c r="C271" s="336"/>
      <c r="D271" s="548" t="s">
        <v>53</v>
      </c>
      <c r="E271" s="540">
        <v>0</v>
      </c>
      <c r="F271" s="540">
        <v>1</v>
      </c>
      <c r="G271" s="540">
        <v>2</v>
      </c>
      <c r="H271" s="540">
        <v>0</v>
      </c>
      <c r="I271" s="540">
        <v>0</v>
      </c>
      <c r="J271" s="540">
        <v>5</v>
      </c>
      <c r="K271" s="540">
        <v>6</v>
      </c>
      <c r="L271" s="540">
        <v>7</v>
      </c>
      <c r="M271" s="540">
        <v>0</v>
      </c>
      <c r="N271" s="336"/>
      <c r="O271" s="316"/>
      <c r="P271" s="352"/>
      <c r="Q271" s="336"/>
      <c r="R271" s="336"/>
      <c r="S271" s="355"/>
      <c r="T271" s="355"/>
      <c r="U271" s="311"/>
      <c r="V271" s="311"/>
      <c r="W271" s="311"/>
      <c r="X271" s="526"/>
    </row>
    <row r="272" spans="1:25" x14ac:dyDescent="0.2">
      <c r="A272" s="317"/>
      <c r="B272" s="505"/>
      <c r="C272" s="336"/>
      <c r="D272" s="547"/>
      <c r="E272" s="539"/>
      <c r="F272" s="539"/>
      <c r="G272" s="539"/>
      <c r="H272" s="539"/>
      <c r="I272" s="539"/>
      <c r="J272" s="539"/>
      <c r="K272" s="539"/>
      <c r="L272" s="539"/>
      <c r="M272" s="539"/>
      <c r="N272" s="336"/>
      <c r="O272" s="316"/>
      <c r="P272" s="352"/>
      <c r="Q272" s="336"/>
      <c r="R272" s="336"/>
      <c r="S272" s="355"/>
      <c r="T272" s="355"/>
      <c r="U272" s="311"/>
      <c r="V272" s="311"/>
      <c r="W272" s="311"/>
      <c r="X272" s="526"/>
    </row>
    <row r="273" spans="1:25" x14ac:dyDescent="0.2">
      <c r="A273" s="317"/>
      <c r="B273" s="505"/>
      <c r="C273" s="336"/>
      <c r="D273" s="547"/>
      <c r="E273" s="539"/>
      <c r="F273" s="539"/>
      <c r="G273" s="539"/>
      <c r="H273" s="539"/>
      <c r="I273" s="539"/>
      <c r="J273" s="539"/>
      <c r="K273" s="539"/>
      <c r="L273" s="539"/>
      <c r="M273" s="539"/>
      <c r="N273" s="336"/>
      <c r="O273" s="316"/>
      <c r="P273" s="352"/>
      <c r="Q273" s="336"/>
      <c r="R273" s="336"/>
      <c r="S273" s="355"/>
      <c r="T273" s="355"/>
      <c r="U273" s="311"/>
      <c r="V273" s="311"/>
      <c r="W273" s="311"/>
      <c r="X273" s="526"/>
    </row>
    <row r="274" spans="1:25" x14ac:dyDescent="0.2">
      <c r="A274" s="317"/>
      <c r="B274" s="505"/>
      <c r="C274" s="336"/>
      <c r="D274" s="546"/>
      <c r="E274" s="538"/>
      <c r="F274" s="538"/>
      <c r="G274" s="538"/>
      <c r="H274" s="538"/>
      <c r="I274" s="538"/>
      <c r="J274" s="538"/>
      <c r="K274" s="538"/>
      <c r="L274" s="538"/>
      <c r="M274" s="538"/>
      <c r="N274" s="336"/>
      <c r="O274" s="316"/>
      <c r="P274" s="353"/>
      <c r="Q274" s="336"/>
      <c r="R274" s="336"/>
      <c r="S274" s="356"/>
      <c r="T274" s="356"/>
      <c r="U274" s="311"/>
      <c r="V274" s="311"/>
      <c r="W274" s="311"/>
      <c r="X274" s="522"/>
    </row>
    <row r="275" spans="1:25" ht="22.5" x14ac:dyDescent="0.2">
      <c r="A275" s="317"/>
      <c r="B275" s="505"/>
      <c r="C275" s="511" t="s">
        <v>211</v>
      </c>
      <c r="D275" s="138" t="s">
        <v>55</v>
      </c>
      <c r="E275" s="545">
        <f>E135+E142+E149+E156+E163+E170+E177+E184+E191+E198+E205+E212+E219+E226+E233+E240+E247+E254+E261+E268</f>
        <v>33997</v>
      </c>
      <c r="F275" s="545">
        <f>F135+F142+F149+F156+F163+F170+F177+F184+F191+F198+F205+F212+F219+F226+F233+F240+F247+F254+F261+F268</f>
        <v>0</v>
      </c>
      <c r="G275" s="545">
        <f>G135+G142+G149+G156+G163+G170+G177+G184+G191+G198+G205+G212+G219+G226+G233+G240+G247+G254+G261+G268</f>
        <v>0</v>
      </c>
      <c r="H275" s="545">
        <f>H135+H142+H149+H156+H163+H170+H177+H184+H191+H198+H205+H212+H219+H226+H233+H240+H247+H254+H261+H268</f>
        <v>33997</v>
      </c>
      <c r="I275" s="545">
        <f>I135+I142+I149+I156+I163+I170+I177+I184+I191+I198+I205+I212+I219+I226+I233+I240+I247+I254+I261+I268</f>
        <v>33997</v>
      </c>
      <c r="J275" s="545">
        <f>J135+J142+J149+J156+J163+J170+J177+J184+J191+J198+J205+J212+J219+J226+J233+J240+J247+J254+J261+J268</f>
        <v>0</v>
      </c>
      <c r="K275" s="545">
        <f>K135+K142+K149+K156+K163+K170+K177+K184+K191+K198+K205+K212+K219+K226+K233+K240+K247+K254+K261+K268</f>
        <v>0</v>
      </c>
      <c r="L275" s="545">
        <f>L135+L142+L149+L156+L163+L170+L177+L184+L191+L198+L205+L212+L219+L226+L233+L240+L247+L254+L261+L268</f>
        <v>0</v>
      </c>
      <c r="M275" s="545">
        <f>M135+M142+M149+M156+M163+M170+M177+M184+M191+M198+M205+M212+M219+M226+M233+M240+M247+M254+M261+M268</f>
        <v>37852</v>
      </c>
      <c r="N275" s="520"/>
      <c r="O275" s="520"/>
      <c r="P275" s="520"/>
      <c r="Q275" s="520"/>
      <c r="R275" s="520"/>
      <c r="S275" s="544">
        <f>SUM(S135:S274)</f>
        <v>18501</v>
      </c>
      <c r="T275" s="544">
        <f>SUM(T135:T274)</f>
        <v>19293</v>
      </c>
      <c r="U275" s="520"/>
      <c r="V275" s="520"/>
      <c r="W275" s="520"/>
      <c r="X275" s="544">
        <f>SUM(X135:X274)</f>
        <v>37794</v>
      </c>
    </row>
    <row r="276" spans="1:25" ht="22.5" x14ac:dyDescent="0.2">
      <c r="A276" s="317"/>
      <c r="B276" s="505"/>
      <c r="C276" s="504"/>
      <c r="D276" s="138" t="s">
        <v>58</v>
      </c>
      <c r="E276" s="518">
        <f>E127+E136+E143+E150+E157+E164+E171+E178+E185+E192+E199+E206+E213+E220+E227+E234+E241+E248+E255+E262+E269</f>
        <v>893825101</v>
      </c>
      <c r="F276" s="518">
        <f>F127+F136+F143+F150+F157+F164+F171+F178+F185+F192+F199+F206+F213+F220+F227+F234+F241+F248+F255+F262+F269</f>
        <v>0</v>
      </c>
      <c r="G276" s="518">
        <f>G127+G136+G143+G150+G157+G164+G171+G178+G185+G192+G199+G206+G213+G220+G227+G234+G241+G248+G255+G262+G269</f>
        <v>0</v>
      </c>
      <c r="H276" s="518">
        <f>H127+H136+H143+H150+H157+H164+H171+H178+H185+H192+H199+H206+H213+H220+H227+H234+H241+H248+H255+H262+H269</f>
        <v>893825101</v>
      </c>
      <c r="I276" s="518">
        <f>I127+I136+I143+I150+I157+I164+I171+I178+I185+I192+I199+I206+I213+I220+I227+I234+I241+I248+I255+I262+I269</f>
        <v>925623224.00000036</v>
      </c>
      <c r="J276" s="518">
        <f>J127+J136+J143+J150+J157+J164+J171+J178+J185+J192+J199+J206+J213+J220+J227+J234+J241+J248+J255+J262+J269</f>
        <v>31798123.00000006</v>
      </c>
      <c r="K276" s="518">
        <f>K127+K136+K143+K150+K157+K164+K171+K178+K185+K192+K199+K206+K213+K220+K227+K234+K241+K248+K255+K262+K269</f>
        <v>0</v>
      </c>
      <c r="L276" s="518">
        <f>L127+L136+L143+L150+L157+L164+L171+L178+L185+L192+L199+L206+L213+L220+L227+L234+L241+L248+L255+L262+L269</f>
        <v>0</v>
      </c>
      <c r="M276" s="518">
        <f>M127+M136+M143+M150+M157+M164+M171+M178+M185+M192+M199+M206+M213+M220+M227+M234+M241+M248+M255+M262+M269</f>
        <v>913220315.99999964</v>
      </c>
      <c r="N276" s="517"/>
      <c r="O276" s="517"/>
      <c r="P276" s="517"/>
      <c r="Q276" s="517"/>
      <c r="R276" s="517"/>
      <c r="S276" s="516"/>
      <c r="T276" s="516"/>
      <c r="U276" s="517"/>
      <c r="V276" s="517"/>
      <c r="W276" s="517"/>
      <c r="X276" s="516"/>
    </row>
    <row r="277" spans="1:25" ht="22.5" x14ac:dyDescent="0.2">
      <c r="A277" s="317"/>
      <c r="B277" s="505"/>
      <c r="C277" s="504"/>
      <c r="D277" s="138" t="s">
        <v>50</v>
      </c>
      <c r="E277" s="543"/>
      <c r="F277" s="167"/>
      <c r="G277" s="167"/>
      <c r="H277" s="542"/>
      <c r="I277" s="514"/>
      <c r="J277" s="514"/>
      <c r="K277" s="514"/>
      <c r="L277" s="514"/>
      <c r="M277" s="514"/>
      <c r="N277" s="517"/>
      <c r="O277" s="517"/>
      <c r="P277" s="517"/>
      <c r="Q277" s="517"/>
      <c r="R277" s="517"/>
      <c r="S277" s="516"/>
      <c r="T277" s="516"/>
      <c r="U277" s="517"/>
      <c r="V277" s="517"/>
      <c r="W277" s="517"/>
      <c r="X277" s="516"/>
    </row>
    <row r="278" spans="1:25" ht="22.5" x14ac:dyDescent="0.2">
      <c r="A278" s="317"/>
      <c r="B278" s="505"/>
      <c r="C278" s="498"/>
      <c r="D278" s="138" t="s">
        <v>53</v>
      </c>
      <c r="E278" s="515">
        <v>0</v>
      </c>
      <c r="F278" s="515">
        <v>0</v>
      </c>
      <c r="G278" s="515">
        <v>0</v>
      </c>
      <c r="H278" s="515">
        <v>0</v>
      </c>
      <c r="I278" s="515">
        <v>0</v>
      </c>
      <c r="J278" s="515">
        <v>0</v>
      </c>
      <c r="K278" s="515">
        <v>0</v>
      </c>
      <c r="L278" s="515">
        <v>0</v>
      </c>
      <c r="M278" s="515">
        <v>0</v>
      </c>
      <c r="N278" s="513"/>
      <c r="O278" s="513"/>
      <c r="P278" s="513"/>
      <c r="Q278" s="513"/>
      <c r="R278" s="513"/>
      <c r="S278" s="512"/>
      <c r="T278" s="512"/>
      <c r="U278" s="513"/>
      <c r="V278" s="513"/>
      <c r="W278" s="513"/>
      <c r="X278" s="512"/>
    </row>
    <row r="279" spans="1:25" x14ac:dyDescent="0.2">
      <c r="A279" s="317"/>
      <c r="B279" s="505"/>
      <c r="C279" s="317" t="s">
        <v>175</v>
      </c>
      <c r="D279" s="130" t="s">
        <v>44</v>
      </c>
      <c r="E279" s="534">
        <v>2225</v>
      </c>
      <c r="F279" s="533"/>
      <c r="G279" s="533"/>
      <c r="H279" s="532">
        <v>2225</v>
      </c>
      <c r="I279" s="532">
        <v>2225</v>
      </c>
      <c r="J279" s="532"/>
      <c r="K279" s="532"/>
      <c r="L279" s="532"/>
      <c r="M279" s="532">
        <v>4905</v>
      </c>
      <c r="N279" s="345" t="s">
        <v>156</v>
      </c>
      <c r="O279" s="345" t="s">
        <v>205</v>
      </c>
      <c r="P279" s="357"/>
      <c r="Q279" s="345" t="s">
        <v>196</v>
      </c>
      <c r="R279" s="357" t="s">
        <v>206</v>
      </c>
      <c r="S279" s="358">
        <v>2315</v>
      </c>
      <c r="T279" s="358">
        <v>2590</v>
      </c>
      <c r="U279" s="311" t="s">
        <v>253</v>
      </c>
      <c r="V279" s="311" t="s">
        <v>252</v>
      </c>
      <c r="W279" s="311" t="s">
        <v>251</v>
      </c>
      <c r="X279" s="541">
        <f>S279+T279</f>
        <v>4905</v>
      </c>
    </row>
    <row r="280" spans="1:25" x14ac:dyDescent="0.2">
      <c r="A280" s="317"/>
      <c r="B280" s="505"/>
      <c r="C280" s="317"/>
      <c r="D280" s="131" t="s">
        <v>47</v>
      </c>
      <c r="E280" s="153">
        <v>73382452</v>
      </c>
      <c r="F280" s="533"/>
      <c r="G280" s="533"/>
      <c r="H280" s="153">
        <v>73382452</v>
      </c>
      <c r="I280" s="153">
        <v>75840911</v>
      </c>
      <c r="J280" s="153"/>
      <c r="K280" s="153"/>
      <c r="L280" s="153"/>
      <c r="M280" s="153">
        <v>75840911</v>
      </c>
      <c r="N280" s="345"/>
      <c r="O280" s="345"/>
      <c r="P280" s="357"/>
      <c r="Q280" s="345"/>
      <c r="R280" s="357"/>
      <c r="S280" s="359"/>
      <c r="T280" s="359"/>
      <c r="U280" s="311"/>
      <c r="V280" s="311"/>
      <c r="W280" s="311"/>
      <c r="X280" s="526"/>
    </row>
    <row r="281" spans="1:25" x14ac:dyDescent="0.2">
      <c r="A281" s="317"/>
      <c r="B281" s="505"/>
      <c r="C281" s="317"/>
      <c r="D281" s="131" t="s">
        <v>50</v>
      </c>
      <c r="E281" s="534"/>
      <c r="F281" s="533"/>
      <c r="G281" s="533"/>
      <c r="H281" s="532"/>
      <c r="I281" s="532"/>
      <c r="J281" s="532"/>
      <c r="K281" s="532"/>
      <c r="L281" s="532"/>
      <c r="M281" s="532"/>
      <c r="N281" s="345"/>
      <c r="O281" s="345"/>
      <c r="P281" s="357"/>
      <c r="Q281" s="345"/>
      <c r="R281" s="357"/>
      <c r="S281" s="359"/>
      <c r="T281" s="359"/>
      <c r="U281" s="311"/>
      <c r="V281" s="311"/>
      <c r="W281" s="311"/>
      <c r="X281" s="526"/>
    </row>
    <row r="282" spans="1:25" ht="22.5" customHeight="1" x14ac:dyDescent="0.2">
      <c r="A282" s="317"/>
      <c r="B282" s="505"/>
      <c r="C282" s="317"/>
      <c r="D282" s="531" t="s">
        <v>53</v>
      </c>
      <c r="E282" s="540"/>
      <c r="F282" s="540"/>
      <c r="G282" s="540"/>
      <c r="H282" s="540"/>
      <c r="I282" s="540"/>
      <c r="J282" s="540"/>
      <c r="K282" s="540"/>
      <c r="L282" s="540"/>
      <c r="M282" s="540"/>
      <c r="N282" s="345"/>
      <c r="O282" s="345"/>
      <c r="P282" s="357"/>
      <c r="Q282" s="345"/>
      <c r="R282" s="357"/>
      <c r="S282" s="359"/>
      <c r="T282" s="359"/>
      <c r="U282" s="311"/>
      <c r="V282" s="311"/>
      <c r="W282" s="311"/>
      <c r="X282" s="526"/>
    </row>
    <row r="283" spans="1:25" x14ac:dyDescent="0.2">
      <c r="A283" s="317"/>
      <c r="B283" s="505"/>
      <c r="C283" s="317"/>
      <c r="D283" s="529"/>
      <c r="E283" s="539"/>
      <c r="F283" s="539"/>
      <c r="G283" s="539"/>
      <c r="H283" s="539"/>
      <c r="I283" s="539"/>
      <c r="J283" s="539"/>
      <c r="K283" s="539"/>
      <c r="L283" s="539"/>
      <c r="M283" s="539"/>
      <c r="N283" s="345"/>
      <c r="O283" s="345"/>
      <c r="P283" s="357"/>
      <c r="Q283" s="345"/>
      <c r="R283" s="357"/>
      <c r="S283" s="359"/>
      <c r="T283" s="359"/>
      <c r="U283" s="311"/>
      <c r="V283" s="311"/>
      <c r="W283" s="311"/>
      <c r="X283" s="526"/>
    </row>
    <row r="284" spans="1:25" x14ac:dyDescent="0.2">
      <c r="A284" s="317"/>
      <c r="B284" s="505"/>
      <c r="C284" s="317"/>
      <c r="D284" s="529"/>
      <c r="E284" s="539"/>
      <c r="F284" s="539"/>
      <c r="G284" s="539"/>
      <c r="H284" s="539"/>
      <c r="I284" s="539"/>
      <c r="J284" s="539"/>
      <c r="K284" s="539"/>
      <c r="L284" s="539"/>
      <c r="M284" s="539"/>
      <c r="N284" s="345"/>
      <c r="O284" s="345"/>
      <c r="P284" s="357"/>
      <c r="Q284" s="345"/>
      <c r="R284" s="357"/>
      <c r="S284" s="359"/>
      <c r="T284" s="359"/>
      <c r="U284" s="311"/>
      <c r="V284" s="311"/>
      <c r="W284" s="311"/>
      <c r="X284" s="526"/>
    </row>
    <row r="285" spans="1:25" x14ac:dyDescent="0.2">
      <c r="A285" s="317"/>
      <c r="B285" s="505"/>
      <c r="C285" s="317"/>
      <c r="D285" s="525"/>
      <c r="E285" s="538"/>
      <c r="F285" s="538"/>
      <c r="G285" s="538"/>
      <c r="H285" s="538"/>
      <c r="I285" s="538"/>
      <c r="J285" s="538"/>
      <c r="K285" s="538"/>
      <c r="L285" s="538"/>
      <c r="M285" s="538"/>
      <c r="N285" s="345"/>
      <c r="O285" s="345"/>
      <c r="P285" s="357"/>
      <c r="Q285" s="345"/>
      <c r="R285" s="357"/>
      <c r="S285" s="360"/>
      <c r="T285" s="360"/>
      <c r="U285" s="311"/>
      <c r="V285" s="311"/>
      <c r="W285" s="311"/>
      <c r="X285" s="522"/>
    </row>
    <row r="286" spans="1:25" x14ac:dyDescent="0.2">
      <c r="A286" s="317"/>
      <c r="B286" s="505"/>
      <c r="C286" s="317" t="s">
        <v>176</v>
      </c>
      <c r="D286" s="130" t="s">
        <v>44</v>
      </c>
      <c r="E286" s="534">
        <v>3338</v>
      </c>
      <c r="F286" s="533"/>
      <c r="G286" s="533"/>
      <c r="H286" s="532">
        <v>3338</v>
      </c>
      <c r="I286" s="532">
        <v>3338</v>
      </c>
      <c r="J286" s="532"/>
      <c r="K286" s="532"/>
      <c r="L286" s="532"/>
      <c r="M286" s="532">
        <v>8075</v>
      </c>
      <c r="N286" s="345" t="s">
        <v>199</v>
      </c>
      <c r="O286" s="345" t="s">
        <v>200</v>
      </c>
      <c r="P286" s="357"/>
      <c r="Q286" s="345" t="s">
        <v>196</v>
      </c>
      <c r="R286" s="357" t="s">
        <v>201</v>
      </c>
      <c r="S286" s="357">
        <v>3851</v>
      </c>
      <c r="T286" s="357">
        <v>4219</v>
      </c>
      <c r="U286" s="311" t="s">
        <v>250</v>
      </c>
      <c r="V286" s="311" t="s">
        <v>249</v>
      </c>
      <c r="W286" s="311" t="s">
        <v>248</v>
      </c>
      <c r="X286" s="541">
        <f>S286+T286</f>
        <v>8070</v>
      </c>
      <c r="Y286" s="537"/>
    </row>
    <row r="287" spans="1:25" x14ac:dyDescent="0.2">
      <c r="A287" s="317"/>
      <c r="B287" s="505"/>
      <c r="C287" s="317"/>
      <c r="D287" s="131" t="s">
        <v>47</v>
      </c>
      <c r="E287" s="153">
        <v>82368275</v>
      </c>
      <c r="F287" s="533"/>
      <c r="G287" s="533"/>
      <c r="H287" s="153">
        <v>82368275</v>
      </c>
      <c r="I287" s="153">
        <v>98600753</v>
      </c>
      <c r="J287" s="153"/>
      <c r="K287" s="153"/>
      <c r="L287" s="153"/>
      <c r="M287" s="153">
        <v>98600753</v>
      </c>
      <c r="N287" s="345"/>
      <c r="O287" s="345"/>
      <c r="P287" s="357"/>
      <c r="Q287" s="345"/>
      <c r="R287" s="357"/>
      <c r="S287" s="357"/>
      <c r="T287" s="357"/>
      <c r="U287" s="311"/>
      <c r="V287" s="311"/>
      <c r="W287" s="311"/>
      <c r="X287" s="526"/>
      <c r="Y287" s="537"/>
    </row>
    <row r="288" spans="1:25" x14ac:dyDescent="0.2">
      <c r="A288" s="317"/>
      <c r="B288" s="505"/>
      <c r="C288" s="317"/>
      <c r="D288" s="131" t="s">
        <v>50</v>
      </c>
      <c r="E288" s="534"/>
      <c r="F288" s="533"/>
      <c r="G288" s="533"/>
      <c r="H288" s="532"/>
      <c r="I288" s="532"/>
      <c r="J288" s="532"/>
      <c r="K288" s="532"/>
      <c r="L288" s="532"/>
      <c r="M288" s="532"/>
      <c r="N288" s="345"/>
      <c r="O288" s="345"/>
      <c r="P288" s="357"/>
      <c r="Q288" s="345"/>
      <c r="R288" s="357"/>
      <c r="S288" s="357"/>
      <c r="T288" s="357"/>
      <c r="U288" s="311"/>
      <c r="V288" s="311"/>
      <c r="W288" s="311"/>
      <c r="X288" s="526"/>
      <c r="Y288" s="537"/>
    </row>
    <row r="289" spans="1:25" ht="22.5" customHeight="1" x14ac:dyDescent="0.2">
      <c r="A289" s="317"/>
      <c r="B289" s="505"/>
      <c r="C289" s="317"/>
      <c r="D289" s="531" t="s">
        <v>53</v>
      </c>
      <c r="E289" s="540"/>
      <c r="F289" s="540"/>
      <c r="G289" s="540"/>
      <c r="H289" s="540"/>
      <c r="I289" s="540"/>
      <c r="J289" s="540"/>
      <c r="K289" s="540"/>
      <c r="L289" s="540"/>
      <c r="M289" s="540"/>
      <c r="N289" s="345"/>
      <c r="O289" s="345"/>
      <c r="P289" s="357"/>
      <c r="Q289" s="345"/>
      <c r="R289" s="357"/>
      <c r="S289" s="357"/>
      <c r="T289" s="357"/>
      <c r="U289" s="311"/>
      <c r="V289" s="311"/>
      <c r="W289" s="311"/>
      <c r="X289" s="526"/>
      <c r="Y289" s="537"/>
    </row>
    <row r="290" spans="1:25" x14ac:dyDescent="0.2">
      <c r="A290" s="317"/>
      <c r="B290" s="505"/>
      <c r="C290" s="317"/>
      <c r="D290" s="529"/>
      <c r="E290" s="539"/>
      <c r="F290" s="539"/>
      <c r="G290" s="539"/>
      <c r="H290" s="539"/>
      <c r="I290" s="539"/>
      <c r="J290" s="539"/>
      <c r="K290" s="539"/>
      <c r="L290" s="539"/>
      <c r="M290" s="539"/>
      <c r="N290" s="345"/>
      <c r="O290" s="345"/>
      <c r="P290" s="357"/>
      <c r="Q290" s="345"/>
      <c r="R290" s="357"/>
      <c r="S290" s="357"/>
      <c r="T290" s="357"/>
      <c r="U290" s="311"/>
      <c r="V290" s="311"/>
      <c r="W290" s="311"/>
      <c r="X290" s="526"/>
      <c r="Y290" s="537"/>
    </row>
    <row r="291" spans="1:25" x14ac:dyDescent="0.2">
      <c r="A291" s="317"/>
      <c r="B291" s="505"/>
      <c r="C291" s="317"/>
      <c r="D291" s="529"/>
      <c r="E291" s="539"/>
      <c r="F291" s="539"/>
      <c r="G291" s="539"/>
      <c r="H291" s="539"/>
      <c r="I291" s="539"/>
      <c r="J291" s="539"/>
      <c r="K291" s="539"/>
      <c r="L291" s="539"/>
      <c r="M291" s="539"/>
      <c r="N291" s="345"/>
      <c r="O291" s="345"/>
      <c r="P291" s="357"/>
      <c r="Q291" s="345"/>
      <c r="R291" s="357"/>
      <c r="S291" s="357"/>
      <c r="T291" s="357"/>
      <c r="U291" s="311"/>
      <c r="V291" s="311"/>
      <c r="W291" s="311"/>
      <c r="X291" s="526"/>
      <c r="Y291" s="537"/>
    </row>
    <row r="292" spans="1:25" x14ac:dyDescent="0.2">
      <c r="A292" s="317"/>
      <c r="B292" s="505"/>
      <c r="C292" s="317"/>
      <c r="D292" s="525"/>
      <c r="E292" s="538"/>
      <c r="F292" s="538"/>
      <c r="G292" s="538"/>
      <c r="H292" s="538"/>
      <c r="I292" s="538"/>
      <c r="J292" s="538"/>
      <c r="K292" s="538"/>
      <c r="L292" s="538"/>
      <c r="M292" s="538"/>
      <c r="N292" s="345"/>
      <c r="O292" s="345"/>
      <c r="P292" s="357"/>
      <c r="Q292" s="345"/>
      <c r="R292" s="357"/>
      <c r="S292" s="357"/>
      <c r="T292" s="357"/>
      <c r="U292" s="311"/>
      <c r="V292" s="311"/>
      <c r="W292" s="311"/>
      <c r="X292" s="522"/>
    </row>
    <row r="293" spans="1:25" x14ac:dyDescent="0.2">
      <c r="A293" s="317"/>
      <c r="B293" s="505"/>
      <c r="C293" s="317" t="s">
        <v>177</v>
      </c>
      <c r="D293" s="130" t="s">
        <v>44</v>
      </c>
      <c r="E293" s="534">
        <v>3338</v>
      </c>
      <c r="F293" s="533"/>
      <c r="G293" s="533"/>
      <c r="H293" s="532">
        <v>3338</v>
      </c>
      <c r="I293" s="532">
        <v>3338</v>
      </c>
      <c r="J293" s="532"/>
      <c r="K293" s="532"/>
      <c r="L293" s="532"/>
      <c r="M293" s="532">
        <v>6011</v>
      </c>
      <c r="N293" s="345" t="s">
        <v>202</v>
      </c>
      <c r="O293" s="345" t="s">
        <v>198</v>
      </c>
      <c r="P293" s="357"/>
      <c r="Q293" s="345" t="s">
        <v>196</v>
      </c>
      <c r="R293" s="357" t="s">
        <v>197</v>
      </c>
      <c r="S293" s="357">
        <v>2896</v>
      </c>
      <c r="T293" s="357">
        <v>3114</v>
      </c>
      <c r="U293" s="311" t="s">
        <v>247</v>
      </c>
      <c r="V293" s="311" t="s">
        <v>246</v>
      </c>
      <c r="W293" s="311" t="s">
        <v>245</v>
      </c>
      <c r="X293" s="535">
        <f>S293+T293</f>
        <v>6010</v>
      </c>
      <c r="Y293" s="537"/>
    </row>
    <row r="294" spans="1:25" x14ac:dyDescent="0.2">
      <c r="A294" s="317"/>
      <c r="B294" s="505"/>
      <c r="C294" s="317"/>
      <c r="D294" s="131" t="s">
        <v>47</v>
      </c>
      <c r="E294" s="153">
        <v>82368275</v>
      </c>
      <c r="F294" s="533"/>
      <c r="G294" s="533"/>
      <c r="H294" s="153">
        <v>82368275</v>
      </c>
      <c r="I294" s="153">
        <v>98951911</v>
      </c>
      <c r="J294" s="153"/>
      <c r="K294" s="153"/>
      <c r="L294" s="153"/>
      <c r="M294" s="153">
        <v>98951911</v>
      </c>
      <c r="N294" s="345"/>
      <c r="O294" s="345"/>
      <c r="P294" s="357"/>
      <c r="Q294" s="345"/>
      <c r="R294" s="357"/>
      <c r="S294" s="357"/>
      <c r="T294" s="357"/>
      <c r="U294" s="311"/>
      <c r="V294" s="311"/>
      <c r="W294" s="311"/>
      <c r="X294" s="526"/>
      <c r="Y294" s="537"/>
    </row>
    <row r="295" spans="1:25" x14ac:dyDescent="0.2">
      <c r="A295" s="317"/>
      <c r="B295" s="505"/>
      <c r="C295" s="317"/>
      <c r="D295" s="131" t="s">
        <v>50</v>
      </c>
      <c r="E295" s="534"/>
      <c r="F295" s="533"/>
      <c r="G295" s="533"/>
      <c r="H295" s="532"/>
      <c r="I295" s="532"/>
      <c r="J295" s="532"/>
      <c r="K295" s="532"/>
      <c r="L295" s="532"/>
      <c r="M295" s="532"/>
      <c r="N295" s="345"/>
      <c r="O295" s="345"/>
      <c r="P295" s="357"/>
      <c r="Q295" s="345"/>
      <c r="R295" s="357"/>
      <c r="S295" s="357"/>
      <c r="T295" s="357"/>
      <c r="U295" s="311"/>
      <c r="V295" s="311"/>
      <c r="W295" s="311"/>
      <c r="X295" s="526"/>
      <c r="Y295" s="537"/>
    </row>
    <row r="296" spans="1:25" ht="22.5" customHeight="1" x14ac:dyDescent="0.2">
      <c r="A296" s="317"/>
      <c r="B296" s="505"/>
      <c r="C296" s="317"/>
      <c r="D296" s="531" t="s">
        <v>53</v>
      </c>
      <c r="E296" s="540"/>
      <c r="F296" s="540"/>
      <c r="G296" s="540"/>
      <c r="H296" s="540"/>
      <c r="I296" s="540"/>
      <c r="J296" s="540"/>
      <c r="K296" s="540"/>
      <c r="L296" s="540"/>
      <c r="M296" s="540"/>
      <c r="N296" s="345"/>
      <c r="O296" s="345"/>
      <c r="P296" s="357"/>
      <c r="Q296" s="345"/>
      <c r="R296" s="357"/>
      <c r="S296" s="357"/>
      <c r="T296" s="357"/>
      <c r="U296" s="311"/>
      <c r="V296" s="311"/>
      <c r="W296" s="311"/>
      <c r="X296" s="526"/>
      <c r="Y296" s="537"/>
    </row>
    <row r="297" spans="1:25" x14ac:dyDescent="0.2">
      <c r="A297" s="317"/>
      <c r="B297" s="505"/>
      <c r="C297" s="317"/>
      <c r="D297" s="529"/>
      <c r="E297" s="539"/>
      <c r="F297" s="539"/>
      <c r="G297" s="539"/>
      <c r="H297" s="539"/>
      <c r="I297" s="539"/>
      <c r="J297" s="539"/>
      <c r="K297" s="539"/>
      <c r="L297" s="539"/>
      <c r="M297" s="539"/>
      <c r="N297" s="345"/>
      <c r="O297" s="345"/>
      <c r="P297" s="357"/>
      <c r="Q297" s="345"/>
      <c r="R297" s="357"/>
      <c r="S297" s="357"/>
      <c r="T297" s="357"/>
      <c r="U297" s="311"/>
      <c r="V297" s="311"/>
      <c r="W297" s="311"/>
      <c r="X297" s="526"/>
      <c r="Y297" s="537"/>
    </row>
    <row r="298" spans="1:25" x14ac:dyDescent="0.2">
      <c r="A298" s="317"/>
      <c r="B298" s="505"/>
      <c r="C298" s="317"/>
      <c r="D298" s="529"/>
      <c r="E298" s="539"/>
      <c r="F298" s="539"/>
      <c r="G298" s="539"/>
      <c r="H298" s="539"/>
      <c r="I298" s="539"/>
      <c r="J298" s="539"/>
      <c r="K298" s="539"/>
      <c r="L298" s="539"/>
      <c r="M298" s="539"/>
      <c r="N298" s="345"/>
      <c r="O298" s="345"/>
      <c r="P298" s="357"/>
      <c r="Q298" s="345"/>
      <c r="R298" s="357"/>
      <c r="S298" s="357"/>
      <c r="T298" s="357"/>
      <c r="U298" s="311"/>
      <c r="V298" s="311"/>
      <c r="W298" s="311"/>
      <c r="X298" s="526"/>
      <c r="Y298" s="537"/>
    </row>
    <row r="299" spans="1:25" x14ac:dyDescent="0.2">
      <c r="A299" s="317"/>
      <c r="B299" s="505"/>
      <c r="C299" s="317"/>
      <c r="D299" s="525"/>
      <c r="E299" s="538"/>
      <c r="F299" s="538"/>
      <c r="G299" s="538"/>
      <c r="H299" s="538"/>
      <c r="I299" s="538"/>
      <c r="J299" s="538"/>
      <c r="K299" s="538"/>
      <c r="L299" s="538"/>
      <c r="M299" s="538"/>
      <c r="N299" s="345"/>
      <c r="O299" s="345"/>
      <c r="P299" s="357"/>
      <c r="Q299" s="345"/>
      <c r="R299" s="357"/>
      <c r="S299" s="357"/>
      <c r="T299" s="357"/>
      <c r="U299" s="311"/>
      <c r="V299" s="311"/>
      <c r="W299" s="311"/>
      <c r="X299" s="522"/>
    </row>
    <row r="300" spans="1:25" x14ac:dyDescent="0.2">
      <c r="A300" s="317"/>
      <c r="B300" s="505"/>
      <c r="C300" s="317" t="s">
        <v>244</v>
      </c>
      <c r="D300" s="130" t="s">
        <v>44</v>
      </c>
      <c r="E300" s="534">
        <v>6676</v>
      </c>
      <c r="F300" s="533"/>
      <c r="G300" s="533"/>
      <c r="H300" s="532">
        <v>6676</v>
      </c>
      <c r="I300" s="532">
        <v>6676</v>
      </c>
      <c r="J300" s="532"/>
      <c r="K300" s="532"/>
      <c r="L300" s="532"/>
      <c r="M300" s="532">
        <v>10128</v>
      </c>
      <c r="N300" s="179" t="s">
        <v>159</v>
      </c>
      <c r="O300" s="345" t="s">
        <v>203</v>
      </c>
      <c r="P300" s="357"/>
      <c r="Q300" s="345" t="s">
        <v>196</v>
      </c>
      <c r="R300" s="357" t="s">
        <v>204</v>
      </c>
      <c r="S300" s="357">
        <v>4699</v>
      </c>
      <c r="T300" s="357">
        <v>5421</v>
      </c>
      <c r="U300" s="311" t="s">
        <v>241</v>
      </c>
      <c r="V300" s="311" t="s">
        <v>240</v>
      </c>
      <c r="W300" s="311" t="s">
        <v>239</v>
      </c>
      <c r="X300" s="535">
        <f>S300+T300</f>
        <v>10120</v>
      </c>
      <c r="Y300" s="537"/>
    </row>
    <row r="301" spans="1:25" x14ac:dyDescent="0.2">
      <c r="A301" s="317"/>
      <c r="B301" s="505"/>
      <c r="C301" s="317"/>
      <c r="D301" s="131" t="s">
        <v>47</v>
      </c>
      <c r="E301" s="153">
        <v>102246591</v>
      </c>
      <c r="F301" s="533"/>
      <c r="G301" s="533"/>
      <c r="H301" s="153">
        <v>102246591</v>
      </c>
      <c r="I301" s="153">
        <v>117495028</v>
      </c>
      <c r="J301" s="532"/>
      <c r="K301" s="532"/>
      <c r="L301" s="532"/>
      <c r="M301" s="153">
        <v>117495028</v>
      </c>
      <c r="N301" s="179" t="s">
        <v>160</v>
      </c>
      <c r="O301" s="345"/>
      <c r="P301" s="357"/>
      <c r="Q301" s="345"/>
      <c r="R301" s="357"/>
      <c r="S301" s="357"/>
      <c r="T301" s="357"/>
      <c r="U301" s="311"/>
      <c r="V301" s="311"/>
      <c r="W301" s="311"/>
      <c r="X301" s="526"/>
      <c r="Y301" s="537"/>
    </row>
    <row r="302" spans="1:25" x14ac:dyDescent="0.2">
      <c r="A302" s="317"/>
      <c r="B302" s="505"/>
      <c r="C302" s="317"/>
      <c r="D302" s="131" t="s">
        <v>50</v>
      </c>
      <c r="E302" s="534"/>
      <c r="F302" s="533"/>
      <c r="G302" s="533"/>
      <c r="H302" s="532"/>
      <c r="I302" s="532"/>
      <c r="J302" s="532"/>
      <c r="K302" s="532"/>
      <c r="L302" s="532"/>
      <c r="M302" s="532"/>
      <c r="N302" s="361" t="s">
        <v>168</v>
      </c>
      <c r="O302" s="345"/>
      <c r="P302" s="357"/>
      <c r="Q302" s="345"/>
      <c r="R302" s="357"/>
      <c r="S302" s="357"/>
      <c r="T302" s="357"/>
      <c r="U302" s="311"/>
      <c r="V302" s="311"/>
      <c r="W302" s="311"/>
      <c r="X302" s="526"/>
      <c r="Y302" s="537"/>
    </row>
    <row r="303" spans="1:25" ht="22.5" customHeight="1" x14ac:dyDescent="0.2">
      <c r="A303" s="317"/>
      <c r="B303" s="505"/>
      <c r="C303" s="317"/>
      <c r="D303" s="531" t="s">
        <v>53</v>
      </c>
      <c r="E303" s="530"/>
      <c r="F303" s="530"/>
      <c r="G303" s="530"/>
      <c r="H303" s="530"/>
      <c r="I303" s="530"/>
      <c r="J303" s="530"/>
      <c r="K303" s="530"/>
      <c r="L303" s="530"/>
      <c r="M303" s="530"/>
      <c r="N303" s="361"/>
      <c r="O303" s="345"/>
      <c r="P303" s="357"/>
      <c r="Q303" s="345"/>
      <c r="R303" s="357"/>
      <c r="S303" s="357"/>
      <c r="T303" s="357"/>
      <c r="U303" s="311"/>
      <c r="V303" s="311"/>
      <c r="W303" s="311"/>
      <c r="X303" s="526"/>
      <c r="Y303" s="537"/>
    </row>
    <row r="304" spans="1:25" x14ac:dyDescent="0.2">
      <c r="A304" s="317"/>
      <c r="B304" s="505"/>
      <c r="C304" s="317"/>
      <c r="D304" s="529"/>
      <c r="E304" s="528"/>
      <c r="F304" s="528"/>
      <c r="G304" s="528"/>
      <c r="H304" s="528"/>
      <c r="I304" s="528"/>
      <c r="J304" s="528"/>
      <c r="K304" s="528"/>
      <c r="L304" s="528"/>
      <c r="M304" s="528"/>
      <c r="N304" s="361"/>
      <c r="O304" s="345"/>
      <c r="P304" s="357"/>
      <c r="Q304" s="345"/>
      <c r="R304" s="357"/>
      <c r="S304" s="357"/>
      <c r="T304" s="357"/>
      <c r="U304" s="311"/>
      <c r="V304" s="311"/>
      <c r="W304" s="311"/>
      <c r="X304" s="526"/>
      <c r="Y304" s="537"/>
    </row>
    <row r="305" spans="1:25" x14ac:dyDescent="0.2">
      <c r="A305" s="317"/>
      <c r="B305" s="505"/>
      <c r="C305" s="317"/>
      <c r="D305" s="529"/>
      <c r="E305" s="528"/>
      <c r="F305" s="528"/>
      <c r="G305" s="528"/>
      <c r="H305" s="528"/>
      <c r="I305" s="528"/>
      <c r="J305" s="528"/>
      <c r="K305" s="528"/>
      <c r="L305" s="528"/>
      <c r="M305" s="528"/>
      <c r="N305" s="361"/>
      <c r="O305" s="345"/>
      <c r="P305" s="357"/>
      <c r="Q305" s="345"/>
      <c r="R305" s="357"/>
      <c r="S305" s="357"/>
      <c r="T305" s="357"/>
      <c r="U305" s="311"/>
      <c r="V305" s="311"/>
      <c r="W305" s="311"/>
      <c r="X305" s="526"/>
      <c r="Y305" s="537"/>
    </row>
    <row r="306" spans="1:25" x14ac:dyDescent="0.2">
      <c r="A306" s="317"/>
      <c r="B306" s="505"/>
      <c r="C306" s="317"/>
      <c r="D306" s="525"/>
      <c r="E306" s="524"/>
      <c r="F306" s="524"/>
      <c r="G306" s="524"/>
      <c r="H306" s="524"/>
      <c r="I306" s="524"/>
      <c r="J306" s="524"/>
      <c r="K306" s="524"/>
      <c r="L306" s="524"/>
      <c r="M306" s="524"/>
      <c r="N306" s="361"/>
      <c r="O306" s="345"/>
      <c r="P306" s="357"/>
      <c r="Q306" s="345"/>
      <c r="R306" s="357"/>
      <c r="S306" s="357"/>
      <c r="T306" s="357"/>
      <c r="U306" s="311"/>
      <c r="V306" s="311"/>
      <c r="W306" s="311"/>
      <c r="X306" s="522"/>
    </row>
    <row r="307" spans="1:25" x14ac:dyDescent="0.2">
      <c r="A307" s="317"/>
      <c r="B307" s="505"/>
      <c r="C307" s="317" t="s">
        <v>243</v>
      </c>
      <c r="D307" s="130" t="s">
        <v>44</v>
      </c>
      <c r="E307" s="534">
        <v>6676</v>
      </c>
      <c r="F307" s="533"/>
      <c r="G307" s="533"/>
      <c r="H307" s="532">
        <v>6676</v>
      </c>
      <c r="I307" s="532">
        <v>6676</v>
      </c>
      <c r="J307" s="532"/>
      <c r="K307" s="532"/>
      <c r="L307" s="532"/>
      <c r="M307" s="532">
        <v>8329</v>
      </c>
      <c r="N307" s="536" t="s">
        <v>242</v>
      </c>
      <c r="O307" s="345"/>
      <c r="P307" s="357"/>
      <c r="Q307" s="536" t="s">
        <v>242</v>
      </c>
      <c r="R307" s="536" t="s">
        <v>242</v>
      </c>
      <c r="S307" s="357">
        <v>4453</v>
      </c>
      <c r="T307" s="357">
        <v>3876</v>
      </c>
      <c r="U307" s="311" t="s">
        <v>241</v>
      </c>
      <c r="V307" s="311" t="s">
        <v>240</v>
      </c>
      <c r="W307" s="311" t="s">
        <v>239</v>
      </c>
      <c r="X307" s="535">
        <f>S307+T307</f>
        <v>8329</v>
      </c>
    </row>
    <row r="308" spans="1:25" x14ac:dyDescent="0.2">
      <c r="A308" s="317"/>
      <c r="B308" s="505"/>
      <c r="C308" s="317"/>
      <c r="D308" s="131" t="s">
        <v>47</v>
      </c>
      <c r="E308" s="153">
        <v>110047115</v>
      </c>
      <c r="F308" s="533"/>
      <c r="G308" s="533"/>
      <c r="H308" s="153">
        <v>110047115</v>
      </c>
      <c r="I308" s="153">
        <v>97561072</v>
      </c>
      <c r="J308" s="532"/>
      <c r="K308" s="532"/>
      <c r="L308" s="532"/>
      <c r="M308" s="153">
        <v>97561072</v>
      </c>
      <c r="N308" s="527"/>
      <c r="O308" s="345"/>
      <c r="P308" s="357"/>
      <c r="Q308" s="527"/>
      <c r="R308" s="527"/>
      <c r="S308" s="357"/>
      <c r="T308" s="357"/>
      <c r="U308" s="311"/>
      <c r="V308" s="311"/>
      <c r="W308" s="311"/>
      <c r="X308" s="526"/>
    </row>
    <row r="309" spans="1:25" x14ac:dyDescent="0.2">
      <c r="A309" s="317"/>
      <c r="B309" s="505"/>
      <c r="C309" s="317"/>
      <c r="D309" s="131" t="s">
        <v>50</v>
      </c>
      <c r="E309" s="534"/>
      <c r="F309" s="533"/>
      <c r="G309" s="533"/>
      <c r="H309" s="532"/>
      <c r="I309" s="532"/>
      <c r="J309" s="532"/>
      <c r="K309" s="532"/>
      <c r="L309" s="532"/>
      <c r="M309" s="532"/>
      <c r="N309" s="527"/>
      <c r="O309" s="345"/>
      <c r="P309" s="357"/>
      <c r="Q309" s="527"/>
      <c r="R309" s="527"/>
      <c r="S309" s="357"/>
      <c r="T309" s="357"/>
      <c r="U309" s="311"/>
      <c r="V309" s="311"/>
      <c r="W309" s="311"/>
      <c r="X309" s="526"/>
    </row>
    <row r="310" spans="1:25" ht="22.5" customHeight="1" x14ac:dyDescent="0.2">
      <c r="A310" s="317"/>
      <c r="B310" s="505"/>
      <c r="C310" s="317"/>
      <c r="D310" s="531" t="s">
        <v>53</v>
      </c>
      <c r="E310" s="530"/>
      <c r="F310" s="530"/>
      <c r="G310" s="530"/>
      <c r="H310" s="530"/>
      <c r="I310" s="530"/>
      <c r="J310" s="530"/>
      <c r="K310" s="530"/>
      <c r="L310" s="530"/>
      <c r="M310" s="530"/>
      <c r="N310" s="527"/>
      <c r="O310" s="345"/>
      <c r="P310" s="357"/>
      <c r="Q310" s="527"/>
      <c r="R310" s="527"/>
      <c r="S310" s="357"/>
      <c r="T310" s="357"/>
      <c r="U310" s="311"/>
      <c r="V310" s="311"/>
      <c r="W310" s="311"/>
      <c r="X310" s="526"/>
    </row>
    <row r="311" spans="1:25" x14ac:dyDescent="0.2">
      <c r="A311" s="317"/>
      <c r="B311" s="505"/>
      <c r="C311" s="317"/>
      <c r="D311" s="529"/>
      <c r="E311" s="528"/>
      <c r="F311" s="528"/>
      <c r="G311" s="528"/>
      <c r="H311" s="528"/>
      <c r="I311" s="528"/>
      <c r="J311" s="528"/>
      <c r="K311" s="528"/>
      <c r="L311" s="528"/>
      <c r="M311" s="528"/>
      <c r="N311" s="527"/>
      <c r="O311" s="345"/>
      <c r="P311" s="357"/>
      <c r="Q311" s="527"/>
      <c r="R311" s="527"/>
      <c r="S311" s="357"/>
      <c r="T311" s="357"/>
      <c r="U311" s="311"/>
      <c r="V311" s="311"/>
      <c r="W311" s="311"/>
      <c r="X311" s="526"/>
    </row>
    <row r="312" spans="1:25" x14ac:dyDescent="0.2">
      <c r="A312" s="317"/>
      <c r="B312" s="505"/>
      <c r="C312" s="317"/>
      <c r="D312" s="529"/>
      <c r="E312" s="528"/>
      <c r="F312" s="528"/>
      <c r="G312" s="528"/>
      <c r="H312" s="528"/>
      <c r="I312" s="528"/>
      <c r="J312" s="528"/>
      <c r="K312" s="528"/>
      <c r="L312" s="528"/>
      <c r="M312" s="528"/>
      <c r="N312" s="527"/>
      <c r="O312" s="345"/>
      <c r="P312" s="357"/>
      <c r="Q312" s="527"/>
      <c r="R312" s="527"/>
      <c r="S312" s="357"/>
      <c r="T312" s="357"/>
      <c r="U312" s="311"/>
      <c r="V312" s="311"/>
      <c r="W312" s="311"/>
      <c r="X312" s="526"/>
    </row>
    <row r="313" spans="1:25" x14ac:dyDescent="0.2">
      <c r="A313" s="317"/>
      <c r="B313" s="505"/>
      <c r="C313" s="317"/>
      <c r="D313" s="525"/>
      <c r="E313" s="524"/>
      <c r="F313" s="524"/>
      <c r="G313" s="524"/>
      <c r="H313" s="524"/>
      <c r="I313" s="524"/>
      <c r="J313" s="524"/>
      <c r="K313" s="524"/>
      <c r="L313" s="524"/>
      <c r="M313" s="524"/>
      <c r="N313" s="523"/>
      <c r="O313" s="345"/>
      <c r="P313" s="357"/>
      <c r="Q313" s="523"/>
      <c r="R313" s="523"/>
      <c r="S313" s="357"/>
      <c r="T313" s="357"/>
      <c r="U313" s="311"/>
      <c r="V313" s="311"/>
      <c r="W313" s="311"/>
      <c r="X313" s="522"/>
    </row>
    <row r="314" spans="1:25" ht="22.5" x14ac:dyDescent="0.2">
      <c r="A314" s="317"/>
      <c r="B314" s="505"/>
      <c r="C314" s="481" t="s">
        <v>212</v>
      </c>
      <c r="D314" s="140" t="s">
        <v>178</v>
      </c>
      <c r="E314" s="521">
        <f>E279+E286+E293+E307+E300</f>
        <v>22253</v>
      </c>
      <c r="F314" s="521">
        <f>F279+F286+F293+F307+F300</f>
        <v>0</v>
      </c>
      <c r="G314" s="521">
        <f>G279+G286+G293+G307+G300</f>
        <v>0</v>
      </c>
      <c r="H314" s="521">
        <f>H279+H286+H293+H307+H300</f>
        <v>22253</v>
      </c>
      <c r="I314" s="521">
        <f>I279+I286+I293+I307+I300</f>
        <v>22253</v>
      </c>
      <c r="J314" s="521">
        <f>J279+J286+J293+J307+J300</f>
        <v>0</v>
      </c>
      <c r="K314" s="521">
        <f>K279+K286+K293+K307+K300</f>
        <v>0</v>
      </c>
      <c r="L314" s="521">
        <f>L279+L286+L293+L307+L300</f>
        <v>0</v>
      </c>
      <c r="M314" s="521">
        <f>M279+M286+M293+M307+M300</f>
        <v>37448</v>
      </c>
      <c r="N314" s="520"/>
      <c r="O314" s="520"/>
      <c r="P314" s="520"/>
      <c r="Q314" s="520"/>
      <c r="R314" s="520"/>
      <c r="S314" s="519">
        <f>SUM(S279:S313)</f>
        <v>18214</v>
      </c>
      <c r="T314" s="519">
        <f>SUM(T279:T313)</f>
        <v>19220</v>
      </c>
      <c r="U314" s="520"/>
      <c r="V314" s="520"/>
      <c r="W314" s="520"/>
      <c r="X314" s="519">
        <f>SUM(X279:X313)</f>
        <v>37434</v>
      </c>
    </row>
    <row r="315" spans="1:25" ht="22.5" x14ac:dyDescent="0.2">
      <c r="A315" s="317"/>
      <c r="B315" s="505"/>
      <c r="C315" s="481"/>
      <c r="D315" s="140" t="s">
        <v>179</v>
      </c>
      <c r="E315" s="518">
        <f>E280+E287+E294+E308+E301</f>
        <v>450412708</v>
      </c>
      <c r="F315" s="518">
        <f>F280+F287+F294+F308+F301</f>
        <v>0</v>
      </c>
      <c r="G315" s="518">
        <f>G280+G287+G294+G308+G301</f>
        <v>0</v>
      </c>
      <c r="H315" s="518">
        <f>H280+H287+H294+H308+H301</f>
        <v>450412708</v>
      </c>
      <c r="I315" s="518">
        <f>I280+I287+I294+I308+I301</f>
        <v>488449675</v>
      </c>
      <c r="J315" s="518">
        <f>J280+J287+J294+J308+J301</f>
        <v>0</v>
      </c>
      <c r="K315" s="518">
        <f>K280+K287+K294+K308+K301</f>
        <v>0</v>
      </c>
      <c r="L315" s="518">
        <f>L280+L287+L294+L308+L301</f>
        <v>0</v>
      </c>
      <c r="M315" s="518">
        <f>M280+M287+M294+M308+M301</f>
        <v>488449675</v>
      </c>
      <c r="N315" s="517"/>
      <c r="O315" s="517"/>
      <c r="P315" s="517"/>
      <c r="Q315" s="517"/>
      <c r="R315" s="517"/>
      <c r="S315" s="516"/>
      <c r="T315" s="516"/>
      <c r="U315" s="517"/>
      <c r="V315" s="517"/>
      <c r="W315" s="517"/>
      <c r="X315" s="516"/>
    </row>
    <row r="316" spans="1:25" ht="22.5" x14ac:dyDescent="0.2">
      <c r="A316" s="317"/>
      <c r="B316" s="505"/>
      <c r="C316" s="481"/>
      <c r="D316" s="140" t="s">
        <v>180</v>
      </c>
      <c r="E316" s="515"/>
      <c r="F316" s="167"/>
      <c r="G316" s="167"/>
      <c r="H316" s="514"/>
      <c r="I316" s="514"/>
      <c r="J316" s="514"/>
      <c r="K316" s="514"/>
      <c r="L316" s="514"/>
      <c r="M316" s="514"/>
      <c r="N316" s="517"/>
      <c r="O316" s="517"/>
      <c r="P316" s="517"/>
      <c r="Q316" s="517"/>
      <c r="R316" s="517"/>
      <c r="S316" s="516"/>
      <c r="T316" s="516"/>
      <c r="U316" s="517"/>
      <c r="V316" s="517"/>
      <c r="W316" s="517"/>
      <c r="X316" s="516"/>
    </row>
    <row r="317" spans="1:25" ht="22.5" x14ac:dyDescent="0.2">
      <c r="A317" s="317"/>
      <c r="B317" s="505"/>
      <c r="C317" s="481"/>
      <c r="D317" s="140" t="s">
        <v>181</v>
      </c>
      <c r="E317" s="515"/>
      <c r="F317" s="167"/>
      <c r="G317" s="167"/>
      <c r="H317" s="514"/>
      <c r="I317" s="514"/>
      <c r="J317" s="514"/>
      <c r="K317" s="514"/>
      <c r="L317" s="514"/>
      <c r="M317" s="514"/>
      <c r="N317" s="513"/>
      <c r="O317" s="513"/>
      <c r="P317" s="513"/>
      <c r="Q317" s="513"/>
      <c r="R317" s="513"/>
      <c r="S317" s="512"/>
      <c r="T317" s="512"/>
      <c r="U317" s="513"/>
      <c r="V317" s="513"/>
      <c r="W317" s="513"/>
      <c r="X317" s="512"/>
    </row>
    <row r="318" spans="1:25" ht="22.5" x14ac:dyDescent="0.2">
      <c r="A318" s="317"/>
      <c r="B318" s="505"/>
      <c r="C318" s="511" t="s">
        <v>183</v>
      </c>
      <c r="D318" s="510" t="s">
        <v>178</v>
      </c>
      <c r="E318" s="509">
        <f>E275+E314</f>
        <v>56250</v>
      </c>
      <c r="F318" s="509">
        <f>F275+F314</f>
        <v>0</v>
      </c>
      <c r="G318" s="509">
        <f>G275+G314</f>
        <v>0</v>
      </c>
      <c r="H318" s="509">
        <f>H275+H314</f>
        <v>56250</v>
      </c>
      <c r="I318" s="509">
        <f>I275+I314</f>
        <v>56250</v>
      </c>
      <c r="J318" s="509">
        <f>J275+J314</f>
        <v>0</v>
      </c>
      <c r="K318" s="509">
        <f>K275+K314</f>
        <v>0</v>
      </c>
      <c r="L318" s="509">
        <f>L275+L314</f>
        <v>0</v>
      </c>
      <c r="M318" s="509">
        <f>M275+M314</f>
        <v>75300</v>
      </c>
      <c r="N318" s="508"/>
      <c r="O318" s="508"/>
      <c r="P318" s="508"/>
      <c r="Q318" s="508"/>
      <c r="R318" s="508"/>
      <c r="S318" s="507">
        <f>S314+S275</f>
        <v>36715</v>
      </c>
      <c r="T318" s="507">
        <f>T314+T275</f>
        <v>38513</v>
      </c>
      <c r="U318" s="508"/>
      <c r="V318" s="508"/>
      <c r="W318" s="508"/>
      <c r="X318" s="507">
        <f>X314+X275</f>
        <v>75228</v>
      </c>
    </row>
    <row r="319" spans="1:25" ht="22.5" x14ac:dyDescent="0.2">
      <c r="A319" s="317"/>
      <c r="B319" s="505"/>
      <c r="C319" s="504"/>
      <c r="D319" s="497" t="s">
        <v>179</v>
      </c>
      <c r="E319" s="506">
        <f>E276+E315</f>
        <v>1344237809</v>
      </c>
      <c r="F319" s="506">
        <f>F276+F315</f>
        <v>0</v>
      </c>
      <c r="G319" s="506">
        <f>G276+G315</f>
        <v>0</v>
      </c>
      <c r="H319" s="506">
        <f>H276+H315</f>
        <v>1344237809</v>
      </c>
      <c r="I319" s="506">
        <f>I276+I315</f>
        <v>1414072899.0000005</v>
      </c>
      <c r="J319" s="506">
        <f>J276+J315</f>
        <v>31798123.00000006</v>
      </c>
      <c r="K319" s="506">
        <f>K276+K315</f>
        <v>0</v>
      </c>
      <c r="L319" s="506">
        <f>L276+L315</f>
        <v>0</v>
      </c>
      <c r="M319" s="506">
        <f>M276+M315</f>
        <v>1401669990.9999995</v>
      </c>
      <c r="N319" s="501"/>
      <c r="O319" s="501"/>
      <c r="P319" s="501"/>
      <c r="Q319" s="501"/>
      <c r="R319" s="501"/>
      <c r="S319" s="500"/>
      <c r="T319" s="500"/>
      <c r="U319" s="501"/>
      <c r="V319" s="501"/>
      <c r="W319" s="501"/>
      <c r="X319" s="500"/>
    </row>
    <row r="320" spans="1:25" ht="22.5" x14ac:dyDescent="0.2">
      <c r="A320" s="317"/>
      <c r="B320" s="505"/>
      <c r="C320" s="504"/>
      <c r="D320" s="497" t="s">
        <v>180</v>
      </c>
      <c r="E320" s="502"/>
      <c r="F320" s="503"/>
      <c r="G320" s="503"/>
      <c r="H320" s="502"/>
      <c r="I320" s="502"/>
      <c r="J320" s="502"/>
      <c r="K320" s="502"/>
      <c r="L320" s="502"/>
      <c r="M320" s="502"/>
      <c r="N320" s="501"/>
      <c r="O320" s="501"/>
      <c r="P320" s="501"/>
      <c r="Q320" s="501"/>
      <c r="R320" s="501"/>
      <c r="S320" s="500"/>
      <c r="T320" s="500"/>
      <c r="U320" s="501"/>
      <c r="V320" s="501"/>
      <c r="W320" s="501"/>
      <c r="X320" s="500"/>
    </row>
    <row r="321" spans="1:24" ht="22.5" x14ac:dyDescent="0.2">
      <c r="A321" s="317"/>
      <c r="B321" s="499"/>
      <c r="C321" s="498"/>
      <c r="D321" s="497" t="s">
        <v>181</v>
      </c>
      <c r="E321" s="496"/>
      <c r="F321" s="495"/>
      <c r="G321" s="495"/>
      <c r="H321" s="494"/>
      <c r="I321" s="494"/>
      <c r="J321" s="494"/>
      <c r="K321" s="494"/>
      <c r="L321" s="494"/>
      <c r="M321" s="494"/>
      <c r="N321" s="493"/>
      <c r="O321" s="493"/>
      <c r="P321" s="493"/>
      <c r="Q321" s="493"/>
      <c r="R321" s="493"/>
      <c r="S321" s="492"/>
      <c r="T321" s="492"/>
      <c r="U321" s="493"/>
      <c r="V321" s="493"/>
      <c r="W321" s="493"/>
      <c r="X321" s="492"/>
    </row>
    <row r="322" spans="1:24" ht="22.5" x14ac:dyDescent="0.2">
      <c r="A322" s="317"/>
      <c r="B322" s="491" t="s">
        <v>154</v>
      </c>
      <c r="C322" s="481" t="s">
        <v>172</v>
      </c>
      <c r="D322" s="168" t="s">
        <v>173</v>
      </c>
      <c r="E322" s="485">
        <f>E316</f>
        <v>0</v>
      </c>
      <c r="F322" s="479"/>
      <c r="G322" s="479"/>
      <c r="H322" s="478">
        <v>1</v>
      </c>
      <c r="I322" s="478">
        <v>1</v>
      </c>
      <c r="J322" s="478"/>
      <c r="K322" s="478"/>
      <c r="L322" s="478"/>
      <c r="M322" s="478">
        <v>1</v>
      </c>
      <c r="N322" s="490" t="s">
        <v>184</v>
      </c>
      <c r="O322" s="490"/>
      <c r="P322" s="490"/>
      <c r="Q322" s="490"/>
      <c r="R322" s="490" t="s">
        <v>184</v>
      </c>
      <c r="S322" s="489"/>
      <c r="T322" s="489"/>
      <c r="U322" s="489"/>
      <c r="V322" s="489"/>
      <c r="W322" s="489"/>
      <c r="X322" s="489"/>
    </row>
    <row r="323" spans="1:24" ht="22.5" x14ac:dyDescent="0.2">
      <c r="A323" s="317"/>
      <c r="B323" s="482"/>
      <c r="C323" s="481"/>
      <c r="D323" s="168" t="s">
        <v>174</v>
      </c>
      <c r="E323" s="488">
        <v>616570137</v>
      </c>
      <c r="F323" s="479"/>
      <c r="G323" s="479"/>
      <c r="H323" s="486">
        <v>616570137</v>
      </c>
      <c r="I323" s="486">
        <v>568813013</v>
      </c>
      <c r="J323" s="487"/>
      <c r="K323" s="487"/>
      <c r="L323" s="487"/>
      <c r="M323" s="486">
        <v>568547877</v>
      </c>
      <c r="N323" s="484"/>
      <c r="O323" s="484"/>
      <c r="P323" s="484"/>
      <c r="Q323" s="484"/>
      <c r="R323" s="484"/>
      <c r="S323" s="483"/>
      <c r="T323" s="483"/>
      <c r="U323" s="483"/>
      <c r="V323" s="483"/>
      <c r="W323" s="483"/>
      <c r="X323" s="483"/>
    </row>
    <row r="324" spans="1:24" ht="22.5" x14ac:dyDescent="0.2">
      <c r="A324" s="317"/>
      <c r="B324" s="482"/>
      <c r="C324" s="481"/>
      <c r="D324" s="168" t="s">
        <v>50</v>
      </c>
      <c r="E324" s="485"/>
      <c r="F324" s="479"/>
      <c r="G324" s="479"/>
      <c r="H324" s="478"/>
      <c r="I324" s="478"/>
      <c r="J324" s="478"/>
      <c r="K324" s="478"/>
      <c r="L324" s="478"/>
      <c r="M324" s="478"/>
      <c r="N324" s="484"/>
      <c r="O324" s="484"/>
      <c r="P324" s="484"/>
      <c r="Q324" s="484"/>
      <c r="R324" s="484"/>
      <c r="S324" s="483"/>
      <c r="T324" s="483"/>
      <c r="U324" s="483"/>
      <c r="V324" s="483"/>
      <c r="W324" s="483"/>
      <c r="X324" s="483"/>
    </row>
    <row r="325" spans="1:24" ht="22.5" x14ac:dyDescent="0.2">
      <c r="A325" s="317"/>
      <c r="B325" s="482"/>
      <c r="C325" s="481"/>
      <c r="D325" s="169" t="s">
        <v>53</v>
      </c>
      <c r="E325" s="480"/>
      <c r="F325" s="479"/>
      <c r="G325" s="479"/>
      <c r="H325" s="478">
        <v>0</v>
      </c>
      <c r="I325" s="478">
        <v>0</v>
      </c>
      <c r="J325" s="478"/>
      <c r="K325" s="478"/>
      <c r="L325" s="478"/>
      <c r="M325" s="478">
        <v>0</v>
      </c>
      <c r="N325" s="477"/>
      <c r="O325" s="477"/>
      <c r="P325" s="477"/>
      <c r="Q325" s="477"/>
      <c r="R325" s="477"/>
      <c r="S325" s="476"/>
      <c r="T325" s="476"/>
      <c r="U325" s="476"/>
      <c r="V325" s="476"/>
      <c r="W325" s="476"/>
      <c r="X325" s="476"/>
    </row>
    <row r="326" spans="1:24" ht="38.25" x14ac:dyDescent="0.2">
      <c r="A326" s="475" t="s">
        <v>62</v>
      </c>
      <c r="B326" s="474"/>
      <c r="C326" s="474"/>
      <c r="D326" s="473" t="s">
        <v>63</v>
      </c>
      <c r="E326" s="472">
        <f>E132+E319+E323</f>
        <v>2667676019.6500001</v>
      </c>
      <c r="F326" s="472">
        <f>F132+F319+F323</f>
        <v>0</v>
      </c>
      <c r="G326" s="472">
        <f>G132+G319+G323</f>
        <v>0</v>
      </c>
      <c r="H326" s="472">
        <f>H132+H319+H323</f>
        <v>2667676019.6500001</v>
      </c>
      <c r="I326" s="472">
        <f>I132+I319+I323</f>
        <v>2745067489.000001</v>
      </c>
      <c r="J326" s="472">
        <f>J132+J319+J323</f>
        <v>31798123.00000006</v>
      </c>
      <c r="K326" s="472">
        <f>K132+K319+K323</f>
        <v>0</v>
      </c>
      <c r="L326" s="472">
        <f>L132+L319+L323</f>
        <v>0</v>
      </c>
      <c r="M326" s="472">
        <f>M132+M319+M323</f>
        <v>2732254198.9999995</v>
      </c>
      <c r="N326" s="471"/>
      <c r="O326" s="471"/>
      <c r="P326" s="471"/>
      <c r="Q326" s="471"/>
      <c r="R326" s="124"/>
      <c r="S326" s="124"/>
      <c r="T326" s="124"/>
      <c r="U326" s="124"/>
      <c r="V326" s="124"/>
      <c r="W326" s="470"/>
      <c r="X326" s="469"/>
    </row>
    <row r="327" spans="1:24" ht="39" thickBot="1" x14ac:dyDescent="0.25">
      <c r="A327" s="468"/>
      <c r="B327" s="467"/>
      <c r="C327" s="467"/>
      <c r="D327" s="466" t="s">
        <v>64</v>
      </c>
      <c r="E327" s="465">
        <v>0</v>
      </c>
      <c r="F327" s="465">
        <v>0</v>
      </c>
      <c r="G327" s="465">
        <v>0</v>
      </c>
      <c r="H327" s="465">
        <v>0</v>
      </c>
      <c r="I327" s="465">
        <v>0</v>
      </c>
      <c r="J327" s="465">
        <v>0</v>
      </c>
      <c r="K327" s="465">
        <v>0</v>
      </c>
      <c r="L327" s="465">
        <v>0</v>
      </c>
      <c r="M327" s="465">
        <v>0</v>
      </c>
      <c r="N327" s="464"/>
      <c r="O327" s="464"/>
      <c r="P327" s="464"/>
      <c r="Q327" s="464"/>
      <c r="R327" s="464"/>
      <c r="S327" s="464"/>
      <c r="T327" s="464"/>
      <c r="U327" s="463"/>
      <c r="V327" s="463"/>
      <c r="W327" s="463"/>
      <c r="X327" s="462"/>
    </row>
    <row r="328" spans="1:24" ht="18" x14ac:dyDescent="0.2">
      <c r="F328" s="77"/>
      <c r="G328" s="77"/>
      <c r="H328" s="77"/>
      <c r="I328" s="77"/>
      <c r="J328" s="77"/>
      <c r="K328" s="77"/>
      <c r="L328" s="77"/>
      <c r="M328" s="77"/>
      <c r="V328" s="304"/>
      <c r="W328" s="304"/>
      <c r="X328" s="304"/>
    </row>
    <row r="329" spans="1:24" ht="15.75" x14ac:dyDescent="0.25">
      <c r="F329" s="77"/>
      <c r="G329" s="77"/>
      <c r="H329" s="77"/>
      <c r="I329" s="77"/>
      <c r="J329" s="77"/>
      <c r="K329" s="77"/>
      <c r="L329" s="77"/>
      <c r="M329" s="77"/>
      <c r="U329" s="319" t="s">
        <v>145</v>
      </c>
      <c r="V329" s="319"/>
      <c r="W329" s="319"/>
      <c r="X329" s="319"/>
    </row>
  </sheetData>
  <mergeCells count="1081">
    <mergeCell ref="A7:A325"/>
    <mergeCell ref="B7:B134"/>
    <mergeCell ref="C7:C13"/>
    <mergeCell ref="W322:W325"/>
    <mergeCell ref="B322:B325"/>
    <mergeCell ref="C322:C325"/>
    <mergeCell ref="N322:N325"/>
    <mergeCell ref="O322:O325"/>
    <mergeCell ref="P322:P325"/>
    <mergeCell ref="Q322:Q325"/>
    <mergeCell ref="X322:X325"/>
    <mergeCell ref="A326:C327"/>
    <mergeCell ref="U327:X327"/>
    <mergeCell ref="V328:X328"/>
    <mergeCell ref="U329:X329"/>
    <mergeCell ref="R322:R325"/>
    <mergeCell ref="S322:S325"/>
    <mergeCell ref="T322:T325"/>
    <mergeCell ref="U322:U325"/>
    <mergeCell ref="V322:V325"/>
    <mergeCell ref="C314:C317"/>
    <mergeCell ref="N314:N317"/>
    <mergeCell ref="O314:O317"/>
    <mergeCell ref="P314:P317"/>
    <mergeCell ref="Q314:Q317"/>
    <mergeCell ref="R314:R317"/>
    <mergeCell ref="S314:S317"/>
    <mergeCell ref="T314:T317"/>
    <mergeCell ref="U314:U317"/>
    <mergeCell ref="V314:V317"/>
    <mergeCell ref="W314:W317"/>
    <mergeCell ref="X314:X317"/>
    <mergeCell ref="C318:C321"/>
    <mergeCell ref="N318:N321"/>
    <mergeCell ref="O318:O321"/>
    <mergeCell ref="P318:P321"/>
    <mergeCell ref="Q318:Q321"/>
    <mergeCell ref="R318:R321"/>
    <mergeCell ref="S318:S321"/>
    <mergeCell ref="T318:T321"/>
    <mergeCell ref="U318:U321"/>
    <mergeCell ref="V318:V321"/>
    <mergeCell ref="W318:W321"/>
    <mergeCell ref="X318:X321"/>
    <mergeCell ref="S307:S313"/>
    <mergeCell ref="T307:T313"/>
    <mergeCell ref="U307:U313"/>
    <mergeCell ref="V307:V313"/>
    <mergeCell ref="W307:W313"/>
    <mergeCell ref="M303:M306"/>
    <mergeCell ref="H310:H313"/>
    <mergeCell ref="I310:I313"/>
    <mergeCell ref="J310:J313"/>
    <mergeCell ref="K310:K313"/>
    <mergeCell ref="L310:L313"/>
    <mergeCell ref="R307:R313"/>
    <mergeCell ref="T300:T306"/>
    <mergeCell ref="U300:U306"/>
    <mergeCell ref="V300:V306"/>
    <mergeCell ref="W300:W306"/>
    <mergeCell ref="X300:X306"/>
    <mergeCell ref="X307:X313"/>
    <mergeCell ref="G303:G306"/>
    <mergeCell ref="H303:H306"/>
    <mergeCell ref="I303:I306"/>
    <mergeCell ref="J303:J306"/>
    <mergeCell ref="K303:K306"/>
    <mergeCell ref="L303:L306"/>
    <mergeCell ref="C307:C313"/>
    <mergeCell ref="N307:N313"/>
    <mergeCell ref="O307:O313"/>
    <mergeCell ref="P307:P313"/>
    <mergeCell ref="Q307:Q313"/>
    <mergeCell ref="M310:M313"/>
    <mergeCell ref="D310:D313"/>
    <mergeCell ref="E310:E313"/>
    <mergeCell ref="F310:F313"/>
    <mergeCell ref="G310:G313"/>
    <mergeCell ref="X293:X299"/>
    <mergeCell ref="C293:C299"/>
    <mergeCell ref="N293:N299"/>
    <mergeCell ref="O293:O299"/>
    <mergeCell ref="P293:P299"/>
    <mergeCell ref="Q293:Q299"/>
    <mergeCell ref="L296:L299"/>
    <mergeCell ref="S293:S299"/>
    <mergeCell ref="T293:T299"/>
    <mergeCell ref="U293:U299"/>
    <mergeCell ref="V293:V299"/>
    <mergeCell ref="W293:W299"/>
    <mergeCell ref="F303:F306"/>
    <mergeCell ref="Y293:Y298"/>
    <mergeCell ref="D296:D299"/>
    <mergeCell ref="E296:E299"/>
    <mergeCell ref="F296:F299"/>
    <mergeCell ref="G296:G299"/>
    <mergeCell ref="H296:H299"/>
    <mergeCell ref="I296:I299"/>
    <mergeCell ref="J296:J299"/>
    <mergeCell ref="K296:K299"/>
    <mergeCell ref="Y300:Y305"/>
    <mergeCell ref="C300:C306"/>
    <mergeCell ref="O300:O306"/>
    <mergeCell ref="P300:P306"/>
    <mergeCell ref="Q300:Q306"/>
    <mergeCell ref="R300:R306"/>
    <mergeCell ref="S300:S306"/>
    <mergeCell ref="N302:N306"/>
    <mergeCell ref="D303:D306"/>
    <mergeCell ref="E303:E306"/>
    <mergeCell ref="S286:S292"/>
    <mergeCell ref="T286:T292"/>
    <mergeCell ref="U286:U292"/>
    <mergeCell ref="V286:V292"/>
    <mergeCell ref="W286:W292"/>
    <mergeCell ref="X286:X292"/>
    <mergeCell ref="R293:R299"/>
    <mergeCell ref="M296:M299"/>
    <mergeCell ref="Y286:Y291"/>
    <mergeCell ref="D289:D292"/>
    <mergeCell ref="E289:E292"/>
    <mergeCell ref="F289:F292"/>
    <mergeCell ref="G289:G292"/>
    <mergeCell ref="H289:H292"/>
    <mergeCell ref="I289:I292"/>
    <mergeCell ref="J289:J292"/>
    <mergeCell ref="L282:L285"/>
    <mergeCell ref="M282:M285"/>
    <mergeCell ref="S279:S285"/>
    <mergeCell ref="T279:T285"/>
    <mergeCell ref="U279:U285"/>
    <mergeCell ref="V279:V285"/>
    <mergeCell ref="C286:C292"/>
    <mergeCell ref="N286:N292"/>
    <mergeCell ref="O286:O292"/>
    <mergeCell ref="P286:P292"/>
    <mergeCell ref="Q286:Q292"/>
    <mergeCell ref="R286:R292"/>
    <mergeCell ref="M289:M292"/>
    <mergeCell ref="K289:K292"/>
    <mergeCell ref="L289:L292"/>
    <mergeCell ref="W275:W278"/>
    <mergeCell ref="X275:X278"/>
    <mergeCell ref="C275:C278"/>
    <mergeCell ref="N275:N278"/>
    <mergeCell ref="O275:O278"/>
    <mergeCell ref="P275:P278"/>
    <mergeCell ref="Q275:Q278"/>
    <mergeCell ref="R275:R278"/>
    <mergeCell ref="F282:F285"/>
    <mergeCell ref="G282:G285"/>
    <mergeCell ref="S275:S278"/>
    <mergeCell ref="T275:T278"/>
    <mergeCell ref="U275:U278"/>
    <mergeCell ref="V275:V278"/>
    <mergeCell ref="H282:H285"/>
    <mergeCell ref="I282:I285"/>
    <mergeCell ref="J282:J285"/>
    <mergeCell ref="K282:K285"/>
    <mergeCell ref="W279:W285"/>
    <mergeCell ref="X279:X285"/>
    <mergeCell ref="C279:C285"/>
    <mergeCell ref="N279:N285"/>
    <mergeCell ref="O279:O285"/>
    <mergeCell ref="P279:P285"/>
    <mergeCell ref="Q279:Q285"/>
    <mergeCell ref="R279:R285"/>
    <mergeCell ref="D282:D285"/>
    <mergeCell ref="E282:E285"/>
    <mergeCell ref="C268:C274"/>
    <mergeCell ref="N268:N274"/>
    <mergeCell ref="O268:O274"/>
    <mergeCell ref="P268:P274"/>
    <mergeCell ref="Q268:Q274"/>
    <mergeCell ref="R268:R274"/>
    <mergeCell ref="D271:D274"/>
    <mergeCell ref="E271:E274"/>
    <mergeCell ref="F271:F274"/>
    <mergeCell ref="G271:G274"/>
    <mergeCell ref="S268:S274"/>
    <mergeCell ref="T268:T274"/>
    <mergeCell ref="U268:U274"/>
    <mergeCell ref="V268:V274"/>
    <mergeCell ref="W268:W274"/>
    <mergeCell ref="X268:X274"/>
    <mergeCell ref="H271:H274"/>
    <mergeCell ref="I271:I274"/>
    <mergeCell ref="J271:J274"/>
    <mergeCell ref="K271:K274"/>
    <mergeCell ref="L271:L274"/>
    <mergeCell ref="M271:M274"/>
    <mergeCell ref="C261:C267"/>
    <mergeCell ref="N261:N267"/>
    <mergeCell ref="O261:O267"/>
    <mergeCell ref="P261:P267"/>
    <mergeCell ref="Q261:Q267"/>
    <mergeCell ref="R261:R267"/>
    <mergeCell ref="D264:D267"/>
    <mergeCell ref="E264:E267"/>
    <mergeCell ref="F264:F267"/>
    <mergeCell ref="G264:G267"/>
    <mergeCell ref="S261:S267"/>
    <mergeCell ref="T261:T267"/>
    <mergeCell ref="U261:U267"/>
    <mergeCell ref="V261:V267"/>
    <mergeCell ref="W261:W267"/>
    <mergeCell ref="X261:X267"/>
    <mergeCell ref="H264:H267"/>
    <mergeCell ref="I264:I267"/>
    <mergeCell ref="J264:J267"/>
    <mergeCell ref="K264:K267"/>
    <mergeCell ref="L264:L267"/>
    <mergeCell ref="M264:M267"/>
    <mergeCell ref="C254:C260"/>
    <mergeCell ref="N254:N260"/>
    <mergeCell ref="O254:O260"/>
    <mergeCell ref="P254:P260"/>
    <mergeCell ref="Q254:Q260"/>
    <mergeCell ref="R254:R260"/>
    <mergeCell ref="M257:M260"/>
    <mergeCell ref="S254:S260"/>
    <mergeCell ref="T254:T260"/>
    <mergeCell ref="U254:U260"/>
    <mergeCell ref="V254:V260"/>
    <mergeCell ref="W254:W260"/>
    <mergeCell ref="X254:X260"/>
    <mergeCell ref="Y254:Y259"/>
    <mergeCell ref="D257:D260"/>
    <mergeCell ref="E257:E260"/>
    <mergeCell ref="F257:F260"/>
    <mergeCell ref="G257:G260"/>
    <mergeCell ref="H257:H260"/>
    <mergeCell ref="I257:I260"/>
    <mergeCell ref="J257:J260"/>
    <mergeCell ref="K257:K260"/>
    <mergeCell ref="L257:L260"/>
    <mergeCell ref="C247:C253"/>
    <mergeCell ref="N247:N253"/>
    <mergeCell ref="O247:O253"/>
    <mergeCell ref="P247:P253"/>
    <mergeCell ref="Q247:Q253"/>
    <mergeCell ref="R247:R253"/>
    <mergeCell ref="D250:D253"/>
    <mergeCell ref="E250:E253"/>
    <mergeCell ref="F250:F253"/>
    <mergeCell ref="G250:G253"/>
    <mergeCell ref="S247:S253"/>
    <mergeCell ref="T247:T253"/>
    <mergeCell ref="U247:U253"/>
    <mergeCell ref="V247:V253"/>
    <mergeCell ref="W247:W253"/>
    <mergeCell ref="X247:X253"/>
    <mergeCell ref="H250:H253"/>
    <mergeCell ref="I250:I253"/>
    <mergeCell ref="J250:J253"/>
    <mergeCell ref="K250:K253"/>
    <mergeCell ref="L250:L253"/>
    <mergeCell ref="M250:M253"/>
    <mergeCell ref="C240:C246"/>
    <mergeCell ref="N240:N246"/>
    <mergeCell ref="O240:O246"/>
    <mergeCell ref="P240:P246"/>
    <mergeCell ref="Q240:Q246"/>
    <mergeCell ref="R240:R246"/>
    <mergeCell ref="M243:M246"/>
    <mergeCell ref="S240:S246"/>
    <mergeCell ref="T240:T246"/>
    <mergeCell ref="U240:U246"/>
    <mergeCell ref="V240:V246"/>
    <mergeCell ref="W240:W246"/>
    <mergeCell ref="X240:X246"/>
    <mergeCell ref="Y240:Y245"/>
    <mergeCell ref="D243:D246"/>
    <mergeCell ref="E243:E246"/>
    <mergeCell ref="F243:F246"/>
    <mergeCell ref="G243:G246"/>
    <mergeCell ref="H243:H246"/>
    <mergeCell ref="I243:I246"/>
    <mergeCell ref="J243:J246"/>
    <mergeCell ref="K243:K246"/>
    <mergeCell ref="L243:L246"/>
    <mergeCell ref="C233:C239"/>
    <mergeCell ref="N233:N239"/>
    <mergeCell ref="O233:O239"/>
    <mergeCell ref="P233:P239"/>
    <mergeCell ref="Q233:Q239"/>
    <mergeCell ref="R233:R239"/>
    <mergeCell ref="D236:D239"/>
    <mergeCell ref="E236:E239"/>
    <mergeCell ref="F236:F239"/>
    <mergeCell ref="G236:G239"/>
    <mergeCell ref="S233:S239"/>
    <mergeCell ref="T233:T239"/>
    <mergeCell ref="U233:U239"/>
    <mergeCell ref="V233:V239"/>
    <mergeCell ref="W233:W239"/>
    <mergeCell ref="X233:X239"/>
    <mergeCell ref="J222:J225"/>
    <mergeCell ref="K222:K225"/>
    <mergeCell ref="L222:L225"/>
    <mergeCell ref="M222:M225"/>
    <mergeCell ref="H236:H239"/>
    <mergeCell ref="I236:I239"/>
    <mergeCell ref="J236:J239"/>
    <mergeCell ref="K236:K239"/>
    <mergeCell ref="L236:L239"/>
    <mergeCell ref="M236:M239"/>
    <mergeCell ref="O226:O232"/>
    <mergeCell ref="P226:P232"/>
    <mergeCell ref="Q226:Q232"/>
    <mergeCell ref="R226:R232"/>
    <mergeCell ref="S226:S232"/>
    <mergeCell ref="T226:T232"/>
    <mergeCell ref="U226:U232"/>
    <mergeCell ref="V226:V232"/>
    <mergeCell ref="W226:W232"/>
    <mergeCell ref="X226:X232"/>
    <mergeCell ref="D229:D232"/>
    <mergeCell ref="E229:E232"/>
    <mergeCell ref="F229:F232"/>
    <mergeCell ref="G229:G232"/>
    <mergeCell ref="H229:H232"/>
    <mergeCell ref="I229:I232"/>
    <mergeCell ref="C219:C225"/>
    <mergeCell ref="N219:N225"/>
    <mergeCell ref="O219:O225"/>
    <mergeCell ref="P219:P225"/>
    <mergeCell ref="Q219:Q225"/>
    <mergeCell ref="R219:R225"/>
    <mergeCell ref="D222:D225"/>
    <mergeCell ref="E222:E225"/>
    <mergeCell ref="H222:H225"/>
    <mergeCell ref="I222:I225"/>
    <mergeCell ref="S219:S225"/>
    <mergeCell ref="T219:T225"/>
    <mergeCell ref="U219:U225"/>
    <mergeCell ref="V219:V225"/>
    <mergeCell ref="W219:W225"/>
    <mergeCell ref="X219:X225"/>
    <mergeCell ref="C226:C232"/>
    <mergeCell ref="N226:N232"/>
    <mergeCell ref="J229:J232"/>
    <mergeCell ref="K229:K232"/>
    <mergeCell ref="L229:L232"/>
    <mergeCell ref="M229:M232"/>
    <mergeCell ref="C212:C218"/>
    <mergeCell ref="N212:N218"/>
    <mergeCell ref="O212:O218"/>
    <mergeCell ref="P212:P218"/>
    <mergeCell ref="Q212:Q218"/>
    <mergeCell ref="R212:R218"/>
    <mergeCell ref="M215:M218"/>
    <mergeCell ref="S212:S218"/>
    <mergeCell ref="T212:T218"/>
    <mergeCell ref="U212:U218"/>
    <mergeCell ref="V212:V218"/>
    <mergeCell ref="W212:W218"/>
    <mergeCell ref="X212:X218"/>
    <mergeCell ref="Y212:Y217"/>
    <mergeCell ref="D215:D218"/>
    <mergeCell ref="E215:E218"/>
    <mergeCell ref="F215:F218"/>
    <mergeCell ref="G215:G218"/>
    <mergeCell ref="H215:H218"/>
    <mergeCell ref="I215:I218"/>
    <mergeCell ref="J215:J218"/>
    <mergeCell ref="K215:K218"/>
    <mergeCell ref="L215:L218"/>
    <mergeCell ref="C205:C211"/>
    <mergeCell ref="N205:N211"/>
    <mergeCell ref="O205:O211"/>
    <mergeCell ref="P205:P211"/>
    <mergeCell ref="Q205:Q211"/>
    <mergeCell ref="R205:R211"/>
    <mergeCell ref="D208:D211"/>
    <mergeCell ref="E208:E211"/>
    <mergeCell ref="F208:F211"/>
    <mergeCell ref="G208:G211"/>
    <mergeCell ref="S205:S211"/>
    <mergeCell ref="T205:T211"/>
    <mergeCell ref="U205:U211"/>
    <mergeCell ref="V205:V211"/>
    <mergeCell ref="W205:W211"/>
    <mergeCell ref="X205:X211"/>
    <mergeCell ref="H208:H211"/>
    <mergeCell ref="I208:I211"/>
    <mergeCell ref="J208:J211"/>
    <mergeCell ref="K208:K211"/>
    <mergeCell ref="L208:L211"/>
    <mergeCell ref="M208:M211"/>
    <mergeCell ref="C198:C204"/>
    <mergeCell ref="N198:N204"/>
    <mergeCell ref="O198:O204"/>
    <mergeCell ref="P198:P204"/>
    <mergeCell ref="Q198:Q204"/>
    <mergeCell ref="R198:R204"/>
    <mergeCell ref="M201:M204"/>
    <mergeCell ref="S198:S204"/>
    <mergeCell ref="T198:T204"/>
    <mergeCell ref="U198:U204"/>
    <mergeCell ref="V198:V204"/>
    <mergeCell ref="W198:W204"/>
    <mergeCell ref="X198:X204"/>
    <mergeCell ref="Y198:Y203"/>
    <mergeCell ref="D201:D204"/>
    <mergeCell ref="E201:E204"/>
    <mergeCell ref="F201:F204"/>
    <mergeCell ref="G201:G204"/>
    <mergeCell ref="H201:H204"/>
    <mergeCell ref="I201:I204"/>
    <mergeCell ref="J201:J204"/>
    <mergeCell ref="K201:K204"/>
    <mergeCell ref="L201:L204"/>
    <mergeCell ref="C191:C197"/>
    <mergeCell ref="N191:N197"/>
    <mergeCell ref="O191:O197"/>
    <mergeCell ref="P191:P197"/>
    <mergeCell ref="Q191:Q197"/>
    <mergeCell ref="R191:R197"/>
    <mergeCell ref="M194:M197"/>
    <mergeCell ref="S191:S197"/>
    <mergeCell ref="T191:T197"/>
    <mergeCell ref="U191:U197"/>
    <mergeCell ref="V191:V197"/>
    <mergeCell ref="W191:W197"/>
    <mergeCell ref="X191:X197"/>
    <mergeCell ref="Y191:Y196"/>
    <mergeCell ref="D194:D197"/>
    <mergeCell ref="E194:E197"/>
    <mergeCell ref="F194:F197"/>
    <mergeCell ref="G194:G197"/>
    <mergeCell ref="H194:H197"/>
    <mergeCell ref="I194:I197"/>
    <mergeCell ref="J194:J197"/>
    <mergeCell ref="K194:K197"/>
    <mergeCell ref="L194:L197"/>
    <mergeCell ref="C184:C190"/>
    <mergeCell ref="N184:N190"/>
    <mergeCell ref="O184:O190"/>
    <mergeCell ref="P184:P190"/>
    <mergeCell ref="Q184:Q190"/>
    <mergeCell ref="R184:R190"/>
    <mergeCell ref="M187:M190"/>
    <mergeCell ref="S184:S190"/>
    <mergeCell ref="T184:T190"/>
    <mergeCell ref="U184:U190"/>
    <mergeCell ref="V184:V190"/>
    <mergeCell ref="W184:W190"/>
    <mergeCell ref="X184:X190"/>
    <mergeCell ref="Y184:Y189"/>
    <mergeCell ref="D187:D190"/>
    <mergeCell ref="E187:E190"/>
    <mergeCell ref="F187:F190"/>
    <mergeCell ref="G187:G190"/>
    <mergeCell ref="H187:H190"/>
    <mergeCell ref="I187:I190"/>
    <mergeCell ref="J187:J190"/>
    <mergeCell ref="K187:K190"/>
    <mergeCell ref="L187:L190"/>
    <mergeCell ref="C177:C183"/>
    <mergeCell ref="N177:N183"/>
    <mergeCell ref="O177:O183"/>
    <mergeCell ref="P177:P183"/>
    <mergeCell ref="Q177:Q183"/>
    <mergeCell ref="R177:R183"/>
    <mergeCell ref="D180:D183"/>
    <mergeCell ref="E180:E183"/>
    <mergeCell ref="F180:F183"/>
    <mergeCell ref="G180:G183"/>
    <mergeCell ref="S177:S183"/>
    <mergeCell ref="T177:T183"/>
    <mergeCell ref="U177:U183"/>
    <mergeCell ref="V177:V183"/>
    <mergeCell ref="W177:W183"/>
    <mergeCell ref="X177:X183"/>
    <mergeCell ref="H180:H183"/>
    <mergeCell ref="I180:I183"/>
    <mergeCell ref="J180:J183"/>
    <mergeCell ref="K180:K183"/>
    <mergeCell ref="L180:L183"/>
    <mergeCell ref="M180:M183"/>
    <mergeCell ref="C170:C176"/>
    <mergeCell ref="N170:N176"/>
    <mergeCell ref="O170:O176"/>
    <mergeCell ref="P170:P176"/>
    <mergeCell ref="Q170:Q176"/>
    <mergeCell ref="R170:R176"/>
    <mergeCell ref="D173:D176"/>
    <mergeCell ref="E173:E176"/>
    <mergeCell ref="F173:F176"/>
    <mergeCell ref="G173:G176"/>
    <mergeCell ref="S170:S176"/>
    <mergeCell ref="T170:T176"/>
    <mergeCell ref="U170:U176"/>
    <mergeCell ref="V170:V176"/>
    <mergeCell ref="W170:W176"/>
    <mergeCell ref="X170:X176"/>
    <mergeCell ref="H173:H176"/>
    <mergeCell ref="I173:I176"/>
    <mergeCell ref="J173:J176"/>
    <mergeCell ref="K173:K176"/>
    <mergeCell ref="L173:L176"/>
    <mergeCell ref="M173:M176"/>
    <mergeCell ref="C163:C169"/>
    <mergeCell ref="N163:N169"/>
    <mergeCell ref="O163:O169"/>
    <mergeCell ref="P163:P169"/>
    <mergeCell ref="Q163:Q169"/>
    <mergeCell ref="R163:R169"/>
    <mergeCell ref="M166:M169"/>
    <mergeCell ref="S163:S169"/>
    <mergeCell ref="T163:T169"/>
    <mergeCell ref="U163:U169"/>
    <mergeCell ref="V163:V169"/>
    <mergeCell ref="W163:W169"/>
    <mergeCell ref="X163:X169"/>
    <mergeCell ref="Y163:Y168"/>
    <mergeCell ref="D166:D169"/>
    <mergeCell ref="E166:E169"/>
    <mergeCell ref="F166:F169"/>
    <mergeCell ref="G166:G169"/>
    <mergeCell ref="H166:H169"/>
    <mergeCell ref="I166:I169"/>
    <mergeCell ref="J166:J169"/>
    <mergeCell ref="K166:K169"/>
    <mergeCell ref="L166:L169"/>
    <mergeCell ref="C156:C162"/>
    <mergeCell ref="N156:N162"/>
    <mergeCell ref="O156:O162"/>
    <mergeCell ref="P156:P162"/>
    <mergeCell ref="Q156:Q162"/>
    <mergeCell ref="R156:R162"/>
    <mergeCell ref="D159:D162"/>
    <mergeCell ref="E159:E162"/>
    <mergeCell ref="F159:F162"/>
    <mergeCell ref="G159:G162"/>
    <mergeCell ref="S156:S162"/>
    <mergeCell ref="T156:T162"/>
    <mergeCell ref="U156:U162"/>
    <mergeCell ref="V156:V162"/>
    <mergeCell ref="W156:W162"/>
    <mergeCell ref="X156:X162"/>
    <mergeCell ref="H159:H162"/>
    <mergeCell ref="I159:I162"/>
    <mergeCell ref="J159:J162"/>
    <mergeCell ref="K159:K162"/>
    <mergeCell ref="L159:L162"/>
    <mergeCell ref="M159:M162"/>
    <mergeCell ref="N149:N155"/>
    <mergeCell ref="O149:O155"/>
    <mergeCell ref="P149:P155"/>
    <mergeCell ref="Q149:Q155"/>
    <mergeCell ref="R149:R155"/>
    <mergeCell ref="S149:S155"/>
    <mergeCell ref="T149:T155"/>
    <mergeCell ref="U149:U155"/>
    <mergeCell ref="V149:V155"/>
    <mergeCell ref="W149:W155"/>
    <mergeCell ref="X149:X155"/>
    <mergeCell ref="Y149:Y154"/>
    <mergeCell ref="H152:H155"/>
    <mergeCell ref="I152:I155"/>
    <mergeCell ref="J152:J155"/>
    <mergeCell ref="K152:K155"/>
    <mergeCell ref="L152:L155"/>
    <mergeCell ref="M152:M155"/>
    <mergeCell ref="O142:O148"/>
    <mergeCell ref="P142:P148"/>
    <mergeCell ref="Q142:Q148"/>
    <mergeCell ref="R142:R148"/>
    <mergeCell ref="S142:S148"/>
    <mergeCell ref="T142:T148"/>
    <mergeCell ref="U142:U148"/>
    <mergeCell ref="V142:V148"/>
    <mergeCell ref="W142:W148"/>
    <mergeCell ref="X142:X148"/>
    <mergeCell ref="Y142:Y147"/>
    <mergeCell ref="D145:D148"/>
    <mergeCell ref="E145:E148"/>
    <mergeCell ref="F145:F148"/>
    <mergeCell ref="G145:G148"/>
    <mergeCell ref="H145:H148"/>
    <mergeCell ref="I145:I148"/>
    <mergeCell ref="J145:J148"/>
    <mergeCell ref="K145:K148"/>
    <mergeCell ref="L145:L148"/>
    <mergeCell ref="M145:M148"/>
    <mergeCell ref="C149:C155"/>
    <mergeCell ref="D152:D155"/>
    <mergeCell ref="E152:E155"/>
    <mergeCell ref="F152:F155"/>
    <mergeCell ref="G152:G155"/>
    <mergeCell ref="B135:B321"/>
    <mergeCell ref="C135:C141"/>
    <mergeCell ref="N135:N141"/>
    <mergeCell ref="O135:O141"/>
    <mergeCell ref="P135:P141"/>
    <mergeCell ref="Q135:Q141"/>
    <mergeCell ref="L138:L141"/>
    <mergeCell ref="M138:M141"/>
    <mergeCell ref="C142:C148"/>
    <mergeCell ref="N142:N148"/>
    <mergeCell ref="R135:R141"/>
    <mergeCell ref="S135:S141"/>
    <mergeCell ref="T135:T141"/>
    <mergeCell ref="U135:U141"/>
    <mergeCell ref="V135:V141"/>
    <mergeCell ref="W135:W141"/>
    <mergeCell ref="X135:X141"/>
    <mergeCell ref="Y135:Y140"/>
    <mergeCell ref="D138:D141"/>
    <mergeCell ref="E138:E141"/>
    <mergeCell ref="F138:F141"/>
    <mergeCell ref="G138:G141"/>
    <mergeCell ref="H138:H141"/>
    <mergeCell ref="I138:I141"/>
    <mergeCell ref="J138:J141"/>
    <mergeCell ref="K138:K141"/>
    <mergeCell ref="C125:C130"/>
    <mergeCell ref="N125:N130"/>
    <mergeCell ref="O125:O130"/>
    <mergeCell ref="P125:P130"/>
    <mergeCell ref="Q125:Q130"/>
    <mergeCell ref="R125:R130"/>
    <mergeCell ref="D128:D130"/>
    <mergeCell ref="E128:E130"/>
    <mergeCell ref="S125:S130"/>
    <mergeCell ref="T125:T130"/>
    <mergeCell ref="U125:U130"/>
    <mergeCell ref="V125:V130"/>
    <mergeCell ref="W125:W130"/>
    <mergeCell ref="X125:X130"/>
    <mergeCell ref="H128:H130"/>
    <mergeCell ref="I128:I130"/>
    <mergeCell ref="J128:J130"/>
    <mergeCell ref="K128:K130"/>
    <mergeCell ref="L128:L130"/>
    <mergeCell ref="M128:M130"/>
    <mergeCell ref="C131:C134"/>
    <mergeCell ref="N131:N134"/>
    <mergeCell ref="O131:O134"/>
    <mergeCell ref="P131:P134"/>
    <mergeCell ref="Q131:Q134"/>
    <mergeCell ref="R131:R134"/>
    <mergeCell ref="S131:S134"/>
    <mergeCell ref="T131:T134"/>
    <mergeCell ref="U131:U134"/>
    <mergeCell ref="V131:V134"/>
    <mergeCell ref="W131:W134"/>
    <mergeCell ref="X131:X134"/>
    <mergeCell ref="S119:S124"/>
    <mergeCell ref="T119:T124"/>
    <mergeCell ref="U119:U124"/>
    <mergeCell ref="V119:V124"/>
    <mergeCell ref="W119:W124"/>
    <mergeCell ref="X119:X124"/>
    <mergeCell ref="F128:F130"/>
    <mergeCell ref="G128:G130"/>
    <mergeCell ref="Y119:Y124"/>
    <mergeCell ref="D122:D124"/>
    <mergeCell ref="E122:E124"/>
    <mergeCell ref="F122:F124"/>
    <mergeCell ref="G122:G124"/>
    <mergeCell ref="H122:H124"/>
    <mergeCell ref="I122:I124"/>
    <mergeCell ref="J122:J124"/>
    <mergeCell ref="C113:C118"/>
    <mergeCell ref="N113:N118"/>
    <mergeCell ref="O113:O118"/>
    <mergeCell ref="P113:P118"/>
    <mergeCell ref="Q113:Q118"/>
    <mergeCell ref="R113:R118"/>
    <mergeCell ref="M116:M118"/>
    <mergeCell ref="S113:S118"/>
    <mergeCell ref="T113:T118"/>
    <mergeCell ref="U113:U118"/>
    <mergeCell ref="V113:V118"/>
    <mergeCell ref="W113:W118"/>
    <mergeCell ref="X113:X118"/>
    <mergeCell ref="Y113:Y118"/>
    <mergeCell ref="D116:D118"/>
    <mergeCell ref="E116:E118"/>
    <mergeCell ref="F116:F118"/>
    <mergeCell ref="G116:G118"/>
    <mergeCell ref="H116:H118"/>
    <mergeCell ref="I116:I118"/>
    <mergeCell ref="J116:J118"/>
    <mergeCell ref="K116:K118"/>
    <mergeCell ref="L116:L118"/>
    <mergeCell ref="C119:C124"/>
    <mergeCell ref="N119:N124"/>
    <mergeCell ref="O119:O124"/>
    <mergeCell ref="P119:P124"/>
    <mergeCell ref="Q119:Q124"/>
    <mergeCell ref="R119:R124"/>
    <mergeCell ref="M122:M124"/>
    <mergeCell ref="K122:K124"/>
    <mergeCell ref="L122:L124"/>
    <mergeCell ref="C107:C112"/>
    <mergeCell ref="N107:N112"/>
    <mergeCell ref="O107:O112"/>
    <mergeCell ref="P107:P112"/>
    <mergeCell ref="Q107:Q112"/>
    <mergeCell ref="R107:R112"/>
    <mergeCell ref="M110:M112"/>
    <mergeCell ref="S107:S112"/>
    <mergeCell ref="T107:T112"/>
    <mergeCell ref="U107:U112"/>
    <mergeCell ref="V107:V112"/>
    <mergeCell ref="W107:W112"/>
    <mergeCell ref="X107:X112"/>
    <mergeCell ref="Y107:Y112"/>
    <mergeCell ref="D110:D112"/>
    <mergeCell ref="E110:E112"/>
    <mergeCell ref="F110:F112"/>
    <mergeCell ref="G110:G112"/>
    <mergeCell ref="H110:H112"/>
    <mergeCell ref="I110:I112"/>
    <mergeCell ref="J110:J112"/>
    <mergeCell ref="K110:K112"/>
    <mergeCell ref="L110:L112"/>
    <mergeCell ref="C101:C106"/>
    <mergeCell ref="N101:N106"/>
    <mergeCell ref="O101:O106"/>
    <mergeCell ref="P101:P106"/>
    <mergeCell ref="Q101:Q106"/>
    <mergeCell ref="R101:R106"/>
    <mergeCell ref="D104:D106"/>
    <mergeCell ref="E104:E106"/>
    <mergeCell ref="F104:F106"/>
    <mergeCell ref="G104:G106"/>
    <mergeCell ref="S101:S106"/>
    <mergeCell ref="T101:T106"/>
    <mergeCell ref="U101:U106"/>
    <mergeCell ref="V101:V106"/>
    <mergeCell ref="W101:W106"/>
    <mergeCell ref="X101:X106"/>
    <mergeCell ref="H104:H106"/>
    <mergeCell ref="I104:I106"/>
    <mergeCell ref="J104:J106"/>
    <mergeCell ref="K104:K106"/>
    <mergeCell ref="L104:L106"/>
    <mergeCell ref="M104:M106"/>
    <mergeCell ref="C95:C100"/>
    <mergeCell ref="N95:N100"/>
    <mergeCell ref="O95:O100"/>
    <mergeCell ref="P95:P100"/>
    <mergeCell ref="Q95:Q100"/>
    <mergeCell ref="R95:R100"/>
    <mergeCell ref="D98:D100"/>
    <mergeCell ref="E98:E100"/>
    <mergeCell ref="F98:F100"/>
    <mergeCell ref="G98:G100"/>
    <mergeCell ref="S95:S100"/>
    <mergeCell ref="T95:T100"/>
    <mergeCell ref="U95:U100"/>
    <mergeCell ref="V95:V100"/>
    <mergeCell ref="W95:W100"/>
    <mergeCell ref="X95:X100"/>
    <mergeCell ref="H98:H100"/>
    <mergeCell ref="I98:I100"/>
    <mergeCell ref="J98:J100"/>
    <mergeCell ref="K98:K100"/>
    <mergeCell ref="L98:L100"/>
    <mergeCell ref="M98:M100"/>
    <mergeCell ref="C89:C94"/>
    <mergeCell ref="N89:N94"/>
    <mergeCell ref="O89:O94"/>
    <mergeCell ref="P89:P94"/>
    <mergeCell ref="Q89:Q94"/>
    <mergeCell ref="R89:R94"/>
    <mergeCell ref="D92:D94"/>
    <mergeCell ref="E92:E94"/>
    <mergeCell ref="F92:F94"/>
    <mergeCell ref="G92:G94"/>
    <mergeCell ref="S89:S94"/>
    <mergeCell ref="T89:T94"/>
    <mergeCell ref="U89:U94"/>
    <mergeCell ref="V89:V94"/>
    <mergeCell ref="W89:W94"/>
    <mergeCell ref="X89:X94"/>
    <mergeCell ref="H92:H94"/>
    <mergeCell ref="I92:I94"/>
    <mergeCell ref="J92:J94"/>
    <mergeCell ref="K92:K94"/>
    <mergeCell ref="L92:L94"/>
    <mergeCell ref="M92:M94"/>
    <mergeCell ref="C83:C88"/>
    <mergeCell ref="N83:N88"/>
    <mergeCell ref="O83:O88"/>
    <mergeCell ref="P83:P88"/>
    <mergeCell ref="Q83:Q88"/>
    <mergeCell ref="R83:R88"/>
    <mergeCell ref="D86:D88"/>
    <mergeCell ref="E86:E88"/>
    <mergeCell ref="F86:F88"/>
    <mergeCell ref="G86:G88"/>
    <mergeCell ref="S83:S88"/>
    <mergeCell ref="T83:T88"/>
    <mergeCell ref="U83:U88"/>
    <mergeCell ref="V83:V88"/>
    <mergeCell ref="W83:W88"/>
    <mergeCell ref="X83:X88"/>
    <mergeCell ref="H86:H88"/>
    <mergeCell ref="I86:I88"/>
    <mergeCell ref="J86:J88"/>
    <mergeCell ref="K86:K88"/>
    <mergeCell ref="L86:L88"/>
    <mergeCell ref="M86:M88"/>
    <mergeCell ref="C77:C82"/>
    <mergeCell ref="N77:N82"/>
    <mergeCell ref="O77:O82"/>
    <mergeCell ref="P77:P82"/>
    <mergeCell ref="Q77:Q82"/>
    <mergeCell ref="R77:R82"/>
    <mergeCell ref="D80:D82"/>
    <mergeCell ref="E80:E82"/>
    <mergeCell ref="F80:F82"/>
    <mergeCell ref="G80:G82"/>
    <mergeCell ref="S77:S82"/>
    <mergeCell ref="T77:T82"/>
    <mergeCell ref="U77:U82"/>
    <mergeCell ref="V77:V82"/>
    <mergeCell ref="W77:W82"/>
    <mergeCell ref="X77:X82"/>
    <mergeCell ref="H80:H82"/>
    <mergeCell ref="I80:I82"/>
    <mergeCell ref="J80:J82"/>
    <mergeCell ref="K80:K82"/>
    <mergeCell ref="L80:L82"/>
    <mergeCell ref="M80:M82"/>
    <mergeCell ref="C71:C76"/>
    <mergeCell ref="N71:N76"/>
    <mergeCell ref="O71:O76"/>
    <mergeCell ref="P71:P76"/>
    <mergeCell ref="Q71:Q76"/>
    <mergeCell ref="R71:R76"/>
    <mergeCell ref="D74:D76"/>
    <mergeCell ref="E74:E76"/>
    <mergeCell ref="F74:F76"/>
    <mergeCell ref="G74:G76"/>
    <mergeCell ref="S71:S76"/>
    <mergeCell ref="T71:T76"/>
    <mergeCell ref="U71:U76"/>
    <mergeCell ref="V71:V76"/>
    <mergeCell ref="W71:W76"/>
    <mergeCell ref="X71:X76"/>
    <mergeCell ref="H74:H76"/>
    <mergeCell ref="I74:I76"/>
    <mergeCell ref="J74:J76"/>
    <mergeCell ref="K74:K76"/>
    <mergeCell ref="L74:L76"/>
    <mergeCell ref="M74:M76"/>
    <mergeCell ref="C65:C70"/>
    <mergeCell ref="N65:N70"/>
    <mergeCell ref="O65:O70"/>
    <mergeCell ref="P65:P70"/>
    <mergeCell ref="Q65:Q70"/>
    <mergeCell ref="R65:R70"/>
    <mergeCell ref="D68:D70"/>
    <mergeCell ref="E68:E70"/>
    <mergeCell ref="F68:F70"/>
    <mergeCell ref="G68:G70"/>
    <mergeCell ref="S65:S70"/>
    <mergeCell ref="T65:T70"/>
    <mergeCell ref="U65:U70"/>
    <mergeCell ref="V65:V70"/>
    <mergeCell ref="W65:W70"/>
    <mergeCell ref="X65:X70"/>
    <mergeCell ref="H68:H70"/>
    <mergeCell ref="I68:I70"/>
    <mergeCell ref="J68:J70"/>
    <mergeCell ref="K68:K70"/>
    <mergeCell ref="L68:L70"/>
    <mergeCell ref="M68:M70"/>
    <mergeCell ref="C59:C64"/>
    <mergeCell ref="N59:N64"/>
    <mergeCell ref="O59:O64"/>
    <mergeCell ref="P59:P64"/>
    <mergeCell ref="Q59:Q64"/>
    <mergeCell ref="R59:R64"/>
    <mergeCell ref="D62:D64"/>
    <mergeCell ref="E62:E64"/>
    <mergeCell ref="F62:F64"/>
    <mergeCell ref="G62:G64"/>
    <mergeCell ref="S59:S64"/>
    <mergeCell ref="T59:T64"/>
    <mergeCell ref="U59:U64"/>
    <mergeCell ref="V59:V64"/>
    <mergeCell ref="W59:W64"/>
    <mergeCell ref="X59:X64"/>
    <mergeCell ref="H62:H64"/>
    <mergeCell ref="I62:I64"/>
    <mergeCell ref="J62:J64"/>
    <mergeCell ref="K62:K64"/>
    <mergeCell ref="L62:L64"/>
    <mergeCell ref="M62:M64"/>
    <mergeCell ref="C53:C58"/>
    <mergeCell ref="N53:N58"/>
    <mergeCell ref="O53:O58"/>
    <mergeCell ref="P53:P58"/>
    <mergeCell ref="Q53:Q58"/>
    <mergeCell ref="R53:R58"/>
    <mergeCell ref="D56:D58"/>
    <mergeCell ref="E56:E58"/>
    <mergeCell ref="F56:F58"/>
    <mergeCell ref="G56:G58"/>
    <mergeCell ref="S53:S58"/>
    <mergeCell ref="T53:T58"/>
    <mergeCell ref="U53:U58"/>
    <mergeCell ref="V53:V58"/>
    <mergeCell ref="W53:W58"/>
    <mergeCell ref="X53:X58"/>
    <mergeCell ref="H56:H58"/>
    <mergeCell ref="I56:I58"/>
    <mergeCell ref="J56:J58"/>
    <mergeCell ref="K56:K58"/>
    <mergeCell ref="L56:L58"/>
    <mergeCell ref="M56:M58"/>
    <mergeCell ref="C47:C52"/>
    <mergeCell ref="N47:N52"/>
    <mergeCell ref="O47:O52"/>
    <mergeCell ref="P47:P52"/>
    <mergeCell ref="Q47:Q52"/>
    <mergeCell ref="R47:R52"/>
    <mergeCell ref="M50:M52"/>
    <mergeCell ref="S47:S52"/>
    <mergeCell ref="T47:T52"/>
    <mergeCell ref="U47:U52"/>
    <mergeCell ref="V47:V52"/>
    <mergeCell ref="W47:W52"/>
    <mergeCell ref="X47:X52"/>
    <mergeCell ref="Y47:Y52"/>
    <mergeCell ref="D50:D52"/>
    <mergeCell ref="E50:E52"/>
    <mergeCell ref="F50:F52"/>
    <mergeCell ref="G50:G52"/>
    <mergeCell ref="H50:H52"/>
    <mergeCell ref="I50:I52"/>
    <mergeCell ref="J50:J52"/>
    <mergeCell ref="K50:K52"/>
    <mergeCell ref="L50:L52"/>
    <mergeCell ref="C41:C46"/>
    <mergeCell ref="N41:N46"/>
    <mergeCell ref="O41:O46"/>
    <mergeCell ref="P41:P46"/>
    <mergeCell ref="Q41:Q46"/>
    <mergeCell ref="R41:R46"/>
    <mergeCell ref="D44:D46"/>
    <mergeCell ref="E44:E46"/>
    <mergeCell ref="F44:F46"/>
    <mergeCell ref="G44:G46"/>
    <mergeCell ref="S41:S46"/>
    <mergeCell ref="T41:T46"/>
    <mergeCell ref="U41:U46"/>
    <mergeCell ref="V41:V46"/>
    <mergeCell ref="W41:W46"/>
    <mergeCell ref="X41:X46"/>
    <mergeCell ref="H44:H46"/>
    <mergeCell ref="I44:I46"/>
    <mergeCell ref="J44:J46"/>
    <mergeCell ref="K44:K46"/>
    <mergeCell ref="L44:L46"/>
    <mergeCell ref="M44:M46"/>
    <mergeCell ref="Q35:Q40"/>
    <mergeCell ref="R35:R40"/>
    <mergeCell ref="S35:S40"/>
    <mergeCell ref="T35:T40"/>
    <mergeCell ref="U35:U40"/>
    <mergeCell ref="V35:V40"/>
    <mergeCell ref="W35:W40"/>
    <mergeCell ref="X35:X40"/>
    <mergeCell ref="D38:D40"/>
    <mergeCell ref="E38:E40"/>
    <mergeCell ref="F38:F40"/>
    <mergeCell ref="G38:G40"/>
    <mergeCell ref="H38:H40"/>
    <mergeCell ref="I38:I40"/>
    <mergeCell ref="J38:J40"/>
    <mergeCell ref="K38:K40"/>
    <mergeCell ref="P28:P34"/>
    <mergeCell ref="Q28:Q34"/>
    <mergeCell ref="R28:R34"/>
    <mergeCell ref="D31:D33"/>
    <mergeCell ref="E31:E33"/>
    <mergeCell ref="J31:J34"/>
    <mergeCell ref="K31:K34"/>
    <mergeCell ref="L31:L34"/>
    <mergeCell ref="M31:M34"/>
    <mergeCell ref="S28:S34"/>
    <mergeCell ref="T28:T34"/>
    <mergeCell ref="U28:U34"/>
    <mergeCell ref="V28:V34"/>
    <mergeCell ref="W28:W34"/>
    <mergeCell ref="X28:X34"/>
    <mergeCell ref="R21:R27"/>
    <mergeCell ref="C35:C40"/>
    <mergeCell ref="N35:N40"/>
    <mergeCell ref="O35:O40"/>
    <mergeCell ref="P35:P40"/>
    <mergeCell ref="L38:L40"/>
    <mergeCell ref="M38:M40"/>
    <mergeCell ref="C28:C34"/>
    <mergeCell ref="N28:N34"/>
    <mergeCell ref="O28:O34"/>
    <mergeCell ref="T21:T27"/>
    <mergeCell ref="U21:U27"/>
    <mergeCell ref="V21:V27"/>
    <mergeCell ref="W21:W27"/>
    <mergeCell ref="X21:X27"/>
    <mergeCell ref="C21:C27"/>
    <mergeCell ref="N21:N27"/>
    <mergeCell ref="O21:O27"/>
    <mergeCell ref="P21:P27"/>
    <mergeCell ref="Q21:Q27"/>
    <mergeCell ref="Y21:Y27"/>
    <mergeCell ref="D24:D27"/>
    <mergeCell ref="E24:E27"/>
    <mergeCell ref="H24:H27"/>
    <mergeCell ref="I24:I27"/>
    <mergeCell ref="J24:J27"/>
    <mergeCell ref="K24:K27"/>
    <mergeCell ref="L24:L27"/>
    <mergeCell ref="M24:M27"/>
    <mergeCell ref="S21:S27"/>
    <mergeCell ref="X14:X20"/>
    <mergeCell ref="C14:C20"/>
    <mergeCell ref="N14:N20"/>
    <mergeCell ref="O14:O20"/>
    <mergeCell ref="P14:P20"/>
    <mergeCell ref="Q14:Q20"/>
    <mergeCell ref="R14:R20"/>
    <mergeCell ref="M17:M20"/>
    <mergeCell ref="S14:S20"/>
    <mergeCell ref="T14:T20"/>
    <mergeCell ref="U14:U20"/>
    <mergeCell ref="V14:V20"/>
    <mergeCell ref="W14:W20"/>
    <mergeCell ref="P7:P13"/>
    <mergeCell ref="Q7:Q13"/>
    <mergeCell ref="Y14:Y20"/>
    <mergeCell ref="D17:D20"/>
    <mergeCell ref="E17:E20"/>
    <mergeCell ref="H17:H20"/>
    <mergeCell ref="I17:I20"/>
    <mergeCell ref="J17:J20"/>
    <mergeCell ref="K17:K20"/>
    <mergeCell ref="L17:L20"/>
    <mergeCell ref="S7:S13"/>
    <mergeCell ref="T7:T13"/>
    <mergeCell ref="U7:U13"/>
    <mergeCell ref="V7:V13"/>
    <mergeCell ref="W7:W13"/>
    <mergeCell ref="J5:M5"/>
    <mergeCell ref="N5:R5"/>
    <mergeCell ref="S5:X5"/>
    <mergeCell ref="N7:N13"/>
    <mergeCell ref="O7:O13"/>
    <mergeCell ref="X7:X13"/>
    <mergeCell ref="D10:D13"/>
    <mergeCell ref="E10:E13"/>
    <mergeCell ref="H10:H13"/>
    <mergeCell ref="I10:I13"/>
    <mergeCell ref="J10:J13"/>
    <mergeCell ref="K10:K13"/>
    <mergeCell ref="L10:L13"/>
    <mergeCell ref="M10:M13"/>
    <mergeCell ref="R7:R13"/>
    <mergeCell ref="A1:D4"/>
    <mergeCell ref="E1:X1"/>
    <mergeCell ref="E2:X2"/>
    <mergeCell ref="E3:F3"/>
    <mergeCell ref="G3:X3"/>
    <mergeCell ref="E4:F4"/>
    <mergeCell ref="G4:X4"/>
    <mergeCell ref="A5:A6"/>
    <mergeCell ref="B5:B6"/>
    <mergeCell ref="C5:C6"/>
    <mergeCell ref="D5:D6"/>
    <mergeCell ref="E5:E6"/>
    <mergeCell ref="F5:I5"/>
  </mergeCells>
  <dataValidations count="1">
    <dataValidation type="list" allowBlank="1" showInputMessage="1" showErrorMessage="1" sqref="N279 N286 N300:N302">
      <formula1>#REF!</formula1>
    </dataValidation>
  </dataValidations>
  <pageMargins left="0.70866141732283472" right="0.70866141732283472" top="0.74803149606299213" bottom="0.74803149606299213" header="0.31496062992125984" footer="0.31496062992125984"/>
  <pageSetup scale="24" orientation="portrait" r:id="rId1"/>
  <headerFooter>
    <oddFooter>&amp;C&amp;G</oddFooter>
  </headerFooter>
  <rowBreaks count="1" manualBreakCount="1">
    <brk id="204" max="24" man="1"/>
  </rowBreaks>
  <colBreaks count="1" manualBreakCount="1">
    <brk id="24"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TERRITORIALIZACIÓN</vt:lpstr>
      <vt:lpstr>ACTIVIDADES!Área_de_impresión</vt:lpstr>
      <vt:lpstr>GESTIÓN!Área_de_impresión</vt:lpstr>
      <vt:lpstr>INVERSIÓN!Área_de_impresión</vt:lpstr>
      <vt:lpstr>TERRITORIALIZACIÓN!Área_de_impresión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2017-01-31T17:24:11Z</dcterms:modified>
</cp:coreProperties>
</file>