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320" windowHeight="5370" tabRatio="541"/>
  </bookViews>
  <sheets>
    <sheet name="GESTIÓN" sheetId="5" r:id="rId1"/>
    <sheet name="INVERSIÓN" sheetId="6" r:id="rId2"/>
    <sheet name="ACTIVIDADES" sheetId="7" r:id="rId3"/>
    <sheet name="TERRITORIALIZACION " sheetId="11" r:id="rId4"/>
    <sheet name="Hoja1" sheetId="10" state="hidden" r:id="rId5"/>
  </sheets>
  <externalReferences>
    <externalReference r:id="rId6"/>
    <externalReference r:id="rId7"/>
  </externalReferences>
  <definedNames>
    <definedName name="_xlnm._FilterDatabase" localSheetId="2" hidden="1">ACTIVIDADES!$A$7:$BF$30</definedName>
    <definedName name="_xlnm.Print_Area" localSheetId="2">ACTIVIDADES!$A$1:$W$30</definedName>
    <definedName name="_xlnm.Print_Area" localSheetId="0">GESTIÓN!$A$1:$AQ$15</definedName>
    <definedName name="_xlnm.Print_Area" localSheetId="1">INVERSIÓN!$A$1:$AP$48</definedName>
    <definedName name="_xlnm.Print_Area" localSheetId="3">'TERRITORIALIZACION '!$A$1:$T$34</definedName>
    <definedName name="CONDICION_POBLACIONAL">[1]Variables!$C$1:$C$24</definedName>
    <definedName name="GRUPO_ETAREO">[1]Variables!$A$1:$A$8</definedName>
    <definedName name="GRUPO_ETAREOS" localSheetId="3">#REF!</definedName>
    <definedName name="GRUPO_ETAREOS">#REF!</definedName>
    <definedName name="GRUPO_ETARIO" localSheetId="3">#REF!</definedName>
    <definedName name="GRUPO_ETARIO">#REF!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3">#REF!</definedName>
    <definedName name="LOCALIDAD">#REF!</definedName>
    <definedName name="LOCALIZACION" localSheetId="3">#REF!</definedName>
    <definedName name="LOCALIZACION">#REF!</definedName>
  </definedNames>
  <calcPr calcId="144525"/>
</workbook>
</file>

<file path=xl/calcChain.xml><?xml version="1.0" encoding="utf-8"?>
<calcChain xmlns="http://schemas.openxmlformats.org/spreadsheetml/2006/main">
  <c r="E31" i="11" l="1"/>
  <c r="F31" i="11"/>
  <c r="G31" i="11"/>
  <c r="H31" i="11"/>
  <c r="I31" i="11"/>
  <c r="J31" i="11"/>
  <c r="K31" i="11"/>
  <c r="E32" i="11"/>
  <c r="F32" i="11"/>
  <c r="G32" i="11"/>
  <c r="B3" i="10" l="1"/>
  <c r="B2" i="10"/>
  <c r="B1" i="10"/>
  <c r="L44" i="6" l="1"/>
  <c r="L43" i="6"/>
  <c r="L38" i="6"/>
  <c r="L37" i="6"/>
  <c r="L32" i="6"/>
  <c r="L31" i="6"/>
  <c r="L26" i="6"/>
  <c r="L25" i="6"/>
  <c r="L20" i="6"/>
  <c r="L19" i="6"/>
  <c r="L14" i="6"/>
  <c r="L13" i="6"/>
  <c r="I44" i="6" l="1"/>
  <c r="I43" i="6"/>
  <c r="I38" i="6"/>
  <c r="I37" i="6"/>
  <c r="I32" i="6"/>
  <c r="I31" i="6"/>
  <c r="I26" i="6"/>
  <c r="I25" i="6"/>
  <c r="I20" i="6"/>
  <c r="I19" i="6"/>
  <c r="I14" i="6"/>
  <c r="I13" i="6"/>
  <c r="AK14" i="5" l="1"/>
  <c r="AI46" i="6" l="1"/>
  <c r="AI45" i="6"/>
  <c r="AI20" i="6"/>
  <c r="AH20" i="6"/>
  <c r="AI19" i="6"/>
  <c r="AH19" i="6"/>
  <c r="AI26" i="6"/>
  <c r="AH26" i="6"/>
  <c r="AI25" i="6"/>
  <c r="AK25" i="6" s="1"/>
  <c r="AH25" i="6"/>
  <c r="AI32" i="6"/>
  <c r="AH32" i="6"/>
  <c r="AI31" i="6"/>
  <c r="AH31" i="6"/>
  <c r="AI38" i="6"/>
  <c r="AH38" i="6"/>
  <c r="AI37" i="6"/>
  <c r="AH37" i="6"/>
  <c r="AI44" i="6"/>
  <c r="AJ44" i="6" s="1"/>
  <c r="AH44" i="6"/>
  <c r="AI43" i="6"/>
  <c r="AH43" i="6"/>
  <c r="AJ40" i="6"/>
  <c r="AK39" i="6"/>
  <c r="AJ39" i="6"/>
  <c r="AJ34" i="6"/>
  <c r="AK33" i="6"/>
  <c r="AJ33" i="6"/>
  <c r="AJ28" i="6"/>
  <c r="AK27" i="6"/>
  <c r="AJ27" i="6"/>
  <c r="AJ22" i="6"/>
  <c r="AK21" i="6"/>
  <c r="AJ21" i="6"/>
  <c r="AJ16" i="6"/>
  <c r="AK15" i="6"/>
  <c r="AJ15" i="6"/>
  <c r="AI14" i="6"/>
  <c r="AI13" i="6"/>
  <c r="AH13" i="6"/>
  <c r="AJ10" i="6"/>
  <c r="AK9" i="6"/>
  <c r="J44" i="6"/>
  <c r="J43" i="6"/>
  <c r="AJ43" i="6" s="1"/>
  <c r="J38" i="6"/>
  <c r="J37" i="6"/>
  <c r="J32" i="6"/>
  <c r="J31" i="6"/>
  <c r="AJ31" i="6" s="1"/>
  <c r="J26" i="6"/>
  <c r="J25" i="6"/>
  <c r="J20" i="6"/>
  <c r="J19" i="6"/>
  <c r="AJ19" i="6" s="1"/>
  <c r="J14" i="6"/>
  <c r="J13" i="6"/>
  <c r="AJ9" i="6"/>
  <c r="AJ14" i="6" l="1"/>
  <c r="AI47" i="6"/>
  <c r="AJ13" i="6"/>
  <c r="AJ37" i="6"/>
  <c r="AJ38" i="6"/>
  <c r="AJ32" i="6"/>
  <c r="AJ25" i="6"/>
  <c r="AJ26" i="6"/>
  <c r="AJ20" i="6"/>
  <c r="S9" i="7" l="1"/>
  <c r="S11" i="7"/>
  <c r="S13" i="7"/>
  <c r="S29" i="7"/>
  <c r="S27" i="7"/>
  <c r="S25" i="7"/>
  <c r="S23" i="7"/>
  <c r="S21" i="7"/>
  <c r="S19" i="7"/>
  <c r="S17" i="7"/>
  <c r="S15" i="7"/>
  <c r="AH14" i="6"/>
  <c r="AH46" i="6"/>
  <c r="AH45" i="6"/>
  <c r="I14" i="5"/>
  <c r="AL14" i="5" s="1"/>
  <c r="T16" i="7"/>
  <c r="I45" i="6"/>
  <c r="T10" i="7"/>
  <c r="T12" i="7"/>
  <c r="S14" i="7"/>
  <c r="S12" i="7"/>
  <c r="S8" i="7"/>
  <c r="T28" i="7"/>
  <c r="T20" i="7"/>
  <c r="U30" i="7"/>
  <c r="S10" i="7"/>
  <c r="T30" i="7"/>
  <c r="S28" i="7"/>
  <c r="S26" i="7"/>
  <c r="S24" i="7"/>
  <c r="S22" i="7"/>
  <c r="S20" i="7"/>
  <c r="S18" i="7"/>
  <c r="S16" i="7"/>
  <c r="H40" i="6"/>
  <c r="AK40" i="6" s="1"/>
  <c r="H34" i="6"/>
  <c r="AK34" i="6" s="1"/>
  <c r="H28" i="6"/>
  <c r="AK28" i="6" s="1"/>
  <c r="H22" i="6"/>
  <c r="AK22" i="6" s="1"/>
  <c r="H16" i="6"/>
  <c r="AK16" i="6" s="1"/>
  <c r="H10" i="6"/>
  <c r="AK10" i="6" s="1"/>
  <c r="AA44" i="6"/>
  <c r="Z44" i="6"/>
  <c r="Y44" i="6"/>
  <c r="X44" i="6"/>
  <c r="W44" i="6"/>
  <c r="V44" i="6"/>
  <c r="U44" i="6"/>
  <c r="T44" i="6"/>
  <c r="S44" i="6"/>
  <c r="R44" i="6"/>
  <c r="Q44" i="6"/>
  <c r="P44" i="6"/>
  <c r="O44" i="6"/>
  <c r="N44" i="6"/>
  <c r="M44" i="6"/>
  <c r="K44" i="6"/>
  <c r="AA43" i="6"/>
  <c r="Z43" i="6"/>
  <c r="Y43" i="6"/>
  <c r="X43" i="6"/>
  <c r="W43" i="6"/>
  <c r="V43" i="6"/>
  <c r="U43" i="6"/>
  <c r="T43" i="6"/>
  <c r="S43" i="6"/>
  <c r="R43" i="6"/>
  <c r="Q43" i="6"/>
  <c r="P43" i="6"/>
  <c r="O43" i="6"/>
  <c r="N43" i="6"/>
  <c r="M43" i="6"/>
  <c r="K43" i="6"/>
  <c r="AA38" i="6"/>
  <c r="Z38" i="6"/>
  <c r="Y38" i="6"/>
  <c r="X38" i="6"/>
  <c r="W38" i="6"/>
  <c r="V38" i="6"/>
  <c r="U38" i="6"/>
  <c r="T38" i="6"/>
  <c r="S38" i="6"/>
  <c r="R38" i="6"/>
  <c r="Q38" i="6"/>
  <c r="P38" i="6"/>
  <c r="O38" i="6"/>
  <c r="N38" i="6"/>
  <c r="M38" i="6"/>
  <c r="K38" i="6"/>
  <c r="AA37" i="6"/>
  <c r="Z37" i="6"/>
  <c r="Y37" i="6"/>
  <c r="X37" i="6"/>
  <c r="W37" i="6"/>
  <c r="V37" i="6"/>
  <c r="U37" i="6"/>
  <c r="T37" i="6"/>
  <c r="S37" i="6"/>
  <c r="R37" i="6"/>
  <c r="Q37" i="6"/>
  <c r="P37" i="6"/>
  <c r="O37" i="6"/>
  <c r="N37" i="6"/>
  <c r="M37" i="6"/>
  <c r="K37" i="6"/>
  <c r="AA32" i="6"/>
  <c r="Z32" i="6"/>
  <c r="Y32" i="6"/>
  <c r="X32" i="6"/>
  <c r="W32" i="6"/>
  <c r="V32" i="6"/>
  <c r="U32" i="6"/>
  <c r="T32" i="6"/>
  <c r="S32" i="6"/>
  <c r="R32" i="6"/>
  <c r="Q32" i="6"/>
  <c r="P32" i="6"/>
  <c r="O32" i="6"/>
  <c r="N32" i="6"/>
  <c r="M32" i="6"/>
  <c r="K32" i="6"/>
  <c r="AA31" i="6"/>
  <c r="Z31" i="6"/>
  <c r="Y31" i="6"/>
  <c r="X31" i="6"/>
  <c r="W31" i="6"/>
  <c r="V31" i="6"/>
  <c r="U31" i="6"/>
  <c r="T31" i="6"/>
  <c r="S31" i="6"/>
  <c r="R31" i="6"/>
  <c r="Q31" i="6"/>
  <c r="P31" i="6"/>
  <c r="O31" i="6"/>
  <c r="N31" i="6"/>
  <c r="M31" i="6"/>
  <c r="K31" i="6"/>
  <c r="AA26" i="6"/>
  <c r="Z26" i="6"/>
  <c r="Y26" i="6"/>
  <c r="X26" i="6"/>
  <c r="W26" i="6"/>
  <c r="V26" i="6"/>
  <c r="U26" i="6"/>
  <c r="T26" i="6"/>
  <c r="S26" i="6"/>
  <c r="R26" i="6"/>
  <c r="Q26" i="6"/>
  <c r="P26" i="6"/>
  <c r="O26" i="6"/>
  <c r="N26" i="6"/>
  <c r="M26" i="6"/>
  <c r="K26" i="6"/>
  <c r="AA25" i="6"/>
  <c r="Z25" i="6"/>
  <c r="Y25" i="6"/>
  <c r="X25" i="6"/>
  <c r="W25" i="6"/>
  <c r="V25" i="6"/>
  <c r="U25" i="6"/>
  <c r="T25" i="6"/>
  <c r="S25" i="6"/>
  <c r="R25" i="6"/>
  <c r="Q25" i="6"/>
  <c r="P25" i="6"/>
  <c r="O25" i="6"/>
  <c r="N25" i="6"/>
  <c r="M25" i="6"/>
  <c r="K25" i="6"/>
  <c r="AA20" i="6"/>
  <c r="Z20" i="6"/>
  <c r="Y20" i="6"/>
  <c r="X20" i="6"/>
  <c r="W20" i="6"/>
  <c r="V20" i="6"/>
  <c r="U20" i="6"/>
  <c r="T20" i="6"/>
  <c r="S20" i="6"/>
  <c r="R20" i="6"/>
  <c r="Q20" i="6"/>
  <c r="H20" i="6" s="1"/>
  <c r="AK20" i="6" s="1"/>
  <c r="P20" i="6"/>
  <c r="O20" i="6"/>
  <c r="N20" i="6"/>
  <c r="M20" i="6"/>
  <c r="K20" i="6"/>
  <c r="AA19" i="6"/>
  <c r="Z19" i="6"/>
  <c r="Y19" i="6"/>
  <c r="X19" i="6"/>
  <c r="W19" i="6"/>
  <c r="V19" i="6"/>
  <c r="U19" i="6"/>
  <c r="T19" i="6"/>
  <c r="S19" i="6"/>
  <c r="R19" i="6"/>
  <c r="Q19" i="6"/>
  <c r="P19" i="6"/>
  <c r="O19" i="6"/>
  <c r="N19" i="6"/>
  <c r="M19" i="6"/>
  <c r="K19" i="6"/>
  <c r="K14" i="6"/>
  <c r="M14" i="6"/>
  <c r="N14" i="6"/>
  <c r="O14" i="6"/>
  <c r="P14" i="6"/>
  <c r="Q14" i="6"/>
  <c r="R14" i="6"/>
  <c r="S14" i="6"/>
  <c r="T14" i="6"/>
  <c r="U14" i="6"/>
  <c r="V14" i="6"/>
  <c r="H14" i="6" s="1"/>
  <c r="AK14" i="6" s="1"/>
  <c r="W14" i="6"/>
  <c r="X14" i="6"/>
  <c r="Y14" i="6"/>
  <c r="Z14" i="6"/>
  <c r="AA14" i="6"/>
  <c r="AA13" i="6"/>
  <c r="Z13" i="6"/>
  <c r="Y13" i="6"/>
  <c r="X13" i="6"/>
  <c r="W13" i="6"/>
  <c r="V13" i="6"/>
  <c r="U13" i="6"/>
  <c r="T13" i="6"/>
  <c r="S13" i="6"/>
  <c r="R13" i="6"/>
  <c r="Q13" i="6"/>
  <c r="P13" i="6"/>
  <c r="O13" i="6"/>
  <c r="N13" i="6"/>
  <c r="M13" i="6"/>
  <c r="K13" i="6"/>
  <c r="H43" i="6"/>
  <c r="AK43" i="6" s="1"/>
  <c r="H13" i="6"/>
  <c r="AK13" i="6" s="1"/>
  <c r="H19" i="6"/>
  <c r="AK19" i="6" s="1"/>
  <c r="H31" i="6"/>
  <c r="AK31" i="6" s="1"/>
  <c r="H37" i="6"/>
  <c r="AK37" i="6" s="1"/>
  <c r="H26" i="6"/>
  <c r="AK26" i="6" s="1"/>
  <c r="H44" i="6"/>
  <c r="AK44" i="6" s="1"/>
  <c r="H38" i="6"/>
  <c r="AK38" i="6" s="1"/>
  <c r="H32" i="6"/>
  <c r="AK32" i="6" s="1"/>
  <c r="J46" i="6"/>
  <c r="I46" i="6"/>
  <c r="I47" i="6" s="1"/>
  <c r="J45" i="6"/>
  <c r="AA46" i="6"/>
  <c r="AA47" i="6" s="1"/>
  <c r="Z46" i="6"/>
  <c r="Y46" i="6"/>
  <c r="X46" i="6"/>
  <c r="W46" i="6"/>
  <c r="W47" i="6" s="1"/>
  <c r="V46" i="6"/>
  <c r="U46" i="6"/>
  <c r="T46" i="6"/>
  <c r="S46" i="6"/>
  <c r="R46" i="6"/>
  <c r="Q46" i="6"/>
  <c r="P46" i="6"/>
  <c r="O46" i="6"/>
  <c r="N46" i="6"/>
  <c r="M46" i="6"/>
  <c r="L46" i="6"/>
  <c r="K46" i="6"/>
  <c r="AA45" i="6"/>
  <c r="Z45" i="6"/>
  <c r="Y45" i="6"/>
  <c r="X45" i="6"/>
  <c r="X47" i="6" s="1"/>
  <c r="W45" i="6"/>
  <c r="V45" i="6"/>
  <c r="U45" i="6"/>
  <c r="T45" i="6"/>
  <c r="S45" i="6"/>
  <c r="R45" i="6"/>
  <c r="Q45" i="6"/>
  <c r="P45" i="6"/>
  <c r="P47" i="6" s="1"/>
  <c r="O45" i="6"/>
  <c r="O47" i="6" s="1"/>
  <c r="N45" i="6"/>
  <c r="M45" i="6"/>
  <c r="L45" i="6"/>
  <c r="L47" i="6" s="1"/>
  <c r="K45" i="6"/>
  <c r="K47" i="6" s="1"/>
  <c r="H46" i="6"/>
  <c r="N47" i="6"/>
  <c r="R47" i="6"/>
  <c r="V47" i="6"/>
  <c r="Z47" i="6"/>
  <c r="M47" i="6"/>
  <c r="Q47" i="6"/>
  <c r="U47" i="6"/>
  <c r="Y47" i="6"/>
  <c r="T47" i="6"/>
  <c r="S47" i="6"/>
  <c r="AG46" i="6"/>
  <c r="AG45" i="6"/>
  <c r="AG47" i="6"/>
  <c r="AF46" i="6"/>
  <c r="AF45" i="6"/>
  <c r="O73" i="6"/>
  <c r="AE46" i="6"/>
  <c r="AE47" i="6" s="1"/>
  <c r="AE45" i="6"/>
  <c r="AD46" i="6"/>
  <c r="AD45" i="6"/>
  <c r="AC46" i="6"/>
  <c r="AC47" i="6" s="1"/>
  <c r="AC45" i="6"/>
  <c r="AB46" i="6"/>
  <c r="AB45" i="6"/>
  <c r="AF47" i="6"/>
  <c r="AB47" i="6"/>
  <c r="AD47" i="6"/>
  <c r="AH47" i="6"/>
  <c r="J47" i="6" l="1"/>
  <c r="AJ47" i="6" s="1"/>
  <c r="AJ45" i="6"/>
  <c r="H45" i="6"/>
  <c r="AK45" i="6" s="1"/>
  <c r="H47" i="6"/>
</calcChain>
</file>

<file path=xl/sharedStrings.xml><?xml version="1.0" encoding="utf-8"?>
<sst xmlns="http://schemas.openxmlformats.org/spreadsheetml/2006/main" count="429" uniqueCount="217">
  <si>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</si>
  <si>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</si>
  <si>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</si>
  <si>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</si>
  <si>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</si>
  <si>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</si>
  <si>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</si>
  <si>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</si>
  <si>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</si>
  <si>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</si>
  <si>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</si>
  <si>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</si>
  <si>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</si>
  <si>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</si>
  <si>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</si>
  <si>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</si>
  <si>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</si>
  <si>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</si>
  <si>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</si>
  <si>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</si>
  <si>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</si>
  <si>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</si>
  <si>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</si>
  <si>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</si>
  <si>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</si>
  <si>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</si>
  <si>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</si>
  <si>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</si>
  <si>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</si>
  <si>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</si>
  <si>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</si>
  <si>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</si>
  <si>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</si>
  <si>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PROYECTO:</t>
  </si>
  <si>
    <t>PERIODO:</t>
  </si>
  <si>
    <t>ID Meta</t>
  </si>
  <si>
    <t>Magnitud Reservas</t>
  </si>
  <si>
    <t>Reservas Presupuestales</t>
  </si>
  <si>
    <t>TOTALES - PROYECTO</t>
  </si>
  <si>
    <t>Total Recursos Vigencia - Proyecto</t>
  </si>
  <si>
    <t>Total  Recursos Reservas - Proyecto</t>
  </si>
  <si>
    <t>126PG01-PR 02-FA8-V.9</t>
  </si>
  <si>
    <t>1, COD. META</t>
  </si>
  <si>
    <t>2, Meta Proyecto</t>
  </si>
  <si>
    <t>3, Nombre -Punto de inversión (Localidad, Especial, Distrital)</t>
  </si>
  <si>
    <t>4, Variable</t>
  </si>
  <si>
    <t>5, Programación-Actualización</t>
  </si>
  <si>
    <t>6, ACTUALIZACIÓN</t>
  </si>
  <si>
    <t>7,3 Seguimiento Septiembre</t>
  </si>
  <si>
    <t>7,4 Seguimiento Diciembre</t>
  </si>
  <si>
    <t>8, LOCALIZACIÓN GEOGRÁFICA</t>
  </si>
  <si>
    <t>8,2 UPZ</t>
  </si>
  <si>
    <t>8,3 BARRIO</t>
  </si>
  <si>
    <t>8,4 PUNTO, LÍNEA O POLÍGONO</t>
  </si>
  <si>
    <t>8,5 ÁREA DE INFLUENCIA</t>
  </si>
  <si>
    <t>9,  POBLACIÓN</t>
  </si>
  <si>
    <t>9,1 NUMERO DE HOMBRES</t>
  </si>
  <si>
    <t>9,2 NUMERO DE MUJERES</t>
  </si>
  <si>
    <t>9,3 GRUPO ETARIO</t>
  </si>
  <si>
    <t>9,4 CONDICION POBLACIONAL</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</si>
  <si>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</si>
  <si>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</si>
  <si>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</si>
  <si>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</si>
  <si>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</si>
  <si>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</si>
  <si>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</si>
  <si>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</si>
  <si>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</si>
  <si>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</si>
  <si>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</si>
  <si>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</si>
  <si>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</si>
  <si>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</si>
  <si>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</si>
  <si>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</si>
  <si>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</si>
  <si>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</si>
  <si>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</si>
  <si>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</si>
  <si>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</si>
  <si>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</si>
  <si>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</si>
  <si>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</si>
  <si>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</si>
  <si>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</si>
  <si>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</si>
  <si>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</si>
  <si>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</si>
  <si>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</si>
  <si>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</si>
  <si>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</si>
  <si>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</si>
  <si>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</si>
  <si>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</si>
  <si>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</si>
  <si>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</si>
  <si>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</si>
  <si>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</si>
  <si>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</si>
  <si>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</si>
  <si>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126PG01-PR 02-FA5-V.9</t>
  </si>
  <si>
    <t>FORMATO DE  ACTUALIZACIÓN Y SEGUIMIENTO A LA TERRITORIALIZACIÓN DE LA INVERSIÓN</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</si>
  <si>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</si>
  <si>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</si>
  <si>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</si>
  <si>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</si>
  <si>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</si>
  <si>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</si>
  <si>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</si>
  <si>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Magnitud </t>
  </si>
  <si>
    <t xml:space="preserve">DISTRITO CAPITAL </t>
  </si>
  <si>
    <t>NO IDENTIFICA GRU´POS ETNICOS</t>
  </si>
  <si>
    <t>TODOS LOS GRUPOS</t>
  </si>
  <si>
    <t xml:space="preserve">Recursos </t>
  </si>
  <si>
    <t>Distrital</t>
  </si>
  <si>
    <t>FORTALECER LA PARTICIPACIÓN EN INSTANCIAS DE COORDINACIÓN INSTITUCIONAL DISTRITAL, REGIONAL Y NACIONAL</t>
  </si>
  <si>
    <t>GESTIONAR LAS  POLÍTICAS E INSTRUMENTOS DE PLANEACIÓN AMBIENTAL</t>
  </si>
  <si>
    <t>MEJORAR LA CAPACIDAD INSTITUCIONAL PARA LA PLANEACIÓN AMBIENTAL</t>
  </si>
  <si>
    <t xml:space="preserve">Suma </t>
  </si>
  <si>
    <t>GESTIONAR 4 ACTIVIDADES DE COORDINACIÓN PARA LA GESTIÓN AMBIENTAL DISTRITAL</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</si>
  <si>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</si>
  <si>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</si>
  <si>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</si>
  <si>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</si>
  <si>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</si>
  <si>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 xml:space="preserve">FORMATO DE ACTUALIZACIÓN Y SEGUIMIENTO AL COMPONENTE DE GESTIÓN </t>
  </si>
  <si>
    <t>1, GESTIONAR 4 ACTIVIDADES DE COORDINACIÓN PARA LA GESTIÓN AMBIENTAL DISTRITAL</t>
  </si>
  <si>
    <t>2, PRESENTAR 6 INICIATIVAS PARA LA AGENDA REGIONAL DESDE LAS COMPETENCIAS DE LA SECRETARÍA DISTRITAL DE AMBIENTE</t>
  </si>
  <si>
    <r>
      <t xml:space="preserve">5, PONDERACIÓN HORIZONTAL AÑO: </t>
    </r>
    <r>
      <rPr>
        <b/>
        <u/>
        <sz val="10"/>
        <rFont val="Arial"/>
        <family val="2"/>
      </rPr>
      <t>2016</t>
    </r>
  </si>
  <si>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</si>
  <si>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</si>
  <si>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6,1 Actualización Septiembre</t>
  </si>
  <si>
    <t xml:space="preserve"> GESTIONAR 4 ACTIVIDADES DE COORDINACIÓN PARA LA GESTIÓN AMBIENTAL DISTRITAL</t>
  </si>
  <si>
    <t xml:space="preserve"> PRESENTAR 6 INICIATIVAS PARA LA AGENDA REGIONAL DESDE LAS COMPETENCIAS DE LA SECRETARÍA DISTRITAL DE AMBIENTE</t>
  </si>
  <si>
    <t xml:space="preserve"> EMITIR 10 INFORMES DE SEGUIMIENTO A LAS POLÍTICAS E INSTRUMENTOS ECONÓMICOS Y DE PLANEACIÓN AMBIENTAL PRIORIZADOS TENDIENTE AL DESARROLLO DEL NUEVO MODELO DE CIUDAD SOSTENIBLE</t>
  </si>
  <si>
    <t xml:space="preserve"> 1029 - PLANEACIÓN AMBIENTAL PARA UN MODELO DE DESARROLLO SOSTENIBLE EN EL DISTRITO Y LA REGIÓN</t>
  </si>
  <si>
    <t>1029 - PLANEACIÓN AMBIENTAL PARA UN MODELO DE DESARROLLO SOSTENIBLE EN EL DISTRITO Y LA REGIÓN</t>
  </si>
  <si>
    <t>4, COD. PROYECTO PRIORITARIO</t>
  </si>
  <si>
    <t>6 - Sostenibilidad ambiental basada en eficiencia energética</t>
  </si>
  <si>
    <t>40 - Gestión de la huella ambiental urbana</t>
  </si>
  <si>
    <t xml:space="preserve"> ELABORAR INFORMES INTEGRALES DE SEGUIMIENTO A LOS PROYECTOS DE INVERSIÓN.</t>
  </si>
  <si>
    <t>ESTABLECER EL ESTADO DE  LAS INSTANCIAS AMBIENTALES DE COORDINACIÓN INTERINSTITUCIONAL DEL D.C., FUNCIONAMIENTO DE LA COMISIÓN INTERSECTORIAL CISPAER Y SEGUIMIENTO A LA PARTICIPACIÓN DE LA ENTIDAD EN OTRAS INSTANCIAS DEL D.C.</t>
  </si>
  <si>
    <t>IDENTIFICACIÓN Y PROPUESTA DE INCIATIVAS AMBIENTALES DE ESCALA REGIONAL, CON ENTIDADES NACIONALES, REGIONALES Y DISTRITALES</t>
  </si>
  <si>
    <t>REVISIÓN DEL ESTADO ACTUAL DE  LAS POLÍTICAS E INSTRUMENTOS DE PLANEACIÓN AMBIENTAL PRIORIZADOS, TENDIENTE AL DESARROLLO DEL NUEVO MODELO DE CIUDAD SOSTENIBLE.</t>
  </si>
  <si>
    <t>SEGUIMIENTO Y ESTADO DE AVANCE DE LOS INSTRUMENTOS ECONÓMICOS PRIORIZADOS PARA EL DESARROLLO DEL NUEVO MODELO DE CIUDAD SOSTENIBLE.</t>
  </si>
  <si>
    <t xml:space="preserve">
REALIZAR LABORES  DE ADMINISTRACIÓN, GESTIÓN Y ACTUALIZACIÓN DEL OBSERVATORIO AMBIENTAL DE BOGOTÁ -OAB- Y DEL OBSERVATORIO REGIONAL AMBIENTAL  Y DE DESARROLLO SOSTENIBLE DEL RÍO BOGOTÁ -ORARBO</t>
  </si>
  <si>
    <t xml:space="preserve"> HACER EL SEGUIMIENTO, LA REPROGRAMACIÓN y ACTUALIZACIÓN   DE LOS PROYECTOS DE INVERSION DE LA SDA EN LOS DIFERENTES COMPONENTES DEL PLAN DE ACCIÓN..</t>
  </si>
  <si>
    <t xml:space="preserve"> REALIZAR EL ACOMPAÑAMIENTO A LA PROGRAMACIÓN, Y ACTUALIZACIÓN DEL PLAN ANUAL DE ADQUISISCIONES DE LOS PROYECTOS DE  INVERSIÓN.</t>
  </si>
  <si>
    <r>
      <t xml:space="preserve"> </t>
    </r>
    <r>
      <rPr>
        <sz val="10"/>
        <rFont val="Arial"/>
        <family val="2"/>
      </rPr>
      <t>REALIZAR LA REVISION Y VIABILIZACIÓN</t>
    </r>
    <r>
      <rPr>
        <sz val="10"/>
        <color theme="1"/>
        <rFont val="Arial"/>
        <family val="2"/>
      </rPr>
      <t xml:space="preserve"> DE LOS ESTUDIOS PREVIOS  DE LOS</t>
    </r>
    <r>
      <rPr>
        <sz val="10"/>
        <rFont val="Arial"/>
        <family val="2"/>
      </rPr>
      <t xml:space="preserve">  PROYECTOS</t>
    </r>
    <r>
      <rPr>
        <sz val="10"/>
        <color theme="1"/>
        <rFont val="Arial"/>
        <family val="2"/>
      </rPr>
      <t xml:space="preserve"> DE INVERSION </t>
    </r>
  </si>
  <si>
    <t>REALIZAR LA IDENTIFICACION Y DAR INICIO A LA GESTION DE LOS DIFERENTES PROCESOS DE COOPERACIÓN INTERNACIONAL  Y  ALIANZAS,  ORIENTADAS AL FORTALECIMIENTO MISIONAL Y ESTRATEGICO DE LA ENTIDAD.</t>
  </si>
  <si>
    <t>REALIZAR SEGUIMIENTO E IDENTIFICACIÓN DE ACCIONES DE INVESTIGACIÓN AMBIENTAL</t>
  </si>
  <si>
    <t>Priorizar y formular las determinantes ambientales</t>
  </si>
  <si>
    <t>Número de Instrumentos</t>
  </si>
  <si>
    <t>Especial (Cundinamarca, tolima, Meta y Boyaca)</t>
  </si>
  <si>
    <r>
      <t xml:space="preserve">7, OBSERVACIONES AVANCE TRIMESTRE </t>
    </r>
    <r>
      <rPr>
        <b/>
        <u/>
        <sz val="10"/>
        <rFont val="Arial"/>
        <family val="2"/>
      </rPr>
      <t>3</t>
    </r>
    <r>
      <rPr>
        <b/>
        <sz val="10"/>
        <rFont val="Arial"/>
        <family val="2"/>
      </rPr>
      <t xml:space="preserve"> DE </t>
    </r>
    <r>
      <rPr>
        <b/>
        <u/>
        <sz val="10"/>
        <rFont val="Arial"/>
        <family val="2"/>
      </rPr>
      <t>2016</t>
    </r>
  </si>
  <si>
    <t xml:space="preserve">11, RETRASOS 
</t>
  </si>
  <si>
    <t xml:space="preserve">12, SOLUCIONES PLANTEADAS </t>
  </si>
  <si>
    <t>13, BENEFICIOS</t>
  </si>
  <si>
    <t>14, FUENTE DE EVIDENCIAS</t>
  </si>
  <si>
    <t>Se Formula una propuesta de Estrategia Distrital de Pago por Servicios Ambientales, siendo éste un instrumento priorizado de importancia para su aplicación, así como resultado de las investigaciones ambientales, se determinará si se debe formular un instrumento que modifique el incentivo a la conservación "certificado de conservación ambiental - CECA" para que sea un instrumento priorizado y se busque la forma de implementarlo en el Distrito</t>
  </si>
  <si>
    <t>Se realizó un análisis del Plan de Investigación Ambiental, para determinar la línea base sobre la cual se deben establecer las acciones a seguir en ésta línea, frente a los vacíos que se identifiquen por ejecutar dentro de las metas del Plan de Investigación Ambiental 2012 - 2019. Se participó en la reunión sobre resultados de proyectos de investigación presentados ante la convocatoria de Regalías - Colciencias, Se realiza la evaluación de necesidades de ajustar el instrumento de "certificado de conservación ambiental - CECA", con el fin de iniciar estudios de investigación ambiental económica que determinen un nuevo instrumento acorde a las necesidades de zonas de importancia ambiental, como la franja de Adecuación de Cerros Orientales</t>
  </si>
  <si>
    <t xml:space="preserve">Para el proceso de implementación de los observatorios  en la SDA,  se comenzaron las actividades de administración integral del OAB y el ORARBO,  como la realización de 3 capacitaciones y acompañamientos en la gestión de indicadores y de información a 43 personas.  Así mismo, se realizó la gestión de los indicadores con un  nivel de actualización para el OAB  de 85,63%  y del  ORARBO para los indicadores del Distrito Capital es de  64%. Se atendieron  42 solicitudes de usuarios  del  OAB y ORARBO.  Además, se publicaron  28 noticias en los dos observatorios. En el OAB se encuentra registrados 1124 usuarios y 79 usuarios en ORARBO.
Por otra parte,  junto con la Corporación Autónoma Regional de Cundinamarca CAR, se realizó el lanzamiento del ORARBO. Igualmente, se continuó con la participación en las actividades de la mesa SIGICA-ORARBO y  con las entidades que pertenecen al Consejo Estratégico de Cuenca Hidrográfica, en un total se asistieron a 9 reuniones. </t>
  </si>
  <si>
    <t xml:space="preserve">Se identificó como iniciativa regional el apoyo a la estrategia de regionalización de la Estrategia Colombiana de Desarrollo Bajo en Carbono, a partir de la reunión realizada con el Ministerio de Ambiente. Dicha estrategia se realiza con el propósito de promover el liderazgo, fortalecimiento y empoderamiento de los actores en las regiones e identificar las oportunidades de mitigación de emisiones. Para el desarrollo de esta iniciativa se propuso realizar dos talleres entre el distrito y la nación para identificar las prioridades de mitigación y de alcance regional. Se organizó y realizó el taller Conceptos y herramientas de cambio climático, en el cual se tuvo la oportunidad de dar a conocer, interactuar y disponer desde el punto de vista técnico y práctico, los instrumentos para facilitar la toma de decisiones en materia de gestión del cambio climático con enfoque de territorio. La SDA está apoyando el proceso de conformación del Nodo Regional de Cambio Climático Centro Oriente Andino, definido por el artículo 10 del Decreto 298 de 2016 por el cual se aprobó el Sistema Nacional de Cambio Climático –SISCLIMA-, a través de diferentes reuniones con las Gobernaciones y las autoridades ambientales de Cundinamarca, Tolima, Huila y Boyacá en las que se definió un borrador del reglamento operativo del NRCOA. Adicionalmente, se acordó con las autoridades ambientales de los departamentos que componen el nodo la importancia de firmar un convenio marco de cooperación que tendrá por objeto “Aunar esfuerzos técnicos, administrativos y logísticos  para la consolidación  y desarrollo del Nodo Regional de Cambio Climático Centro Oriente Andino”. En el marco del Proyecto de Conservación de Páramos la SDA participó en el comité directivo con el objeto de revisar los avances y resultados, así como en una reunión convocada por la EAB con el objeto de conocer, revisar y realizar los respectivos aportes al plan estratégico turismo de naturaleza en el marco del proyecto. La SDA participó en los Encuentros Regionales y del SINA de Ambiente y Paz. </t>
  </si>
  <si>
    <t>NA</t>
  </si>
  <si>
    <t xml:space="preserve">Actas de reunión y listados de asistencia, documentos de trabajo </t>
  </si>
  <si>
    <t>Las iniciativas de integración y articulación regional ayudan a promover una gestión ambiental conjunta, la protección y sustentabilidad de los ecosistemas de la región y sus servicios (regulación del agua, aire y suelo, provisión de agua, alimentos, fibras y materias primas, recreación y cultura) que son claves para el funcionamiento de la ciudad y el bienestar de sus habitantes</t>
  </si>
  <si>
    <t>Identificación de las instancias de coordinación existentes para el sector ambiente, de acuerdo con las matrices de la Secretaría Distrital de Planeación. En este orden, se inició con el análisis del Comité Sectorial de Ambiente y la Comisión Intersectorial para la Sostenibilidad, la Protección Ambiental, el Ecourbanismo y la Ruralidad CISPAER. Lo anterior con énfasis en sus antecedentes y su funcionamiento actual.
Por su parte, se llevó a cabo la sesión de trabajo de la Mesa de Ruralidad de la CISPAER el día 26 de septiembre, en la que se discutió con las demás entidades integrantes las competencias sobre la ruralidad del D.C.</t>
  </si>
  <si>
    <t>Coordinación insterinstitucional en materia ambiental en el D.C.  para la toma de decisiones, la dinamización del espacio de coordinación y  la correcta articulación de la ejecución de las políticas y planes ambientales</t>
  </si>
  <si>
    <t>Actas de reunión, ayudas de memoria, documentos técnicos</t>
  </si>
  <si>
    <t>Se realizaron observaciones al   producto 2 de los PMA de los  PEDH.  Salitre y Tunjo  y el avance del producto 2 del PEDH. La Isla. Se realizaron los talleres de Plan de Acción y salida  PEDH. Salitre y Tunjo Se realizaron 5 reuniones  del Contrato 1430 de 2015 según actas N° 14, 15, 16, 17, 18. Se socializaron lineamientos para Formulación del PACA Distrital 2016-2020, se parametrizó la herramienta Storm y se orientó y acompañó a las entidades en la formulación de los PACA institucionales. Se solicitó la evaluación (avance físicos, presupuestales y logros) del PACA 2012-2016.Se realizó la revisión  de documentos concertación, reuniones de orientación, revisión informes de verificación, seguimiento plan de acción; respuesta solicitud entidades. Definición lineamientos PIGA salud (4 subredes hospitales). Ajuste Resolución 242 de 2014. Definió y público en OAB indicador de compras verdes. Para los PAL: acorde a la Directriz 05 de 2016, Líneas de Inversión Local, donde se limitan los proyectos de Alcaldías Locales que serán parte de los PAL, se propuso y se viene coordinando el Esquema de acompañamiento a la elaboración de Proyectos Locales de inversión, para los PAL 2017 - 2020. Se está estudiando la armonización del Plan Distrital de Desarrollo Bogotá Mejor para Todos y el Plan Distrital de Gestión de Riesgos y Cambio Climático para Bogotá D.C. 2015-2050 en sus metas de corto plazo; se ha realizado su divulgación en diferentes espacios estratégicos para su implementación. Ruralidad: Se elaboró documento de estado de su implementación. Suelo de protección: avance en revisión de acciones ejecutadas para ver su grado de implementación. Ecourbanismo y Construcción Sostenible: revisión de metas y competencias de las entidades en el Plan de Acción, para ajustes. Producción y Consumo Sostenible: modificaciones al documento y paso a SEGAE para aportes técnicos Educación Ambiental: se viene construyendo su Plan de acción. Bienestar Animal: en proceso de ajuste del Plan de acción.</t>
  </si>
  <si>
    <t>Producto del proceso de armonización del Plan de Desarrollo "Bogotá Mejor para todos", se viabilizaron doce (12) proyectos de inversión, los cuales se encuentran debidamente registrados en el aplicativo distrital SEGPLAN. Igualmente cuentan con el cargue de los planes de acción en los componentes de gestión, inversión, actividades y territorialización</t>
  </si>
  <si>
    <t>Se realizó la actualización mensual al plan anual de adquisiciones de la entidad brindando el acompañamiento en las reprogramaciones a los doce (12) proyectos de inversión de la entidad, y además realizar el trámite de aprobación y publicación en la página web de la entidad</t>
  </si>
  <si>
    <t>En el corrido del trimestre se recibieron en la SPCI un total de 1191 estudios previos correspondientes a los doce (12) proyectos de inversión, de los cuales 969 han sido aprobados en un tiempo máximo de dos (2) días; 101 han sido devueltos ya que no han sido viables reflejando el no aporte a los compromisos del Plan de Desarrollo y del proyecto de inversión; 35 estudios previos con revisiones en contractual y 14 estudios previos pendientes por revisar allegados a la última fecha de este informe (30 de septiembre de 2016)</t>
  </si>
  <si>
    <t>Esta actividad se realizará en el mes de Octubre de 2016, ya que el insumo para elaborarlos son los reportes de plan de acción emitidos por las gerencias de los doce (12) proyectos de inversión de la entidad</t>
  </si>
  <si>
    <t xml:space="preserve">
1. Se revisó y acompaño en el Proceso de presentación de informe de actividades de la Voluntaria Japonesa Moeko Otani, voluntaria que se encuentra trabajando en la OPEL.
2.  Se adelantó el contacto y seguimiento  respecto al  Building Efficiency Accelerator, en el marco de SE4ALL, del cual Bogotá hace parte.
3.  Se difundieron los resultados de la convocatoria Premios Latinoamérica Verde en el cual la SDA apareció ranqueado dentro de las 100 mejores prácticas de Latinoamérica con dos proyectos de SEGAE.
4. La SDA dio inicio junto con el MADS a la gestión de participación en las Cruzadas Francesas que se llevarán a cabo en el 2107.
5. Se trabajó activamente de la mano con la DGA  en el proyecto de recuperación de una hectárea de los cerros orientales afectados por incendios, en conjunto con Revista Semana, BM y la Universidad de los Andes.
6.  Se trabajó activamente en la preparación y definición de los espacios de la SDA en el marco de la V Cumbre de CGLU, así como se realizó la gestión logística para llevar a cabo las diferentes actividades.
7. Participamos en la evaluación de C-40 realizada por una consultora internacional.
8. Se realizó el pago de la membresía de la Ciudad ante ICLEI.
9. Se activaron las relaciones con C40 y Metrópolis.
10. Se envió reporte de actividades y cronograma de trabajo a Metrópolis en el marco del MOU entra la SDA y esa organización, en el marco de la Alianza Agua y Ciudades, la cual Lidera la SDA.
11. Se trabajó en la agenda y detalles de las actividades relacionadas en el plan de trabajo entregado a Metrópolis.
12. Se postularon 2 proyectos de la SDA a los premios Guangzhou (GAE Y Filtros).
13. Se elaboró la agenda de participación de la SDA en HABITAT III, así como los temas logísticos y de escenarios de participación del Secretario en ese evento, que se realizará en el mes de octubre.
14. Se identificaron oportunidades de fortalecimiento de capacidades para los funcionarios de la SDA, los cuales aplicaron a dos oportunidades ofertadas por la cooperación internacional.
15. Se identificaron las buenas prácticas de la entidad de la mano con las áreas técnicas.
</t>
  </si>
  <si>
    <t xml:space="preserve">10, DESCRIPCIÓN DE LOS AVANCES Y LOGROS ALCANZADOS A Diciembre </t>
  </si>
  <si>
    <r>
      <t xml:space="preserve">7, OBSERVACIONES AVANCE TRIMESTRE 4 DE </t>
    </r>
    <r>
      <rPr>
        <b/>
        <u/>
        <sz val="10"/>
        <rFont val="Arial"/>
        <family val="2"/>
      </rPr>
      <t>2016</t>
    </r>
  </si>
  <si>
    <t>SEGUIMIENTO</t>
  </si>
  <si>
    <t>9,6 TOTAL POBLACIÓN
PERSONAS / CANTIDAD</t>
  </si>
  <si>
    <t>Se estableció el estado actual de las instancias ambientales de coordinación interinstitucional, haciendo énfasis en un contexto general, la transición normativa y funcional, unas apreciaciones generales y una síntesis del estado actual específico.   Para tal fin se trabajó con el Comité Sectorial, 2 Comisiones Intersectoriales, 2 Consejos Consultivos.
Por su parte, se realizó una sesión de la Comisión Intersectorial para la Sostenibilidad, la Protección Ambiental, el Ecourbanismo y la Ruralidad, así como las mesas de trabajo de instrumentos de planeación, ruralidad, ecourbanismo, salud ambiental, residuos peligrosos, reuniones en las que se socializaron temas estratégicos y se coordinaron acciones a implementar.
De igual forma, se realizó la sesión ordinaria del Comité Sectorial de Ambiente, con el fin de presentar la propuesta de ajustes a la Política de Producción Sostenible, así como el Plan de Gestión de Riesgos y Cambio Climático.</t>
  </si>
  <si>
    <t>En el marco del apoyo al Ministerio de Ambiente en el proceso de regionalización de la Estrategia Colombiana de Desarrollo Bajo en Carbono (ECDBC) como iniciativa identificada en este periódo, la SDA participó en una reunión con el objeto de revisar las medidas de mitigación propuestas desde el Ministerio de Ambiente para el DC. Adicionalmente, desde la SDA se realizaron las observaciones y ajustes al documento enviado por el Ministerio y se realizó una base de datos para que el Ministerio convoque a actores de sectores clave a un taller que se desarrollará en el mes de enero de 2017 para concluir el proceso de regionalización de la ECDBC. En el marco de la conformación del Nodo Regional de Cambio Climático Centro Oriente Andino-NRCOA, las autoridades ambientales de la región firmaron el convenio marco de cooperación que tendrá por objeto “Aunar esfuerzos técnicos, administrativos y logísticos  para la consolidación  y desarrollo del Nodo Regional de Cambio Climático Centro Oriente Andino”.  
Se ha apoyado a la RAPE en el proyecto “Implementación de acciones de conservación y restauración de los complejos de páramo, bosque alto-andino y servicios ecosistémicos de la Región Central” (aprobado por el Sistema General de Regalías) mediante la identificación y localización de las familias que trabajarán en el proyecto en el marco del componente de reconversión productiva en el corregimiento de Betania de la localidad de Sumapaz. A partir de reuniones con la  RAPE, la SDA realizará el apoyo a la ejecución del proyecto "Cambio Verde" el cual será ejecutado en la localidad de Ciudad Bolivar.</t>
  </si>
  <si>
    <t>Se realiza documento de línea base, con presentación sobre que se ha realizado al 2016 y que hace falta por investigar en el Distrito a 2019 con una propuesta de investigaciones para el 2017 -2018 -2019 que será puesta a consideración en el 2017 por las instituciones que directamente deben desarrollar éstas investigaciones, una vez sea validad al interior de la  Secretaría. Como uno de los avances en el tema, se acompañó la formulación del Índice de Desempeño Ambiental IDAE de la Subdirección de Ecourbanismo y Gestión Ambiental Empresarial.</t>
  </si>
  <si>
    <r>
      <rPr>
        <b/>
        <sz val="10"/>
        <rFont val="Arial"/>
        <family val="2"/>
      </rPr>
      <t>Para el 2016 se consolidó el nuevo modelo de administración de los observatorios el cual consistió en no seguir tercerizando dicho proceso, sino gestionarlo con recursos humanos y físicos propios.</t>
    </r>
    <r>
      <rPr>
        <sz val="10"/>
        <rFont val="Arial"/>
        <family val="2"/>
      </rPr>
      <t xml:space="preserve">
Además  para  la implementación del OAB y ORARBO, se continuaron realizando capacitaciones, acompañamiento, gestión de indicadores, difusión de noticias y se atendieron solicitudes a usuarios de los observatorios. Igualmente se revisó el porcentaje de actualización de los indicadores en las plataformas. 
Se realiza documento de línea base, con presentación sobre que se ha realizado al 2016 y que hace falta por investigar en el Distrito a 2019 con una propuesta de investigaciones para el 2017 -2018 -2019 que será puesta a consideración en el 2017 por las instituciones que directamente deben desarrollar éstas investigaciones, una vez sea validad al interior de la  Secretaría. Como uno de los avances en el tema, se acompañó la formulación del Índice de Desempeño Ambiental IDAE de la Subdirección de Ecourbanismo y Gestión Ambiental Empresarial.
</t>
    </r>
  </si>
  <si>
    <t xml:space="preserve">Observatorios disponibles para acceso al público y fortalecimiento en la gestión de conocimiento.
contar con una línea base que permitirá direccionar los alcances posibles en el Distrito para el 2019 en lo referente a investigación ambiental </t>
  </si>
  <si>
    <t xml:space="preserve">Carpeta de Evidencias OAB y Orarbo
gestor de contenidos en :
http://oab.ambientebogota.gov.co/apc-aa/admin/index.php3
http://www.orarbo.gov.co/apc-aa/admin/index.php3.
Carpeta de Seguimiento al Plan de investigación.
</t>
  </si>
  <si>
    <t>Se anexa Geodatabase con los chapes de la franja de cerros orientales</t>
  </si>
  <si>
    <t xml:space="preserve">Se anexa documento de linea base sobre el plan de investigación ambiental, no se especifica lugar, por cuanto las acciones realizadas repercuten a toda la población del Distrito, indistintamente de su ubicación. </t>
  </si>
  <si>
    <t xml:space="preserve">Se realiza informe anual de seguimiento a instrumentos económicos que da cuenta de acciones y avances. En Pago Por Servicios Ambientales, se da concepto positivo ante la fusión de los proyectos de Ley 005 y 044 de 2016, que permiten solución de conflictos y compensaciones bajo la figura de PSA. En cuanto al modelo de incentivos a la conservación para la Franja de Adecuación de Cerros Orientales en cumplimiento del PMA - Decreto 485 de 2015 se formula documento de priorización de zonas, justificación teórica, metodológica y redacción de proyecto de Acuerdo y de Resolución para hacer viables los incentivos ahí propuestos. Se revisó el estado actual de la Tasa Retributiva por Vertimientos puntuales y se realizó la primera reunión para operativizar el Acuerdo 655 de 2016 sobre energías alternativas, identificando la necesidad de formular nuevos instrumentos económicos para ponerla en marcha. </t>
  </si>
  <si>
    <t>Contar con un instrumento de planeación ambiental que visibiliza el beneficio ambiental para la ciudad, logrado por las entidades distritales que en el marco del Plan de Desarrollo vigente desarrollan acciones ambientales complementarias. Integra y armoniza las acciones e inversiones de cada cuatrienio con los objetivos y estrategias del Plan de Gestión Ambiental –PGA.
Conocer los principales logros, avances físicos y presupuestales de las metas/acciones ambientales alcanzados en la ciudad, mediante la ejecución del PACA Distrital 2012 - 2016. 
Se beneficiarán en primera instancia los propietarios de predios en franja de Adecuación. Cerca de 1000 predios</t>
  </si>
  <si>
    <t>Plan de Acción Ambiental Cuatrienal - PACA: Se orientó y acompañó permanentemente la formulación de los PACA Institucionales, se realizó la consolidación, socialización y validación del PACA Distrital 2016-2020 “Bogotá Mejor para Todos”. Se consolidó la evaluación (avance físicos, presupuestales y logros) del PACA 2012-2016.
Adicionalmente se cuenta con un documento de propuesta de la batería de instrumentos económicos posibles para aplicar en la Franja de Adecuación de Cerros Orientales, se actualiza el cálculo de la Tasa Retributiva por Vertimientos Puntuales y se inicia acercamientos para operativizar el Acuerdo 655 de 2016 sobre energías renovables y sus incentivos asociados.</t>
  </si>
  <si>
    <t>La revisión del estado actual de las políticas ambientales proporciona elementos para afianzar el proceso de seguimiento a fin de completar el ciclo de las políticas públicas; el avance en la formulación y articulación de los instrumentos de planeación ambiental  permite la orientación para la inversión y gestión ambiental de la Administración Distrital; todo esto beneficia la incorporación de determinantes ambientales tendientes al desarrollo del nuevo modelo de ciudad sostenible.
Se beneficiarán en primera instancia los propietarios de predios en franja de Adecuación. Cerca de 1000 predios</t>
  </si>
  <si>
    <r>
      <t xml:space="preserve">Se identificó como iniciativa regional el apoyo al Ministerio de Ambiente en el proceso de regionalización de la Estrategia Colombiana de Desarrollo Bajo en Carbono (ECDBC). Para el desarrollo de esta iniciativa se propuso la realización de dos talleres entre el Distrito y la nación para identificar las prioridades de mitigación y de alcance regional. Se organizó y realizó el taller </t>
    </r>
    <r>
      <rPr>
        <i/>
        <sz val="10"/>
        <rFont val="Arial"/>
        <family val="2"/>
      </rPr>
      <t>Conceptos y herramientas de cambio climático,</t>
    </r>
    <r>
      <rPr>
        <sz val="10"/>
        <rFont val="Arial"/>
        <family val="2"/>
      </rPr>
      <t xml:space="preserve"> con el objeto de conocer, interactuar y disponer desde el punto de vista técnico y práctico, los instrumentos que facilitan la toma de decisiones en materia de gestión del cambio climático con enfoque de territorio. Además, desde la SDA se revisaron las medidas de mitigación propuestas desde el Ministerio de Ambiente para el DC y se realizaron las observaciones y ajustes. Asímismo se está organizando el segundo taller que se desarrollará en el mes de enero de 2017 para concluir el proceso de regionalización de la ECDBC. Adicionalmente desde la SDA se está apoyando el proceso de conformación del Nodo Regional de Cambio Climático Centro Oriente Andino-NRCOA, definido por el artículo 10 del Decreto 298 de 2016 por el cual se aprobó el Sistema Nacional de Cambio Climático –SISCLIMA- por lo que firmó en conjunto con  las autoridades ambientales de la región, el convenio marco de cooperación que tendrá por objeto “Aunar esfuerzos técnicos, administrativos y logísticos  para la consolidación  y desarrollo del Nodo Regional de Cambio Climático Centro Oriente Andino”. Se ha apoyado a la RAPE en el proyecto “Implementación de acciones de conservación y restauración de los complejos de páramo, bosque alto-andino y servicios ecosistémicos de la Región Central” (aprobado por el Sistema General de Regalías), mediante la identificación y localización de las familias que trabajarán en el proyecto en el marco del componente de reconversión productiva en el corregimiento de Betania de la localidad de Sumapaz . A partir de reuniones con la  RAPE, la SDA realizará el apoyo a la ejecución del proyecto piloto "Cambio Verde" el cual será ejecutado en la localidad de Ciudad Bolivar </t>
    </r>
  </si>
  <si>
    <r>
      <rPr>
        <b/>
        <sz val="9"/>
        <color theme="1"/>
        <rFont val="Arial"/>
        <family val="2"/>
      </rPr>
      <t xml:space="preserve">1. Participación en el V Congreso de CGLU: </t>
    </r>
    <r>
      <rPr>
        <sz val="9"/>
        <color theme="1"/>
        <rFont val="Arial"/>
        <family val="2"/>
      </rPr>
      <t>Este evento le da la oportunidad  a la Secretaría de mostrar la agenda ambiental que ofrece la ciudad en el PDD Bogotá Mejor para todos y los avances que ha tenido en la gestión de 2016, a posibles cooperantes internacionales, a redes de ciudades e incluso a otros gobiernos que estén interesados en fomentar alianzas estratégicas en torno a tematicas como la reducción de GEI. Por otra parte, en este evento se fortalecieron relaciones con C40, siendo este el escenario para orientar las acciones con esta red, de acuerdo a las prioridades del gobierno distrital actual.
2</t>
    </r>
    <r>
      <rPr>
        <b/>
        <sz val="9"/>
        <color theme="1"/>
        <rFont val="Arial"/>
        <family val="2"/>
      </rPr>
      <t>. Foro de Ciudades Latinoamericanas por el Agua:</t>
    </r>
    <r>
      <rPr>
        <sz val="9"/>
        <color theme="1"/>
        <rFont val="Arial"/>
        <family val="2"/>
      </rPr>
      <t xml:space="preserve"> Los beneficios asociados a la realización de este evento son el fortalecimiento de las relaciones con las ciudades intermedias de Colombia y ofreciendo nuevos referentes de experiencias ambientales desarrolladas allí, ampliando la perspectiva y las expectativas en la gestión de acciones de conservacion y recuperación del recurso hídrico y sus ecosistemas asociados, teniendo la posibilidad de realizar un intercambio de buenas practicas y cooperación técnica. Por otro lado, para el 2017 se pretende incluir a la ciudad de Quito en la Alianza Agua y Ciudades, y darle un giro a esta iniciativa que contará con el Apoyo de Conservación Internacional, C40 e ICLEI. Finalmente, el haber llevado a cabo este evento y la publicación de la revista,  proyecta una imagen favorable de la ciudad y de la entidad frente a Metrópolis, la organización que patrocinó y aportó recursos semilla para realizar esta labor.
</t>
    </r>
    <r>
      <rPr>
        <b/>
        <sz val="9"/>
        <color theme="1"/>
        <rFont val="Arial"/>
        <family val="2"/>
      </rPr>
      <t>3. HABITAT III :</t>
    </r>
    <r>
      <rPr>
        <sz val="9"/>
        <color theme="1"/>
        <rFont val="Arial"/>
        <family val="2"/>
      </rPr>
      <t xml:space="preserve"> La participación en este escenario trajo la posibilidad de identificar nuevas alternativas de cooperación para los proyectos ambientales del Distrito Capítal, facilitando la gestión de recursos, acompañamiento y apoyo técnico para los proyectos ambientales de la ciudad, a través de la SDA.
</t>
    </r>
    <r>
      <rPr>
        <b/>
        <sz val="9"/>
        <color theme="1"/>
        <rFont val="Arial"/>
        <family val="2"/>
      </rPr>
      <t>4. Con la participación en el evento: " Transformando ciudades: de centros industriales a áreas urbanas sostenibles" realizado</t>
    </r>
    <r>
      <rPr>
        <sz val="9"/>
        <color theme="1"/>
        <rFont val="Arial"/>
        <family val="2"/>
      </rPr>
      <t xml:space="preserve"> en Alemania, se abre una nueva posibilidad de percibir apoyo de cooperación por parte de la ciudad de Stuttgart, a través del proyecto NAKOPA, para lo cual la Secreraría Distrital del Ambiente ya está realizando la gestión necesaria, en conjunto con las areas técnicas.</t>
    </r>
  </si>
  <si>
    <r>
      <rPr>
        <b/>
        <sz val="9"/>
        <rFont val="Arial"/>
        <family val="2"/>
      </rPr>
      <t>CGLU:</t>
    </r>
    <r>
      <rPr>
        <sz val="9"/>
        <rFont val="Arial"/>
        <family val="2"/>
      </rPr>
      <t xml:space="preserve">
-          ESTUDIOS PREVIOS LOGISTICA CGLU 15-09-2016
-          Invitación publica mínima cuantía sda-mc-017-2016
-          Acta cierre y Apertura de propuestas de la selección de mínima cuantía SDA-MC-017-2016
-          ACTA de inicio contrato 20160801 Logística FITEC
-          Radicado 2016IE211728 Liquidación contrato 20160801 Logística FITEC
-          Acta de recibo final contrato 20160801 FITEC
-          Acta de terminación contrato 20160801 FITEC
 -          Acta de liquidación 
</t>
    </r>
    <r>
      <rPr>
        <b/>
        <sz val="9"/>
        <rFont val="Arial"/>
        <family val="2"/>
      </rPr>
      <t>Foro de Ciudades Latinoamericanas por el Agua:</t>
    </r>
    <r>
      <rPr>
        <sz val="9"/>
        <rFont val="Arial"/>
        <family val="2"/>
      </rPr>
      <t xml:space="preserve">
- Documentación Fotográfica 
- Cartilla - Foro Latinoamericano de ciudades por el agua
</t>
    </r>
    <r>
      <rPr>
        <b/>
        <sz val="9"/>
        <rFont val="Arial"/>
        <family val="2"/>
      </rPr>
      <t>Hábitat III:</t>
    </r>
    <r>
      <rPr>
        <sz val="9"/>
        <rFont val="Arial"/>
        <family val="2"/>
      </rPr>
      <t xml:space="preserve">
-          Radicado 2016IE157787 Solicitud de comisión de servicios
-          Resolución No. 485 de 13 de octubre de 2016 por la cual se concede  una comisión de servicios al exterior a Rosanna Sanfeliu al evento HABITAT III en Quito, Ecuador  
-          Radicado 2016IE187134 Informe de comisión HABITAT III
-          Certificado cumplido de Comisión HABITAT III.
</t>
    </r>
    <r>
      <rPr>
        <b/>
        <sz val="9"/>
        <rFont val="Arial"/>
        <family val="2"/>
      </rPr>
      <t>Comisión Alemania</t>
    </r>
    <r>
      <rPr>
        <sz val="9"/>
        <rFont val="Arial"/>
        <family val="2"/>
      </rPr>
      <t xml:space="preserve"> 
-          Invitación de Connective Cities a Rosanna Sanfeliu Giaimo al evento “Transformando ciudades: de centros industriales a áreas urbanas sostenibles” del 3 al 8 de Diciembre de 2016 en Bocholt, Alemania.
-          Resolución No. 599 de 2 de diciembre de 2016  por la cual se concede  una comisión de servicios al exterior evento “Transformando ciudades: de centros industriales a áreas urbanas sostenibles” Bocholt, Alemania
-          Radicado 2016IE221184  Informe de Comisión Alemania
-          servicios al exterior a Rosanna Sanfeliu 
-          Certificado de cumplido de comisión Sanfeliu Giamo Certificacion Bocholt, Alemania
</t>
    </r>
  </si>
  <si>
    <t>1. Se participó en el V Congreso de CGLU donde se realizaron dos visitas técnicas y tres eventos académicos.
2. Realizamos el Foro de Ciudades Latinoamericanas por el Agua, donde la SPCI con la Subdirección de Gestión Ambiental en el marco de la Alianza Agua y Ciudades, patrocinado por Metrópolis. 
3. Participación en Hábitat III. 
4. Participación de la Subdirectora de Proyectos y Cooperación Internacional en el evento organizado por Connective Cities llamado "Transformando ciudades: de centros industriales a áreas urbanas sostenibles", llevado a cabo de 5 al 8 de diciembre en Alemania.</t>
  </si>
  <si>
    <t>Se realizó el ejercicio de acompañamiento, y posterior cargue de la cuota asignada para la entidad en la vigencia 2017 en el aplicativo SEGPLAN. Así mismo, se realizó un primer seguimiento a los planes de acción correspondientes a los doce (12) proyectos de inversión del periodo comprendido del 01/07/16 al 30/09/16, el cual fue insumo para la elaboración del informe integral de seguimiento a estos.</t>
  </si>
  <si>
    <t>Se hizo la actualización  al plan anual de adquisiciones de la entidad mensualmente, brindando el acompañamiento  y  reprogramaciones a los doce (12) proyectos de inversión, así como su publicación en la página web de la entidad, previa aprobación de la Ordenadora del Gasto.</t>
  </si>
  <si>
    <t xml:space="preserve">En el corrido del trimestre se recibieron en la SPCI un total de 1.436 estudios previos correspondientes a los doce (12) proyectos de inversión, de los cuales 1.340 fueron aprobados en un tiempo máximo de dos (1,8) días; 77 fueron devueltos ya que no  han sido viables por  la justificación y actividades relacionadas con el Plan de Desarrollo y del proyecto de inversión;  19 estudios previos cuentan con el VoBo de SPCI pero no fueron radicados nuevamente para su aprobación. Asimismo, se recibieron 836 justificaciones de las adiciones a los contratos por concepto de personal, de los cuales 802 fueron aprobadas por SPCI; 34 se encuentran en revisión por parte de los analistas de proyectos.   </t>
  </si>
  <si>
    <t>Se elaboró el primer informe integral de seguimiento a los doce (12)  proyectos de inversión de la entidad. De igual modo,se realizó la socialización de los mismos por cada gerencia del proyecto de inversión, así como al Señor Secretario. Este documento permitó evidenciar la ejecución presupuestal y de acciones de estos para la vigencia 2016, lo que advirtió una serie de alarmas para mejorar la gestión de la entidad.</t>
  </si>
  <si>
    <t xml:space="preserve">1. Se elaboró el primer informe integral de seguimiento a los doce (12) proyectos de inversión de la entidad. De igual modo, se realizó la socialización de los mismos para cada gerencia de proyecto de inversión, así como al Señor Secretario. Este documento permitió evidenciar el estado de ejecución presupuestal y de acciones de estos para la vigencia 2016, lo que permitió generar información de importancia para la toma de decisiones de los Gerentes de Proyecto para mejorar la gestión de la entidad. Así mismo, se realizó un primer seguimiento a los Planes de Acción correspondientes a los doce (12) proyectos de inversión del periodo comprendido del 01/07/16 al 30/09/16, el cual fue insumo para la elaboración del informe integral de seguimiento a estos.
2. Se realizó el ejercicio de cargue de la cuota asignada para la entidad en la vigencia 2017 en el aplicativo SEGPLAN y se dejó la distribución propuesta para cada uno de los proyectos de inversión de la SDA.
3. Se hizo la actualización mensual al Plan Anual de Adquisiciones de la entidad realizando la correspondiente reprogramación a cada proyecto de inversión, de un total de doce (12), así como su publicación en la página web de la entidad, previa aprobación de la Ordenadora del Gasto.
4. En el semestre se recibieron en la SPCI un total de 1.436 estudios previos, correspondientes a los doce (12) proyectos de inversión, de los cuales 1.340 fueron aprobados; los demás fueron devueltos o no se tramitaron: 77 devuelto por que la justificación y actividades no se ajustaban a los requerimientos del proyecto de inversión o del Plan de Desarrollo; 19 estudios previos a pesar de contar con el Vo Bo de SPCI no fueron tramitados. Así mismo, se dio trámite a 836 justificaciones de las adiciones a los contratos prestación de servicios de personal, de los cuales 802 fueron aprobadas por SPCI; 34 se encuentran en revisión SPCI.   </t>
  </si>
  <si>
    <t>Contar con información sobre la gestión de los proyectos de la SDA a nivel de ejecución tanto físico como financieramente para facilitar y mantener informada a la ciudadanía sobre lo realizado por la SDA en lo de su misionalidad. 
Saber el estado de ejecución del proyecto de inversión.
Con esta información se pone a disposición de los Gerentes, de un insumo valioso para hacer una mejora continua sobre la gestión de los proyectos.</t>
  </si>
  <si>
    <t xml:space="preserve"> -  Reporte Consolidado de Alertas  y recomendaciones  de la gestión de los proyectos de inversión
-   Plan de Adquisiciones publicado en la página web de la entidad
-  Base de datos seguimiento revisión Estudios Previos y Adiciones
-  Reportes SEGPLAN
-  Fichas EBI - D</t>
  </si>
  <si>
    <r>
      <rPr>
        <b/>
        <sz val="10"/>
        <rFont val="Arial"/>
        <family val="2"/>
      </rPr>
      <t>1.</t>
    </r>
    <r>
      <rPr>
        <sz val="10"/>
        <rFont val="Arial"/>
        <family val="2"/>
      </rPr>
      <t xml:space="preserve"> La SPCI lideró y organizó la participación de la SDA en el V Congreso de CGLU, un evento que contó con la participación de más de 500 Alcaldes y Gobernadores de ciudades y estados de todo el mundo, en este evento se llevaron a cabo visitas técnicas por la ronda del rio Bogotá en Bicicleta y se realizaron eventos de carácter académico que involucraron temáticas ambientales como el rol de las ciudades frente al Acuerdo de París, la gestión del agua en las ciudades y sus ecosistemas estratégicos como parques urbanos incluyendo el proyecto del Sendero Mariposa. 
</t>
    </r>
    <r>
      <rPr>
        <b/>
        <sz val="10"/>
        <rFont val="Arial"/>
        <family val="2"/>
      </rPr>
      <t>2</t>
    </r>
    <r>
      <rPr>
        <sz val="10"/>
        <rFont val="Arial"/>
        <family val="2"/>
      </rPr>
      <t xml:space="preserve">. La SPCI y la DGA lideraron la realización del Foro de Ciudades Latinoamericanas por el Agua, que se llevó a cabo el 17 y 18 de noviembre en el marco de la Alianza Agua y Ciudades, con el patrocinio de la Organización Metrópolis. En este evento participaron las ciudades miembros de la Alianza, y se invitaron ciudades intermedias: Montería, Medellín y Cali. Adicionalmente contamos con la asistencia de Quito, una ciudad con características similares a Ciudad de México, Rio de Janeiro y Bogotá en cuanto a las fuentes de abastecimiento a la problemática del Agua; también se contó con la participación de redes de ciudades como ICLEI y C40, de organizaciones no gubernamentales como Conservación Internacional y organizaciones públicas internacionales como la Agencia Francesa para el Desarrollo. Este evento tuvo un gran componente académico, de buenas prácticas y proyectos, además de oportunidades de cooperación en torno a los ecosistemas asociados al agua, las fuentes hídricas y la relación de la ciudad con estas. Para finalizar el evento se realizó una salida de campo al Paramo de Sumapaz, en donde los invitados pudieron apreciar este valioso ecosistema.  Por otro lado, y debido al MOU que tiene la SDA con Metrópolis, publicó una revista -1.000 ejemplares-   sobre Cambio Climático y los ecosistemas asociados al agua, en las tres ciudades miembro de la alianza, que se distribuirá durante los meses de diciembre y enero.
</t>
    </r>
    <r>
      <rPr>
        <b/>
        <sz val="10"/>
        <rFont val="Arial"/>
        <family val="2"/>
      </rPr>
      <t>3.</t>
    </r>
    <r>
      <rPr>
        <sz val="10"/>
        <rFont val="Arial"/>
        <family val="2"/>
      </rPr>
      <t xml:space="preserve"> La SDA asistió como parte de la delegación de Bogotá a HABITAT III, evento que se llevó a cabo en Quito con el objetivo de presentar a nivel internacional y regional la agenda ambiental de Bogotá y abrir escenarios de colaboración y cooperación para los proyectos ambientales estratégicos. A su vez el Secretario de Ambiente participó con 3 presentaciones sobre: Seguridad Alimentaria, la Agenda Urbana, y el Cambio Climático (Acuerdo de Paris). Por otra parte, la Subdirectora de Proyectos y Cooperación Internacional llevó a cabo una agenda de networking y lobby internacional con organizaciones como C40, ICLEI, ciudades latinoamericanas, europeas y organizaciones de cooperación como el BID y el BM. Uno de los resultados de esta gestión fue la invitación a participar como ponente en un evento organizado por Connective Cities: "Transformando ciudades: de centros industriales a áreas urbanas sostenibles" en Bocholt, Alemania. 
</t>
    </r>
    <r>
      <rPr>
        <b/>
        <sz val="10"/>
        <rFont val="Arial"/>
        <family val="2"/>
      </rPr>
      <t>4.</t>
    </r>
    <r>
      <rPr>
        <sz val="10"/>
        <rFont val="Arial"/>
        <family val="2"/>
      </rPr>
      <t xml:space="preserve"> La SDA participó en el evento "Transformando ciudades: de centros industriales a áreas urbanas sostenibles" en la ciudad de Bocholt en Alemania del 3 al 8 de diciembre de 2016, compartiendo experiencias de implementación de buenas prácticas y fortaleciendo las relaciones con la ciudad de Stuttgart y con la expectativa de continuar con nuevos proyectos para Bogotá. 
</t>
    </r>
  </si>
  <si>
    <t>Dentro del proceso de administración de los observatorios en la SDA,  se realizaron 19 capacitaciones y se acompañó en la gestión de indicadores y de información a 73 personas, 30 en el último trimestre.  Así mismo, se realizó la gestión de los indicadores con un  nivel de actualización para el OAB  de 89,09%  y del  ORARBO para los indicadores del Distrito Capital actualización del 66,67%. Se atendieron  56 solicitudes de usuarios  del  OAB y ORARBO de las cuales 13 fueron el último trimestre.  Además, se publicaron  117 noticias en los dos observatorios. En el OAB se encuentra registrados 1231 usuarios, (114 en el último trimestre) y 115 usuarios en ORARBO de los cuales 39 fueron en el último trimestre.
Además en este semestre debido al lanzamiento oficia se fortaleció la administración del ORARBO l, el cual se articuló con la mesa técnica SIGICA-ORARBO para la gestión de los indicadores e información con sus respectivas submesas temáticas de los diferentes componentes (Ambiental, político institucional, económico y social) en un total se asistió, participó y organizaron 29 reuniones y eventos (20 durante el 4to trimestre). Toda esta gestión permitió mejorar las visitas promedio  de 400 mensuales en el primer semestre a 1500 mensuales aprox para el útimo trimestre lo que se traduce en mayor población beneficiada.</t>
  </si>
  <si>
    <r>
      <rPr>
        <b/>
        <sz val="10"/>
        <rFont val="Arial"/>
        <family val="2"/>
      </rPr>
      <t xml:space="preserve">Planes de Manejo Ambiental: </t>
    </r>
    <r>
      <rPr>
        <sz val="10"/>
        <rFont val="Arial"/>
        <family val="2"/>
      </rPr>
      <t xml:space="preserve">Se aprobaron los productos 2 y 3 de los PMA de los PEDH El Salitre y Tunjo y el avance del producto 2 del PEDH La Isla.  </t>
    </r>
    <r>
      <rPr>
        <b/>
        <sz val="10"/>
        <rFont val="Arial"/>
        <family val="2"/>
      </rPr>
      <t>Plan de Acción Cuatrienal Ambiental-PACA:</t>
    </r>
    <r>
      <rPr>
        <sz val="10"/>
        <rFont val="Arial"/>
        <family val="2"/>
      </rPr>
      <t xml:space="preserve"> Se orientó y acompañó permanentemente la formulación de los PACA Institucionales, se realizó la consolidación, socialización y validación del PACA Distrital 2016-2020 “Bogotá Mejor para Todos”. Se consolidó la evaluación (avance físicos, presupuestales y logros) del PACA 2012-2016.</t>
    </r>
    <r>
      <rPr>
        <b/>
        <sz val="10"/>
        <rFont val="Arial"/>
        <family val="2"/>
      </rPr>
      <t xml:space="preserve"> Plan Institucional de Gestión Ambiental-PIGA:</t>
    </r>
    <r>
      <rPr>
        <sz val="10"/>
        <rFont val="Arial"/>
        <family val="2"/>
      </rPr>
      <t xml:space="preserve"> Se revisaron 93 documentos para concertación, 20 reuniones de orientación, revisión informes de verificación, seguimiento plan de acción e información institucional con el fin de hacer la retroalimentación correspondiente a entidad y mejorar la calidad de los reportes futuros dado que son el insumo para la generación de indicadores; definición de dos boletines informativos, definición del indicador de Biciusuarios, participación en la mesa para regulación de elementos desechables.</t>
    </r>
    <r>
      <rPr>
        <b/>
        <sz val="10"/>
        <rFont val="Arial"/>
        <family val="2"/>
      </rPr>
      <t xml:space="preserve"> Planes Ambientales Locales- PAL:</t>
    </r>
    <r>
      <rPr>
        <sz val="10"/>
        <rFont val="Arial"/>
        <family val="2"/>
      </rPr>
      <t xml:space="preserve"> Se avanzó en el proceso de formulación de los PAL de las 20 localidades, cuya adopción completa se espera en enero y febrero.  Se realizó la armonización de los instrumentos de planificación desde nivel regional a nivel local. Se continuó la coordinación SDA para el acompañamiento a los Proyectos de Inversión Local.  Se ajustó el Decreto 509 en lo relativo al PAL. </t>
    </r>
    <r>
      <rPr>
        <b/>
        <sz val="10"/>
        <rFont val="Arial"/>
        <family val="2"/>
      </rPr>
      <t>PDGRCC:</t>
    </r>
    <r>
      <rPr>
        <sz val="10"/>
        <rFont val="Arial"/>
        <family val="2"/>
      </rPr>
      <t xml:space="preserve"> Se adelantaron instancias distritales, reuniones y actividades de coordinación interna y externa para la revisión y actualización de las metas de corto plazo del Plan Distrital de Gestión de Riesgos y Cambio Climático; se continuó divulgando este plan para favorecer su implementación. </t>
    </r>
    <r>
      <rPr>
        <b/>
        <sz val="10"/>
        <rFont val="Arial"/>
        <family val="2"/>
      </rPr>
      <t>Políticas:</t>
    </r>
    <r>
      <rPr>
        <sz val="10"/>
        <rFont val="Arial"/>
        <family val="2"/>
      </rPr>
      <t xml:space="preserve"> Se avanzó en la conceptualización, desarrollo de instrumentos, estructura y (secuencia de actividades que alimentan el reporte) del Sistema de Seguimiento a Políticas Públicas Ambientales del Distrito Capital que permitió el cierre del hallazgo de Control Interno; Aplicación de plan piloto de seguimiento a la Política de Humedales; Reactivación de seguimiento y acompañamiento a procesos de la Política Distrital de Salud Ambiental; Conformación de red de apoyo con Secretaría Distrital de Planeación y Veeduría Distrital para fortalecer la construcción y aplicación del Sistema de Seguimiento a las Políticas Ambientales; Elaboración de informe de Análisis del Estado Actual de Políticas e Instrumentos de Planeación Ambiental.
</t>
    </r>
    <r>
      <rPr>
        <b/>
        <sz val="10"/>
        <rFont val="Arial"/>
        <family val="2"/>
      </rPr>
      <t>Instrumentos Económicos:</t>
    </r>
    <r>
      <rPr>
        <sz val="10"/>
        <rFont val="Arial"/>
        <family val="2"/>
      </rPr>
      <t xml:space="preserve"> Se cuenta con un documento de propuesta de la batería de instrumentos económicos posibles para aplicar en la Franja de Adecuación de Cerros Orientales, se actualiza el cálculo de la Tasa Retributiva por Vertimientos Puntuales y se inicia acercamientos para operativizar el Acuerdo 655 de 2016 sobre energías renovables y sus incentivos asociados.
</t>
    </r>
  </si>
  <si>
    <t>Archivo de Gestión de la SPPA.
Base de Datos con toda la información geográfica  de los predios seleccionados  dentro de la franja de adecuación  sobre la franja de cerros, Documentos técnicos de soporte sobre la bateria de Instrumentos económicos para la franja y el informe de seguimiento anual de los resultados</t>
  </si>
  <si>
    <t>Actas de reunión de orientación y acompañamiento para la formulación del PACA 2016-2020.
Actas de reunión de orientación y acompañamiento para la evaluación del PACA 2012-2016.
PACA´s institucionales Formulados.
PACA Distrital "Bogotá Mejor para Todos" consolidado, validado y socializado.
Informe de evaluación PACA 2012-2016.
Base de Datos con toda la información geográfica  de los predios seleccionados  dentro de la franja de adecuación  sobre la franja de cerros, Documentos técnicos de soporte sobre la batería de Instrumentos económicos para la franja y el informe de seguimiento anual de los resultados.</t>
  </si>
  <si>
    <t>Planes de Manejo Ambiental: Se aprobaron los productos 2 y 3 de los PMA de los PEDH El Salitre y Tunjo y el avance del producto 2 del PEDH La Isla.  Plan de Acción Cuatrienal Ambiental-PACA: Se orientó y acompañó permanentemente la formulación de los PACA Institucionales, se realizó la consolidación, socialización y validación del PACA Distrital 2016-2020 “Bogotá Mejor para Todos”. Se consolidó la evaluación (avance físicos, presupuestales y logros) del PACA 2012-2016. Plan Institucional de Gestión Ambiental-PIGA: Se revisaron 93 documentos para concertación, 20 reuniones de orientación, revisión informes de verificación, seguimiento plan de acción e información institucional con el fin de hacer la retroalimentación correspondiente a entidad y mejorar la calidad de los reportes futuros dado que son el insumo para la generación de indicadores; definición de dos boletines informativos, definición del indicador de Biciusuarios, participación en la mesa para regulación de elementos desechables. Planes Ambientales Locales- PAL: Se avanzó en el proceso de formulación de los PAL de las 20 localidades, cuya adopción completa se espera en enero y febrero.  Se realizó la armonización de los instrumentos de planificación desde nivel regional a nivel local. Se continuó la coordinación SDA para el acompañamiento a los Proyectos de Inversión Local.  Se ajustó el Decreto 509 en lo relativo al PAL. PDGRCC: Se adelantaron instancias distritales, reuniones y actividades de coordinación interna y externa para la revisión y actualización de las metas de corto plazo del Plan Distrital de Gestión de Riesgos y Cambio Climático; se continuó divulgando este plan para favorecer su implementación. Políticas: Se avanzó en la conceptualización, desarrollo de instrumentos, estructura y (secuencia de actividades que alimentan el reporte) del Sistema de Seguimiento a Políticas Públicas Ambientales del Distrito Capital que permitió el cierre del hallazgo de Control Interno; Aplicación de plan piloto de seguimiento a la Política de Humedales; Reactivación de seguimiento y acompañamiento a procesos de la Política Distrital de Salud Ambiental; Conformación de red de apoyo con Secretaría Distrital de Planeación y Veeduría Distrital para fortalecer la construcción y aplicación del Sistema de Seguimiento a las Políticas Ambientales; Elaboración de informe de Análisis del Estado Actual de Políticas e Instrumentos de Planeación Ambiental.</t>
  </si>
  <si>
    <t>fortalecer</t>
  </si>
  <si>
    <t>gestionar</t>
  </si>
  <si>
    <t>mejorar</t>
  </si>
  <si>
    <t xml:space="preserve">6, DESCRIPCIÓN DE LOS AVANCES Y LOGROS ALCANZADOS </t>
  </si>
  <si>
    <t>7,1 Seguimiento septiembre</t>
  </si>
  <si>
    <t>6,2 Actualización Diciembre</t>
  </si>
  <si>
    <t>Territorio sostenible</t>
  </si>
  <si>
    <t>Número de instrumentos de Planeación Ambiental en los cuales se revisan, actualizan o incorporan determinantes ambientales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</si>
</sst>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_ * #,##0_ ;_ * \-#,##0_ ;_ * &quot;-&quot;??_ ;_ @_ "/>
    <numFmt numFmtId="171" formatCode="_(&quot;$&quot;* #,##0.00_);_(&quot;$&quot;* \(#,##0.00\);_(&quot;$&quot;* &quot;-&quot;??_);_(@_)"/>
    <numFmt numFmtId="172" formatCode="_(&quot;$&quot;* #,##0_);_(&quot;$&quot;* \(#,##0\);_(&quot;$&quot;* &quot;-&quot;??_);_(@_)"/>
    <numFmt numFmtId="173" formatCode="_-* #,##0\ _€_-;\-* #,##0\ _€_-;_-* &quot;-&quot;??\ _€_-;_-@_-"/>
    <numFmt numFmtId="174" formatCode="_(* #,##0_);_(* \(#,##0\);_(* &quot;-&quot;??_);_(@_)"/>
    <numFmt numFmtId="175" formatCode="_([$$-240A]\ * #,##0.000_);_([$$-240A]\ * \(#,##0.000\);_([$$-240A]\ * &quot;-&quot;??_);_(@_)"/>
    <numFmt numFmtId="176" formatCode="0.0%"/>
    <numFmt numFmtId="177" formatCode="_-* #,##0\ &quot;€&quot;_-;\-* #,##0\ &quot;€&quot;_-;_-* &quot;-&quot;??\ &quot;€&quot;_-;_-@_-"/>
    <numFmt numFmtId="178" formatCode="#,##0.0"/>
    <numFmt numFmtId="179" formatCode="[$$-240A]\ #,##0.00"/>
  </numFmts>
  <fonts count="4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b/>
      <sz val="8"/>
      <color theme="0" tint="-4.9989318521683403E-2"/>
      <name val="Arial"/>
      <family val="2"/>
    </font>
    <font>
      <b/>
      <sz val="10"/>
      <color theme="0" tint="-4.9989318521683403E-2"/>
      <name val="Arial"/>
      <family val="2"/>
    </font>
    <font>
      <sz val="9"/>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0"/>
      <color theme="1"/>
      <name val="Arial"/>
      <family val="2"/>
    </font>
    <font>
      <b/>
      <u/>
      <sz val="10"/>
      <name val="Arial"/>
      <family val="2"/>
    </font>
    <font>
      <sz val="10"/>
      <color indexed="8"/>
      <name val="Arial"/>
      <family val="2"/>
    </font>
    <font>
      <sz val="11"/>
      <name val="Calibri"/>
      <family val="2"/>
      <scheme val="minor"/>
    </font>
    <font>
      <sz val="9"/>
      <color theme="1"/>
      <name val="Arial"/>
      <family val="2"/>
    </font>
    <font>
      <sz val="11"/>
      <color indexed="8"/>
      <name val="Arial"/>
      <family val="2"/>
    </font>
    <font>
      <b/>
      <sz val="11"/>
      <name val="Arial"/>
      <family val="2"/>
    </font>
    <font>
      <i/>
      <sz val="10"/>
      <name val="Arial"/>
      <family val="2"/>
    </font>
    <font>
      <b/>
      <sz val="9"/>
      <color theme="1"/>
      <name val="Arial"/>
      <family val="2"/>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9CD35F"/>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24">
    <xf numFmtId="0" fontId="0" fillId="0" borderId="0"/>
    <xf numFmtId="167" fontId="10" fillId="0" borderId="0" applyFont="0" applyFill="0" applyBorder="0" applyAlignment="0" applyProtection="0"/>
    <xf numFmtId="167" fontId="4" fillId="0" borderId="0" applyFont="0" applyFill="0" applyBorder="0" applyAlignment="0" applyProtection="0"/>
    <xf numFmtId="165" fontId="7" fillId="0" borderId="0" applyFont="0" applyFill="0" applyBorder="0" applyAlignment="0" applyProtection="0"/>
    <xf numFmtId="43" fontId="2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2" fillId="0" borderId="0" applyFont="0" applyFill="0" applyBorder="0" applyAlignment="0" applyProtection="0"/>
    <xf numFmtId="171" fontId="1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cellStyleXfs>
  <cellXfs count="542">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23" fillId="4" borderId="0" xfId="0" applyFont="1" applyFill="1" applyBorder="1" applyAlignment="1">
      <alignment horizontal="center" vertical="center" wrapText="1"/>
    </xf>
    <xf numFmtId="0" fontId="24" fillId="4" borderId="0" xfId="0" applyFont="1" applyFill="1" applyBorder="1" applyAlignment="1">
      <alignment horizontal="center" vertical="center" wrapText="1"/>
    </xf>
    <xf numFmtId="10" fontId="24"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3"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8" fillId="0" borderId="1" xfId="0" applyFont="1" applyBorder="1" applyAlignment="1">
      <alignment horizontal="justify" vertical="center" wrapText="1"/>
    </xf>
    <xf numFmtId="0" fontId="13" fillId="0" borderId="0" xfId="0" applyFont="1" applyFill="1"/>
    <xf numFmtId="173" fontId="0" fillId="0" borderId="0" xfId="0" applyNumberFormat="1" applyFill="1" applyAlignment="1">
      <alignment horizontal="center"/>
    </xf>
    <xf numFmtId="3" fontId="17" fillId="0" borderId="3"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7" fillId="4" borderId="3" xfId="0" applyNumberFormat="1" applyFont="1" applyFill="1" applyBorder="1" applyAlignment="1">
      <alignment horizontal="center" vertical="center" wrapText="1"/>
    </xf>
    <xf numFmtId="3" fontId="17" fillId="4" borderId="1" xfId="10" applyNumberFormat="1" applyFont="1" applyFill="1" applyBorder="1" applyAlignment="1">
      <alignment horizontal="center" vertical="center" wrapText="1"/>
    </xf>
    <xf numFmtId="169" fontId="18" fillId="4" borderId="1" xfId="0" applyNumberFormat="1" applyFont="1" applyFill="1" applyBorder="1" applyAlignment="1">
      <alignment horizontal="right" vertical="center"/>
    </xf>
    <xf numFmtId="3" fontId="17"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0" fillId="0" borderId="29" xfId="0" applyFill="1" applyBorder="1"/>
    <xf numFmtId="0" fontId="0" fillId="0" borderId="30" xfId="0" applyFill="1" applyBorder="1"/>
    <xf numFmtId="0" fontId="29" fillId="0" borderId="0" xfId="0" applyFont="1" applyFill="1" applyAlignment="1">
      <alignment horizontal="center" vertical="center"/>
    </xf>
    <xf numFmtId="0" fontId="5" fillId="4" borderId="27"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30" fillId="4" borderId="27" xfId="0" applyFont="1" applyFill="1" applyBorder="1"/>
    <xf numFmtId="0" fontId="30" fillId="4" borderId="0" xfId="0" applyFont="1" applyFill="1" applyBorder="1"/>
    <xf numFmtId="0" fontId="30" fillId="4" borderId="0" xfId="0" applyFont="1" applyFill="1" applyBorder="1" applyAlignment="1">
      <alignment horizontal="center"/>
    </xf>
    <xf numFmtId="0" fontId="30" fillId="4" borderId="28" xfId="0" applyFont="1" applyFill="1" applyBorder="1"/>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0" fontId="25" fillId="6" borderId="0" xfId="0" applyFont="1" applyFill="1" applyBorder="1" applyAlignment="1"/>
    <xf numFmtId="3" fontId="17" fillId="4" borderId="5" xfId="0" applyNumberFormat="1"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3" fontId="19" fillId="3" borderId="4" xfId="0" applyNumberFormat="1" applyFont="1" applyFill="1" applyBorder="1" applyAlignment="1">
      <alignment horizontal="center" vertical="center" wrapText="1"/>
    </xf>
    <xf numFmtId="0" fontId="25" fillId="6" borderId="30" xfId="0" applyFont="1" applyFill="1" applyBorder="1" applyAlignment="1"/>
    <xf numFmtId="0" fontId="2" fillId="5" borderId="4" xfId="16" applyFont="1" applyFill="1" applyBorder="1" applyAlignment="1">
      <alignment horizontal="left" vertical="center" wrapText="1"/>
    </xf>
    <xf numFmtId="0" fontId="15"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10" fontId="8" fillId="0" borderId="1" xfId="21" applyNumberFormat="1" applyFont="1" applyBorder="1" applyAlignment="1">
      <alignment vertical="center"/>
    </xf>
    <xf numFmtId="10" fontId="2" fillId="5" borderId="40"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73" fontId="8" fillId="0" borderId="1" xfId="3" applyNumberFormat="1" applyFont="1" applyBorder="1" applyAlignment="1">
      <alignment vertical="center"/>
    </xf>
    <xf numFmtId="173" fontId="8" fillId="0" borderId="1" xfId="3" applyNumberFormat="1" applyFont="1" applyBorder="1" applyAlignment="1">
      <alignment horizontal="left" vertical="center"/>
    </xf>
    <xf numFmtId="4" fontId="17" fillId="0" borderId="3" xfId="0" applyNumberFormat="1" applyFont="1" applyFill="1" applyBorder="1" applyAlignment="1">
      <alignment horizontal="center" vertical="center" wrapText="1"/>
    </xf>
    <xf numFmtId="0" fontId="4" fillId="2" borderId="0" xfId="16" applyFont="1" applyFill="1" applyAlignment="1">
      <alignment vertical="center"/>
    </xf>
    <xf numFmtId="0" fontId="4" fillId="0" borderId="0" xfId="16" applyFont="1" applyAlignment="1">
      <alignment vertical="center"/>
    </xf>
    <xf numFmtId="4" fontId="17" fillId="4" borderId="1" xfId="10" applyNumberFormat="1" applyFont="1" applyFill="1" applyBorder="1" applyAlignment="1">
      <alignment horizontal="center" vertical="center" wrapText="1"/>
    </xf>
    <xf numFmtId="4" fontId="17" fillId="4" borderId="5" xfId="0" applyNumberFormat="1" applyFont="1" applyFill="1" applyBorder="1" applyAlignment="1">
      <alignment horizontal="center" vertical="center" wrapText="1"/>
    </xf>
    <xf numFmtId="4" fontId="17" fillId="4" borderId="3" xfId="0" applyNumberFormat="1" applyFont="1" applyFill="1" applyBorder="1" applyAlignment="1">
      <alignment horizontal="center" vertical="center" wrapText="1"/>
    </xf>
    <xf numFmtId="176" fontId="34" fillId="5" borderId="3" xfId="0" applyNumberFormat="1" applyFont="1" applyFill="1" applyBorder="1" applyAlignment="1">
      <alignment vertical="center"/>
    </xf>
    <xf numFmtId="10" fontId="34" fillId="9" borderId="1" xfId="0" applyNumberFormat="1" applyFont="1" applyFill="1" applyBorder="1" applyAlignment="1" applyProtection="1">
      <alignment vertical="center"/>
      <protection locked="0"/>
    </xf>
    <xf numFmtId="9" fontId="4" fillId="0" borderId="1" xfId="0" applyNumberFormat="1" applyFont="1" applyFill="1" applyBorder="1" applyAlignment="1">
      <alignment horizontal="center" vertical="center"/>
    </xf>
    <xf numFmtId="176" fontId="34" fillId="5" borderId="1" xfId="0" applyNumberFormat="1" applyFont="1" applyFill="1" applyBorder="1" applyAlignment="1">
      <alignment vertical="center"/>
    </xf>
    <xf numFmtId="9" fontId="4" fillId="0" borderId="5" xfId="0" applyNumberFormat="1" applyFont="1" applyFill="1" applyBorder="1" applyAlignment="1">
      <alignment horizontal="center" vertical="center"/>
    </xf>
    <xf numFmtId="176" fontId="34" fillId="5" borderId="5" xfId="0" applyNumberFormat="1" applyFont="1" applyFill="1" applyBorder="1" applyAlignment="1">
      <alignment vertical="center"/>
    </xf>
    <xf numFmtId="0" fontId="17" fillId="4" borderId="3" xfId="0" applyFont="1" applyFill="1" applyBorder="1" applyAlignment="1">
      <alignment horizontal="center" vertical="center"/>
    </xf>
    <xf numFmtId="37" fontId="17" fillId="4" borderId="1" xfId="9" applyNumberFormat="1" applyFont="1" applyFill="1" applyBorder="1" applyAlignment="1">
      <alignment horizontal="center" vertical="center"/>
    </xf>
    <xf numFmtId="4" fontId="17" fillId="4" borderId="1" xfId="9" applyNumberFormat="1" applyFont="1" applyFill="1" applyBorder="1" applyAlignment="1">
      <alignment horizontal="center" vertical="center"/>
    </xf>
    <xf numFmtId="3" fontId="17" fillId="0" borderId="5" xfId="0" applyNumberFormat="1" applyFont="1" applyFill="1" applyBorder="1" applyAlignment="1">
      <alignment horizontal="center" vertical="center" wrapText="1"/>
    </xf>
    <xf numFmtId="3" fontId="17" fillId="0" borderId="3" xfId="0" applyNumberFormat="1" applyFont="1" applyFill="1" applyBorder="1" applyAlignment="1" applyProtection="1">
      <alignment horizontal="center" vertical="center" wrapText="1"/>
      <protection locked="0"/>
    </xf>
    <xf numFmtId="3" fontId="35" fillId="0" borderId="45" xfId="0" applyNumberFormat="1" applyFont="1" applyFill="1" applyBorder="1" applyAlignment="1">
      <alignment horizontal="center" vertical="center" wrapText="1"/>
    </xf>
    <xf numFmtId="0" fontId="0" fillId="0" borderId="0" xfId="0" applyAlignment="1">
      <alignment wrapText="1"/>
    </xf>
    <xf numFmtId="0" fontId="28" fillId="6" borderId="18" xfId="19" applyFont="1" applyFill="1" applyBorder="1" applyAlignment="1">
      <alignment vertical="center" wrapText="1"/>
    </xf>
    <xf numFmtId="0" fontId="36" fillId="0" borderId="3" xfId="0" applyFont="1" applyFill="1" applyBorder="1" applyAlignment="1">
      <alignment horizontal="center" vertical="center" wrapText="1"/>
    </xf>
    <xf numFmtId="3" fontId="8" fillId="0" borderId="50" xfId="0" applyNumberFormat="1" applyFont="1" applyFill="1" applyBorder="1" applyAlignment="1">
      <alignment horizontal="center" vertical="center" wrapText="1"/>
    </xf>
    <xf numFmtId="0" fontId="36" fillId="0" borderId="5" xfId="0" applyFont="1" applyFill="1" applyBorder="1" applyAlignment="1">
      <alignment horizontal="center" vertical="center" wrapText="1"/>
    </xf>
    <xf numFmtId="168" fontId="36" fillId="0"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33" fillId="8" borderId="1" xfId="0" applyNumberFormat="1" applyFont="1" applyFill="1" applyBorder="1" applyAlignment="1">
      <alignment horizontal="center" vertical="center" wrapText="1"/>
    </xf>
    <xf numFmtId="168" fontId="36" fillId="0" borderId="4" xfId="0" applyNumberFormat="1" applyFont="1" applyFill="1" applyBorder="1" applyAlignment="1">
      <alignment horizontal="center" vertical="center" wrapText="1"/>
    </xf>
    <xf numFmtId="168" fontId="33" fillId="8" borderId="4" xfId="0" applyNumberFormat="1"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172" fontId="0" fillId="0" borderId="0" xfId="0" applyNumberFormat="1"/>
    <xf numFmtId="0" fontId="0" fillId="0" borderId="0" xfId="0" applyFill="1" applyBorder="1"/>
    <xf numFmtId="0" fontId="11" fillId="0" borderId="0" xfId="0" applyFont="1" applyBorder="1" applyAlignment="1">
      <alignment vertical="center"/>
    </xf>
    <xf numFmtId="3" fontId="0" fillId="0" borderId="0" xfId="0" applyNumberFormat="1"/>
    <xf numFmtId="0" fontId="11" fillId="0" borderId="0" xfId="0" applyFont="1" applyFill="1" applyBorder="1" applyAlignment="1">
      <alignment horizontal="center" vertical="center"/>
    </xf>
    <xf numFmtId="179" fontId="0" fillId="0" borderId="0" xfId="0" applyNumberFormat="1"/>
    <xf numFmtId="3" fontId="5" fillId="0" borderId="45" xfId="0" applyNumberFormat="1" applyFont="1" applyBorder="1" applyAlignment="1">
      <alignment horizontal="center" vertical="center"/>
    </xf>
    <xf numFmtId="3" fontId="5" fillId="0" borderId="0" xfId="0" applyNumberFormat="1" applyFont="1" applyBorder="1" applyAlignment="1">
      <alignment horizontal="center" vertical="center"/>
    </xf>
    <xf numFmtId="0" fontId="2" fillId="6" borderId="4" xfId="19" applyFont="1" applyFill="1" applyBorder="1" applyAlignment="1">
      <alignment horizontal="center" vertical="center" wrapText="1"/>
    </xf>
    <xf numFmtId="0" fontId="2" fillId="6" borderId="12" xfId="19" applyFont="1" applyFill="1" applyBorder="1" applyAlignment="1">
      <alignment horizontal="center" vertical="center" wrapText="1"/>
    </xf>
    <xf numFmtId="3" fontId="17" fillId="0" borderId="16" xfId="0" applyNumberFormat="1" applyFont="1" applyFill="1" applyBorder="1" applyAlignment="1">
      <alignment horizontal="center" vertical="center" wrapText="1"/>
    </xf>
    <xf numFmtId="169" fontId="18" fillId="4" borderId="8" xfId="0" applyNumberFormat="1" applyFont="1" applyFill="1" applyBorder="1" applyAlignment="1">
      <alignment horizontal="right" vertical="center"/>
    </xf>
    <xf numFmtId="3" fontId="35" fillId="0" borderId="1" xfId="0" applyNumberFormat="1" applyFont="1" applyBorder="1" applyAlignment="1">
      <alignment horizontal="center" vertical="center" wrapText="1"/>
    </xf>
    <xf numFmtId="0" fontId="5" fillId="6" borderId="2" xfId="0" applyFont="1" applyFill="1" applyBorder="1" applyAlignment="1">
      <alignment horizontal="center" vertical="center" wrapText="1"/>
    </xf>
    <xf numFmtId="3" fontId="17" fillId="4" borderId="50" xfId="0" applyNumberFormat="1" applyFont="1" applyFill="1" applyBorder="1" applyAlignment="1">
      <alignment horizontal="center" vertical="center" wrapText="1"/>
    </xf>
    <xf numFmtId="37" fontId="17" fillId="4" borderId="8" xfId="9" applyNumberFormat="1" applyFont="1" applyFill="1" applyBorder="1" applyAlignment="1">
      <alignment horizontal="center" vertical="center"/>
    </xf>
    <xf numFmtId="3" fontId="17" fillId="4" borderId="8" xfId="10" applyNumberFormat="1" applyFont="1" applyFill="1" applyBorder="1" applyAlignment="1">
      <alignment horizontal="center" vertical="center" wrapText="1"/>
    </xf>
    <xf numFmtId="3" fontId="35" fillId="0" borderId="17" xfId="0" applyNumberFormat="1" applyFont="1" applyFill="1" applyBorder="1" applyAlignment="1">
      <alignment horizontal="center" vertical="center" wrapText="1"/>
    </xf>
    <xf numFmtId="3" fontId="35" fillId="0" borderId="10" xfId="0" applyNumberFormat="1" applyFont="1" applyFill="1" applyBorder="1" applyAlignment="1">
      <alignment horizontal="center" vertical="center" wrapText="1"/>
    </xf>
    <xf numFmtId="3" fontId="35" fillId="0" borderId="18" xfId="0" applyNumberFormat="1" applyFont="1" applyBorder="1" applyAlignment="1">
      <alignment horizontal="center" vertical="center" wrapText="1"/>
    </xf>
    <xf numFmtId="3" fontId="35" fillId="0" borderId="11" xfId="0" applyNumberFormat="1" applyFont="1" applyBorder="1" applyAlignment="1">
      <alignment horizontal="center" vertical="center" wrapText="1"/>
    </xf>
    <xf numFmtId="3" fontId="35" fillId="2" borderId="18" xfId="10" applyNumberFormat="1" applyFont="1" applyFill="1" applyBorder="1" applyAlignment="1">
      <alignment horizontal="center" vertical="center" wrapText="1"/>
    </xf>
    <xf numFmtId="3" fontId="35" fillId="2" borderId="11" xfId="10" applyNumberFormat="1" applyFont="1" applyFill="1" applyBorder="1" applyAlignment="1">
      <alignment horizontal="center" vertical="center" wrapText="1"/>
    </xf>
    <xf numFmtId="3" fontId="17" fillId="4" borderId="16" xfId="0" applyNumberFormat="1" applyFont="1" applyFill="1" applyBorder="1" applyAlignment="1">
      <alignment horizontal="center" vertical="center" wrapText="1"/>
    </xf>
    <xf numFmtId="37" fontId="17" fillId="4" borderId="35" xfId="9" applyNumberFormat="1" applyFont="1" applyFill="1" applyBorder="1" applyAlignment="1">
      <alignment horizontal="center" vertical="center"/>
    </xf>
    <xf numFmtId="37" fontId="35" fillId="4" borderId="21" xfId="9" applyNumberFormat="1" applyFont="1" applyFill="1" applyBorder="1" applyAlignment="1">
      <alignment horizontal="center" vertical="center"/>
    </xf>
    <xf numFmtId="37" fontId="35" fillId="4" borderId="20" xfId="9" applyNumberFormat="1" applyFont="1" applyFill="1" applyBorder="1" applyAlignment="1">
      <alignment horizontal="center" vertical="center"/>
    </xf>
    <xf numFmtId="3" fontId="35" fillId="0" borderId="17" xfId="0" applyNumberFormat="1" applyFont="1" applyFill="1" applyBorder="1" applyAlignment="1">
      <alignment horizontal="center" vertical="center"/>
    </xf>
    <xf numFmtId="3" fontId="35" fillId="0" borderId="10" xfId="0" applyNumberFormat="1" applyFont="1" applyFill="1" applyBorder="1" applyAlignment="1">
      <alignment horizontal="center" vertical="center"/>
    </xf>
    <xf numFmtId="37" fontId="17" fillId="4" borderId="44" xfId="9" applyNumberFormat="1" applyFont="1" applyFill="1" applyBorder="1" applyAlignment="1">
      <alignment horizontal="center" vertical="center"/>
    </xf>
    <xf numFmtId="3" fontId="35" fillId="0" borderId="21" xfId="0" applyNumberFormat="1" applyFont="1" applyFill="1" applyBorder="1" applyAlignment="1">
      <alignment horizontal="center" vertical="center" wrapText="1"/>
    </xf>
    <xf numFmtId="3" fontId="35" fillId="0" borderId="20" xfId="0" applyNumberFormat="1" applyFont="1" applyFill="1" applyBorder="1" applyAlignment="1">
      <alignment horizontal="center" vertical="center" wrapText="1"/>
    </xf>
    <xf numFmtId="9" fontId="35" fillId="0" borderId="17" xfId="23" applyFont="1" applyFill="1" applyBorder="1" applyAlignment="1">
      <alignment horizontal="center" vertical="center"/>
    </xf>
    <xf numFmtId="9" fontId="35" fillId="0" borderId="10" xfId="23" applyFont="1" applyFill="1" applyBorder="1" applyAlignment="1">
      <alignment horizontal="center" vertical="center"/>
    </xf>
    <xf numFmtId="9" fontId="35" fillId="2" borderId="18" xfId="23" applyFont="1" applyFill="1" applyBorder="1" applyAlignment="1">
      <alignment horizontal="center" vertical="center" wrapText="1"/>
    </xf>
    <xf numFmtId="9" fontId="35" fillId="2" borderId="11" xfId="23" applyFont="1" applyFill="1" applyBorder="1" applyAlignment="1">
      <alignment horizontal="center" vertical="center" wrapText="1"/>
    </xf>
    <xf numFmtId="4" fontId="35" fillId="2" borderId="18" xfId="10" applyNumberFormat="1" applyFont="1" applyFill="1" applyBorder="1" applyAlignment="1">
      <alignment horizontal="center" vertical="center" wrapText="1"/>
    </xf>
    <xf numFmtId="4" fontId="35" fillId="2" borderId="11" xfId="10" applyNumberFormat="1" applyFont="1" applyFill="1" applyBorder="1" applyAlignment="1">
      <alignment horizontal="center" vertical="center" wrapText="1"/>
    </xf>
    <xf numFmtId="2" fontId="35" fillId="0" borderId="17" xfId="0" applyNumberFormat="1" applyFont="1" applyFill="1" applyBorder="1" applyAlignment="1">
      <alignment horizontal="center" vertical="center"/>
    </xf>
    <xf numFmtId="2" fontId="35" fillId="0" borderId="10" xfId="0" applyNumberFormat="1" applyFont="1" applyFill="1" applyBorder="1" applyAlignment="1">
      <alignment horizontal="center" vertical="center"/>
    </xf>
    <xf numFmtId="4" fontId="35" fillId="0" borderId="17" xfId="0" applyNumberFormat="1" applyFont="1" applyFill="1" applyBorder="1" applyAlignment="1">
      <alignment horizontal="center" vertical="center"/>
    </xf>
    <xf numFmtId="4" fontId="35" fillId="0" borderId="10" xfId="0" applyNumberFormat="1" applyFont="1" applyFill="1" applyBorder="1" applyAlignment="1">
      <alignment horizontal="center" vertical="center"/>
    </xf>
    <xf numFmtId="0" fontId="35" fillId="0" borderId="17" xfId="0" applyFont="1" applyFill="1" applyBorder="1" applyAlignment="1">
      <alignment horizontal="center" vertical="center"/>
    </xf>
    <xf numFmtId="0" fontId="35" fillId="0" borderId="10" xfId="0" applyFont="1" applyFill="1" applyBorder="1" applyAlignment="1">
      <alignment horizontal="center" vertical="center"/>
    </xf>
    <xf numFmtId="3" fontId="0" fillId="0" borderId="0" xfId="0" applyNumberFormat="1" applyFill="1"/>
    <xf numFmtId="0" fontId="5" fillId="0" borderId="0" xfId="0" applyFont="1" applyFill="1" applyAlignment="1">
      <alignment horizontal="left"/>
    </xf>
    <xf numFmtId="3" fontId="5" fillId="0" borderId="0" xfId="0" applyNumberFormat="1" applyFont="1" applyFill="1" applyAlignment="1">
      <alignment horizontal="center"/>
    </xf>
    <xf numFmtId="0" fontId="2" fillId="5" borderId="13" xfId="16" applyFont="1" applyFill="1" applyBorder="1" applyAlignment="1">
      <alignment vertical="center" wrapText="1"/>
    </xf>
    <xf numFmtId="0" fontId="2" fillId="5" borderId="15" xfId="16" applyFont="1" applyFill="1" applyBorder="1" applyAlignment="1">
      <alignment vertical="center" wrapText="1"/>
    </xf>
    <xf numFmtId="37" fontId="17" fillId="4" borderId="1" xfId="10" applyNumberFormat="1" applyFont="1" applyFill="1" applyBorder="1" applyAlignment="1">
      <alignment horizontal="center" vertical="center"/>
    </xf>
    <xf numFmtId="3" fontId="17" fillId="4" borderId="50" xfId="0" applyNumberFormat="1" applyFont="1" applyFill="1" applyBorder="1" applyAlignment="1" applyProtection="1">
      <alignment horizontal="center" vertical="center" wrapText="1"/>
      <protection locked="0"/>
    </xf>
    <xf numFmtId="37" fontId="17" fillId="4" borderId="8" xfId="10" applyNumberFormat="1" applyFont="1" applyFill="1" applyBorder="1" applyAlignment="1" applyProtection="1">
      <alignment horizontal="center" vertical="center"/>
      <protection locked="0"/>
    </xf>
    <xf numFmtId="173" fontId="35" fillId="0" borderId="50" xfId="5" applyNumberFormat="1" applyFont="1" applyFill="1" applyBorder="1" applyAlignment="1" applyProtection="1">
      <alignment horizontal="center" vertical="center"/>
      <protection locked="0"/>
    </xf>
    <xf numFmtId="3" fontId="17" fillId="4" borderId="16" xfId="0" applyNumberFormat="1" applyFont="1" applyFill="1" applyBorder="1" applyAlignment="1" applyProtection="1">
      <alignment horizontal="center" vertical="center" wrapText="1"/>
      <protection locked="0"/>
    </xf>
    <xf numFmtId="3" fontId="35" fillId="0" borderId="16" xfId="0" applyNumberFormat="1" applyFont="1" applyFill="1" applyBorder="1" applyAlignment="1" applyProtection="1">
      <alignment horizontal="center" vertical="center" wrapText="1"/>
      <protection locked="0"/>
    </xf>
    <xf numFmtId="4" fontId="35" fillId="4" borderId="16" xfId="10" applyNumberFormat="1" applyFont="1" applyFill="1" applyBorder="1" applyAlignment="1" applyProtection="1">
      <alignment horizontal="center" vertical="center" wrapText="1"/>
      <protection locked="0"/>
    </xf>
    <xf numFmtId="3" fontId="35" fillId="4" borderId="16" xfId="10" applyNumberFormat="1" applyFont="1" applyFill="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8" fontId="17" fillId="4" borderId="1" xfId="10" applyNumberFormat="1" applyFont="1" applyFill="1" applyBorder="1" applyAlignment="1">
      <alignment horizontal="center" vertical="center" wrapText="1"/>
    </xf>
    <xf numFmtId="3" fontId="17" fillId="2" borderId="3" xfId="10" applyNumberFormat="1" applyFont="1" applyFill="1" applyBorder="1" applyAlignment="1">
      <alignment horizontal="center" vertical="center" wrapText="1"/>
    </xf>
    <xf numFmtId="3" fontId="17" fillId="4" borderId="1" xfId="9" applyNumberFormat="1" applyFont="1" applyFill="1" applyBorder="1" applyAlignment="1">
      <alignment horizontal="center" vertical="center"/>
    </xf>
    <xf numFmtId="176" fontId="4" fillId="11" borderId="3" xfId="0" applyNumberFormat="1" applyFont="1" applyFill="1" applyBorder="1" applyAlignment="1">
      <alignment horizontal="center" vertical="center"/>
    </xf>
    <xf numFmtId="9" fontId="4" fillId="11" borderId="3" xfId="0" applyNumberFormat="1" applyFont="1" applyFill="1" applyBorder="1" applyAlignment="1">
      <alignment horizontal="center" vertical="center"/>
    </xf>
    <xf numFmtId="176" fontId="4" fillId="11" borderId="1" xfId="0" applyNumberFormat="1" applyFont="1" applyFill="1" applyBorder="1" applyAlignment="1">
      <alignment horizontal="center" vertical="center"/>
    </xf>
    <xf numFmtId="176" fontId="4" fillId="11" borderId="5" xfId="0" applyNumberFormat="1"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2" fillId="5" borderId="2" xfId="16" applyFont="1" applyFill="1" applyBorder="1" applyAlignment="1">
      <alignment horizontal="center" vertical="center" wrapText="1"/>
    </xf>
    <xf numFmtId="9" fontId="2" fillId="5" borderId="40" xfId="21" applyFont="1" applyFill="1" applyBorder="1" applyAlignment="1">
      <alignment horizontal="center" vertical="center" wrapText="1"/>
    </xf>
    <xf numFmtId="176" fontId="4" fillId="12"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9" fontId="34" fillId="5" borderId="1" xfId="0" applyNumberFormat="1" applyFont="1" applyFill="1" applyBorder="1" applyAlignment="1">
      <alignment vertical="center"/>
    </xf>
    <xf numFmtId="4" fontId="8" fillId="0" borderId="50" xfId="0" applyNumberFormat="1" applyFont="1" applyFill="1" applyBorder="1" applyAlignment="1">
      <alignment horizontal="center" vertical="center" wrapText="1"/>
    </xf>
    <xf numFmtId="0" fontId="2" fillId="6" borderId="51" xfId="19" applyFont="1" applyFill="1" applyBorder="1" applyAlignment="1">
      <alignment horizontal="center" vertical="center" wrapText="1"/>
    </xf>
    <xf numFmtId="9" fontId="4" fillId="12" borderId="3"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3" fontId="19" fillId="4" borderId="1" xfId="9" applyNumberFormat="1" applyFont="1" applyFill="1" applyBorder="1" applyAlignment="1">
      <alignment horizontal="center" vertical="center"/>
    </xf>
    <xf numFmtId="37" fontId="17" fillId="4" borderId="4" xfId="9" applyNumberFormat="1" applyFont="1" applyFill="1" applyBorder="1" applyAlignment="1">
      <alignment horizontal="center" vertical="center"/>
    </xf>
    <xf numFmtId="3" fontId="17" fillId="4" borderId="4" xfId="9" applyNumberFormat="1" applyFont="1" applyFill="1" applyBorder="1" applyAlignment="1">
      <alignment horizontal="center" vertical="center"/>
    </xf>
    <xf numFmtId="4" fontId="17" fillId="4" borderId="4" xfId="9" applyNumberFormat="1" applyFont="1" applyFill="1" applyBorder="1" applyAlignment="1">
      <alignment horizontal="center" vertical="center"/>
    </xf>
    <xf numFmtId="37" fontId="17" fillId="4" borderId="4" xfId="10" applyNumberFormat="1" applyFont="1" applyFill="1" applyBorder="1" applyAlignment="1">
      <alignment horizontal="center" vertical="center"/>
    </xf>
    <xf numFmtId="37" fontId="17" fillId="4" borderId="44" xfId="10" applyNumberFormat="1" applyFont="1" applyFill="1" applyBorder="1" applyAlignment="1" applyProtection="1">
      <alignment horizontal="center" vertical="center"/>
      <protection locked="0"/>
    </xf>
    <xf numFmtId="173" fontId="35" fillId="0" borderId="44" xfId="5" applyNumberFormat="1" applyFont="1" applyFill="1" applyBorder="1" applyAlignment="1" applyProtection="1">
      <alignment horizontal="center" vertical="center"/>
      <protection locked="0"/>
    </xf>
    <xf numFmtId="0" fontId="8" fillId="0" borderId="1" xfId="0" quotePrefix="1" applyFont="1" applyBorder="1" applyAlignment="1">
      <alignment horizontal="center" vertical="center" wrapText="1"/>
    </xf>
    <xf numFmtId="10" fontId="35" fillId="4" borderId="17" xfId="21" applyNumberFormat="1" applyFont="1" applyFill="1" applyBorder="1" applyAlignment="1">
      <alignment horizontal="center" vertical="center"/>
    </xf>
    <xf numFmtId="10" fontId="35" fillId="4" borderId="10" xfId="21" applyNumberFormat="1" applyFont="1" applyFill="1" applyBorder="1" applyAlignment="1">
      <alignment horizontal="center" vertical="center"/>
    </xf>
    <xf numFmtId="10" fontId="35" fillId="4" borderId="43" xfId="21" applyNumberFormat="1" applyFont="1" applyFill="1" applyBorder="1" applyAlignment="1">
      <alignment horizontal="center" vertical="center"/>
    </xf>
    <xf numFmtId="10" fontId="35" fillId="4" borderId="49" xfId="21" applyNumberFormat="1" applyFont="1" applyFill="1" applyBorder="1" applyAlignment="1">
      <alignment horizontal="center" vertical="center"/>
    </xf>
    <xf numFmtId="10" fontId="35" fillId="4" borderId="15" xfId="21" applyNumberFormat="1" applyFont="1" applyFill="1" applyBorder="1" applyAlignment="1">
      <alignment horizontal="center" vertical="center"/>
    </xf>
    <xf numFmtId="10" fontId="35" fillId="4" borderId="57" xfId="21" applyNumberFormat="1" applyFont="1" applyFill="1" applyBorder="1" applyAlignment="1">
      <alignment horizontal="center" vertical="center"/>
    </xf>
    <xf numFmtId="10" fontId="34" fillId="0" borderId="5" xfId="21" applyNumberFormat="1" applyFont="1" applyFill="1" applyBorder="1" applyAlignment="1">
      <alignment vertical="center"/>
    </xf>
    <xf numFmtId="9" fontId="25" fillId="0" borderId="5" xfId="21" applyFont="1" applyFill="1" applyBorder="1" applyAlignment="1">
      <alignment horizontal="center" vertical="center"/>
    </xf>
    <xf numFmtId="4" fontId="35" fillId="0" borderId="33" xfId="0" applyNumberFormat="1" applyFont="1" applyFill="1" applyBorder="1" applyAlignment="1">
      <alignment horizontal="center" vertical="center" wrapText="1"/>
    </xf>
    <xf numFmtId="9" fontId="8" fillId="0" borderId="5" xfId="23" applyFont="1" applyFill="1" applyBorder="1" applyAlignment="1">
      <alignment horizontal="center" vertical="center" wrapText="1"/>
    </xf>
    <xf numFmtId="4" fontId="8" fillId="0" borderId="5" xfId="0" applyNumberFormat="1" applyFont="1" applyFill="1" applyBorder="1" applyAlignment="1">
      <alignment horizontal="center" vertical="center" wrapText="1"/>
    </xf>
    <xf numFmtId="3" fontId="8" fillId="0" borderId="16" xfId="0" applyNumberFormat="1" applyFont="1" applyFill="1" applyBorder="1" applyAlignment="1">
      <alignment horizontal="center" vertical="center" wrapText="1"/>
    </xf>
    <xf numFmtId="1" fontId="8" fillId="0" borderId="1" xfId="3" applyNumberFormat="1" applyFont="1" applyBorder="1" applyAlignment="1">
      <alignment horizontal="center" vertical="center"/>
    </xf>
    <xf numFmtId="1" fontId="8" fillId="4" borderId="1" xfId="0" applyNumberFormat="1" applyFont="1" applyFill="1" applyBorder="1" applyAlignment="1">
      <alignment horizontal="center" vertical="center"/>
    </xf>
    <xf numFmtId="1" fontId="8" fillId="0" borderId="1" xfId="5" applyNumberFormat="1" applyFont="1" applyBorder="1" applyAlignment="1">
      <alignment horizontal="center" vertical="center"/>
    </xf>
    <xf numFmtId="1" fontId="8" fillId="0" borderId="1" xfId="5" applyNumberFormat="1" applyFont="1" applyBorder="1" applyAlignment="1" applyProtection="1">
      <alignment horizontal="center" vertical="center"/>
      <protection locked="0"/>
    </xf>
    <xf numFmtId="1" fontId="8" fillId="4" borderId="1" xfId="0" applyNumberFormat="1" applyFont="1" applyFill="1" applyBorder="1" applyAlignment="1" applyProtection="1">
      <alignment horizontal="center" vertical="center"/>
      <protection locked="0"/>
    </xf>
    <xf numFmtId="2" fontId="8" fillId="4" borderId="1" xfId="0" applyNumberFormat="1" applyFont="1" applyFill="1" applyBorder="1" applyAlignment="1">
      <alignment horizontal="center" vertical="center"/>
    </xf>
    <xf numFmtId="0" fontId="36" fillId="0" borderId="5" xfId="0" applyFont="1" applyFill="1" applyBorder="1" applyAlignment="1">
      <alignment vertical="center" wrapText="1"/>
    </xf>
    <xf numFmtId="0" fontId="17" fillId="7" borderId="1" xfId="0" applyFont="1" applyFill="1" applyBorder="1" applyAlignment="1">
      <alignment horizontal="center" vertical="center"/>
    </xf>
    <xf numFmtId="4" fontId="17" fillId="7" borderId="1" xfId="0" applyNumberFormat="1" applyFont="1" applyFill="1" applyBorder="1" applyAlignment="1">
      <alignment horizontal="center" vertical="center"/>
    </xf>
    <xf numFmtId="173" fontId="17" fillId="7" borderId="1" xfId="0" applyNumberFormat="1" applyFont="1" applyFill="1" applyBorder="1" applyAlignment="1">
      <alignment horizontal="center" vertical="center"/>
    </xf>
    <xf numFmtId="0" fontId="17" fillId="7" borderId="8" xfId="0" applyFont="1" applyFill="1" applyBorder="1" applyAlignment="1" applyProtection="1">
      <alignment horizontal="center" vertical="center"/>
      <protection locked="0"/>
    </xf>
    <xf numFmtId="0" fontId="35" fillId="7" borderId="8" xfId="0" applyFont="1" applyFill="1" applyBorder="1" applyAlignment="1" applyProtection="1">
      <alignment horizontal="center" vertical="center"/>
      <protection locked="0"/>
    </xf>
    <xf numFmtId="0" fontId="17" fillId="7" borderId="8" xfId="0" applyFont="1" applyFill="1" applyBorder="1" applyAlignment="1">
      <alignment horizontal="center" vertical="center"/>
    </xf>
    <xf numFmtId="0" fontId="35" fillId="7" borderId="18" xfId="0" applyFont="1" applyFill="1" applyBorder="1" applyAlignment="1">
      <alignment horizontal="center" vertical="center"/>
    </xf>
    <xf numFmtId="0" fontId="35" fillId="7" borderId="11" xfId="0" applyFont="1" applyFill="1" applyBorder="1" applyAlignment="1">
      <alignment horizontal="center" vertical="center"/>
    </xf>
    <xf numFmtId="0" fontId="35" fillId="7" borderId="6" xfId="0" applyFont="1" applyFill="1" applyBorder="1" applyAlignment="1">
      <alignment horizontal="center" vertical="center"/>
    </xf>
    <xf numFmtId="37" fontId="17" fillId="7" borderId="1" xfId="9" applyNumberFormat="1" applyFont="1" applyFill="1" applyBorder="1" applyAlignment="1">
      <alignment horizontal="center" vertical="center"/>
    </xf>
    <xf numFmtId="173" fontId="17" fillId="7" borderId="1" xfId="5" applyNumberFormat="1" applyFont="1" applyFill="1" applyBorder="1" applyAlignment="1">
      <alignment horizontal="center" vertical="center"/>
    </xf>
    <xf numFmtId="173" fontId="17" fillId="7" borderId="8" xfId="5" applyNumberFormat="1" applyFont="1" applyFill="1" applyBorder="1" applyAlignment="1" applyProtection="1">
      <alignment horizontal="center" vertical="center"/>
      <protection locked="0"/>
    </xf>
    <xf numFmtId="173" fontId="35" fillId="7" borderId="50" xfId="5" applyNumberFormat="1" applyFont="1" applyFill="1" applyBorder="1" applyAlignment="1" applyProtection="1">
      <alignment horizontal="center" vertical="center"/>
      <protection locked="0"/>
    </xf>
    <xf numFmtId="173" fontId="35" fillId="7" borderId="5" xfId="5" applyNumberFormat="1" applyFont="1" applyFill="1" applyBorder="1" applyAlignment="1" applyProtection="1">
      <alignment horizontal="center" vertical="center"/>
      <protection locked="0"/>
    </xf>
    <xf numFmtId="3" fontId="35" fillId="7" borderId="18" xfId="0" applyNumberFormat="1" applyFont="1" applyFill="1" applyBorder="1" applyAlignment="1">
      <alignment horizontal="center" vertical="center" wrapText="1"/>
    </xf>
    <xf numFmtId="3" fontId="35" fillId="7" borderId="11" xfId="0" applyNumberFormat="1" applyFont="1" applyFill="1" applyBorder="1" applyAlignment="1">
      <alignment horizontal="center" vertical="center" wrapText="1"/>
    </xf>
    <xf numFmtId="10" fontId="35" fillId="7" borderId="43" xfId="21" applyNumberFormat="1" applyFont="1" applyFill="1" applyBorder="1" applyAlignment="1">
      <alignment horizontal="center" vertical="center"/>
    </xf>
    <xf numFmtId="169" fontId="17" fillId="7" borderId="1" xfId="0" applyNumberFormat="1" applyFont="1" applyFill="1" applyBorder="1" applyAlignment="1">
      <alignment horizontal="center" vertical="center"/>
    </xf>
    <xf numFmtId="175" fontId="17" fillId="7" borderId="1" xfId="0" applyNumberFormat="1" applyFont="1" applyFill="1" applyBorder="1" applyAlignment="1">
      <alignment horizontal="center" vertical="center"/>
    </xf>
    <xf numFmtId="173" fontId="35" fillId="7" borderId="8" xfId="5" applyNumberFormat="1" applyFont="1" applyFill="1" applyBorder="1" applyAlignment="1" applyProtection="1">
      <alignment horizontal="center" vertical="center"/>
      <protection locked="0"/>
    </xf>
    <xf numFmtId="173" fontId="35" fillId="7" borderId="1" xfId="5" applyNumberFormat="1" applyFont="1" applyFill="1" applyBorder="1" applyAlignment="1" applyProtection="1">
      <alignment horizontal="center" vertical="center"/>
      <protection locked="0"/>
    </xf>
    <xf numFmtId="169" fontId="17" fillId="7" borderId="7" xfId="0" applyNumberFormat="1" applyFont="1" applyFill="1" applyBorder="1" applyAlignment="1">
      <alignment horizontal="center" vertical="center"/>
    </xf>
    <xf numFmtId="169" fontId="17" fillId="7" borderId="8" xfId="0" applyNumberFormat="1" applyFont="1" applyFill="1" applyBorder="1" applyAlignment="1">
      <alignment horizontal="center" vertical="center"/>
    </xf>
    <xf numFmtId="3" fontId="35" fillId="7" borderId="18" xfId="10" applyNumberFormat="1" applyFont="1" applyFill="1" applyBorder="1" applyAlignment="1">
      <alignment horizontal="center" vertical="center" wrapText="1"/>
    </xf>
    <xf numFmtId="3" fontId="35" fillId="7" borderId="11" xfId="10" applyNumberFormat="1" applyFont="1" applyFill="1" applyBorder="1" applyAlignment="1">
      <alignment horizontal="center" vertical="center" wrapText="1"/>
    </xf>
    <xf numFmtId="173" fontId="35" fillId="7" borderId="46" xfId="5" applyNumberFormat="1" applyFont="1" applyFill="1" applyBorder="1" applyAlignment="1">
      <alignment horizontal="center" vertical="center"/>
    </xf>
    <xf numFmtId="3" fontId="17" fillId="7" borderId="1" xfId="0" applyNumberFormat="1" applyFont="1" applyFill="1" applyBorder="1" applyAlignment="1">
      <alignment horizontal="center" vertical="center"/>
    </xf>
    <xf numFmtId="177" fontId="17" fillId="7" borderId="1" xfId="9" applyNumberFormat="1" applyFont="1" applyFill="1" applyBorder="1" applyAlignment="1">
      <alignment horizontal="center" vertical="center"/>
    </xf>
    <xf numFmtId="177" fontId="17" fillId="7" borderId="1" xfId="10" applyNumberFormat="1" applyFont="1" applyFill="1" applyBorder="1" applyAlignment="1">
      <alignment horizontal="center" vertical="center"/>
    </xf>
    <xf numFmtId="0" fontId="17" fillId="7" borderId="7" xfId="0" applyFont="1" applyFill="1" applyBorder="1" applyAlignment="1">
      <alignment horizontal="center" vertical="center"/>
    </xf>
    <xf numFmtId="0" fontId="17" fillId="7" borderId="1" xfId="0" applyFont="1" applyFill="1" applyBorder="1" applyAlignment="1" applyProtection="1">
      <alignment horizontal="center" vertical="center"/>
      <protection locked="0"/>
    </xf>
    <xf numFmtId="3" fontId="35" fillId="7" borderId="8" xfId="10" applyNumberFormat="1" applyFont="1" applyFill="1" applyBorder="1" applyAlignment="1" applyProtection="1">
      <alignment horizontal="center" vertical="center" wrapText="1"/>
      <protection locked="0"/>
    </xf>
    <xf numFmtId="173" fontId="17" fillId="7" borderId="1" xfId="3" applyNumberFormat="1" applyFont="1" applyFill="1" applyBorder="1" applyAlignment="1">
      <alignment horizontal="center" vertical="center"/>
    </xf>
    <xf numFmtId="3" fontId="35" fillId="7" borderId="8" xfId="0" applyNumberFormat="1" applyFont="1" applyFill="1" applyBorder="1" applyAlignment="1" applyProtection="1">
      <alignment horizontal="center" vertical="center" wrapText="1"/>
      <protection locked="0"/>
    </xf>
    <xf numFmtId="3" fontId="17" fillId="7" borderId="1" xfId="10" applyNumberFormat="1" applyFont="1" applyFill="1" applyBorder="1" applyAlignment="1">
      <alignment horizontal="center" vertical="center" wrapText="1"/>
    </xf>
    <xf numFmtId="173" fontId="17" fillId="7" borderId="1" xfId="5" applyNumberFormat="1" applyFont="1" applyFill="1" applyBorder="1" applyAlignment="1" applyProtection="1">
      <alignment horizontal="center" vertical="center"/>
      <protection locked="0"/>
    </xf>
    <xf numFmtId="3" fontId="17" fillId="7" borderId="8" xfId="0" applyNumberFormat="1" applyFont="1" applyFill="1" applyBorder="1" applyAlignment="1">
      <alignment horizontal="center" vertical="center"/>
    </xf>
    <xf numFmtId="173" fontId="35" fillId="0" borderId="6" xfId="5" applyNumberFormat="1" applyFont="1" applyFill="1" applyBorder="1" applyAlignment="1">
      <alignment horizontal="center" vertical="center"/>
    </xf>
    <xf numFmtId="4" fontId="17" fillId="4" borderId="8" xfId="10" applyNumberFormat="1" applyFont="1" applyFill="1" applyBorder="1" applyAlignment="1">
      <alignment horizontal="center" vertical="center" wrapText="1"/>
    </xf>
    <xf numFmtId="4" fontId="17" fillId="4" borderId="16" xfId="0" applyNumberFormat="1" applyFont="1" applyFill="1" applyBorder="1" applyAlignment="1">
      <alignment horizontal="center" vertical="center" wrapText="1"/>
    </xf>
    <xf numFmtId="173" fontId="35" fillId="7" borderId="6" xfId="5" applyNumberFormat="1" applyFont="1" applyFill="1" applyBorder="1" applyAlignment="1">
      <alignment horizontal="center" vertical="center"/>
    </xf>
    <xf numFmtId="178" fontId="17" fillId="4" borderId="8" xfId="10" applyNumberFormat="1" applyFont="1" applyFill="1" applyBorder="1" applyAlignment="1">
      <alignment horizontal="center" vertical="center" wrapText="1"/>
    </xf>
    <xf numFmtId="1" fontId="35" fillId="0" borderId="47" xfId="3" applyNumberFormat="1" applyFont="1" applyFill="1" applyBorder="1" applyAlignment="1">
      <alignment horizontal="center" vertical="center"/>
    </xf>
    <xf numFmtId="3" fontId="35" fillId="0" borderId="6" xfId="0" applyNumberFormat="1" applyFont="1" applyFill="1" applyBorder="1" applyAlignment="1">
      <alignment horizontal="center" vertical="center"/>
    </xf>
    <xf numFmtId="4" fontId="35" fillId="4" borderId="33" xfId="10" applyNumberFormat="1" applyFont="1" applyFill="1" applyBorder="1" applyAlignment="1">
      <alignment horizontal="center" vertical="center" wrapText="1"/>
    </xf>
    <xf numFmtId="3" fontId="35" fillId="4" borderId="6" xfId="0" applyNumberFormat="1" applyFont="1" applyFill="1" applyBorder="1" applyAlignment="1">
      <alignment horizontal="center" vertical="center" wrapText="1"/>
    </xf>
    <xf numFmtId="3" fontId="35" fillId="7" borderId="6" xfId="10" applyNumberFormat="1" applyFont="1" applyFill="1" applyBorder="1" applyAlignment="1">
      <alignment horizontal="center" vertical="center" wrapText="1"/>
    </xf>
    <xf numFmtId="3" fontId="35" fillId="7" borderId="6" xfId="0" applyNumberFormat="1" applyFont="1" applyFill="1" applyBorder="1" applyAlignment="1">
      <alignment horizontal="center" vertical="center" wrapText="1"/>
    </xf>
    <xf numFmtId="4" fontId="35" fillId="0" borderId="33" xfId="10" applyNumberFormat="1" applyFont="1" applyFill="1" applyBorder="1" applyAlignment="1">
      <alignment horizontal="center" vertical="center" wrapText="1"/>
    </xf>
    <xf numFmtId="4" fontId="35" fillId="0" borderId="45" xfId="0" applyNumberFormat="1" applyFont="1" applyFill="1" applyBorder="1" applyAlignment="1">
      <alignment horizontal="center" vertical="center" wrapText="1"/>
    </xf>
    <xf numFmtId="173" fontId="35" fillId="0" borderId="55" xfId="5" applyNumberFormat="1" applyFont="1" applyFill="1" applyBorder="1" applyAlignment="1">
      <alignment horizontal="center" vertical="center"/>
    </xf>
    <xf numFmtId="0" fontId="35" fillId="7" borderId="46" xfId="0" applyFont="1" applyFill="1" applyBorder="1" applyAlignment="1">
      <alignment horizontal="center" vertical="center"/>
    </xf>
    <xf numFmtId="0" fontId="35" fillId="7" borderId="48" xfId="0" applyFont="1" applyFill="1" applyBorder="1" applyAlignment="1">
      <alignment horizontal="center" vertical="center"/>
    </xf>
    <xf numFmtId="4" fontId="17" fillId="4" borderId="46" xfId="10" applyNumberFormat="1" applyFont="1" applyFill="1" applyBorder="1" applyAlignment="1">
      <alignment horizontal="center" vertical="center" wrapText="1"/>
    </xf>
    <xf numFmtId="37" fontId="17" fillId="4" borderId="46" xfId="9" applyNumberFormat="1" applyFont="1" applyFill="1" applyBorder="1" applyAlignment="1">
      <alignment horizontal="center" vertical="center"/>
    </xf>
    <xf numFmtId="178" fontId="17" fillId="4" borderId="46" xfId="10" applyNumberFormat="1" applyFont="1" applyFill="1" applyBorder="1" applyAlignment="1">
      <alignment horizontal="center" vertical="center" wrapText="1"/>
    </xf>
    <xf numFmtId="3" fontId="17" fillId="4" borderId="46" xfId="10" applyNumberFormat="1" applyFont="1" applyFill="1" applyBorder="1" applyAlignment="1">
      <alignment horizontal="center" vertical="center" wrapText="1"/>
    </xf>
    <xf numFmtId="4" fontId="35" fillId="4" borderId="45" xfId="10" applyNumberFormat="1" applyFont="1" applyFill="1" applyBorder="1" applyAlignment="1">
      <alignment horizontal="center" vertical="center" wrapText="1"/>
    </xf>
    <xf numFmtId="3" fontId="35" fillId="4" borderId="46" xfId="0" applyNumberFormat="1" applyFont="1" applyFill="1" applyBorder="1" applyAlignment="1">
      <alignment horizontal="center" vertical="center" wrapText="1"/>
    </xf>
    <xf numFmtId="3" fontId="35" fillId="7" borderId="46" xfId="10" applyNumberFormat="1" applyFont="1" applyFill="1" applyBorder="1" applyAlignment="1">
      <alignment horizontal="center" vertical="center" wrapText="1"/>
    </xf>
    <xf numFmtId="3" fontId="35" fillId="7" borderId="46" xfId="0" applyNumberFormat="1" applyFont="1" applyFill="1" applyBorder="1" applyAlignment="1">
      <alignment horizontal="center" vertical="center" wrapText="1"/>
    </xf>
    <xf numFmtId="37" fontId="17" fillId="4" borderId="41" xfId="9" applyNumberFormat="1" applyFont="1" applyFill="1" applyBorder="1" applyAlignment="1">
      <alignment horizontal="center" vertical="center"/>
    </xf>
    <xf numFmtId="3" fontId="19" fillId="4" borderId="1" xfId="10" applyNumberFormat="1" applyFont="1" applyFill="1" applyBorder="1" applyAlignment="1">
      <alignment horizontal="center" vertical="center"/>
    </xf>
    <xf numFmtId="3" fontId="17" fillId="4" borderId="1" xfId="10" applyNumberFormat="1" applyFont="1" applyFill="1" applyBorder="1" applyAlignment="1">
      <alignment horizontal="center" vertical="center"/>
    </xf>
    <xf numFmtId="3" fontId="17" fillId="4" borderId="4" xfId="10" applyNumberFormat="1" applyFont="1" applyFill="1" applyBorder="1" applyAlignment="1">
      <alignment horizontal="center" vertical="center"/>
    </xf>
    <xf numFmtId="0" fontId="36" fillId="0" borderId="5" xfId="0" applyFont="1" applyFill="1" applyBorder="1" applyAlignment="1">
      <alignment horizontal="justify" vertical="center" wrapText="1"/>
    </xf>
    <xf numFmtId="3" fontId="8" fillId="0" borderId="5"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0" fontId="11" fillId="0" borderId="0" xfId="0" applyFont="1" applyBorder="1" applyAlignment="1">
      <alignment horizontal="center" vertical="center"/>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11" fillId="0" borderId="31" xfId="0" applyFont="1" applyFill="1" applyBorder="1" applyAlignment="1">
      <alignment horizontal="right" vertical="center"/>
    </xf>
    <xf numFmtId="0" fontId="6" fillId="0" borderId="31" xfId="0" applyFont="1" applyFill="1" applyBorder="1" applyAlignment="1">
      <alignment horizontal="right" vertical="center"/>
    </xf>
    <xf numFmtId="0" fontId="6" fillId="0" borderId="32" xfId="0" applyFont="1" applyFill="1" applyBorder="1" applyAlignment="1">
      <alignment horizontal="right" vertical="center"/>
    </xf>
    <xf numFmtId="0" fontId="30" fillId="0" borderId="24" xfId="0" applyFont="1" applyFill="1" applyBorder="1" applyAlignment="1">
      <alignment horizontal="center"/>
    </xf>
    <xf numFmtId="0" fontId="30" fillId="0" borderId="25" xfId="0" applyFont="1" applyFill="1" applyBorder="1" applyAlignment="1">
      <alignment horizontal="center"/>
    </xf>
    <xf numFmtId="0" fontId="30" fillId="0" borderId="26" xfId="0" applyFont="1" applyFill="1" applyBorder="1" applyAlignment="1">
      <alignment horizontal="center"/>
    </xf>
    <xf numFmtId="0" fontId="30" fillId="0" borderId="27" xfId="0" applyFont="1" applyFill="1" applyBorder="1" applyAlignment="1">
      <alignment horizontal="center"/>
    </xf>
    <xf numFmtId="0" fontId="30" fillId="0" borderId="0" xfId="0" applyFont="1" applyFill="1" applyBorder="1" applyAlignment="1">
      <alignment horizontal="center"/>
    </xf>
    <xf numFmtId="0" fontId="30" fillId="0" borderId="9" xfId="0" applyFont="1" applyFill="1" applyBorder="1" applyAlignment="1">
      <alignment horizontal="center"/>
    </xf>
    <xf numFmtId="0" fontId="5" fillId="6" borderId="17"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49" fontId="4" fillId="0" borderId="17" xfId="0" applyNumberFormat="1" applyFont="1" applyFill="1" applyBorder="1" applyAlignment="1">
      <alignment horizontal="justify" vertical="center" wrapText="1"/>
    </xf>
    <xf numFmtId="49" fontId="4" fillId="0" borderId="18" xfId="0" applyNumberFormat="1" applyFont="1" applyFill="1" applyBorder="1" applyAlignment="1">
      <alignment horizontal="justify" vertical="center"/>
    </xf>
    <xf numFmtId="49" fontId="4" fillId="0" borderId="19" xfId="0" applyNumberFormat="1" applyFont="1" applyFill="1" applyBorder="1" applyAlignment="1">
      <alignment horizontal="justify" vertical="center"/>
    </xf>
    <xf numFmtId="49" fontId="4" fillId="0" borderId="3" xfId="0" applyNumberFormat="1" applyFont="1" applyFill="1" applyBorder="1" applyAlignment="1">
      <alignment horizontal="justify" vertical="center" wrapText="1"/>
    </xf>
    <xf numFmtId="49" fontId="4" fillId="0" borderId="1" xfId="0" applyNumberFormat="1" applyFont="1" applyFill="1" applyBorder="1" applyAlignment="1">
      <alignment horizontal="justify" vertical="center"/>
    </xf>
    <xf numFmtId="49" fontId="4" fillId="0" borderId="4" xfId="0" applyNumberFormat="1" applyFont="1" applyFill="1" applyBorder="1" applyAlignment="1">
      <alignment horizontal="justify" vertical="center"/>
    </xf>
    <xf numFmtId="49" fontId="4"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18" xfId="0" applyNumberFormat="1" applyFont="1" applyFill="1" applyBorder="1" applyAlignment="1">
      <alignment horizontal="justify" vertical="center" wrapText="1"/>
    </xf>
    <xf numFmtId="49" fontId="4" fillId="0" borderId="19" xfId="0" applyNumberFormat="1" applyFont="1" applyFill="1" applyBorder="1" applyAlignment="1">
      <alignment horizontal="justify" vertical="center" wrapText="1"/>
    </xf>
    <xf numFmtId="49"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justify" vertical="center" wrapText="1"/>
    </xf>
    <xf numFmtId="49" fontId="4" fillId="0" borderId="4" xfId="0" applyNumberFormat="1" applyFont="1" applyFill="1" applyBorder="1" applyAlignment="1">
      <alignment horizontal="justify" vertical="center" wrapText="1"/>
    </xf>
    <xf numFmtId="0" fontId="20" fillId="0" borderId="25" xfId="0" applyFont="1" applyFill="1" applyBorder="1" applyAlignment="1">
      <alignment horizontal="right"/>
    </xf>
    <xf numFmtId="0" fontId="3" fillId="6" borderId="24"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39"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4" xfId="0" applyFont="1" applyFill="1" applyBorder="1" applyAlignment="1">
      <alignment horizontal="center"/>
    </xf>
    <xf numFmtId="0" fontId="5" fillId="6" borderId="16"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42" xfId="0" applyFont="1" applyFill="1" applyBorder="1" applyAlignment="1">
      <alignment horizontal="center" vertical="center"/>
    </xf>
    <xf numFmtId="0" fontId="37" fillId="6" borderId="39" xfId="0" applyFont="1" applyFill="1" applyBorder="1" applyAlignment="1">
      <alignment horizontal="center" vertical="center" wrapText="1"/>
    </xf>
    <xf numFmtId="0" fontId="37" fillId="6" borderId="23" xfId="0" applyFont="1" applyFill="1" applyBorder="1" applyAlignment="1">
      <alignment horizontal="center" vertical="center" wrapText="1"/>
    </xf>
    <xf numFmtId="0" fontId="37" fillId="6" borderId="5"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49" fontId="4" fillId="0" borderId="17" xfId="0" applyNumberFormat="1" applyFont="1" applyFill="1" applyBorder="1" applyAlignment="1">
      <alignment vertical="center" wrapText="1"/>
    </xf>
    <xf numFmtId="49" fontId="4" fillId="0" borderId="18" xfId="0" applyNumberFormat="1" applyFont="1" applyFill="1" applyBorder="1" applyAlignment="1">
      <alignment vertical="center" wrapText="1"/>
    </xf>
    <xf numFmtId="49" fontId="4" fillId="0" borderId="19" xfId="0" applyNumberFormat="1" applyFont="1" applyFill="1" applyBorder="1" applyAlignment="1">
      <alignment vertical="center" wrapText="1"/>
    </xf>
    <xf numFmtId="10" fontId="35" fillId="0" borderId="39" xfId="21" applyNumberFormat="1" applyFont="1" applyFill="1" applyBorder="1" applyAlignment="1">
      <alignment horizontal="center" vertical="center" wrapText="1"/>
    </xf>
    <xf numFmtId="10" fontId="35" fillId="0" borderId="23" xfId="21" applyNumberFormat="1" applyFont="1" applyFill="1" applyBorder="1" applyAlignment="1">
      <alignment horizontal="center" vertical="center" wrapText="1"/>
    </xf>
    <xf numFmtId="10" fontId="35" fillId="0" borderId="40" xfId="21" applyNumberFormat="1" applyFont="1" applyFill="1" applyBorder="1" applyAlignment="1">
      <alignment horizontal="center" vertical="center" wrapText="1"/>
    </xf>
    <xf numFmtId="10" fontId="17" fillId="0" borderId="3" xfId="21" applyNumberFormat="1" applyFont="1" applyFill="1" applyBorder="1" applyAlignment="1">
      <alignment horizontal="center" vertical="center" wrapText="1"/>
    </xf>
    <xf numFmtId="10" fontId="17" fillId="0" borderId="1" xfId="21" applyNumberFormat="1" applyFont="1" applyFill="1" applyBorder="1" applyAlignment="1">
      <alignment horizontal="center" vertical="center" wrapText="1"/>
    </xf>
    <xf numFmtId="10" fontId="17" fillId="0" borderId="4" xfId="21" applyNumberFormat="1" applyFont="1" applyFill="1" applyBorder="1" applyAlignment="1">
      <alignment horizontal="center" vertical="center" wrapText="1"/>
    </xf>
    <xf numFmtId="10" fontId="35" fillId="0" borderId="3" xfId="21" applyNumberFormat="1" applyFont="1" applyFill="1" applyBorder="1" applyAlignment="1">
      <alignment horizontal="left" vertical="center" wrapText="1"/>
    </xf>
    <xf numFmtId="10" fontId="35" fillId="0" borderId="1" xfId="21" applyNumberFormat="1" applyFont="1" applyFill="1" applyBorder="1" applyAlignment="1">
      <alignment horizontal="left" vertical="center"/>
    </xf>
    <xf numFmtId="10" fontId="35" fillId="0" borderId="4" xfId="21" applyNumberFormat="1" applyFont="1" applyFill="1" applyBorder="1" applyAlignment="1">
      <alignment horizontal="left" vertical="center"/>
    </xf>
    <xf numFmtId="0" fontId="4" fillId="0" borderId="23" xfId="16" applyFont="1" applyFill="1" applyBorder="1" applyAlignment="1">
      <alignment horizontal="center" vertical="center" wrapText="1"/>
    </xf>
    <xf numFmtId="0" fontId="4" fillId="0" borderId="40" xfId="16" applyFont="1" applyFill="1" applyBorder="1" applyAlignment="1">
      <alignment horizontal="center" vertical="center" wrapText="1"/>
    </xf>
    <xf numFmtId="0" fontId="4" fillId="0" borderId="2" xfId="16" applyFont="1" applyFill="1" applyBorder="1" applyAlignment="1">
      <alignment horizontal="center" vertical="center" wrapText="1"/>
    </xf>
    <xf numFmtId="0" fontId="4" fillId="0" borderId="5" xfId="16" applyFont="1" applyFill="1" applyBorder="1" applyAlignment="1">
      <alignment horizontal="center" vertical="center" wrapText="1"/>
    </xf>
    <xf numFmtId="0" fontId="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7" xfId="16" applyFont="1" applyFill="1" applyBorder="1" applyAlignment="1">
      <alignment horizontal="center" vertical="center" wrapText="1"/>
    </xf>
    <xf numFmtId="0" fontId="4" fillId="0" borderId="18" xfId="16" applyFont="1" applyFill="1" applyBorder="1" applyAlignment="1">
      <alignment horizontal="center" vertical="center" wrapText="1"/>
    </xf>
    <xf numFmtId="0" fontId="4" fillId="0" borderId="21" xfId="16" applyFont="1" applyFill="1" applyBorder="1" applyAlignment="1">
      <alignment horizontal="center" vertical="center" wrapText="1"/>
    </xf>
    <xf numFmtId="0" fontId="4" fillId="0" borderId="39" xfId="16" applyFont="1" applyFill="1" applyBorder="1" applyAlignment="1">
      <alignment horizontal="center" vertical="center" wrapText="1"/>
    </xf>
    <xf numFmtId="176" fontId="2" fillId="0" borderId="5" xfId="23" applyNumberFormat="1" applyFont="1" applyFill="1" applyBorder="1" applyAlignment="1" applyProtection="1">
      <alignment horizontal="center" vertical="center" wrapText="1"/>
      <protection locked="0"/>
    </xf>
    <xf numFmtId="176" fontId="2" fillId="0" borderId="1" xfId="23" applyNumberFormat="1"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10" fontId="2" fillId="0" borderId="1" xfId="0" applyNumberFormat="1" applyFont="1" applyFill="1" applyBorder="1" applyAlignment="1" applyProtection="1">
      <alignment horizontal="center" vertical="center" wrapText="1"/>
      <protection locked="0"/>
    </xf>
    <xf numFmtId="0" fontId="2" fillId="5" borderId="52" xfId="16" applyFont="1" applyFill="1" applyBorder="1" applyAlignment="1">
      <alignment horizontal="center" vertical="center" wrapText="1"/>
    </xf>
    <xf numFmtId="0" fontId="2" fillId="5" borderId="53" xfId="16" applyFont="1" applyFill="1" applyBorder="1" applyAlignment="1">
      <alignment horizontal="center" vertical="center" wrapText="1"/>
    </xf>
    <xf numFmtId="0" fontId="2" fillId="5" borderId="30" xfId="16" applyFont="1" applyFill="1" applyBorder="1" applyAlignment="1">
      <alignment horizontal="center" vertical="center" wrapText="1"/>
    </xf>
    <xf numFmtId="0" fontId="2" fillId="5" borderId="54"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4" fillId="0" borderId="17" xfId="16" applyBorder="1"/>
    <xf numFmtId="0" fontId="4" fillId="0" borderId="3" xfId="16" applyBorder="1"/>
    <xf numFmtId="0" fontId="4" fillId="0" borderId="18" xfId="16" applyBorder="1"/>
    <xf numFmtId="0" fontId="4" fillId="0" borderId="1" xfId="16" applyBorder="1"/>
    <xf numFmtId="0" fontId="4" fillId="0" borderId="19" xfId="16" applyBorder="1"/>
    <xf numFmtId="0" fontId="4" fillId="0" borderId="4" xfId="16" applyBorder="1"/>
    <xf numFmtId="0" fontId="21" fillId="5"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9" xfId="16" applyFont="1" applyFill="1" applyBorder="1" applyAlignment="1">
      <alignment horizontal="center" vertical="center" wrapText="1"/>
    </xf>
    <xf numFmtId="0" fontId="2" fillId="5" borderId="40" xfId="16" applyFont="1" applyFill="1" applyBorder="1" applyAlignment="1">
      <alignment horizontal="center" vertical="center" wrapText="1"/>
    </xf>
    <xf numFmtId="0" fontId="15" fillId="5" borderId="16" xfId="16" applyFont="1" applyFill="1" applyBorder="1" applyAlignment="1">
      <alignment horizontal="center" vertical="center" wrapText="1"/>
    </xf>
    <xf numFmtId="0" fontId="15" fillId="5" borderId="42"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0" borderId="39"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2" borderId="22" xfId="16" applyFont="1" applyFill="1" applyBorder="1" applyAlignment="1">
      <alignment horizontal="left" vertical="center" wrapText="1"/>
    </xf>
    <xf numFmtId="0" fontId="4" fillId="2" borderId="49" xfId="16" applyFont="1" applyFill="1" applyBorder="1" applyAlignment="1">
      <alignment horizontal="left" vertical="center" wrapText="1"/>
    </xf>
    <xf numFmtId="0" fontId="2" fillId="0" borderId="2" xfId="0" applyFont="1" applyBorder="1" applyAlignment="1" applyProtection="1">
      <alignment horizontal="center" vertical="center" wrapText="1"/>
      <protection locked="0"/>
    </xf>
    <xf numFmtId="0" fontId="4" fillId="4" borderId="2" xfId="16" applyFont="1" applyFill="1" applyBorder="1" applyAlignment="1">
      <alignment horizontal="justify" vertical="center" wrapText="1"/>
    </xf>
    <xf numFmtId="0" fontId="4" fillId="2" borderId="40" xfId="16" applyFont="1" applyFill="1" applyBorder="1" applyAlignment="1">
      <alignment horizontal="justify" vertical="center" wrapText="1"/>
    </xf>
    <xf numFmtId="9" fontId="2" fillId="0" borderId="5" xfId="23" applyFont="1" applyFill="1" applyBorder="1" applyAlignment="1" applyProtection="1">
      <alignment horizontal="center" vertical="center" wrapText="1"/>
      <protection locked="0"/>
    </xf>
    <xf numFmtId="9" fontId="2" fillId="0" borderId="1" xfId="23" applyFont="1" applyFill="1" applyBorder="1" applyAlignment="1" applyProtection="1">
      <alignment horizontal="center" vertical="center" wrapText="1"/>
      <protection locked="0"/>
    </xf>
    <xf numFmtId="9" fontId="2" fillId="0" borderId="2" xfId="23"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9" xfId="16" applyFont="1" applyFill="1" applyBorder="1" applyAlignment="1">
      <alignment horizontal="justify" vertical="center" wrapText="1"/>
    </xf>
    <xf numFmtId="0" fontId="4" fillId="0" borderId="5" xfId="16" applyFont="1" applyFill="1" applyBorder="1" applyAlignment="1">
      <alignment horizontal="justify" vertical="center" wrapText="1"/>
    </xf>
    <xf numFmtId="176" fontId="2" fillId="0" borderId="23" xfId="23" applyNumberFormat="1" applyFont="1" applyFill="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4" fillId="0" borderId="23" xfId="16" applyFont="1" applyFill="1" applyBorder="1" applyAlignment="1">
      <alignment horizontal="justify" vertical="center" wrapText="1"/>
    </xf>
    <xf numFmtId="0" fontId="4" fillId="0" borderId="1" xfId="16" applyFont="1" applyFill="1" applyBorder="1" applyAlignment="1">
      <alignment horizontal="justify" vertical="center" wrapText="1"/>
    </xf>
    <xf numFmtId="10" fontId="2" fillId="0" borderId="2" xfId="0" applyNumberFormat="1" applyFont="1" applyFill="1" applyBorder="1" applyAlignment="1" applyProtection="1">
      <alignment horizontal="center" vertical="center" wrapText="1"/>
      <protection locked="0"/>
    </xf>
    <xf numFmtId="10" fontId="2" fillId="0" borderId="23"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9" fontId="2" fillId="0" borderId="23" xfId="23" applyFont="1" applyFill="1" applyBorder="1" applyAlignment="1" applyProtection="1">
      <alignment horizontal="center" vertical="center" wrapText="1"/>
      <protection locked="0"/>
    </xf>
    <xf numFmtId="9" fontId="2" fillId="0" borderId="1" xfId="23" applyNumberFormat="1" applyFont="1" applyFill="1" applyBorder="1" applyAlignment="1" applyProtection="1">
      <alignment horizontal="center" vertical="center" wrapText="1"/>
      <protection locked="0"/>
    </xf>
    <xf numFmtId="0" fontId="4" fillId="0" borderId="22" xfId="16" applyFont="1" applyFill="1" applyBorder="1" applyAlignment="1">
      <alignment horizontal="left" vertical="center" wrapText="1"/>
    </xf>
    <xf numFmtId="0" fontId="4" fillId="0" borderId="49" xfId="16" applyFont="1" applyFill="1" applyBorder="1" applyAlignment="1">
      <alignment horizontal="left" vertical="center" wrapText="1"/>
    </xf>
    <xf numFmtId="0" fontId="4" fillId="0" borderId="2" xfId="16" applyFont="1" applyFill="1" applyBorder="1" applyAlignment="1">
      <alignment horizontal="left" vertical="center" wrapText="1"/>
    </xf>
    <xf numFmtId="0" fontId="4" fillId="0" borderId="40" xfId="16" applyFont="1" applyFill="1" applyBorder="1" applyAlignment="1">
      <alignment horizontal="left" vertical="center" wrapText="1"/>
    </xf>
    <xf numFmtId="0" fontId="4" fillId="0" borderId="39" xfId="16" applyFont="1" applyFill="1" applyBorder="1" applyAlignment="1">
      <alignment horizontal="left" vertical="top" wrapText="1"/>
    </xf>
    <xf numFmtId="0" fontId="4" fillId="0" borderId="5" xfId="16" applyFont="1" applyFill="1" applyBorder="1" applyAlignment="1">
      <alignment horizontal="left" vertical="top" wrapText="1"/>
    </xf>
    <xf numFmtId="0" fontId="4" fillId="0" borderId="1" xfId="16" applyFont="1" applyFill="1" applyBorder="1" applyAlignment="1">
      <alignment horizontal="left" vertical="center" wrapText="1"/>
    </xf>
    <xf numFmtId="0" fontId="4" fillId="0" borderId="39" xfId="16" applyFont="1" applyFill="1" applyBorder="1" applyAlignment="1">
      <alignment horizontal="left" vertical="center" wrapText="1"/>
    </xf>
    <xf numFmtId="0" fontId="4" fillId="0" borderId="23" xfId="16" applyFont="1" applyFill="1" applyBorder="1" applyAlignment="1">
      <alignment horizontal="left" vertical="center" wrapText="1"/>
    </xf>
    <xf numFmtId="0" fontId="11" fillId="0" borderId="0" xfId="0" applyFont="1" applyBorder="1" applyAlignment="1">
      <alignment horizontal="center" vertical="center"/>
    </xf>
    <xf numFmtId="0" fontId="4" fillId="0" borderId="4" xfId="0" applyFont="1" applyBorder="1" applyAlignment="1">
      <alignment horizontal="center" vertical="center" wrapText="1"/>
    </xf>
    <xf numFmtId="174" fontId="0" fillId="0" borderId="49"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46" xfId="0" applyBorder="1" applyAlignment="1">
      <alignment horizontal="center" vertical="center"/>
    </xf>
    <xf numFmtId="0" fontId="36" fillId="0" borderId="26"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34" xfId="0" applyFont="1" applyFill="1" applyBorder="1" applyAlignment="1">
      <alignment horizontal="center" vertical="center" wrapText="1"/>
    </xf>
    <xf numFmtId="3" fontId="33" fillId="0" borderId="39" xfId="0" applyNumberFormat="1" applyFont="1" applyFill="1" applyBorder="1" applyAlignment="1">
      <alignment horizontal="center" vertical="center" wrapText="1"/>
    </xf>
    <xf numFmtId="3" fontId="33" fillId="0" borderId="23" xfId="0" applyNumberFormat="1" applyFont="1" applyFill="1" applyBorder="1" applyAlignment="1">
      <alignment horizontal="center" vertical="center" wrapText="1"/>
    </xf>
    <xf numFmtId="3" fontId="33" fillId="0" borderId="40"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36" fillId="0" borderId="42"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51" xfId="0" applyFont="1" applyFill="1" applyBorder="1" applyAlignment="1">
      <alignment horizontal="center" vertical="center" wrapText="1"/>
    </xf>
    <xf numFmtId="174" fontId="4" fillId="0" borderId="39" xfId="5" applyNumberFormat="1" applyFont="1" applyBorder="1" applyAlignment="1">
      <alignment horizontal="center" vertical="center"/>
    </xf>
    <xf numFmtId="174" fontId="4" fillId="0" borderId="23" xfId="5" applyNumberFormat="1" applyFont="1" applyBorder="1" applyAlignment="1">
      <alignment horizontal="center" vertical="center"/>
    </xf>
    <xf numFmtId="174" fontId="4" fillId="0" borderId="40" xfId="5" applyNumberFormat="1" applyFont="1" applyBorder="1" applyAlignment="1">
      <alignment horizontal="center" vertical="center"/>
    </xf>
    <xf numFmtId="3" fontId="8" fillId="0" borderId="5"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0" fillId="0" borderId="45" xfId="0" applyBorder="1" applyAlignment="1">
      <alignment horizontal="center" vertical="center"/>
    </xf>
    <xf numFmtId="0" fontId="4" fillId="0" borderId="24" xfId="19" applyBorder="1" applyAlignment="1">
      <alignment horizontal="center"/>
    </xf>
    <xf numFmtId="0" fontId="4" fillId="0" borderId="25" xfId="19" applyBorder="1" applyAlignment="1">
      <alignment horizontal="center"/>
    </xf>
    <xf numFmtId="0" fontId="4" fillId="0" borderId="27" xfId="19" applyBorder="1" applyAlignment="1">
      <alignment horizontal="center"/>
    </xf>
    <xf numFmtId="0" fontId="4" fillId="0" borderId="0" xfId="19" applyBorder="1" applyAlignment="1">
      <alignment horizontal="center"/>
    </xf>
    <xf numFmtId="0" fontId="4" fillId="0" borderId="29" xfId="19" applyBorder="1" applyAlignment="1">
      <alignment horizontal="center"/>
    </xf>
    <xf numFmtId="0" fontId="4" fillId="0" borderId="30" xfId="19" applyBorder="1" applyAlignment="1">
      <alignment horizontal="center"/>
    </xf>
    <xf numFmtId="0" fontId="27" fillId="6" borderId="17" xfId="19" applyFont="1" applyFill="1" applyBorder="1" applyAlignment="1">
      <alignment horizontal="center" vertical="center" wrapText="1"/>
    </xf>
    <xf numFmtId="0" fontId="27" fillId="6" borderId="3" xfId="19" applyFont="1" applyFill="1" applyBorder="1" applyAlignment="1">
      <alignment horizontal="center" vertical="center" wrapText="1"/>
    </xf>
    <xf numFmtId="0" fontId="27" fillId="6" borderId="10" xfId="19" applyFont="1" applyFill="1" applyBorder="1" applyAlignment="1">
      <alignment horizontal="center" vertical="center" wrapText="1"/>
    </xf>
    <xf numFmtId="0" fontId="27" fillId="6" borderId="18" xfId="19" applyFont="1" applyFill="1" applyBorder="1" applyAlignment="1">
      <alignment horizontal="center" vertical="center" wrapText="1"/>
    </xf>
    <xf numFmtId="0" fontId="27" fillId="6" borderId="1" xfId="19" applyFont="1" applyFill="1" applyBorder="1" applyAlignment="1">
      <alignment horizontal="center" vertical="center" wrapText="1"/>
    </xf>
    <xf numFmtId="0" fontId="27" fillId="6" borderId="11" xfId="19" applyFont="1" applyFill="1" applyBorder="1" applyAlignment="1">
      <alignment horizontal="center" vertical="center" wrapText="1"/>
    </xf>
    <xf numFmtId="0" fontId="28" fillId="6" borderId="1" xfId="19" applyFont="1" applyFill="1" applyBorder="1" applyAlignment="1">
      <alignment horizontal="center" vertical="center" wrapText="1"/>
    </xf>
    <xf numFmtId="0" fontId="28" fillId="6" borderId="11" xfId="19" applyFont="1" applyFill="1" applyBorder="1" applyAlignment="1">
      <alignment horizontal="center" vertical="center" wrapText="1"/>
    </xf>
    <xf numFmtId="0" fontId="15" fillId="6" borderId="36" xfId="19" applyFont="1" applyFill="1" applyBorder="1" applyAlignment="1">
      <alignment horizontal="center" vertical="center" wrapText="1"/>
    </xf>
    <xf numFmtId="0" fontId="15" fillId="6" borderId="37" xfId="19" applyFont="1" applyFill="1" applyBorder="1" applyAlignment="1">
      <alignment horizontal="center" vertical="center" wrapText="1"/>
    </xf>
    <xf numFmtId="0" fontId="2" fillId="6" borderId="36" xfId="19" applyFont="1" applyFill="1" applyBorder="1" applyAlignment="1">
      <alignment horizontal="center" vertical="center" wrapText="1"/>
    </xf>
    <xf numFmtId="0" fontId="2" fillId="6" borderId="37" xfId="19" applyFont="1" applyFill="1" applyBorder="1" applyAlignment="1">
      <alignment horizontal="center" vertical="center" wrapText="1"/>
    </xf>
    <xf numFmtId="0" fontId="2" fillId="6" borderId="24" xfId="19" applyFont="1" applyFill="1" applyBorder="1" applyAlignment="1">
      <alignment horizontal="center" vertical="center" wrapText="1"/>
    </xf>
    <xf numFmtId="0" fontId="2" fillId="6" borderId="27" xfId="19" applyFont="1" applyFill="1" applyBorder="1" applyAlignment="1">
      <alignment horizontal="center" vertical="center" wrapText="1"/>
    </xf>
    <xf numFmtId="0" fontId="2" fillId="6" borderId="45" xfId="19" applyFont="1" applyFill="1" applyBorder="1" applyAlignment="1">
      <alignment horizontal="center" vertical="center" wrapText="1"/>
    </xf>
    <xf numFmtId="0" fontId="2" fillId="6" borderId="41" xfId="19" applyFont="1" applyFill="1" applyBorder="1" applyAlignment="1">
      <alignment horizontal="center" vertical="center" wrapText="1"/>
    </xf>
    <xf numFmtId="0" fontId="4" fillId="10" borderId="5" xfId="0" applyFont="1" applyFill="1" applyBorder="1" applyAlignment="1">
      <alignment horizontal="justify" vertical="center" wrapText="1"/>
    </xf>
    <xf numFmtId="0" fontId="4" fillId="10" borderId="1" xfId="0" applyFont="1" applyFill="1" applyBorder="1" applyAlignment="1">
      <alignment horizontal="justify" vertical="center" wrapText="1"/>
    </xf>
    <xf numFmtId="0" fontId="4" fillId="10" borderId="4" xfId="0" applyFont="1" applyFill="1" applyBorder="1" applyAlignment="1">
      <alignment horizontal="justify" vertical="center" wrapText="1"/>
    </xf>
    <xf numFmtId="0" fontId="2" fillId="6" borderId="7" xfId="19" applyFont="1" applyFill="1" applyBorder="1" applyAlignment="1">
      <alignment horizontal="center" vertical="center" wrapText="1"/>
    </xf>
    <xf numFmtId="0" fontId="2" fillId="6" borderId="1"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11" fillId="6" borderId="56"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0" fillId="9" borderId="34" xfId="0" applyFill="1" applyBorder="1" applyAlignment="1">
      <alignment horizontal="center"/>
    </xf>
    <xf numFmtId="0" fontId="0" fillId="9" borderId="30" xfId="0" applyFill="1" applyBorder="1" applyAlignment="1">
      <alignment horizontal="center"/>
    </xf>
    <xf numFmtId="0" fontId="0" fillId="9" borderId="58" xfId="0" applyFill="1" applyBorder="1" applyAlignment="1">
      <alignment horizontal="center"/>
    </xf>
    <xf numFmtId="3" fontId="5" fillId="0" borderId="4" xfId="0" applyNumberFormat="1" applyFont="1" applyFill="1" applyBorder="1" applyAlignment="1">
      <alignment horizontal="center" vertical="center" wrapText="1"/>
    </xf>
    <xf numFmtId="172" fontId="0" fillId="0" borderId="4" xfId="0" applyNumberFormat="1" applyFill="1" applyBorder="1"/>
    <xf numFmtId="172" fontId="0" fillId="9" borderId="4" xfId="0" applyNumberFormat="1" applyFill="1" applyBorder="1"/>
    <xf numFmtId="3" fontId="5" fillId="9" borderId="4" xfId="0" applyNumberFormat="1" applyFont="1" applyFill="1" applyBorder="1" applyAlignment="1">
      <alignment horizontal="center" vertical="center" wrapText="1"/>
    </xf>
    <xf numFmtId="3" fontId="5" fillId="9" borderId="4" xfId="0" applyNumberFormat="1" applyFont="1" applyFill="1" applyBorder="1" applyAlignment="1">
      <alignment horizontal="center" vertical="center"/>
    </xf>
    <xf numFmtId="0" fontId="4" fillId="9" borderId="4" xfId="0" applyFont="1" applyFill="1" applyBorder="1" applyAlignment="1">
      <alignment horizontal="center" wrapText="1"/>
    </xf>
    <xf numFmtId="0" fontId="2" fillId="9" borderId="34" xfId="0" applyFont="1" applyFill="1" applyBorder="1" applyAlignment="1">
      <alignment horizontal="center" vertical="center" wrapText="1"/>
    </xf>
    <xf numFmtId="0" fontId="2" fillId="9" borderId="30"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0" fillId="9" borderId="26" xfId="0" applyFill="1" applyBorder="1" applyAlignment="1">
      <alignment horizontal="center"/>
    </xf>
    <xf numFmtId="0" fontId="0" fillId="9" borderId="25" xfId="0" applyFill="1" applyBorder="1" applyAlignment="1">
      <alignment horizontal="center"/>
    </xf>
    <xf numFmtId="0" fontId="0" fillId="9" borderId="59" xfId="0" applyFill="1" applyBorder="1" applyAlignment="1">
      <alignment horizontal="center"/>
    </xf>
    <xf numFmtId="3" fontId="5" fillId="0" borderId="3" xfId="0" applyNumberFormat="1" applyFont="1" applyFill="1" applyBorder="1" applyAlignment="1">
      <alignment horizontal="center" vertical="center"/>
    </xf>
    <xf numFmtId="3" fontId="5" fillId="9" borderId="3" xfId="0" applyNumberFormat="1" applyFont="1" applyFill="1" applyBorder="1" applyAlignment="1">
      <alignment horizontal="center" vertical="center"/>
    </xf>
    <xf numFmtId="0" fontId="36" fillId="9" borderId="3"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5" xfId="0" applyFont="1" applyFill="1" applyBorder="1" applyAlignment="1">
      <alignment horizontal="center" vertical="center" wrapText="1"/>
    </xf>
    <xf numFmtId="0" fontId="2" fillId="9" borderId="27" xfId="0" applyFont="1" applyFill="1" applyBorder="1" applyAlignment="1">
      <alignment horizontal="center" vertical="center" wrapText="1"/>
    </xf>
    <xf numFmtId="168" fontId="33" fillId="0" borderId="4" xfId="0" applyNumberFormat="1" applyFont="1" applyFill="1" applyBorder="1" applyAlignment="1">
      <alignment horizontal="center" vertical="center" wrapText="1"/>
    </xf>
    <xf numFmtId="3" fontId="33"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30" fillId="0" borderId="23" xfId="0" applyNumberFormat="1" applyFont="1" applyFill="1" applyBorder="1" applyAlignment="1">
      <alignment horizontal="center" vertical="center"/>
    </xf>
    <xf numFmtId="3" fontId="30" fillId="0" borderId="3" xfId="0" applyNumberFormat="1" applyFont="1" applyFill="1" applyBorder="1" applyAlignment="1">
      <alignment horizontal="center" vertical="center"/>
    </xf>
    <xf numFmtId="3" fontId="30" fillId="0" borderId="1" xfId="0" applyNumberFormat="1" applyFont="1" applyFill="1" applyBorder="1" applyAlignment="1">
      <alignment horizontal="center" vertical="center"/>
    </xf>
  </cellXfs>
  <cellStyles count="24">
    <cellStyle name="Coma 2" xfId="1"/>
    <cellStyle name="Coma 2 2" xfId="2"/>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3" xfId="14"/>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ual 2" xfId="22"/>
    <cellStyle name="Porcentual 2 2" xfId="23"/>
  </cellStyles>
  <dxfs count="0"/>
  <tableStyles count="0" defaultTableStyle="TableStyleMedium9" defaultPivotStyle="PivotStyleLight16"/>
  <colors>
    <mruColors>
      <color rgb="FF7BB800"/>
      <color rgb="FF669900"/>
      <color rgb="FF9CD35F"/>
      <color rgb="FF76B53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1266825</xdr:colOff>
      <xdr:row>1</xdr:row>
      <xdr:rowOff>174625</xdr:rowOff>
    </xdr:from>
    <xdr:to>
      <xdr:col>3</xdr:col>
      <xdr:colOff>986518</xdr:colOff>
      <xdr:row>4</xdr:row>
      <xdr:rowOff>405946</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854200" y="444500"/>
          <a:ext cx="1704068" cy="143782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10971"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1808513</xdr:colOff>
      <xdr:row>0</xdr:row>
      <xdr:rowOff>75625</xdr:rowOff>
    </xdr:from>
    <xdr:to>
      <xdr:col>2</xdr:col>
      <xdr:colOff>1157844</xdr:colOff>
      <xdr:row>3</xdr:row>
      <xdr:rowOff>134589</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522763" y="75625"/>
          <a:ext cx="759031" cy="630464"/>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1.SDA/AppData/Local/Temp/Territorializaci&#243;n1029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5"/>
  <sheetViews>
    <sheetView tabSelected="1" view="pageBreakPreview" zoomScale="60" zoomScaleNormal="55" workbookViewId="0">
      <selection activeCell="A2" sqref="A2:F5"/>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25.42578125" style="1" customWidth="1"/>
    <col min="7" max="7" width="16.28515625" style="1" customWidth="1"/>
    <col min="8" max="8" width="12.85546875" style="1" customWidth="1"/>
    <col min="9" max="9" width="13.5703125" style="19" bestFit="1" customWidth="1"/>
    <col min="10" max="10" width="12.7109375" style="29" customWidth="1"/>
    <col min="11" max="11" width="12.7109375" style="19" customWidth="1"/>
    <col min="12" max="12" width="19" style="30" customWidth="1"/>
    <col min="13" max="13" width="12.7109375" style="29" customWidth="1"/>
    <col min="14" max="14" width="14.28515625" style="29" customWidth="1"/>
    <col min="15" max="16" width="12.7109375" style="29" customWidth="1"/>
    <col min="17" max="17" width="12.7109375" style="30" customWidth="1"/>
    <col min="18" max="18" width="9" style="29" customWidth="1"/>
    <col min="19" max="19" width="12.7109375" style="29" customWidth="1"/>
    <col min="20" max="20" width="11.7109375" style="29" customWidth="1"/>
    <col min="21" max="21" width="12.7109375" style="29" customWidth="1"/>
    <col min="22" max="22" width="12.7109375" style="30" customWidth="1"/>
    <col min="23" max="26" width="12.7109375" style="29" customWidth="1"/>
    <col min="27" max="32" width="12.7109375" style="30" customWidth="1"/>
    <col min="33" max="33" width="12.85546875" style="1" customWidth="1"/>
    <col min="34" max="34" width="16.5703125" style="1" customWidth="1"/>
    <col min="35" max="35" width="12.85546875" style="1" customWidth="1"/>
    <col min="36" max="36" width="9.85546875" style="1" customWidth="1"/>
    <col min="37" max="37" width="13.140625" style="1" customWidth="1"/>
    <col min="38" max="38" width="12.28515625" style="1" customWidth="1"/>
    <col min="39" max="39" width="49.42578125" style="1" customWidth="1"/>
    <col min="40" max="40" width="18.5703125" style="1" customWidth="1"/>
    <col min="41" max="41" width="21.42578125" style="1" customWidth="1"/>
    <col min="42" max="42" width="80" style="1" customWidth="1"/>
    <col min="43" max="43" width="44.42578125" style="1" customWidth="1"/>
    <col min="44" max="16384" width="11.42578125" style="1"/>
  </cols>
  <sheetData>
    <row r="1" spans="1:43" ht="21" customHeight="1" thickBot="1" x14ac:dyDescent="0.3">
      <c r="A1" s="4"/>
      <c r="B1" s="4"/>
      <c r="C1" s="4"/>
      <c r="D1" s="4"/>
      <c r="E1" s="4"/>
      <c r="F1" s="4"/>
      <c r="G1" s="4"/>
      <c r="H1" s="4"/>
      <c r="I1" s="18"/>
      <c r="J1" s="18"/>
      <c r="K1" s="18"/>
      <c r="L1" s="18"/>
      <c r="M1" s="18"/>
      <c r="N1" s="18"/>
      <c r="O1" s="18"/>
      <c r="P1" s="18"/>
      <c r="Q1" s="18"/>
      <c r="R1" s="18"/>
      <c r="S1" s="18"/>
      <c r="T1" s="18"/>
      <c r="U1" s="18"/>
      <c r="V1" s="18"/>
      <c r="W1" s="18"/>
      <c r="X1" s="18"/>
      <c r="Y1" s="18"/>
      <c r="Z1" s="18"/>
      <c r="AA1" s="18"/>
      <c r="AB1" s="18"/>
      <c r="AC1" s="18"/>
      <c r="AD1" s="18"/>
      <c r="AE1" s="18"/>
      <c r="AF1" s="18"/>
      <c r="AG1" s="4"/>
      <c r="AH1" s="4"/>
      <c r="AI1" s="4"/>
      <c r="AJ1" s="4"/>
      <c r="AK1" s="4"/>
      <c r="AL1" s="4"/>
      <c r="AM1" s="4"/>
      <c r="AN1" s="4"/>
      <c r="AO1" s="4"/>
      <c r="AP1" s="4"/>
      <c r="AQ1" s="4"/>
    </row>
    <row r="2" spans="1:43" ht="38.25" customHeight="1" x14ac:dyDescent="0.25">
      <c r="A2" s="284"/>
      <c r="B2" s="285"/>
      <c r="C2" s="285"/>
      <c r="D2" s="285"/>
      <c r="E2" s="285"/>
      <c r="F2" s="286"/>
      <c r="G2" s="291" t="s">
        <v>0</v>
      </c>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2"/>
    </row>
    <row r="3" spans="1:43" ht="28.5" customHeight="1" x14ac:dyDescent="0.25">
      <c r="A3" s="287"/>
      <c r="B3" s="288"/>
      <c r="C3" s="288"/>
      <c r="D3" s="288"/>
      <c r="E3" s="288"/>
      <c r="F3" s="289"/>
      <c r="G3" s="277" t="s">
        <v>126</v>
      </c>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8"/>
    </row>
    <row r="4" spans="1:43" ht="27.75" customHeight="1" x14ac:dyDescent="0.25">
      <c r="A4" s="287"/>
      <c r="B4" s="288"/>
      <c r="C4" s="288"/>
      <c r="D4" s="288"/>
      <c r="E4" s="288"/>
      <c r="F4" s="289"/>
      <c r="G4" s="277" t="s">
        <v>1</v>
      </c>
      <c r="H4" s="277"/>
      <c r="I4" s="277"/>
      <c r="J4" s="277"/>
      <c r="K4" s="277"/>
      <c r="L4" s="277"/>
      <c r="M4" s="277"/>
      <c r="N4" s="277"/>
      <c r="O4" s="277"/>
      <c r="P4" s="277" t="s">
        <v>106</v>
      </c>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8"/>
    </row>
    <row r="5" spans="1:43" ht="36.6" customHeight="1" x14ac:dyDescent="0.25">
      <c r="A5" s="287"/>
      <c r="B5" s="288"/>
      <c r="C5" s="288"/>
      <c r="D5" s="288"/>
      <c r="E5" s="288"/>
      <c r="F5" s="289"/>
      <c r="G5" s="277" t="s">
        <v>3</v>
      </c>
      <c r="H5" s="277"/>
      <c r="I5" s="277"/>
      <c r="J5" s="277"/>
      <c r="K5" s="277"/>
      <c r="L5" s="277"/>
      <c r="M5" s="277"/>
      <c r="N5" s="277"/>
      <c r="O5" s="277"/>
      <c r="P5" s="277" t="s">
        <v>137</v>
      </c>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8"/>
    </row>
    <row r="6" spans="1:43" ht="15.75" x14ac:dyDescent="0.25">
      <c r="A6" s="42"/>
      <c r="B6" s="43"/>
      <c r="C6" s="43"/>
      <c r="D6" s="43"/>
      <c r="E6" s="43"/>
      <c r="F6" s="43"/>
      <c r="G6" s="43"/>
      <c r="H6" s="43"/>
      <c r="I6" s="44"/>
      <c r="J6" s="44"/>
      <c r="K6" s="44"/>
      <c r="L6" s="44"/>
      <c r="M6" s="44"/>
      <c r="N6" s="44"/>
      <c r="O6" s="44"/>
      <c r="P6" s="44"/>
      <c r="Q6" s="44"/>
      <c r="R6" s="44"/>
      <c r="S6" s="44"/>
      <c r="T6" s="44"/>
      <c r="U6" s="44"/>
      <c r="V6" s="44"/>
      <c r="W6" s="44"/>
      <c r="X6" s="44"/>
      <c r="Y6" s="44"/>
      <c r="Z6" s="44"/>
      <c r="AA6" s="44"/>
      <c r="AB6" s="44"/>
      <c r="AC6" s="44"/>
      <c r="AD6" s="44"/>
      <c r="AE6" s="44"/>
      <c r="AF6" s="44"/>
      <c r="AG6" s="43"/>
      <c r="AH6" s="43"/>
      <c r="AI6" s="43"/>
      <c r="AJ6" s="43"/>
      <c r="AK6" s="43"/>
      <c r="AL6" s="43"/>
      <c r="AM6" s="43"/>
      <c r="AN6" s="43"/>
      <c r="AO6" s="43"/>
      <c r="AP6" s="43"/>
      <c r="AQ6" s="45"/>
    </row>
    <row r="7" spans="1:43" ht="30" customHeight="1" x14ac:dyDescent="0.25">
      <c r="A7" s="295" t="s">
        <v>4</v>
      </c>
      <c r="B7" s="277"/>
      <c r="C7" s="277"/>
      <c r="D7" s="277"/>
      <c r="E7" s="277"/>
      <c r="F7" s="277"/>
      <c r="G7" s="277"/>
      <c r="H7" s="277"/>
      <c r="I7" s="277"/>
      <c r="J7" s="277"/>
      <c r="K7" s="277"/>
      <c r="L7" s="277"/>
      <c r="M7" s="277"/>
      <c r="N7" s="277"/>
      <c r="O7" s="277"/>
      <c r="P7" s="298" t="s">
        <v>139</v>
      </c>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9"/>
    </row>
    <row r="8" spans="1:43" ht="34.9" customHeight="1" thickBot="1" x14ac:dyDescent="0.3">
      <c r="A8" s="296" t="s">
        <v>2</v>
      </c>
      <c r="B8" s="297"/>
      <c r="C8" s="297" t="s">
        <v>2</v>
      </c>
      <c r="D8" s="297"/>
      <c r="E8" s="297"/>
      <c r="F8" s="297"/>
      <c r="G8" s="297"/>
      <c r="H8" s="297"/>
      <c r="I8" s="297"/>
      <c r="J8" s="297"/>
      <c r="K8" s="297"/>
      <c r="L8" s="297"/>
      <c r="M8" s="297"/>
      <c r="N8" s="297"/>
      <c r="O8" s="297"/>
      <c r="P8" s="293" t="s">
        <v>140</v>
      </c>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4"/>
    </row>
    <row r="9" spans="1:43" ht="36" customHeight="1" thickBot="1" x14ac:dyDescent="0.3">
      <c r="A9" s="39"/>
      <c r="B9" s="40"/>
      <c r="C9" s="40"/>
      <c r="D9" s="40"/>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3"/>
      <c r="AH9" s="43"/>
      <c r="AI9" s="43"/>
      <c r="AJ9" s="43"/>
      <c r="AK9" s="43"/>
      <c r="AL9" s="43"/>
      <c r="AM9" s="43"/>
      <c r="AN9" s="43"/>
      <c r="AO9" s="43"/>
      <c r="AP9" s="43"/>
      <c r="AQ9" s="45"/>
    </row>
    <row r="10" spans="1:43" s="2" customFormat="1" ht="39" customHeight="1" x14ac:dyDescent="0.25">
      <c r="A10" s="290" t="s">
        <v>82</v>
      </c>
      <c r="B10" s="273"/>
      <c r="C10" s="273" t="s">
        <v>85</v>
      </c>
      <c r="D10" s="273"/>
      <c r="E10" s="273" t="s">
        <v>87</v>
      </c>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t="s">
        <v>95</v>
      </c>
      <c r="AL10" s="273" t="s">
        <v>96</v>
      </c>
      <c r="AM10" s="269" t="s">
        <v>212</v>
      </c>
      <c r="AN10" s="269" t="s">
        <v>97</v>
      </c>
      <c r="AO10" s="269" t="s">
        <v>98</v>
      </c>
      <c r="AP10" s="269" t="s">
        <v>99</v>
      </c>
      <c r="AQ10" s="271" t="s">
        <v>100</v>
      </c>
    </row>
    <row r="11" spans="1:43" s="3" customFormat="1" ht="30.75" customHeight="1" x14ac:dyDescent="0.2">
      <c r="A11" s="279" t="s">
        <v>83</v>
      </c>
      <c r="B11" s="274" t="s">
        <v>84</v>
      </c>
      <c r="C11" s="274" t="s">
        <v>71</v>
      </c>
      <c r="D11" s="274" t="s">
        <v>86</v>
      </c>
      <c r="E11" s="274" t="s">
        <v>88</v>
      </c>
      <c r="F11" s="274" t="s">
        <v>89</v>
      </c>
      <c r="G11" s="274" t="s">
        <v>90</v>
      </c>
      <c r="H11" s="274" t="s">
        <v>91</v>
      </c>
      <c r="I11" s="274" t="s">
        <v>92</v>
      </c>
      <c r="J11" s="300" t="s">
        <v>93</v>
      </c>
      <c r="K11" s="301"/>
      <c r="L11" s="301"/>
      <c r="M11" s="301"/>
      <c r="N11" s="301"/>
      <c r="O11" s="301"/>
      <c r="P11" s="301"/>
      <c r="Q11" s="301"/>
      <c r="R11" s="301"/>
      <c r="S11" s="301"/>
      <c r="T11" s="301"/>
      <c r="U11" s="301"/>
      <c r="V11" s="301"/>
      <c r="W11" s="301"/>
      <c r="X11" s="301"/>
      <c r="Y11" s="301"/>
      <c r="Z11" s="301"/>
      <c r="AA11" s="301"/>
      <c r="AB11" s="301"/>
      <c r="AC11" s="301"/>
      <c r="AD11" s="301"/>
      <c r="AE11" s="301"/>
      <c r="AF11" s="302"/>
      <c r="AG11" s="276" t="s">
        <v>94</v>
      </c>
      <c r="AH11" s="276"/>
      <c r="AI11" s="276"/>
      <c r="AJ11" s="276"/>
      <c r="AK11" s="274"/>
      <c r="AL11" s="274"/>
      <c r="AM11" s="270"/>
      <c r="AN11" s="270"/>
      <c r="AO11" s="270"/>
      <c r="AP11" s="270"/>
      <c r="AQ11" s="272"/>
    </row>
    <row r="12" spans="1:43" s="3" customFormat="1" ht="34.5" customHeight="1" x14ac:dyDescent="0.2">
      <c r="A12" s="279"/>
      <c r="B12" s="274"/>
      <c r="C12" s="274"/>
      <c r="D12" s="274"/>
      <c r="E12" s="274"/>
      <c r="F12" s="274"/>
      <c r="G12" s="274"/>
      <c r="H12" s="274"/>
      <c r="I12" s="274"/>
      <c r="J12" s="276">
        <v>2016</v>
      </c>
      <c r="K12" s="276"/>
      <c r="L12" s="276"/>
      <c r="M12" s="276">
        <v>2017</v>
      </c>
      <c r="N12" s="276"/>
      <c r="O12" s="276"/>
      <c r="P12" s="276"/>
      <c r="Q12" s="276"/>
      <c r="R12" s="276">
        <v>2018</v>
      </c>
      <c r="S12" s="276"/>
      <c r="T12" s="276"/>
      <c r="U12" s="276"/>
      <c r="V12" s="276"/>
      <c r="W12" s="276">
        <v>2019</v>
      </c>
      <c r="X12" s="276"/>
      <c r="Y12" s="276"/>
      <c r="Z12" s="276"/>
      <c r="AA12" s="276"/>
      <c r="AB12" s="276">
        <v>2020</v>
      </c>
      <c r="AC12" s="276"/>
      <c r="AD12" s="276"/>
      <c r="AE12" s="276"/>
      <c r="AF12" s="276"/>
      <c r="AG12" s="274" t="s">
        <v>5</v>
      </c>
      <c r="AH12" s="274" t="s">
        <v>6</v>
      </c>
      <c r="AI12" s="274" t="s">
        <v>7</v>
      </c>
      <c r="AJ12" s="274" t="s">
        <v>8</v>
      </c>
      <c r="AK12" s="274"/>
      <c r="AL12" s="274"/>
      <c r="AM12" s="270"/>
      <c r="AN12" s="270"/>
      <c r="AO12" s="270"/>
      <c r="AP12" s="270"/>
      <c r="AQ12" s="272"/>
    </row>
    <row r="13" spans="1:43" s="3" customFormat="1" ht="44.25" customHeight="1" x14ac:dyDescent="0.2">
      <c r="A13" s="280"/>
      <c r="B13" s="275"/>
      <c r="C13" s="275"/>
      <c r="D13" s="275"/>
      <c r="E13" s="275"/>
      <c r="F13" s="275"/>
      <c r="G13" s="275"/>
      <c r="H13" s="275"/>
      <c r="I13" s="275"/>
      <c r="J13" s="62" t="s">
        <v>7</v>
      </c>
      <c r="K13" s="62" t="s">
        <v>8</v>
      </c>
      <c r="L13" s="62" t="s">
        <v>31</v>
      </c>
      <c r="M13" s="62" t="s">
        <v>5</v>
      </c>
      <c r="N13" s="62" t="s">
        <v>6</v>
      </c>
      <c r="O13" s="62" t="s">
        <v>7</v>
      </c>
      <c r="P13" s="62" t="s">
        <v>8</v>
      </c>
      <c r="Q13" s="62" t="s">
        <v>31</v>
      </c>
      <c r="R13" s="62" t="s">
        <v>5</v>
      </c>
      <c r="S13" s="62" t="s">
        <v>6</v>
      </c>
      <c r="T13" s="62" t="s">
        <v>7</v>
      </c>
      <c r="U13" s="62" t="s">
        <v>8</v>
      </c>
      <c r="V13" s="62" t="s">
        <v>31</v>
      </c>
      <c r="W13" s="62" t="s">
        <v>5</v>
      </c>
      <c r="X13" s="62" t="s">
        <v>6</v>
      </c>
      <c r="Y13" s="62" t="s">
        <v>7</v>
      </c>
      <c r="Z13" s="62" t="s">
        <v>8</v>
      </c>
      <c r="AA13" s="62" t="s">
        <v>31</v>
      </c>
      <c r="AB13" s="62" t="s">
        <v>5</v>
      </c>
      <c r="AC13" s="62" t="s">
        <v>6</v>
      </c>
      <c r="AD13" s="62" t="s">
        <v>7</v>
      </c>
      <c r="AE13" s="62" t="s">
        <v>8</v>
      </c>
      <c r="AF13" s="62" t="s">
        <v>31</v>
      </c>
      <c r="AG13" s="275"/>
      <c r="AH13" s="275"/>
      <c r="AI13" s="275"/>
      <c r="AJ13" s="275"/>
      <c r="AK13" s="275"/>
      <c r="AL13" s="275"/>
      <c r="AM13" s="270"/>
      <c r="AN13" s="270"/>
      <c r="AO13" s="270"/>
      <c r="AP13" s="270"/>
      <c r="AQ13" s="272"/>
    </row>
    <row r="14" spans="1:43" s="3" customFormat="1" ht="273.60000000000002" customHeight="1" x14ac:dyDescent="0.2">
      <c r="A14" s="170">
        <v>181</v>
      </c>
      <c r="B14" s="171" t="s">
        <v>215</v>
      </c>
      <c r="C14" s="28">
        <v>433</v>
      </c>
      <c r="D14" s="24" t="s">
        <v>152</v>
      </c>
      <c r="E14" s="152">
        <v>367</v>
      </c>
      <c r="F14" s="179" t="s">
        <v>216</v>
      </c>
      <c r="G14" s="153" t="s">
        <v>153</v>
      </c>
      <c r="H14" s="153" t="s">
        <v>119</v>
      </c>
      <c r="I14" s="192">
        <f>+J14+M14+R14+W14+AB14</f>
        <v>14</v>
      </c>
      <c r="J14" s="192">
        <v>1</v>
      </c>
      <c r="K14" s="192">
        <v>1</v>
      </c>
      <c r="L14" s="192"/>
      <c r="M14" s="192">
        <v>3</v>
      </c>
      <c r="N14" s="192"/>
      <c r="O14" s="192"/>
      <c r="P14" s="192"/>
      <c r="Q14" s="193"/>
      <c r="R14" s="192">
        <v>4</v>
      </c>
      <c r="S14" s="194"/>
      <c r="T14" s="194"/>
      <c r="U14" s="195"/>
      <c r="V14" s="196"/>
      <c r="W14" s="192">
        <v>4</v>
      </c>
      <c r="X14" s="192"/>
      <c r="Y14" s="192"/>
      <c r="Z14" s="192"/>
      <c r="AA14" s="192"/>
      <c r="AB14" s="192">
        <v>2</v>
      </c>
      <c r="AC14" s="64"/>
      <c r="AD14" s="64"/>
      <c r="AE14" s="63"/>
      <c r="AF14" s="63"/>
      <c r="AG14" s="28"/>
      <c r="AH14" s="28"/>
      <c r="AI14" s="197">
        <v>0.1</v>
      </c>
      <c r="AJ14" s="28">
        <v>1</v>
      </c>
      <c r="AK14" s="60">
        <f>+AJ14/K14</f>
        <v>1</v>
      </c>
      <c r="AL14" s="60">
        <f>+AJ14/I14</f>
        <v>7.1428571428571425E-2</v>
      </c>
      <c r="AM14" s="264" t="s">
        <v>190</v>
      </c>
      <c r="AN14" s="87" t="s">
        <v>105</v>
      </c>
      <c r="AO14" s="87" t="s">
        <v>105</v>
      </c>
      <c r="AP14" s="198" t="s">
        <v>189</v>
      </c>
      <c r="AQ14" s="198" t="s">
        <v>207</v>
      </c>
    </row>
    <row r="15" spans="1:43" ht="90.75" customHeight="1" thickBot="1" x14ac:dyDescent="0.3">
      <c r="A15" s="36"/>
      <c r="B15" s="37"/>
      <c r="C15" s="281" t="s">
        <v>101</v>
      </c>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3"/>
    </row>
  </sheetData>
  <mergeCells count="42">
    <mergeCell ref="C15:AQ15"/>
    <mergeCell ref="A2:F5"/>
    <mergeCell ref="A10:B10"/>
    <mergeCell ref="G2:AQ2"/>
    <mergeCell ref="G3:AQ3"/>
    <mergeCell ref="P8:AQ8"/>
    <mergeCell ref="G4:O4"/>
    <mergeCell ref="C10:D10"/>
    <mergeCell ref="A7:O7"/>
    <mergeCell ref="A8:O8"/>
    <mergeCell ref="P7:AQ7"/>
    <mergeCell ref="AO10:AO13"/>
    <mergeCell ref="P4:AQ4"/>
    <mergeCell ref="G5:O5"/>
    <mergeCell ref="AB12:AF12"/>
    <mergeCell ref="J11:AF11"/>
    <mergeCell ref="P5:AQ5"/>
    <mergeCell ref="A11:A13"/>
    <mergeCell ref="B11:B13"/>
    <mergeCell ref="C11:C13"/>
    <mergeCell ref="D11:D13"/>
    <mergeCell ref="AG11:AJ11"/>
    <mergeCell ref="J12:L12"/>
    <mergeCell ref="M12:Q12"/>
    <mergeCell ref="E11:E13"/>
    <mergeCell ref="I11:I13"/>
    <mergeCell ref="AP10:AP13"/>
    <mergeCell ref="AQ10:AQ13"/>
    <mergeCell ref="F11:F13"/>
    <mergeCell ref="G11:G13"/>
    <mergeCell ref="AI12:AI13"/>
    <mergeCell ref="AJ12:AJ13"/>
    <mergeCell ref="AK10:AK13"/>
    <mergeCell ref="AL10:AL13"/>
    <mergeCell ref="AN10:AN13"/>
    <mergeCell ref="R12:V12"/>
    <mergeCell ref="W12:AA12"/>
    <mergeCell ref="AM10:AM13"/>
    <mergeCell ref="E10:AJ10"/>
    <mergeCell ref="H11:H13"/>
    <mergeCell ref="AG12:AG13"/>
    <mergeCell ref="AH12:AH13"/>
  </mergeCells>
  <phoneticPr fontId="9" type="noConversion"/>
  <printOptions horizontalCentered="1" verticalCentered="1"/>
  <pageMargins left="0" right="0" top="0.55118110236220474" bottom="0" header="0.31496062992125984" footer="0.31496062992125984"/>
  <pageSetup scale="32" fitToWidth="0" orientation="landscape" r:id="rId1"/>
  <colBreaks count="1" manualBreakCount="1">
    <brk id="32" max="1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3"/>
  <sheetViews>
    <sheetView view="pageBreakPreview" zoomScale="60" zoomScaleNormal="70" workbookViewId="0">
      <selection activeCell="AP9" sqref="AP9:AP14"/>
    </sheetView>
  </sheetViews>
  <sheetFormatPr baseColWidth="10" defaultColWidth="11.42578125" defaultRowHeight="15.75" x14ac:dyDescent="0.25"/>
  <cols>
    <col min="1" max="1" width="19.5703125" style="1" customWidth="1"/>
    <col min="2" max="2" width="7.7109375" style="1" customWidth="1"/>
    <col min="3" max="3" width="21.5703125" style="1" customWidth="1"/>
    <col min="4" max="4" width="18.42578125" style="1" customWidth="1"/>
    <col min="5" max="5" width="13.28515625" style="6" customWidth="1"/>
    <col min="6" max="6" width="11.85546875" style="6" customWidth="1"/>
    <col min="7" max="7" width="13.85546875" style="25" customWidth="1"/>
    <col min="8" max="8" width="17.7109375" style="7" customWidth="1"/>
    <col min="9" max="9" width="15.28515625" style="7" customWidth="1"/>
    <col min="10" max="10" width="18.140625" style="7" customWidth="1"/>
    <col min="11" max="11" width="18.28515625" style="7" customWidth="1"/>
    <col min="12" max="15" width="16.85546875" style="7" customWidth="1"/>
    <col min="16" max="16" width="18.28515625" style="7" customWidth="1"/>
    <col min="17" max="17" width="16" style="7" customWidth="1"/>
    <col min="18" max="18" width="18.28515625" style="7" customWidth="1"/>
    <col min="19" max="19" width="17.140625" style="7" customWidth="1"/>
    <col min="20" max="20" width="15.5703125" style="7" customWidth="1"/>
    <col min="21" max="21" width="15.28515625" style="7" customWidth="1"/>
    <col min="22" max="24" width="16.140625" style="7" customWidth="1"/>
    <col min="25" max="25" width="16.28515625" style="7" customWidth="1"/>
    <col min="26" max="26" width="18.28515625" style="7" customWidth="1"/>
    <col min="27" max="30" width="16.28515625" style="7" customWidth="1"/>
    <col min="31" max="31" width="18.28515625" style="7" customWidth="1"/>
    <col min="32" max="32" width="19" style="1" customWidth="1"/>
    <col min="33" max="33" width="23.28515625" style="1" customWidth="1"/>
    <col min="34" max="34" width="19.140625" style="19" customWidth="1"/>
    <col min="35" max="35" width="23.28515625" style="19" customWidth="1"/>
    <col min="36" max="36" width="13.42578125" style="1" customWidth="1"/>
    <col min="37" max="37" width="13.7109375" style="1" customWidth="1"/>
    <col min="38" max="38" width="88.5703125" style="1" customWidth="1"/>
    <col min="39" max="39" width="24" style="1" customWidth="1"/>
    <col min="40" max="40" width="25.7109375" style="1" customWidth="1"/>
    <col min="41" max="41" width="50.7109375" style="1" customWidth="1"/>
    <col min="42" max="42" width="49.7109375" style="1" customWidth="1"/>
    <col min="43" max="16384" width="11.42578125" style="1"/>
  </cols>
  <sheetData>
    <row r="1" spans="1:42" ht="38.25" customHeight="1" x14ac:dyDescent="0.25">
      <c r="A1" s="345"/>
      <c r="B1" s="346"/>
      <c r="C1" s="346"/>
      <c r="D1" s="346"/>
      <c r="E1" s="346"/>
      <c r="F1" s="512" t="s">
        <v>0</v>
      </c>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row>
    <row r="2" spans="1:42" ht="30.75" customHeight="1" x14ac:dyDescent="0.25">
      <c r="A2" s="347"/>
      <c r="B2" s="348"/>
      <c r="C2" s="348"/>
      <c r="D2" s="348"/>
      <c r="E2" s="348"/>
      <c r="F2" s="512" t="s">
        <v>103</v>
      </c>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row>
    <row r="3" spans="1:42" ht="35.450000000000003" customHeight="1" x14ac:dyDescent="0.25">
      <c r="A3" s="347"/>
      <c r="B3" s="348"/>
      <c r="C3" s="348"/>
      <c r="D3" s="348"/>
      <c r="E3" s="348"/>
      <c r="F3" s="351" t="s">
        <v>1</v>
      </c>
      <c r="G3" s="352"/>
      <c r="H3" s="352"/>
      <c r="I3" s="352"/>
      <c r="J3" s="352"/>
      <c r="K3" s="352"/>
      <c r="L3" s="352"/>
      <c r="M3" s="352"/>
      <c r="N3" s="514"/>
      <c r="O3" s="512" t="s">
        <v>106</v>
      </c>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row>
    <row r="4" spans="1:42" ht="34.9" customHeight="1" thickBot="1" x14ac:dyDescent="0.3">
      <c r="A4" s="349"/>
      <c r="B4" s="350"/>
      <c r="C4" s="350"/>
      <c r="D4" s="350"/>
      <c r="E4" s="350"/>
      <c r="F4" s="297" t="s">
        <v>3</v>
      </c>
      <c r="G4" s="297"/>
      <c r="H4" s="297"/>
      <c r="I4" s="297"/>
      <c r="J4" s="297"/>
      <c r="K4" s="297"/>
      <c r="L4" s="297"/>
      <c r="M4" s="297"/>
      <c r="N4" s="297"/>
      <c r="O4" s="512" t="s">
        <v>136</v>
      </c>
      <c r="P4" s="513"/>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3"/>
    </row>
    <row r="5" spans="1:42" ht="14.25" customHeight="1" thickBot="1" x14ac:dyDescent="0.3">
      <c r="AI5" s="26"/>
    </row>
    <row r="6" spans="1:42" s="38" customFormat="1" ht="32.450000000000003" customHeight="1" x14ac:dyDescent="0.25">
      <c r="A6" s="290" t="s">
        <v>60</v>
      </c>
      <c r="B6" s="273" t="s">
        <v>70</v>
      </c>
      <c r="C6" s="273"/>
      <c r="D6" s="273"/>
      <c r="E6" s="273" t="s">
        <v>74</v>
      </c>
      <c r="F6" s="273" t="s">
        <v>138</v>
      </c>
      <c r="G6" s="273" t="s">
        <v>75</v>
      </c>
      <c r="H6" s="273" t="s">
        <v>76</v>
      </c>
      <c r="I6" s="356" t="s">
        <v>77</v>
      </c>
      <c r="J6" s="357"/>
      <c r="K6" s="357"/>
      <c r="L6" s="357"/>
      <c r="M6" s="357"/>
      <c r="N6" s="357"/>
      <c r="O6" s="357"/>
      <c r="P6" s="357"/>
      <c r="Q6" s="357"/>
      <c r="R6" s="357"/>
      <c r="S6" s="357"/>
      <c r="T6" s="357"/>
      <c r="U6" s="357"/>
      <c r="V6" s="357"/>
      <c r="W6" s="357"/>
      <c r="X6" s="357"/>
      <c r="Y6" s="357"/>
      <c r="Z6" s="357"/>
      <c r="AA6" s="357"/>
      <c r="AB6" s="357"/>
      <c r="AC6" s="357"/>
      <c r="AD6" s="357"/>
      <c r="AE6" s="358"/>
      <c r="AF6" s="273" t="s">
        <v>78</v>
      </c>
      <c r="AG6" s="273"/>
      <c r="AH6" s="273"/>
      <c r="AI6" s="273"/>
      <c r="AJ6" s="273" t="s">
        <v>80</v>
      </c>
      <c r="AK6" s="273" t="s">
        <v>81</v>
      </c>
      <c r="AL6" s="359" t="s">
        <v>176</v>
      </c>
      <c r="AM6" s="359" t="s">
        <v>156</v>
      </c>
      <c r="AN6" s="359" t="s">
        <v>157</v>
      </c>
      <c r="AO6" s="359" t="s">
        <v>158</v>
      </c>
      <c r="AP6" s="359" t="s">
        <v>159</v>
      </c>
    </row>
    <row r="7" spans="1:42" s="38" customFormat="1" ht="33" customHeight="1" x14ac:dyDescent="0.25">
      <c r="A7" s="279"/>
      <c r="B7" s="274"/>
      <c r="C7" s="274"/>
      <c r="D7" s="274"/>
      <c r="E7" s="274"/>
      <c r="F7" s="274"/>
      <c r="G7" s="274"/>
      <c r="H7" s="274"/>
      <c r="I7" s="276">
        <v>2016</v>
      </c>
      <c r="J7" s="276"/>
      <c r="K7" s="276"/>
      <c r="L7" s="276">
        <v>2017</v>
      </c>
      <c r="M7" s="276"/>
      <c r="N7" s="276"/>
      <c r="O7" s="276"/>
      <c r="P7" s="276"/>
      <c r="Q7" s="276">
        <v>2018</v>
      </c>
      <c r="R7" s="276"/>
      <c r="S7" s="276"/>
      <c r="T7" s="276"/>
      <c r="U7" s="276"/>
      <c r="V7" s="300">
        <v>2019</v>
      </c>
      <c r="W7" s="301"/>
      <c r="X7" s="301"/>
      <c r="Y7" s="301"/>
      <c r="Z7" s="302"/>
      <c r="AA7" s="300">
        <v>2020</v>
      </c>
      <c r="AB7" s="301"/>
      <c r="AC7" s="301"/>
      <c r="AD7" s="301"/>
      <c r="AE7" s="302"/>
      <c r="AF7" s="274" t="s">
        <v>79</v>
      </c>
      <c r="AG7" s="274"/>
      <c r="AH7" s="274"/>
      <c r="AI7" s="274"/>
      <c r="AJ7" s="274"/>
      <c r="AK7" s="274"/>
      <c r="AL7" s="360"/>
      <c r="AM7" s="360"/>
      <c r="AN7" s="360"/>
      <c r="AO7" s="360"/>
      <c r="AP7" s="360"/>
    </row>
    <row r="8" spans="1:42" s="38" customFormat="1" ht="28.5" customHeight="1" thickBot="1" x14ac:dyDescent="0.3">
      <c r="A8" s="354"/>
      <c r="B8" s="53" t="s">
        <v>71</v>
      </c>
      <c r="C8" s="52" t="s">
        <v>72</v>
      </c>
      <c r="D8" s="151" t="s">
        <v>73</v>
      </c>
      <c r="E8" s="353"/>
      <c r="F8" s="353"/>
      <c r="G8" s="353"/>
      <c r="H8" s="355"/>
      <c r="I8" s="52" t="s">
        <v>7</v>
      </c>
      <c r="J8" s="52" t="s">
        <v>8</v>
      </c>
      <c r="K8" s="52" t="s">
        <v>31</v>
      </c>
      <c r="L8" s="52" t="s">
        <v>5</v>
      </c>
      <c r="M8" s="52" t="s">
        <v>6</v>
      </c>
      <c r="N8" s="52" t="s">
        <v>7</v>
      </c>
      <c r="O8" s="52" t="s">
        <v>8</v>
      </c>
      <c r="P8" s="52" t="s">
        <v>31</v>
      </c>
      <c r="Q8" s="52" t="s">
        <v>5</v>
      </c>
      <c r="R8" s="52" t="s">
        <v>6</v>
      </c>
      <c r="S8" s="52" t="s">
        <v>7</v>
      </c>
      <c r="T8" s="52" t="s">
        <v>8</v>
      </c>
      <c r="U8" s="52" t="s">
        <v>31</v>
      </c>
      <c r="V8" s="52" t="s">
        <v>5</v>
      </c>
      <c r="W8" s="52" t="s">
        <v>6</v>
      </c>
      <c r="X8" s="52" t="s">
        <v>7</v>
      </c>
      <c r="Y8" s="52" t="s">
        <v>8</v>
      </c>
      <c r="Z8" s="53" t="s">
        <v>31</v>
      </c>
      <c r="AA8" s="53" t="s">
        <v>5</v>
      </c>
      <c r="AB8" s="53" t="s">
        <v>6</v>
      </c>
      <c r="AC8" s="53" t="s">
        <v>7</v>
      </c>
      <c r="AD8" s="53" t="s">
        <v>8</v>
      </c>
      <c r="AE8" s="52" t="s">
        <v>31</v>
      </c>
      <c r="AF8" s="107" t="s">
        <v>5</v>
      </c>
      <c r="AG8" s="107" t="s">
        <v>6</v>
      </c>
      <c r="AH8" s="52" t="s">
        <v>7</v>
      </c>
      <c r="AI8" s="52" t="s">
        <v>8</v>
      </c>
      <c r="AJ8" s="353"/>
      <c r="AK8" s="353"/>
      <c r="AL8" s="361"/>
      <c r="AM8" s="361"/>
      <c r="AN8" s="361"/>
      <c r="AO8" s="361"/>
      <c r="AP8" s="361"/>
    </row>
    <row r="9" spans="1:42" s="5" customFormat="1" ht="42.6" customHeight="1" x14ac:dyDescent="0.25">
      <c r="A9" s="341" t="s">
        <v>116</v>
      </c>
      <c r="B9" s="363">
        <v>1</v>
      </c>
      <c r="C9" s="364" t="s">
        <v>120</v>
      </c>
      <c r="D9" s="339" t="s">
        <v>119</v>
      </c>
      <c r="E9" s="339" t="s">
        <v>152</v>
      </c>
      <c r="F9" s="339" t="s">
        <v>105</v>
      </c>
      <c r="G9" s="49" t="s">
        <v>9</v>
      </c>
      <c r="H9" s="51">
        <v>4</v>
      </c>
      <c r="I9" s="69">
        <v>0.5</v>
      </c>
      <c r="J9" s="69">
        <v>0.5</v>
      </c>
      <c r="K9" s="69"/>
      <c r="L9" s="51">
        <v>1</v>
      </c>
      <c r="M9" s="51"/>
      <c r="N9" s="51"/>
      <c r="O9" s="51"/>
      <c r="P9" s="77"/>
      <c r="Q9" s="51">
        <v>1</v>
      </c>
      <c r="R9" s="51"/>
      <c r="S9" s="51"/>
      <c r="T9" s="144"/>
      <c r="U9" s="148"/>
      <c r="V9" s="31">
        <v>1</v>
      </c>
      <c r="W9" s="51"/>
      <c r="X9" s="51"/>
      <c r="Y9" s="51"/>
      <c r="Z9" s="51"/>
      <c r="AA9" s="69">
        <v>0.5</v>
      </c>
      <c r="AB9" s="51"/>
      <c r="AC9" s="51"/>
      <c r="AD9" s="51"/>
      <c r="AE9" s="108"/>
      <c r="AF9" s="111"/>
      <c r="AG9" s="112"/>
      <c r="AH9" s="188">
        <v>0.25</v>
      </c>
      <c r="AI9" s="248">
        <v>0.5</v>
      </c>
      <c r="AJ9" s="180">
        <f>+AI9/J9</f>
        <v>1</v>
      </c>
      <c r="AK9" s="181">
        <f>+AI9/H9</f>
        <v>0.125</v>
      </c>
      <c r="AL9" s="314" t="s">
        <v>180</v>
      </c>
      <c r="AM9" s="312" t="s">
        <v>105</v>
      </c>
      <c r="AN9" s="312" t="s">
        <v>105</v>
      </c>
      <c r="AO9" s="310" t="s">
        <v>168</v>
      </c>
      <c r="AP9" s="310" t="s">
        <v>169</v>
      </c>
    </row>
    <row r="10" spans="1:42" s="5" customFormat="1" ht="42.6" customHeight="1" x14ac:dyDescent="0.25">
      <c r="A10" s="342"/>
      <c r="B10" s="330"/>
      <c r="C10" s="333"/>
      <c r="D10" s="340"/>
      <c r="E10" s="340"/>
      <c r="F10" s="340"/>
      <c r="G10" s="46" t="s">
        <v>10</v>
      </c>
      <c r="H10" s="78">
        <f>+L10+Q10+V10+AA10+I10</f>
        <v>893503922</v>
      </c>
      <c r="I10" s="261">
        <v>187433922</v>
      </c>
      <c r="J10" s="172">
        <v>187433922</v>
      </c>
      <c r="K10" s="79"/>
      <c r="L10" s="143">
        <v>112070000</v>
      </c>
      <c r="M10" s="78"/>
      <c r="N10" s="78"/>
      <c r="O10" s="78"/>
      <c r="P10" s="78"/>
      <c r="Q10" s="78">
        <v>197000000</v>
      </c>
      <c r="R10" s="78"/>
      <c r="S10" s="143"/>
      <c r="T10" s="145"/>
      <c r="U10" s="146"/>
      <c r="V10" s="78">
        <v>198000000</v>
      </c>
      <c r="W10" s="78"/>
      <c r="X10" s="78"/>
      <c r="Y10" s="78"/>
      <c r="Z10" s="78"/>
      <c r="AA10" s="78">
        <v>199000000</v>
      </c>
      <c r="AB10" s="78"/>
      <c r="AC10" s="78"/>
      <c r="AD10" s="78"/>
      <c r="AE10" s="109"/>
      <c r="AF10" s="113"/>
      <c r="AG10" s="114"/>
      <c r="AH10" s="236">
        <v>125436489</v>
      </c>
      <c r="AI10" s="249">
        <v>145330130</v>
      </c>
      <c r="AJ10" s="182">
        <f>+AI10/J10</f>
        <v>0.77536727850148701</v>
      </c>
      <c r="AK10" s="183">
        <f>+AI10/H10</f>
        <v>0.16265192174500606</v>
      </c>
      <c r="AL10" s="314"/>
      <c r="AM10" s="312"/>
      <c r="AN10" s="312"/>
      <c r="AO10" s="310"/>
      <c r="AP10" s="310"/>
    </row>
    <row r="11" spans="1:42" s="5" customFormat="1" ht="42.6" customHeight="1" x14ac:dyDescent="0.25">
      <c r="A11" s="342"/>
      <c r="B11" s="330"/>
      <c r="C11" s="333"/>
      <c r="D11" s="340"/>
      <c r="E11" s="340"/>
      <c r="F11" s="340"/>
      <c r="G11" s="46" t="s">
        <v>11</v>
      </c>
      <c r="H11" s="199"/>
      <c r="I11" s="200"/>
      <c r="J11" s="200"/>
      <c r="K11" s="200"/>
      <c r="L11" s="199"/>
      <c r="M11" s="199"/>
      <c r="N11" s="199"/>
      <c r="O11" s="199"/>
      <c r="P11" s="201"/>
      <c r="Q11" s="199"/>
      <c r="R11" s="199"/>
      <c r="S11" s="199"/>
      <c r="T11" s="202"/>
      <c r="U11" s="203"/>
      <c r="V11" s="199"/>
      <c r="W11" s="199"/>
      <c r="X11" s="199"/>
      <c r="Y11" s="199"/>
      <c r="Z11" s="199"/>
      <c r="AA11" s="199"/>
      <c r="AB11" s="199"/>
      <c r="AC11" s="199"/>
      <c r="AD11" s="199"/>
      <c r="AE11" s="204"/>
      <c r="AF11" s="205"/>
      <c r="AG11" s="206"/>
      <c r="AH11" s="207"/>
      <c r="AI11" s="250"/>
      <c r="AJ11" s="205"/>
      <c r="AK11" s="206"/>
      <c r="AL11" s="314"/>
      <c r="AM11" s="312"/>
      <c r="AN11" s="312"/>
      <c r="AO11" s="310"/>
      <c r="AP11" s="310"/>
    </row>
    <row r="12" spans="1:42" s="5" customFormat="1" ht="42.6" customHeight="1" x14ac:dyDescent="0.25">
      <c r="A12" s="342"/>
      <c r="B12" s="330"/>
      <c r="C12" s="333"/>
      <c r="D12" s="340"/>
      <c r="E12" s="340"/>
      <c r="F12" s="340"/>
      <c r="G12" s="46" t="s">
        <v>12</v>
      </c>
      <c r="H12" s="199"/>
      <c r="I12" s="200"/>
      <c r="J12" s="200"/>
      <c r="K12" s="200"/>
      <c r="L12" s="199"/>
      <c r="M12" s="199"/>
      <c r="N12" s="199"/>
      <c r="O12" s="199"/>
      <c r="P12" s="199"/>
      <c r="Q12" s="208"/>
      <c r="R12" s="208"/>
      <c r="S12" s="209"/>
      <c r="T12" s="210"/>
      <c r="U12" s="211"/>
      <c r="V12" s="212"/>
      <c r="W12" s="199"/>
      <c r="X12" s="199"/>
      <c r="Y12" s="199"/>
      <c r="Z12" s="199"/>
      <c r="AA12" s="199"/>
      <c r="AB12" s="199"/>
      <c r="AC12" s="199"/>
      <c r="AD12" s="199"/>
      <c r="AE12" s="204"/>
      <c r="AF12" s="213"/>
      <c r="AG12" s="214"/>
      <c r="AH12" s="207"/>
      <c r="AI12" s="251"/>
      <c r="AJ12" s="215"/>
      <c r="AK12" s="206"/>
      <c r="AL12" s="314"/>
      <c r="AM12" s="312"/>
      <c r="AN12" s="312"/>
      <c r="AO12" s="310"/>
      <c r="AP12" s="310"/>
    </row>
    <row r="13" spans="1:42" s="5" customFormat="1" ht="42.6" customHeight="1" x14ac:dyDescent="0.25">
      <c r="A13" s="342"/>
      <c r="B13" s="330"/>
      <c r="C13" s="333"/>
      <c r="D13" s="340"/>
      <c r="E13" s="340"/>
      <c r="F13" s="340"/>
      <c r="G13" s="46" t="s">
        <v>13</v>
      </c>
      <c r="H13" s="32">
        <f t="shared" ref="H13:AA14" si="0">+H9+H11</f>
        <v>4</v>
      </c>
      <c r="I13" s="68">
        <f t="shared" si="0"/>
        <v>0.5</v>
      </c>
      <c r="J13" s="68">
        <f t="shared" ref="J13" si="1">+J9+J11</f>
        <v>0.5</v>
      </c>
      <c r="K13" s="32">
        <f t="shared" si="0"/>
        <v>0</v>
      </c>
      <c r="L13" s="32">
        <f t="shared" si="0"/>
        <v>1</v>
      </c>
      <c r="M13" s="32">
        <f t="shared" si="0"/>
        <v>0</v>
      </c>
      <c r="N13" s="32">
        <f t="shared" si="0"/>
        <v>0</v>
      </c>
      <c r="O13" s="32">
        <f t="shared" si="0"/>
        <v>0</v>
      </c>
      <c r="P13" s="32">
        <f t="shared" si="0"/>
        <v>0</v>
      </c>
      <c r="Q13" s="32">
        <f t="shared" si="0"/>
        <v>1</v>
      </c>
      <c r="R13" s="32">
        <f t="shared" si="0"/>
        <v>0</v>
      </c>
      <c r="S13" s="32">
        <f t="shared" si="0"/>
        <v>0</v>
      </c>
      <c r="T13" s="32">
        <f t="shared" si="0"/>
        <v>0</v>
      </c>
      <c r="U13" s="32">
        <f t="shared" si="0"/>
        <v>0</v>
      </c>
      <c r="V13" s="32">
        <f t="shared" si="0"/>
        <v>1</v>
      </c>
      <c r="W13" s="32">
        <f t="shared" si="0"/>
        <v>0</v>
      </c>
      <c r="X13" s="32">
        <f t="shared" si="0"/>
        <v>0</v>
      </c>
      <c r="Y13" s="32">
        <f t="shared" si="0"/>
        <v>0</v>
      </c>
      <c r="Z13" s="32">
        <f t="shared" si="0"/>
        <v>0</v>
      </c>
      <c r="AA13" s="68">
        <f t="shared" si="0"/>
        <v>0.5</v>
      </c>
      <c r="AB13" s="32"/>
      <c r="AC13" s="32"/>
      <c r="AD13" s="32"/>
      <c r="AE13" s="110"/>
      <c r="AF13" s="115"/>
      <c r="AG13" s="116"/>
      <c r="AH13" s="237">
        <f t="shared" ref="AH13:AI13" si="2">+AH9+AH11</f>
        <v>0.25</v>
      </c>
      <c r="AI13" s="252">
        <f t="shared" si="2"/>
        <v>0.5</v>
      </c>
      <c r="AJ13" s="182">
        <f t="shared" ref="AJ13:AJ14" si="3">+AI13/J13</f>
        <v>1</v>
      </c>
      <c r="AK13" s="183">
        <f t="shared" ref="AK13:AK14" si="4">+AI13/H13</f>
        <v>0.125</v>
      </c>
      <c r="AL13" s="314"/>
      <c r="AM13" s="312"/>
      <c r="AN13" s="312"/>
      <c r="AO13" s="310"/>
      <c r="AP13" s="310"/>
    </row>
    <row r="14" spans="1:42" s="5" customFormat="1" ht="42.6" customHeight="1" thickBot="1" x14ac:dyDescent="0.3">
      <c r="A14" s="342"/>
      <c r="B14" s="331"/>
      <c r="C14" s="334"/>
      <c r="D14" s="340"/>
      <c r="E14" s="340"/>
      <c r="F14" s="340"/>
      <c r="G14" s="47" t="s">
        <v>14</v>
      </c>
      <c r="H14" s="78">
        <f>+L14+Q14+V14+AA14+I14</f>
        <v>893503922</v>
      </c>
      <c r="I14" s="262">
        <f>+I10+I12</f>
        <v>187433922</v>
      </c>
      <c r="J14" s="156">
        <f>+J10+J12</f>
        <v>187433922</v>
      </c>
      <c r="K14" s="79">
        <f t="shared" ref="K14:AA14" si="5">+K10+K12</f>
        <v>0</v>
      </c>
      <c r="L14" s="143">
        <f t="shared" si="0"/>
        <v>112070000</v>
      </c>
      <c r="M14" s="78">
        <f t="shared" si="5"/>
        <v>0</v>
      </c>
      <c r="N14" s="78">
        <f t="shared" si="5"/>
        <v>0</v>
      </c>
      <c r="O14" s="78">
        <f t="shared" si="5"/>
        <v>0</v>
      </c>
      <c r="P14" s="78">
        <f t="shared" si="5"/>
        <v>0</v>
      </c>
      <c r="Q14" s="78">
        <f t="shared" si="5"/>
        <v>197000000</v>
      </c>
      <c r="R14" s="78">
        <f t="shared" si="5"/>
        <v>0</v>
      </c>
      <c r="S14" s="143">
        <f t="shared" si="5"/>
        <v>0</v>
      </c>
      <c r="T14" s="145">
        <f t="shared" si="5"/>
        <v>0</v>
      </c>
      <c r="U14" s="146">
        <f t="shared" si="5"/>
        <v>0</v>
      </c>
      <c r="V14" s="78">
        <f t="shared" si="5"/>
        <v>198000000</v>
      </c>
      <c r="W14" s="78">
        <f t="shared" si="5"/>
        <v>0</v>
      </c>
      <c r="X14" s="78">
        <f t="shared" si="5"/>
        <v>0</v>
      </c>
      <c r="Y14" s="78">
        <f t="shared" si="5"/>
        <v>0</v>
      </c>
      <c r="Z14" s="78">
        <f t="shared" si="5"/>
        <v>0</v>
      </c>
      <c r="AA14" s="78">
        <f t="shared" si="5"/>
        <v>199000000</v>
      </c>
      <c r="AB14" s="78"/>
      <c r="AC14" s="78"/>
      <c r="AD14" s="78"/>
      <c r="AE14" s="109"/>
      <c r="AF14" s="119"/>
      <c r="AG14" s="120"/>
      <c r="AH14" s="109">
        <f t="shared" ref="AH14:AI14" si="6">+AH10+AH12</f>
        <v>125436489</v>
      </c>
      <c r="AI14" s="253">
        <f t="shared" si="6"/>
        <v>145330130</v>
      </c>
      <c r="AJ14" s="184">
        <f t="shared" si="3"/>
        <v>0.77536727850148701</v>
      </c>
      <c r="AK14" s="185">
        <f t="shared" si="4"/>
        <v>0.16265192174500606</v>
      </c>
      <c r="AL14" s="315"/>
      <c r="AM14" s="312"/>
      <c r="AN14" s="312"/>
      <c r="AO14" s="310"/>
      <c r="AP14" s="310"/>
    </row>
    <row r="15" spans="1:42" s="5" customFormat="1" ht="55.9" customHeight="1" x14ac:dyDescent="0.25">
      <c r="A15" s="342"/>
      <c r="B15" s="329">
        <v>2</v>
      </c>
      <c r="C15" s="332" t="s">
        <v>121</v>
      </c>
      <c r="D15" s="339" t="s">
        <v>119</v>
      </c>
      <c r="E15" s="340"/>
      <c r="F15" s="340"/>
      <c r="G15" s="49" t="s">
        <v>9</v>
      </c>
      <c r="H15" s="31">
        <v>6</v>
      </c>
      <c r="I15" s="31">
        <v>1</v>
      </c>
      <c r="J15" s="31">
        <v>1</v>
      </c>
      <c r="K15" s="70"/>
      <c r="L15" s="31">
        <v>1</v>
      </c>
      <c r="M15" s="31"/>
      <c r="N15" s="31"/>
      <c r="O15" s="31"/>
      <c r="P15" s="31"/>
      <c r="Q15" s="31">
        <v>2</v>
      </c>
      <c r="R15" s="31"/>
      <c r="S15" s="31"/>
      <c r="T15" s="147"/>
      <c r="U15" s="148"/>
      <c r="V15" s="27">
        <v>1</v>
      </c>
      <c r="W15" s="31"/>
      <c r="X15" s="31"/>
      <c r="Y15" s="31"/>
      <c r="Z15" s="31"/>
      <c r="AA15" s="31">
        <v>1</v>
      </c>
      <c r="AB15" s="31"/>
      <c r="AC15" s="31"/>
      <c r="AD15" s="31"/>
      <c r="AE15" s="117"/>
      <c r="AF15" s="121"/>
      <c r="AG15" s="122"/>
      <c r="AH15" s="238">
        <v>0.55000000000000004</v>
      </c>
      <c r="AI15" s="82">
        <v>1</v>
      </c>
      <c r="AJ15" s="180">
        <f>+AI15/J15</f>
        <v>1</v>
      </c>
      <c r="AK15" s="181">
        <f>+AI15/H15</f>
        <v>0.16666666666666666</v>
      </c>
      <c r="AL15" s="368" t="s">
        <v>192</v>
      </c>
      <c r="AM15" s="316" t="s">
        <v>164</v>
      </c>
      <c r="AN15" s="316" t="s">
        <v>164</v>
      </c>
      <c r="AO15" s="306" t="s">
        <v>166</v>
      </c>
      <c r="AP15" s="309" t="s">
        <v>165</v>
      </c>
    </row>
    <row r="16" spans="1:42" s="5" customFormat="1" ht="55.9" customHeight="1" x14ac:dyDescent="0.25">
      <c r="A16" s="342"/>
      <c r="B16" s="330"/>
      <c r="C16" s="333"/>
      <c r="D16" s="340"/>
      <c r="E16" s="340"/>
      <c r="F16" s="340"/>
      <c r="G16" s="46" t="s">
        <v>10</v>
      </c>
      <c r="H16" s="78">
        <f>+L16+Q16+V16+AA16+I16</f>
        <v>591775000</v>
      </c>
      <c r="I16" s="261">
        <v>144000000</v>
      </c>
      <c r="J16" s="172">
        <v>71126000</v>
      </c>
      <c r="K16" s="79"/>
      <c r="L16" s="143">
        <v>40775000</v>
      </c>
      <c r="M16" s="78"/>
      <c r="N16" s="78"/>
      <c r="O16" s="78"/>
      <c r="P16" s="78"/>
      <c r="Q16" s="78">
        <v>134000000</v>
      </c>
      <c r="R16" s="78"/>
      <c r="S16" s="143"/>
      <c r="T16" s="145"/>
      <c r="U16" s="146"/>
      <c r="V16" s="78">
        <v>136000000</v>
      </c>
      <c r="W16" s="78"/>
      <c r="X16" s="78"/>
      <c r="Y16" s="78"/>
      <c r="Z16" s="78"/>
      <c r="AA16" s="78">
        <v>137000000</v>
      </c>
      <c r="AB16" s="78"/>
      <c r="AC16" s="78"/>
      <c r="AD16" s="78"/>
      <c r="AE16" s="109"/>
      <c r="AF16" s="115"/>
      <c r="AG16" s="116"/>
      <c r="AH16" s="236">
        <v>25633431</v>
      </c>
      <c r="AI16" s="249">
        <v>42516274</v>
      </c>
      <c r="AJ16" s="182">
        <f>+AI16/J16</f>
        <v>0.59775994713606839</v>
      </c>
      <c r="AK16" s="183">
        <f>+AI16/H16</f>
        <v>7.184533648768536E-2</v>
      </c>
      <c r="AL16" s="369"/>
      <c r="AM16" s="312"/>
      <c r="AN16" s="312"/>
      <c r="AO16" s="317"/>
      <c r="AP16" s="310"/>
    </row>
    <row r="17" spans="1:42" s="5" customFormat="1" ht="55.9" customHeight="1" x14ac:dyDescent="0.25">
      <c r="A17" s="342"/>
      <c r="B17" s="330"/>
      <c r="C17" s="333"/>
      <c r="D17" s="340"/>
      <c r="E17" s="340"/>
      <c r="F17" s="340"/>
      <c r="G17" s="46" t="s">
        <v>11</v>
      </c>
      <c r="H17" s="199"/>
      <c r="I17" s="200"/>
      <c r="J17" s="200"/>
      <c r="K17" s="200"/>
      <c r="L17" s="199"/>
      <c r="M17" s="199"/>
      <c r="N17" s="199"/>
      <c r="O17" s="199"/>
      <c r="P17" s="199"/>
      <c r="Q17" s="199"/>
      <c r="R17" s="199"/>
      <c r="S17" s="199"/>
      <c r="T17" s="202"/>
      <c r="U17" s="203"/>
      <c r="V17" s="199"/>
      <c r="W17" s="199"/>
      <c r="X17" s="199"/>
      <c r="Y17" s="199"/>
      <c r="Z17" s="199"/>
      <c r="AA17" s="199"/>
      <c r="AB17" s="199"/>
      <c r="AC17" s="199"/>
      <c r="AD17" s="199"/>
      <c r="AE17" s="204"/>
      <c r="AF17" s="205"/>
      <c r="AG17" s="206"/>
      <c r="AH17" s="207"/>
      <c r="AI17" s="250"/>
      <c r="AJ17" s="205"/>
      <c r="AK17" s="206"/>
      <c r="AL17" s="369"/>
      <c r="AM17" s="312"/>
      <c r="AN17" s="312"/>
      <c r="AO17" s="317"/>
      <c r="AP17" s="310"/>
    </row>
    <row r="18" spans="1:42" s="5" customFormat="1" ht="55.9" customHeight="1" x14ac:dyDescent="0.25">
      <c r="A18" s="342"/>
      <c r="B18" s="330"/>
      <c r="C18" s="333"/>
      <c r="D18" s="340"/>
      <c r="E18" s="340"/>
      <c r="F18" s="340"/>
      <c r="G18" s="46" t="s">
        <v>12</v>
      </c>
      <c r="H18" s="216"/>
      <c r="I18" s="200"/>
      <c r="J18" s="200"/>
      <c r="K18" s="200"/>
      <c r="L18" s="217"/>
      <c r="M18" s="217"/>
      <c r="N18" s="217"/>
      <c r="O18" s="217"/>
      <c r="P18" s="217"/>
      <c r="Q18" s="216"/>
      <c r="R18" s="216"/>
      <c r="S18" s="209"/>
      <c r="T18" s="210"/>
      <c r="U18" s="218"/>
      <c r="V18" s="219"/>
      <c r="W18" s="220"/>
      <c r="X18" s="216"/>
      <c r="Y18" s="216"/>
      <c r="Z18" s="216"/>
      <c r="AA18" s="216"/>
      <c r="AB18" s="216"/>
      <c r="AC18" s="216"/>
      <c r="AD18" s="216"/>
      <c r="AE18" s="221"/>
      <c r="AF18" s="222"/>
      <c r="AG18" s="223"/>
      <c r="AH18" s="239"/>
      <c r="AI18" s="224"/>
      <c r="AJ18" s="215"/>
      <c r="AK18" s="206"/>
      <c r="AL18" s="369"/>
      <c r="AM18" s="312"/>
      <c r="AN18" s="312"/>
      <c r="AO18" s="317"/>
      <c r="AP18" s="310"/>
    </row>
    <row r="19" spans="1:42" s="5" customFormat="1" ht="55.9" customHeight="1" x14ac:dyDescent="0.25">
      <c r="A19" s="342"/>
      <c r="B19" s="330"/>
      <c r="C19" s="333"/>
      <c r="D19" s="340"/>
      <c r="E19" s="340"/>
      <c r="F19" s="340"/>
      <c r="G19" s="46" t="s">
        <v>13</v>
      </c>
      <c r="H19" s="32">
        <f t="shared" ref="H19:AA20" si="7">+H15+H17</f>
        <v>6</v>
      </c>
      <c r="I19" s="32">
        <f t="shared" si="7"/>
        <v>1</v>
      </c>
      <c r="J19" s="32">
        <f t="shared" ref="J19" si="8">+J15+J17</f>
        <v>1</v>
      </c>
      <c r="K19" s="32">
        <f t="shared" si="7"/>
        <v>0</v>
      </c>
      <c r="L19" s="32">
        <f t="shared" si="7"/>
        <v>1</v>
      </c>
      <c r="M19" s="32">
        <f t="shared" si="7"/>
        <v>0</v>
      </c>
      <c r="N19" s="32">
        <f t="shared" si="7"/>
        <v>0</v>
      </c>
      <c r="O19" s="32">
        <f t="shared" si="7"/>
        <v>0</v>
      </c>
      <c r="P19" s="32">
        <f t="shared" si="7"/>
        <v>0</v>
      </c>
      <c r="Q19" s="32">
        <f t="shared" si="7"/>
        <v>2</v>
      </c>
      <c r="R19" s="32">
        <f t="shared" si="7"/>
        <v>0</v>
      </c>
      <c r="S19" s="32">
        <f t="shared" si="7"/>
        <v>0</v>
      </c>
      <c r="T19" s="32">
        <f t="shared" si="7"/>
        <v>0</v>
      </c>
      <c r="U19" s="32">
        <f t="shared" si="7"/>
        <v>0</v>
      </c>
      <c r="V19" s="32">
        <f t="shared" si="7"/>
        <v>1</v>
      </c>
      <c r="W19" s="32">
        <f t="shared" si="7"/>
        <v>0</v>
      </c>
      <c r="X19" s="32">
        <f t="shared" si="7"/>
        <v>0</v>
      </c>
      <c r="Y19" s="32">
        <f t="shared" si="7"/>
        <v>0</v>
      </c>
      <c r="Z19" s="32">
        <f t="shared" si="7"/>
        <v>0</v>
      </c>
      <c r="AA19" s="154">
        <f t="shared" si="7"/>
        <v>1</v>
      </c>
      <c r="AB19" s="32"/>
      <c r="AC19" s="32"/>
      <c r="AD19" s="32"/>
      <c r="AE19" s="110"/>
      <c r="AF19" s="115"/>
      <c r="AG19" s="116"/>
      <c r="AH19" s="240">
        <f t="shared" ref="AH19:AI19" si="9">+AH15+AH17</f>
        <v>0.55000000000000004</v>
      </c>
      <c r="AI19" s="254">
        <f t="shared" si="9"/>
        <v>1</v>
      </c>
      <c r="AJ19" s="182">
        <f t="shared" ref="AJ19:AJ20" si="10">+AI19/J19</f>
        <v>1</v>
      </c>
      <c r="AK19" s="183">
        <f t="shared" ref="AK19:AK20" si="11">+AI19/H19</f>
        <v>0.16666666666666666</v>
      </c>
      <c r="AL19" s="369"/>
      <c r="AM19" s="312"/>
      <c r="AN19" s="312"/>
      <c r="AO19" s="317"/>
      <c r="AP19" s="310"/>
    </row>
    <row r="20" spans="1:42" s="5" customFormat="1" ht="55.9" customHeight="1" thickBot="1" x14ac:dyDescent="0.3">
      <c r="A20" s="343"/>
      <c r="B20" s="331"/>
      <c r="C20" s="334"/>
      <c r="D20" s="340"/>
      <c r="E20" s="340"/>
      <c r="F20" s="340"/>
      <c r="G20" s="47" t="s">
        <v>14</v>
      </c>
      <c r="H20" s="78">
        <f>+L20+Q20+V20+AA20+I20</f>
        <v>591775000</v>
      </c>
      <c r="I20" s="262">
        <f>+I16+I18</f>
        <v>144000000</v>
      </c>
      <c r="J20" s="156">
        <f>+J16+J18</f>
        <v>71126000</v>
      </c>
      <c r="K20" s="79">
        <f t="shared" ref="K20:AA20" si="12">+K16+K18</f>
        <v>0</v>
      </c>
      <c r="L20" s="143">
        <f t="shared" si="7"/>
        <v>40775000</v>
      </c>
      <c r="M20" s="78">
        <f t="shared" si="12"/>
        <v>0</v>
      </c>
      <c r="N20" s="78">
        <f t="shared" si="12"/>
        <v>0</v>
      </c>
      <c r="O20" s="78">
        <f t="shared" si="12"/>
        <v>0</v>
      </c>
      <c r="P20" s="78">
        <f t="shared" si="12"/>
        <v>0</v>
      </c>
      <c r="Q20" s="78">
        <f t="shared" si="12"/>
        <v>134000000</v>
      </c>
      <c r="R20" s="78">
        <f t="shared" si="12"/>
        <v>0</v>
      </c>
      <c r="S20" s="143">
        <f t="shared" si="12"/>
        <v>0</v>
      </c>
      <c r="T20" s="145">
        <f t="shared" si="12"/>
        <v>0</v>
      </c>
      <c r="U20" s="146">
        <f t="shared" si="12"/>
        <v>0</v>
      </c>
      <c r="V20" s="78">
        <f t="shared" si="12"/>
        <v>136000000</v>
      </c>
      <c r="W20" s="78">
        <f t="shared" si="12"/>
        <v>0</v>
      </c>
      <c r="X20" s="78">
        <f t="shared" si="12"/>
        <v>0</v>
      </c>
      <c r="Y20" s="78">
        <f t="shared" si="12"/>
        <v>0</v>
      </c>
      <c r="Z20" s="78">
        <f t="shared" si="12"/>
        <v>0</v>
      </c>
      <c r="AA20" s="78">
        <f t="shared" si="12"/>
        <v>137000000</v>
      </c>
      <c r="AB20" s="78"/>
      <c r="AC20" s="78"/>
      <c r="AD20" s="78"/>
      <c r="AE20" s="118"/>
      <c r="AF20" s="124"/>
      <c r="AG20" s="125"/>
      <c r="AH20" s="109">
        <f t="shared" ref="AH20:AI20" si="13">+AH16+AH18</f>
        <v>25633431</v>
      </c>
      <c r="AI20" s="253">
        <f t="shared" si="13"/>
        <v>42516274</v>
      </c>
      <c r="AJ20" s="184">
        <f t="shared" si="10"/>
        <v>0.59775994713606839</v>
      </c>
      <c r="AK20" s="185">
        <f t="shared" si="11"/>
        <v>7.184533648768536E-2</v>
      </c>
      <c r="AL20" s="370"/>
      <c r="AM20" s="313"/>
      <c r="AN20" s="313"/>
      <c r="AO20" s="318"/>
      <c r="AP20" s="311"/>
    </row>
    <row r="21" spans="1:42" s="5" customFormat="1" ht="64.900000000000006" customHeight="1" x14ac:dyDescent="0.25">
      <c r="A21" s="342" t="s">
        <v>117</v>
      </c>
      <c r="B21" s="335">
        <v>3</v>
      </c>
      <c r="C21" s="332" t="s">
        <v>122</v>
      </c>
      <c r="D21" s="339" t="s">
        <v>119</v>
      </c>
      <c r="E21" s="340"/>
      <c r="F21" s="340"/>
      <c r="G21" s="49" t="s">
        <v>9</v>
      </c>
      <c r="H21" s="27">
        <v>10</v>
      </c>
      <c r="I21" s="27">
        <v>2</v>
      </c>
      <c r="J21" s="27">
        <v>2</v>
      </c>
      <c r="K21" s="27"/>
      <c r="L21" s="27">
        <v>2</v>
      </c>
      <c r="M21" s="27"/>
      <c r="N21" s="27"/>
      <c r="O21" s="27"/>
      <c r="P21" s="27"/>
      <c r="Q21" s="27">
        <v>2</v>
      </c>
      <c r="R21" s="27"/>
      <c r="S21" s="27"/>
      <c r="T21" s="27"/>
      <c r="U21" s="27"/>
      <c r="V21" s="27">
        <v>2</v>
      </c>
      <c r="W21" s="27"/>
      <c r="X21" s="27"/>
      <c r="Y21" s="27"/>
      <c r="Z21" s="27"/>
      <c r="AA21" s="27">
        <v>2</v>
      </c>
      <c r="AB21" s="27"/>
      <c r="AC21" s="27"/>
      <c r="AD21" s="27"/>
      <c r="AE21" s="104"/>
      <c r="AF21" s="126"/>
      <c r="AG21" s="127"/>
      <c r="AH21" s="241">
        <v>1</v>
      </c>
      <c r="AI21" s="82">
        <v>2</v>
      </c>
      <c r="AJ21" s="180">
        <f>+AI21/J21</f>
        <v>1</v>
      </c>
      <c r="AK21" s="181">
        <f>+AI21/H21</f>
        <v>0.2</v>
      </c>
      <c r="AL21" s="303" t="s">
        <v>205</v>
      </c>
      <c r="AM21" s="309" t="s">
        <v>105</v>
      </c>
      <c r="AN21" s="309" t="s">
        <v>105</v>
      </c>
      <c r="AO21" s="306" t="s">
        <v>191</v>
      </c>
      <c r="AP21" s="309" t="s">
        <v>206</v>
      </c>
    </row>
    <row r="22" spans="1:42" s="5" customFormat="1" ht="64.900000000000006" customHeight="1" x14ac:dyDescent="0.25">
      <c r="A22" s="342"/>
      <c r="B22" s="336"/>
      <c r="C22" s="333"/>
      <c r="D22" s="340"/>
      <c r="E22" s="340"/>
      <c r="F22" s="340"/>
      <c r="G22" s="46" t="s">
        <v>10</v>
      </c>
      <c r="H22" s="78">
        <f>+L22+Q22+V22+AA22+I22</f>
        <v>5560844000</v>
      </c>
      <c r="I22" s="261">
        <v>699000000</v>
      </c>
      <c r="J22" s="172">
        <v>551874000</v>
      </c>
      <c r="K22" s="79"/>
      <c r="L22" s="143">
        <v>901844000</v>
      </c>
      <c r="M22" s="78"/>
      <c r="N22" s="78"/>
      <c r="O22" s="78"/>
      <c r="P22" s="78"/>
      <c r="Q22" s="78">
        <v>1320000000</v>
      </c>
      <c r="R22" s="78"/>
      <c r="S22" s="143"/>
      <c r="T22" s="145"/>
      <c r="U22" s="146"/>
      <c r="V22" s="78">
        <v>1320000000</v>
      </c>
      <c r="W22" s="78"/>
      <c r="X22" s="78"/>
      <c r="Y22" s="78"/>
      <c r="Z22" s="78"/>
      <c r="AA22" s="78">
        <v>1320000000</v>
      </c>
      <c r="AB22" s="78"/>
      <c r="AC22" s="78"/>
      <c r="AD22" s="78"/>
      <c r="AE22" s="109"/>
      <c r="AF22" s="115"/>
      <c r="AG22" s="116"/>
      <c r="AH22" s="242">
        <v>442251515</v>
      </c>
      <c r="AI22" s="249">
        <v>551781180</v>
      </c>
      <c r="AJ22" s="182">
        <f>+AI22/J22</f>
        <v>0.99983180943476224</v>
      </c>
      <c r="AK22" s="183">
        <f>+AI22/H22</f>
        <v>9.9226157036593723E-2</v>
      </c>
      <c r="AL22" s="304"/>
      <c r="AM22" s="310"/>
      <c r="AN22" s="310"/>
      <c r="AO22" s="317"/>
      <c r="AP22" s="310"/>
    </row>
    <row r="23" spans="1:42" s="5" customFormat="1" ht="64.900000000000006" customHeight="1" x14ac:dyDescent="0.25">
      <c r="A23" s="342"/>
      <c r="B23" s="336"/>
      <c r="C23" s="333"/>
      <c r="D23" s="340"/>
      <c r="E23" s="340"/>
      <c r="F23" s="340"/>
      <c r="G23" s="46" t="s">
        <v>11</v>
      </c>
      <c r="H23" s="199"/>
      <c r="I23" s="200"/>
      <c r="J23" s="200"/>
      <c r="K23" s="200"/>
      <c r="L23" s="199"/>
      <c r="M23" s="199"/>
      <c r="N23" s="199"/>
      <c r="O23" s="199"/>
      <c r="P23" s="199"/>
      <c r="Q23" s="199"/>
      <c r="R23" s="199"/>
      <c r="S23" s="199"/>
      <c r="T23" s="202"/>
      <c r="U23" s="203"/>
      <c r="V23" s="199"/>
      <c r="W23" s="199"/>
      <c r="X23" s="199"/>
      <c r="Y23" s="199"/>
      <c r="Z23" s="199"/>
      <c r="AA23" s="199"/>
      <c r="AB23" s="199"/>
      <c r="AC23" s="199"/>
      <c r="AD23" s="199"/>
      <c r="AE23" s="204"/>
      <c r="AF23" s="205"/>
      <c r="AG23" s="206"/>
      <c r="AH23" s="207"/>
      <c r="AI23" s="250"/>
      <c r="AJ23" s="205"/>
      <c r="AK23" s="206"/>
      <c r="AL23" s="304"/>
      <c r="AM23" s="310"/>
      <c r="AN23" s="310"/>
      <c r="AO23" s="317"/>
      <c r="AP23" s="310"/>
    </row>
    <row r="24" spans="1:42" s="5" customFormat="1" ht="64.900000000000006" customHeight="1" x14ac:dyDescent="0.25">
      <c r="A24" s="342"/>
      <c r="B24" s="336"/>
      <c r="C24" s="333"/>
      <c r="D24" s="340"/>
      <c r="E24" s="340"/>
      <c r="F24" s="340"/>
      <c r="G24" s="46" t="s">
        <v>12</v>
      </c>
      <c r="H24" s="225"/>
      <c r="I24" s="200"/>
      <c r="J24" s="200"/>
      <c r="K24" s="200"/>
      <c r="L24" s="225"/>
      <c r="M24" s="225"/>
      <c r="N24" s="225"/>
      <c r="O24" s="225"/>
      <c r="P24" s="225"/>
      <c r="Q24" s="226"/>
      <c r="R24" s="226"/>
      <c r="S24" s="227"/>
      <c r="T24" s="204"/>
      <c r="U24" s="218"/>
      <c r="V24" s="219"/>
      <c r="W24" s="228"/>
      <c r="X24" s="199"/>
      <c r="Y24" s="199"/>
      <c r="Z24" s="199"/>
      <c r="AA24" s="199"/>
      <c r="AB24" s="199"/>
      <c r="AC24" s="199"/>
      <c r="AD24" s="199"/>
      <c r="AE24" s="204"/>
      <c r="AF24" s="222"/>
      <c r="AG24" s="223"/>
      <c r="AH24" s="239"/>
      <c r="AI24" s="224"/>
      <c r="AJ24" s="215"/>
      <c r="AK24" s="206"/>
      <c r="AL24" s="304"/>
      <c r="AM24" s="310"/>
      <c r="AN24" s="310"/>
      <c r="AO24" s="317"/>
      <c r="AP24" s="310"/>
    </row>
    <row r="25" spans="1:42" s="5" customFormat="1" ht="64.900000000000006" customHeight="1" x14ac:dyDescent="0.25">
      <c r="A25" s="342"/>
      <c r="B25" s="336"/>
      <c r="C25" s="333"/>
      <c r="D25" s="340"/>
      <c r="E25" s="340"/>
      <c r="F25" s="340"/>
      <c r="G25" s="46" t="s">
        <v>13</v>
      </c>
      <c r="H25" s="80">
        <v>10</v>
      </c>
      <c r="I25" s="32">
        <f t="shared" ref="I25" si="14">+I21+I23</f>
        <v>2</v>
      </c>
      <c r="J25" s="32">
        <f t="shared" ref="J25" si="15">+J21+J23</f>
        <v>2</v>
      </c>
      <c r="K25" s="32">
        <f t="shared" ref="K25:AA26" si="16">+K21+K23</f>
        <v>0</v>
      </c>
      <c r="L25" s="32">
        <f t="shared" si="16"/>
        <v>2</v>
      </c>
      <c r="M25" s="32">
        <f t="shared" si="16"/>
        <v>0</v>
      </c>
      <c r="N25" s="32">
        <f t="shared" si="16"/>
        <v>0</v>
      </c>
      <c r="O25" s="32">
        <f t="shared" si="16"/>
        <v>0</v>
      </c>
      <c r="P25" s="32">
        <f t="shared" si="16"/>
        <v>0</v>
      </c>
      <c r="Q25" s="32">
        <f t="shared" si="16"/>
        <v>2</v>
      </c>
      <c r="R25" s="32">
        <f t="shared" si="16"/>
        <v>0</v>
      </c>
      <c r="S25" s="32">
        <f t="shared" si="16"/>
        <v>0</v>
      </c>
      <c r="T25" s="32">
        <f t="shared" si="16"/>
        <v>0</v>
      </c>
      <c r="U25" s="32">
        <f t="shared" si="16"/>
        <v>0</v>
      </c>
      <c r="V25" s="32">
        <f t="shared" si="16"/>
        <v>2</v>
      </c>
      <c r="W25" s="32">
        <f t="shared" si="16"/>
        <v>0</v>
      </c>
      <c r="X25" s="32">
        <f t="shared" si="16"/>
        <v>0</v>
      </c>
      <c r="Y25" s="32">
        <f t="shared" si="16"/>
        <v>0</v>
      </c>
      <c r="Z25" s="32">
        <f t="shared" si="16"/>
        <v>0</v>
      </c>
      <c r="AA25" s="32">
        <f t="shared" si="16"/>
        <v>2</v>
      </c>
      <c r="AB25" s="32"/>
      <c r="AC25" s="32"/>
      <c r="AD25" s="32"/>
      <c r="AE25" s="110"/>
      <c r="AF25" s="128"/>
      <c r="AG25" s="129"/>
      <c r="AH25" s="110">
        <f t="shared" ref="AH25:AI25" si="17">+AH21+AH23</f>
        <v>1</v>
      </c>
      <c r="AI25" s="255">
        <f t="shared" si="17"/>
        <v>2</v>
      </c>
      <c r="AJ25" s="182">
        <f t="shared" ref="AJ25:AJ26" si="18">+AI25/J25</f>
        <v>1</v>
      </c>
      <c r="AK25" s="183">
        <f t="shared" ref="AK25:AK26" si="19">+AI25/H25</f>
        <v>0.2</v>
      </c>
      <c r="AL25" s="304"/>
      <c r="AM25" s="310"/>
      <c r="AN25" s="310"/>
      <c r="AO25" s="317"/>
      <c r="AP25" s="310"/>
    </row>
    <row r="26" spans="1:42" s="5" customFormat="1" ht="64.900000000000006" customHeight="1" thickBot="1" x14ac:dyDescent="0.3">
      <c r="A26" s="344"/>
      <c r="B26" s="337"/>
      <c r="C26" s="338"/>
      <c r="D26" s="340"/>
      <c r="E26" s="340"/>
      <c r="F26" s="340"/>
      <c r="G26" s="47" t="s">
        <v>14</v>
      </c>
      <c r="H26" s="78">
        <f>+L26+Q26+V26+AA26+I26</f>
        <v>5560844000</v>
      </c>
      <c r="I26" s="262">
        <f>+I22+I24</f>
        <v>699000000</v>
      </c>
      <c r="J26" s="156">
        <f>+J22+J24</f>
        <v>551874000</v>
      </c>
      <c r="K26" s="79">
        <f t="shared" ref="K26:AA26" si="20">+K22+K24</f>
        <v>0</v>
      </c>
      <c r="L26" s="143">
        <f t="shared" si="16"/>
        <v>901844000</v>
      </c>
      <c r="M26" s="78">
        <f t="shared" si="20"/>
        <v>0</v>
      </c>
      <c r="N26" s="78">
        <f t="shared" si="20"/>
        <v>0</v>
      </c>
      <c r="O26" s="78">
        <f t="shared" si="20"/>
        <v>0</v>
      </c>
      <c r="P26" s="78">
        <f t="shared" si="20"/>
        <v>0</v>
      </c>
      <c r="Q26" s="173">
        <f t="shared" si="20"/>
        <v>1320000000</v>
      </c>
      <c r="R26" s="78">
        <f t="shared" si="20"/>
        <v>0</v>
      </c>
      <c r="S26" s="143">
        <f t="shared" si="20"/>
        <v>0</v>
      </c>
      <c r="T26" s="145">
        <f t="shared" si="20"/>
        <v>0</v>
      </c>
      <c r="U26" s="146">
        <f t="shared" si="20"/>
        <v>0</v>
      </c>
      <c r="V26" s="78">
        <f t="shared" si="20"/>
        <v>1320000000</v>
      </c>
      <c r="W26" s="78">
        <f t="shared" si="20"/>
        <v>0</v>
      </c>
      <c r="X26" s="78">
        <f t="shared" si="20"/>
        <v>0</v>
      </c>
      <c r="Y26" s="78">
        <f t="shared" si="20"/>
        <v>0</v>
      </c>
      <c r="Z26" s="78">
        <f t="shared" si="20"/>
        <v>0</v>
      </c>
      <c r="AA26" s="78">
        <f t="shared" si="20"/>
        <v>1320000000</v>
      </c>
      <c r="AB26" s="78"/>
      <c r="AC26" s="78"/>
      <c r="AD26" s="78"/>
      <c r="AE26" s="123"/>
      <c r="AF26" s="124"/>
      <c r="AG26" s="125"/>
      <c r="AH26" s="109">
        <f t="shared" ref="AH26:AI26" si="21">+AH22+AH24</f>
        <v>442251515</v>
      </c>
      <c r="AI26" s="253">
        <f t="shared" si="21"/>
        <v>551781180</v>
      </c>
      <c r="AJ26" s="184">
        <f t="shared" si="18"/>
        <v>0.99983180943476224</v>
      </c>
      <c r="AK26" s="185">
        <f t="shared" si="19"/>
        <v>9.9226157036593723E-2</v>
      </c>
      <c r="AL26" s="305"/>
      <c r="AM26" s="311"/>
      <c r="AN26" s="311"/>
      <c r="AO26" s="318"/>
      <c r="AP26" s="311"/>
    </row>
    <row r="27" spans="1:42" s="5" customFormat="1" ht="34.9" customHeight="1" x14ac:dyDescent="0.25">
      <c r="A27" s="341" t="s">
        <v>118</v>
      </c>
      <c r="B27" s="335">
        <v>4</v>
      </c>
      <c r="C27" s="365" t="s">
        <v>123</v>
      </c>
      <c r="D27" s="339" t="s">
        <v>119</v>
      </c>
      <c r="E27" s="340"/>
      <c r="F27" s="340"/>
      <c r="G27" s="49" t="s">
        <v>9</v>
      </c>
      <c r="H27" s="27">
        <v>10</v>
      </c>
      <c r="I27" s="27">
        <v>1</v>
      </c>
      <c r="J27" s="27">
        <v>1</v>
      </c>
      <c r="K27" s="65"/>
      <c r="L27" s="27">
        <v>2</v>
      </c>
      <c r="M27" s="27"/>
      <c r="N27" s="27"/>
      <c r="O27" s="27"/>
      <c r="P27" s="27"/>
      <c r="Q27" s="80">
        <v>3</v>
      </c>
      <c r="R27" s="80"/>
      <c r="S27" s="27"/>
      <c r="T27" s="81"/>
      <c r="U27" s="149"/>
      <c r="V27" s="27">
        <v>3</v>
      </c>
      <c r="W27" s="27"/>
      <c r="X27" s="27"/>
      <c r="Y27" s="27"/>
      <c r="Z27" s="27"/>
      <c r="AA27" s="27">
        <v>1</v>
      </c>
      <c r="AB27" s="27"/>
      <c r="AC27" s="27"/>
      <c r="AD27" s="27"/>
      <c r="AE27" s="104"/>
      <c r="AF27" s="132"/>
      <c r="AG27" s="133"/>
      <c r="AH27" s="243">
        <v>0.5</v>
      </c>
      <c r="AI27" s="256">
        <v>1</v>
      </c>
      <c r="AJ27" s="180">
        <f>+AI27/J27</f>
        <v>1</v>
      </c>
      <c r="AK27" s="181">
        <f>+AI27/H27</f>
        <v>0.1</v>
      </c>
      <c r="AL27" s="303" t="s">
        <v>183</v>
      </c>
      <c r="AM27" s="309" t="s">
        <v>105</v>
      </c>
      <c r="AN27" s="309" t="s">
        <v>105</v>
      </c>
      <c r="AO27" s="309" t="s">
        <v>184</v>
      </c>
      <c r="AP27" s="309" t="s">
        <v>185</v>
      </c>
    </row>
    <row r="28" spans="1:42" s="5" customFormat="1" ht="34.9" customHeight="1" x14ac:dyDescent="0.25">
      <c r="A28" s="342"/>
      <c r="B28" s="336"/>
      <c r="C28" s="366"/>
      <c r="D28" s="340"/>
      <c r="E28" s="340"/>
      <c r="F28" s="340"/>
      <c r="G28" s="46" t="s">
        <v>10</v>
      </c>
      <c r="H28" s="78">
        <f>+L28+Q28+V28+AA28+I28</f>
        <v>1251695000</v>
      </c>
      <c r="I28" s="261">
        <v>183000000</v>
      </c>
      <c r="J28" s="172">
        <v>164426239</v>
      </c>
      <c r="K28" s="79"/>
      <c r="L28" s="143">
        <v>172695000</v>
      </c>
      <c r="M28" s="78"/>
      <c r="N28" s="78"/>
      <c r="O28" s="78"/>
      <c r="P28" s="78"/>
      <c r="Q28" s="78">
        <v>297000000</v>
      </c>
      <c r="R28" s="78"/>
      <c r="S28" s="143"/>
      <c r="T28" s="145"/>
      <c r="U28" s="146"/>
      <c r="V28" s="78">
        <v>299000000</v>
      </c>
      <c r="W28" s="78"/>
      <c r="X28" s="78"/>
      <c r="Y28" s="78"/>
      <c r="Z28" s="78"/>
      <c r="AA28" s="78">
        <v>300000000</v>
      </c>
      <c r="AB28" s="78"/>
      <c r="AC28" s="78"/>
      <c r="AD28" s="78"/>
      <c r="AE28" s="109"/>
      <c r="AF28" s="115"/>
      <c r="AG28" s="116"/>
      <c r="AH28" s="244">
        <v>91507364</v>
      </c>
      <c r="AI28" s="257">
        <v>113597777</v>
      </c>
      <c r="AJ28" s="182">
        <f>+AI28/J28</f>
        <v>0.69087377836331831</v>
      </c>
      <c r="AK28" s="183">
        <f>+AI28/H28</f>
        <v>9.0755157606285872E-2</v>
      </c>
      <c r="AL28" s="304"/>
      <c r="AM28" s="310"/>
      <c r="AN28" s="310"/>
      <c r="AO28" s="310"/>
      <c r="AP28" s="312"/>
    </row>
    <row r="29" spans="1:42" s="5" customFormat="1" ht="34.9" customHeight="1" x14ac:dyDescent="0.25">
      <c r="A29" s="342"/>
      <c r="B29" s="336"/>
      <c r="C29" s="366"/>
      <c r="D29" s="340"/>
      <c r="E29" s="340"/>
      <c r="F29" s="340"/>
      <c r="G29" s="46" t="s">
        <v>11</v>
      </c>
      <c r="H29" s="199"/>
      <c r="I29" s="200"/>
      <c r="J29" s="200"/>
      <c r="K29" s="200"/>
      <c r="L29" s="199"/>
      <c r="M29" s="199"/>
      <c r="N29" s="199"/>
      <c r="O29" s="199"/>
      <c r="P29" s="199"/>
      <c r="Q29" s="199"/>
      <c r="R29" s="199"/>
      <c r="S29" s="199"/>
      <c r="T29" s="229"/>
      <c r="U29" s="230"/>
      <c r="V29" s="199"/>
      <c r="W29" s="199"/>
      <c r="X29" s="199"/>
      <c r="Y29" s="199"/>
      <c r="Z29" s="199"/>
      <c r="AA29" s="199"/>
      <c r="AB29" s="199"/>
      <c r="AC29" s="199"/>
      <c r="AD29" s="199"/>
      <c r="AE29" s="204"/>
      <c r="AF29" s="205"/>
      <c r="AG29" s="206"/>
      <c r="AH29" s="245"/>
      <c r="AI29" s="258"/>
      <c r="AJ29" s="205"/>
      <c r="AK29" s="206"/>
      <c r="AL29" s="304"/>
      <c r="AM29" s="310"/>
      <c r="AN29" s="310"/>
      <c r="AO29" s="310"/>
      <c r="AP29" s="312"/>
    </row>
    <row r="30" spans="1:42" s="5" customFormat="1" ht="34.9" customHeight="1" x14ac:dyDescent="0.25">
      <c r="A30" s="342"/>
      <c r="B30" s="336"/>
      <c r="C30" s="366"/>
      <c r="D30" s="340"/>
      <c r="E30" s="340"/>
      <c r="F30" s="340"/>
      <c r="G30" s="46" t="s">
        <v>12</v>
      </c>
      <c r="H30" s="199"/>
      <c r="I30" s="200"/>
      <c r="J30" s="200"/>
      <c r="K30" s="200"/>
      <c r="L30" s="209"/>
      <c r="M30" s="231"/>
      <c r="N30" s="231"/>
      <c r="O30" s="231"/>
      <c r="P30" s="231"/>
      <c r="Q30" s="199"/>
      <c r="R30" s="199"/>
      <c r="S30" s="199"/>
      <c r="T30" s="229"/>
      <c r="U30" s="232"/>
      <c r="V30" s="208"/>
      <c r="W30" s="199"/>
      <c r="X30" s="199"/>
      <c r="Y30" s="199"/>
      <c r="Z30" s="199"/>
      <c r="AA30" s="199"/>
      <c r="AB30" s="199"/>
      <c r="AC30" s="199"/>
      <c r="AD30" s="199"/>
      <c r="AE30" s="204"/>
      <c r="AF30" s="205"/>
      <c r="AG30" s="206"/>
      <c r="AH30" s="246"/>
      <c r="AI30" s="259"/>
      <c r="AJ30" s="215"/>
      <c r="AK30" s="206"/>
      <c r="AL30" s="304"/>
      <c r="AM30" s="310"/>
      <c r="AN30" s="310"/>
      <c r="AO30" s="310"/>
      <c r="AP30" s="312"/>
    </row>
    <row r="31" spans="1:42" s="5" customFormat="1" ht="34.9" customHeight="1" x14ac:dyDescent="0.25">
      <c r="A31" s="342"/>
      <c r="B31" s="336"/>
      <c r="C31" s="366"/>
      <c r="D31" s="340"/>
      <c r="E31" s="340"/>
      <c r="F31" s="340"/>
      <c r="G31" s="46" t="s">
        <v>13</v>
      </c>
      <c r="H31" s="32">
        <f t="shared" ref="H31:W32" si="22">+H27+H29</f>
        <v>10</v>
      </c>
      <c r="I31" s="154">
        <f t="shared" si="22"/>
        <v>1</v>
      </c>
      <c r="J31" s="154">
        <f t="shared" ref="J31" si="23">+J27+J29</f>
        <v>1</v>
      </c>
      <c r="K31" s="32">
        <f t="shared" si="22"/>
        <v>0</v>
      </c>
      <c r="L31" s="32">
        <f t="shared" si="22"/>
        <v>2</v>
      </c>
      <c r="M31" s="32">
        <f t="shared" si="22"/>
        <v>0</v>
      </c>
      <c r="N31" s="32">
        <f t="shared" si="22"/>
        <v>0</v>
      </c>
      <c r="O31" s="32">
        <f t="shared" si="22"/>
        <v>0</v>
      </c>
      <c r="P31" s="32">
        <f t="shared" si="22"/>
        <v>0</v>
      </c>
      <c r="Q31" s="32">
        <f t="shared" si="22"/>
        <v>3</v>
      </c>
      <c r="R31" s="32">
        <f t="shared" si="22"/>
        <v>0</v>
      </c>
      <c r="S31" s="32">
        <f t="shared" si="22"/>
        <v>0</v>
      </c>
      <c r="T31" s="32">
        <f t="shared" si="22"/>
        <v>0</v>
      </c>
      <c r="U31" s="32">
        <f t="shared" si="22"/>
        <v>0</v>
      </c>
      <c r="V31" s="32">
        <f t="shared" si="22"/>
        <v>3</v>
      </c>
      <c r="W31" s="32">
        <f t="shared" si="22"/>
        <v>0</v>
      </c>
      <c r="X31" s="32">
        <f t="shared" ref="X31:AA31" si="24">+X27+X29</f>
        <v>0</v>
      </c>
      <c r="Y31" s="32">
        <f t="shared" si="24"/>
        <v>0</v>
      </c>
      <c r="Z31" s="32">
        <f t="shared" si="24"/>
        <v>0</v>
      </c>
      <c r="AA31" s="154">
        <f t="shared" si="24"/>
        <v>1</v>
      </c>
      <c r="AB31" s="32"/>
      <c r="AC31" s="32"/>
      <c r="AD31" s="32"/>
      <c r="AE31" s="110"/>
      <c r="AF31" s="130"/>
      <c r="AG31" s="131"/>
      <c r="AH31" s="240">
        <f t="shared" ref="AH31:AI31" si="25">+AH27+AH29</f>
        <v>0.5</v>
      </c>
      <c r="AI31" s="254">
        <f t="shared" si="25"/>
        <v>1</v>
      </c>
      <c r="AJ31" s="182">
        <f t="shared" ref="AJ31:AJ32" si="26">+AI31/J31</f>
        <v>1</v>
      </c>
      <c r="AK31" s="183">
        <f t="shared" ref="AK31:AK32" si="27">+AI31/H31</f>
        <v>0.1</v>
      </c>
      <c r="AL31" s="304"/>
      <c r="AM31" s="310"/>
      <c r="AN31" s="310"/>
      <c r="AO31" s="310"/>
      <c r="AP31" s="312"/>
    </row>
    <row r="32" spans="1:42" s="5" customFormat="1" ht="34.9" customHeight="1" thickBot="1" x14ac:dyDescent="0.3">
      <c r="A32" s="342"/>
      <c r="B32" s="337"/>
      <c r="C32" s="367"/>
      <c r="D32" s="340"/>
      <c r="E32" s="340"/>
      <c r="F32" s="340"/>
      <c r="G32" s="48" t="s">
        <v>14</v>
      </c>
      <c r="H32" s="78">
        <f>+L32+Q32+V32+AA32+I32</f>
        <v>1251695000</v>
      </c>
      <c r="I32" s="262">
        <f>+I28+I30</f>
        <v>183000000</v>
      </c>
      <c r="J32" s="156">
        <f>+J28+J30</f>
        <v>164426239</v>
      </c>
      <c r="K32" s="79">
        <f t="shared" ref="K32:AA32" si="28">+K28+K30</f>
        <v>0</v>
      </c>
      <c r="L32" s="143">
        <f t="shared" si="22"/>
        <v>172695000</v>
      </c>
      <c r="M32" s="78">
        <f t="shared" si="28"/>
        <v>0</v>
      </c>
      <c r="N32" s="78">
        <f t="shared" si="28"/>
        <v>0</v>
      </c>
      <c r="O32" s="78">
        <f t="shared" si="28"/>
        <v>0</v>
      </c>
      <c r="P32" s="78">
        <f t="shared" si="28"/>
        <v>0</v>
      </c>
      <c r="Q32" s="78">
        <f t="shared" si="28"/>
        <v>297000000</v>
      </c>
      <c r="R32" s="78">
        <f t="shared" si="28"/>
        <v>0</v>
      </c>
      <c r="S32" s="143">
        <f t="shared" si="28"/>
        <v>0</v>
      </c>
      <c r="T32" s="145">
        <f t="shared" si="28"/>
        <v>0</v>
      </c>
      <c r="U32" s="146">
        <f t="shared" si="28"/>
        <v>0</v>
      </c>
      <c r="V32" s="78">
        <f t="shared" si="28"/>
        <v>299000000</v>
      </c>
      <c r="W32" s="78">
        <f t="shared" si="28"/>
        <v>0</v>
      </c>
      <c r="X32" s="78">
        <f t="shared" si="28"/>
        <v>0</v>
      </c>
      <c r="Y32" s="78">
        <f t="shared" si="28"/>
        <v>0</v>
      </c>
      <c r="Z32" s="78">
        <f t="shared" si="28"/>
        <v>0</v>
      </c>
      <c r="AA32" s="78">
        <f t="shared" si="28"/>
        <v>300000000</v>
      </c>
      <c r="AB32" s="78"/>
      <c r="AC32" s="78"/>
      <c r="AD32" s="78"/>
      <c r="AE32" s="123"/>
      <c r="AF32" s="124"/>
      <c r="AG32" s="125"/>
      <c r="AH32" s="109">
        <f t="shared" ref="AH32:AI32" si="29">+AH28+AH30</f>
        <v>91507364</v>
      </c>
      <c r="AI32" s="253">
        <f t="shared" si="29"/>
        <v>113597777</v>
      </c>
      <c r="AJ32" s="184">
        <f t="shared" si="26"/>
        <v>0.69087377836331831</v>
      </c>
      <c r="AK32" s="185">
        <f t="shared" si="27"/>
        <v>9.0755157606285872E-2</v>
      </c>
      <c r="AL32" s="305"/>
      <c r="AM32" s="311"/>
      <c r="AN32" s="311"/>
      <c r="AO32" s="311"/>
      <c r="AP32" s="313"/>
    </row>
    <row r="33" spans="1:42" s="5" customFormat="1" ht="55.9" customHeight="1" x14ac:dyDescent="0.25">
      <c r="A33" s="342"/>
      <c r="B33" s="335">
        <v>5</v>
      </c>
      <c r="C33" s="332" t="s">
        <v>124</v>
      </c>
      <c r="D33" s="339" t="s">
        <v>119</v>
      </c>
      <c r="E33" s="340"/>
      <c r="F33" s="340"/>
      <c r="G33" s="49" t="s">
        <v>9</v>
      </c>
      <c r="H33" s="27">
        <v>14</v>
      </c>
      <c r="I33" s="27">
        <v>1</v>
      </c>
      <c r="J33" s="27">
        <v>1</v>
      </c>
      <c r="K33" s="27"/>
      <c r="L33" s="27">
        <v>4</v>
      </c>
      <c r="M33" s="27"/>
      <c r="N33" s="27"/>
      <c r="O33" s="27"/>
      <c r="P33" s="27"/>
      <c r="Q33" s="155">
        <v>4</v>
      </c>
      <c r="R33" s="155"/>
      <c r="S33" s="27"/>
      <c r="T33" s="81"/>
      <c r="U33" s="150"/>
      <c r="V33" s="27">
        <v>4</v>
      </c>
      <c r="W33" s="27"/>
      <c r="X33" s="27"/>
      <c r="Y33" s="27"/>
      <c r="Z33" s="27"/>
      <c r="AA33" s="27">
        <v>1</v>
      </c>
      <c r="AB33" s="27"/>
      <c r="AC33" s="27"/>
      <c r="AD33" s="27"/>
      <c r="AE33" s="104"/>
      <c r="AF33" s="134"/>
      <c r="AG33" s="135"/>
      <c r="AH33" s="247">
        <v>0</v>
      </c>
      <c r="AI33" s="256">
        <v>1</v>
      </c>
      <c r="AJ33" s="180">
        <f>+AI33/J33</f>
        <v>1</v>
      </c>
      <c r="AK33" s="181">
        <f>+AI33/H33</f>
        <v>7.1428571428571425E-2</v>
      </c>
      <c r="AL33" s="303" t="s">
        <v>200</v>
      </c>
      <c r="AM33" s="309" t="s">
        <v>105</v>
      </c>
      <c r="AN33" s="309" t="s">
        <v>105</v>
      </c>
      <c r="AO33" s="306" t="s">
        <v>201</v>
      </c>
      <c r="AP33" s="377" t="s">
        <v>202</v>
      </c>
    </row>
    <row r="34" spans="1:42" s="5" customFormat="1" ht="55.9" customHeight="1" x14ac:dyDescent="0.25">
      <c r="A34" s="342"/>
      <c r="B34" s="336"/>
      <c r="C34" s="333"/>
      <c r="D34" s="340"/>
      <c r="E34" s="340"/>
      <c r="F34" s="340"/>
      <c r="G34" s="46" t="s">
        <v>10</v>
      </c>
      <c r="H34" s="78">
        <f>+L34+Q34+V34+AA34+I34</f>
        <v>1876853000</v>
      </c>
      <c r="I34" s="261">
        <v>259000000</v>
      </c>
      <c r="J34" s="172">
        <v>266794422</v>
      </c>
      <c r="K34" s="79"/>
      <c r="L34" s="143">
        <v>348853000</v>
      </c>
      <c r="M34" s="78"/>
      <c r="N34" s="78"/>
      <c r="O34" s="78"/>
      <c r="P34" s="78"/>
      <c r="Q34" s="78">
        <v>421000000</v>
      </c>
      <c r="R34" s="78"/>
      <c r="S34" s="143"/>
      <c r="T34" s="145"/>
      <c r="U34" s="146"/>
      <c r="V34" s="78">
        <v>423000000</v>
      </c>
      <c r="W34" s="78"/>
      <c r="X34" s="78"/>
      <c r="Y34" s="78"/>
      <c r="Z34" s="78"/>
      <c r="AA34" s="78">
        <v>425000000</v>
      </c>
      <c r="AB34" s="78"/>
      <c r="AC34" s="78"/>
      <c r="AD34" s="78"/>
      <c r="AE34" s="109"/>
      <c r="AF34" s="113"/>
      <c r="AG34" s="114"/>
      <c r="AH34" s="244">
        <v>154962446</v>
      </c>
      <c r="AI34" s="257">
        <v>262322021</v>
      </c>
      <c r="AJ34" s="182">
        <f>+AI34/J34</f>
        <v>0.98323652733639233</v>
      </c>
      <c r="AK34" s="183">
        <f>+AI34/H34</f>
        <v>0.13976695084804192</v>
      </c>
      <c r="AL34" s="304"/>
      <c r="AM34" s="312"/>
      <c r="AN34" s="312"/>
      <c r="AO34" s="307"/>
      <c r="AP34" s="378"/>
    </row>
    <row r="35" spans="1:42" s="5" customFormat="1" ht="55.9" customHeight="1" x14ac:dyDescent="0.25">
      <c r="A35" s="342"/>
      <c r="B35" s="336"/>
      <c r="C35" s="333"/>
      <c r="D35" s="340"/>
      <c r="E35" s="340"/>
      <c r="F35" s="340"/>
      <c r="G35" s="46" t="s">
        <v>11</v>
      </c>
      <c r="H35" s="199"/>
      <c r="I35" s="200"/>
      <c r="J35" s="200"/>
      <c r="K35" s="200"/>
      <c r="L35" s="199"/>
      <c r="M35" s="199"/>
      <c r="N35" s="199"/>
      <c r="O35" s="199"/>
      <c r="P35" s="233"/>
      <c r="Q35" s="199"/>
      <c r="R35" s="199"/>
      <c r="S35" s="199"/>
      <c r="T35" s="229"/>
      <c r="U35" s="230"/>
      <c r="V35" s="199"/>
      <c r="W35" s="199"/>
      <c r="X35" s="199"/>
      <c r="Y35" s="199"/>
      <c r="Z35" s="199"/>
      <c r="AA35" s="199"/>
      <c r="AB35" s="199"/>
      <c r="AC35" s="199"/>
      <c r="AD35" s="199"/>
      <c r="AE35" s="204"/>
      <c r="AF35" s="205"/>
      <c r="AG35" s="206"/>
      <c r="AH35" s="245"/>
      <c r="AI35" s="258"/>
      <c r="AJ35" s="205"/>
      <c r="AK35" s="206"/>
      <c r="AL35" s="304"/>
      <c r="AM35" s="312"/>
      <c r="AN35" s="312"/>
      <c r="AO35" s="307"/>
      <c r="AP35" s="378"/>
    </row>
    <row r="36" spans="1:42" s="5" customFormat="1" ht="55.9" customHeight="1" x14ac:dyDescent="0.25">
      <c r="A36" s="342"/>
      <c r="B36" s="336"/>
      <c r="C36" s="333"/>
      <c r="D36" s="340"/>
      <c r="E36" s="340"/>
      <c r="F36" s="340"/>
      <c r="G36" s="46" t="s">
        <v>12</v>
      </c>
      <c r="H36" s="199"/>
      <c r="I36" s="200"/>
      <c r="J36" s="200"/>
      <c r="K36" s="200"/>
      <c r="L36" s="209"/>
      <c r="M36" s="231"/>
      <c r="N36" s="231"/>
      <c r="O36" s="231"/>
      <c r="P36" s="231"/>
      <c r="Q36" s="209"/>
      <c r="R36" s="209"/>
      <c r="S36" s="209"/>
      <c r="T36" s="234"/>
      <c r="U36" s="232"/>
      <c r="V36" s="208"/>
      <c r="W36" s="199"/>
      <c r="X36" s="199"/>
      <c r="Y36" s="199"/>
      <c r="Z36" s="199"/>
      <c r="AA36" s="199"/>
      <c r="AB36" s="199"/>
      <c r="AC36" s="199"/>
      <c r="AD36" s="199"/>
      <c r="AE36" s="204"/>
      <c r="AF36" s="213"/>
      <c r="AG36" s="214"/>
      <c r="AH36" s="246"/>
      <c r="AI36" s="259"/>
      <c r="AJ36" s="215"/>
      <c r="AK36" s="206"/>
      <c r="AL36" s="304"/>
      <c r="AM36" s="312"/>
      <c r="AN36" s="312"/>
      <c r="AO36" s="307"/>
      <c r="AP36" s="378"/>
    </row>
    <row r="37" spans="1:42" s="5" customFormat="1" ht="55.9" customHeight="1" x14ac:dyDescent="0.25">
      <c r="A37" s="342"/>
      <c r="B37" s="336"/>
      <c r="C37" s="333"/>
      <c r="D37" s="340"/>
      <c r="E37" s="340"/>
      <c r="F37" s="340"/>
      <c r="G37" s="46" t="s">
        <v>13</v>
      </c>
      <c r="H37" s="32">
        <f t="shared" ref="H37:AA38" si="30">+H33+H35</f>
        <v>14</v>
      </c>
      <c r="I37" s="32">
        <f t="shared" si="30"/>
        <v>1</v>
      </c>
      <c r="J37" s="32">
        <f t="shared" ref="J37" si="31">+J33+J35</f>
        <v>1</v>
      </c>
      <c r="K37" s="32">
        <f t="shared" si="30"/>
        <v>0</v>
      </c>
      <c r="L37" s="32">
        <f t="shared" si="30"/>
        <v>4</v>
      </c>
      <c r="M37" s="32">
        <f t="shared" si="30"/>
        <v>0</v>
      </c>
      <c r="N37" s="32">
        <f t="shared" si="30"/>
        <v>0</v>
      </c>
      <c r="O37" s="32">
        <f t="shared" si="30"/>
        <v>0</v>
      </c>
      <c r="P37" s="32">
        <f t="shared" si="30"/>
        <v>0</v>
      </c>
      <c r="Q37" s="32">
        <f t="shared" si="30"/>
        <v>4</v>
      </c>
      <c r="R37" s="32">
        <f t="shared" si="30"/>
        <v>0</v>
      </c>
      <c r="S37" s="32">
        <f t="shared" si="30"/>
        <v>0</v>
      </c>
      <c r="T37" s="32">
        <f t="shared" si="30"/>
        <v>0</v>
      </c>
      <c r="U37" s="32">
        <f t="shared" si="30"/>
        <v>0</v>
      </c>
      <c r="V37" s="32">
        <f t="shared" si="30"/>
        <v>4</v>
      </c>
      <c r="W37" s="32">
        <f t="shared" si="30"/>
        <v>0</v>
      </c>
      <c r="X37" s="32">
        <f t="shared" si="30"/>
        <v>0</v>
      </c>
      <c r="Y37" s="32">
        <f t="shared" si="30"/>
        <v>0</v>
      </c>
      <c r="Z37" s="32">
        <f t="shared" si="30"/>
        <v>0</v>
      </c>
      <c r="AA37" s="32">
        <f t="shared" si="30"/>
        <v>1</v>
      </c>
      <c r="AB37" s="68"/>
      <c r="AC37" s="68"/>
      <c r="AD37" s="68"/>
      <c r="AE37" s="110"/>
      <c r="AF37" s="130"/>
      <c r="AG37" s="131"/>
      <c r="AH37" s="110">
        <f t="shared" ref="AH37:AI37" si="32">+AH33+AH35</f>
        <v>0</v>
      </c>
      <c r="AI37" s="255">
        <f t="shared" si="32"/>
        <v>1</v>
      </c>
      <c r="AJ37" s="182">
        <f t="shared" ref="AJ37:AJ38" si="33">+AI37/J37</f>
        <v>1</v>
      </c>
      <c r="AK37" s="183">
        <f t="shared" ref="AK37:AK38" si="34">+AI37/H37</f>
        <v>7.1428571428571425E-2</v>
      </c>
      <c r="AL37" s="304"/>
      <c r="AM37" s="312"/>
      <c r="AN37" s="312"/>
      <c r="AO37" s="307"/>
      <c r="AP37" s="378"/>
    </row>
    <row r="38" spans="1:42" s="5" customFormat="1" ht="55.9" customHeight="1" thickBot="1" x14ac:dyDescent="0.3">
      <c r="A38" s="342"/>
      <c r="B38" s="337"/>
      <c r="C38" s="338"/>
      <c r="D38" s="340"/>
      <c r="E38" s="340"/>
      <c r="F38" s="340"/>
      <c r="G38" s="48" t="s">
        <v>14</v>
      </c>
      <c r="H38" s="78">
        <f>+L38+Q38+V38+AA38+I38</f>
        <v>1876853000</v>
      </c>
      <c r="I38" s="262">
        <f>+I34+I36</f>
        <v>259000000</v>
      </c>
      <c r="J38" s="156">
        <f>+J34+J36</f>
        <v>266794422</v>
      </c>
      <c r="K38" s="79">
        <f t="shared" ref="K38:AA38" si="35">+K34+K36</f>
        <v>0</v>
      </c>
      <c r="L38" s="143">
        <f t="shared" si="30"/>
        <v>348853000</v>
      </c>
      <c r="M38" s="78">
        <f t="shared" si="35"/>
        <v>0</v>
      </c>
      <c r="N38" s="78">
        <f t="shared" si="35"/>
        <v>0</v>
      </c>
      <c r="O38" s="78">
        <f t="shared" si="35"/>
        <v>0</v>
      </c>
      <c r="P38" s="78">
        <f t="shared" si="35"/>
        <v>0</v>
      </c>
      <c r="Q38" s="78">
        <f t="shared" si="35"/>
        <v>421000000</v>
      </c>
      <c r="R38" s="78">
        <f t="shared" si="35"/>
        <v>0</v>
      </c>
      <c r="S38" s="143">
        <f t="shared" si="35"/>
        <v>0</v>
      </c>
      <c r="T38" s="145">
        <f t="shared" si="35"/>
        <v>0</v>
      </c>
      <c r="U38" s="146">
        <f t="shared" si="35"/>
        <v>0</v>
      </c>
      <c r="V38" s="78">
        <f t="shared" si="35"/>
        <v>423000000</v>
      </c>
      <c r="W38" s="78">
        <f t="shared" si="35"/>
        <v>0</v>
      </c>
      <c r="X38" s="78">
        <f t="shared" si="35"/>
        <v>0</v>
      </c>
      <c r="Y38" s="78">
        <f t="shared" si="35"/>
        <v>0</v>
      </c>
      <c r="Z38" s="78">
        <f t="shared" si="35"/>
        <v>0</v>
      </c>
      <c r="AA38" s="78">
        <f t="shared" si="35"/>
        <v>425000000</v>
      </c>
      <c r="AB38" s="78"/>
      <c r="AC38" s="78"/>
      <c r="AD38" s="78"/>
      <c r="AE38" s="123"/>
      <c r="AF38" s="124"/>
      <c r="AG38" s="125"/>
      <c r="AH38" s="109">
        <f t="shared" ref="AH38:AI38" si="36">+AH34+AH36</f>
        <v>154962446</v>
      </c>
      <c r="AI38" s="253">
        <f t="shared" si="36"/>
        <v>262322021</v>
      </c>
      <c r="AJ38" s="184">
        <f t="shared" si="33"/>
        <v>0.98323652733639233</v>
      </c>
      <c r="AK38" s="185">
        <f t="shared" si="34"/>
        <v>0.13976695084804192</v>
      </c>
      <c r="AL38" s="305"/>
      <c r="AM38" s="313"/>
      <c r="AN38" s="313"/>
      <c r="AO38" s="308"/>
      <c r="AP38" s="379"/>
    </row>
    <row r="39" spans="1:42" s="5" customFormat="1" ht="86.45" customHeight="1" x14ac:dyDescent="0.25">
      <c r="A39" s="342"/>
      <c r="B39" s="335">
        <v>6</v>
      </c>
      <c r="C39" s="332" t="s">
        <v>125</v>
      </c>
      <c r="D39" s="339" t="s">
        <v>119</v>
      </c>
      <c r="E39" s="340"/>
      <c r="F39" s="340"/>
      <c r="G39" s="49" t="s">
        <v>9</v>
      </c>
      <c r="H39" s="27">
        <v>24</v>
      </c>
      <c r="I39" s="27">
        <v>3</v>
      </c>
      <c r="J39" s="27">
        <v>3</v>
      </c>
      <c r="K39" s="27"/>
      <c r="L39" s="27">
        <v>6</v>
      </c>
      <c r="M39" s="27"/>
      <c r="N39" s="27"/>
      <c r="O39" s="27"/>
      <c r="P39" s="27"/>
      <c r="Q39" s="81">
        <v>6</v>
      </c>
      <c r="R39" s="27"/>
      <c r="S39" s="27"/>
      <c r="T39" s="81"/>
      <c r="U39" s="150"/>
      <c r="V39" s="27">
        <v>6</v>
      </c>
      <c r="W39" s="27"/>
      <c r="X39" s="27"/>
      <c r="Y39" s="27"/>
      <c r="Z39" s="27"/>
      <c r="AA39" s="27">
        <v>3</v>
      </c>
      <c r="AB39" s="27"/>
      <c r="AC39" s="27"/>
      <c r="AD39" s="27"/>
      <c r="AE39" s="104"/>
      <c r="AF39" s="136"/>
      <c r="AG39" s="137"/>
      <c r="AH39" s="243">
        <v>0</v>
      </c>
      <c r="AI39" s="256">
        <v>3</v>
      </c>
      <c r="AJ39" s="180">
        <f>+AI39/J39</f>
        <v>1</v>
      </c>
      <c r="AK39" s="181">
        <f>+AI39/H39</f>
        <v>0.125</v>
      </c>
      <c r="AL39" s="303" t="s">
        <v>203</v>
      </c>
      <c r="AM39" s="309" t="s">
        <v>105</v>
      </c>
      <c r="AN39" s="309" t="s">
        <v>105</v>
      </c>
      <c r="AO39" s="371" t="s">
        <v>193</v>
      </c>
      <c r="AP39" s="374" t="s">
        <v>194</v>
      </c>
    </row>
    <row r="40" spans="1:42" s="5" customFormat="1" ht="86.45" customHeight="1" x14ac:dyDescent="0.25">
      <c r="A40" s="342"/>
      <c r="B40" s="336"/>
      <c r="C40" s="333"/>
      <c r="D40" s="340"/>
      <c r="E40" s="340"/>
      <c r="F40" s="340"/>
      <c r="G40" s="46" t="s">
        <v>10</v>
      </c>
      <c r="H40" s="78">
        <f>+L40+Q40+V40+AA40+I40</f>
        <v>1220347895</v>
      </c>
      <c r="I40" s="261">
        <v>170999895</v>
      </c>
      <c r="J40" s="172">
        <v>126996034</v>
      </c>
      <c r="K40" s="79"/>
      <c r="L40" s="143">
        <v>168348000</v>
      </c>
      <c r="M40" s="78"/>
      <c r="N40" s="78"/>
      <c r="O40" s="78"/>
      <c r="P40" s="78"/>
      <c r="Q40" s="78">
        <v>292000000</v>
      </c>
      <c r="R40" s="78"/>
      <c r="S40" s="143"/>
      <c r="T40" s="145"/>
      <c r="U40" s="146"/>
      <c r="V40" s="78">
        <v>294000000</v>
      </c>
      <c r="W40" s="78"/>
      <c r="X40" s="78"/>
      <c r="Y40" s="78"/>
      <c r="Z40" s="78"/>
      <c r="AA40" s="78">
        <v>295000000</v>
      </c>
      <c r="AB40" s="78"/>
      <c r="AC40" s="78"/>
      <c r="AD40" s="78"/>
      <c r="AE40" s="109"/>
      <c r="AF40" s="113"/>
      <c r="AG40" s="114"/>
      <c r="AH40" s="244">
        <v>53977875</v>
      </c>
      <c r="AI40" s="257">
        <v>83301867</v>
      </c>
      <c r="AJ40" s="182">
        <f>+AI40/J40</f>
        <v>0.6559406965417518</v>
      </c>
      <c r="AK40" s="183">
        <f>+AI40/H40</f>
        <v>6.8260753627144982E-2</v>
      </c>
      <c r="AL40" s="314"/>
      <c r="AM40" s="312"/>
      <c r="AN40" s="312"/>
      <c r="AO40" s="372"/>
      <c r="AP40" s="375"/>
    </row>
    <row r="41" spans="1:42" s="5" customFormat="1" ht="86.45" customHeight="1" x14ac:dyDescent="0.25">
      <c r="A41" s="342"/>
      <c r="B41" s="336"/>
      <c r="C41" s="333"/>
      <c r="D41" s="340"/>
      <c r="E41" s="340"/>
      <c r="F41" s="340"/>
      <c r="G41" s="46" t="s">
        <v>11</v>
      </c>
      <c r="H41" s="199"/>
      <c r="I41" s="200"/>
      <c r="J41" s="200"/>
      <c r="K41" s="200"/>
      <c r="L41" s="199"/>
      <c r="M41" s="199"/>
      <c r="N41" s="199"/>
      <c r="O41" s="199"/>
      <c r="P41" s="199"/>
      <c r="Q41" s="199"/>
      <c r="R41" s="199"/>
      <c r="S41" s="199"/>
      <c r="T41" s="229"/>
      <c r="U41" s="230"/>
      <c r="V41" s="199"/>
      <c r="W41" s="199"/>
      <c r="X41" s="199"/>
      <c r="Y41" s="199"/>
      <c r="Z41" s="199"/>
      <c r="AA41" s="199"/>
      <c r="AB41" s="199"/>
      <c r="AC41" s="199"/>
      <c r="AD41" s="199"/>
      <c r="AE41" s="204"/>
      <c r="AF41" s="205"/>
      <c r="AG41" s="206"/>
      <c r="AH41" s="245"/>
      <c r="AI41" s="258"/>
      <c r="AJ41" s="205"/>
      <c r="AK41" s="206"/>
      <c r="AL41" s="314"/>
      <c r="AM41" s="312"/>
      <c r="AN41" s="312"/>
      <c r="AO41" s="372"/>
      <c r="AP41" s="375"/>
    </row>
    <row r="42" spans="1:42" s="5" customFormat="1" ht="86.45" customHeight="1" x14ac:dyDescent="0.25">
      <c r="A42" s="342"/>
      <c r="B42" s="336"/>
      <c r="C42" s="333"/>
      <c r="D42" s="340"/>
      <c r="E42" s="340"/>
      <c r="F42" s="340"/>
      <c r="G42" s="46" t="s">
        <v>12</v>
      </c>
      <c r="H42" s="199"/>
      <c r="I42" s="200"/>
      <c r="J42" s="200"/>
      <c r="K42" s="200"/>
      <c r="L42" s="209"/>
      <c r="M42" s="231"/>
      <c r="N42" s="231"/>
      <c r="O42" s="231"/>
      <c r="P42" s="231"/>
      <c r="Q42" s="209"/>
      <c r="R42" s="209"/>
      <c r="S42" s="209"/>
      <c r="T42" s="234"/>
      <c r="U42" s="232"/>
      <c r="V42" s="208"/>
      <c r="W42" s="199"/>
      <c r="X42" s="199"/>
      <c r="Y42" s="199"/>
      <c r="Z42" s="199"/>
      <c r="AA42" s="199"/>
      <c r="AB42" s="199"/>
      <c r="AC42" s="199"/>
      <c r="AD42" s="199"/>
      <c r="AE42" s="235"/>
      <c r="AF42" s="213"/>
      <c r="AG42" s="214"/>
      <c r="AH42" s="246"/>
      <c r="AI42" s="259"/>
      <c r="AJ42" s="215"/>
      <c r="AK42" s="206"/>
      <c r="AL42" s="314"/>
      <c r="AM42" s="312"/>
      <c r="AN42" s="312"/>
      <c r="AO42" s="372"/>
      <c r="AP42" s="375"/>
    </row>
    <row r="43" spans="1:42" s="5" customFormat="1" ht="86.45" customHeight="1" x14ac:dyDescent="0.25">
      <c r="A43" s="342"/>
      <c r="B43" s="336"/>
      <c r="C43" s="333"/>
      <c r="D43" s="340"/>
      <c r="E43" s="340"/>
      <c r="F43" s="340"/>
      <c r="G43" s="46" t="s">
        <v>13</v>
      </c>
      <c r="H43" s="32">
        <f>+H39+H41</f>
        <v>24</v>
      </c>
      <c r="I43" s="32">
        <f t="shared" ref="I43" si="37">+I39+I41</f>
        <v>3</v>
      </c>
      <c r="J43" s="32">
        <f t="shared" ref="J43" si="38">+J39+J41</f>
        <v>3</v>
      </c>
      <c r="K43" s="32">
        <f t="shared" ref="K43:AA44" si="39">+K39+K41</f>
        <v>0</v>
      </c>
      <c r="L43" s="32">
        <f t="shared" si="39"/>
        <v>6</v>
      </c>
      <c r="M43" s="32">
        <f t="shared" si="39"/>
        <v>0</v>
      </c>
      <c r="N43" s="32">
        <f t="shared" si="39"/>
        <v>0</v>
      </c>
      <c r="O43" s="32">
        <f t="shared" si="39"/>
        <v>0</v>
      </c>
      <c r="P43" s="32">
        <f t="shared" si="39"/>
        <v>0</v>
      </c>
      <c r="Q43" s="32">
        <f t="shared" si="39"/>
        <v>6</v>
      </c>
      <c r="R43" s="32">
        <f t="shared" si="39"/>
        <v>0</v>
      </c>
      <c r="S43" s="32">
        <f t="shared" si="39"/>
        <v>0</v>
      </c>
      <c r="T43" s="32">
        <f t="shared" si="39"/>
        <v>0</v>
      </c>
      <c r="U43" s="32">
        <f t="shared" si="39"/>
        <v>0</v>
      </c>
      <c r="V43" s="32">
        <f t="shared" si="39"/>
        <v>6</v>
      </c>
      <c r="W43" s="32">
        <f t="shared" si="39"/>
        <v>0</v>
      </c>
      <c r="X43" s="32">
        <f t="shared" si="39"/>
        <v>0</v>
      </c>
      <c r="Y43" s="32">
        <f t="shared" si="39"/>
        <v>0</v>
      </c>
      <c r="Z43" s="32">
        <f t="shared" si="39"/>
        <v>0</v>
      </c>
      <c r="AA43" s="32">
        <f t="shared" si="39"/>
        <v>3</v>
      </c>
      <c r="AB43" s="32"/>
      <c r="AC43" s="32"/>
      <c r="AD43" s="32"/>
      <c r="AE43" s="110"/>
      <c r="AF43" s="115"/>
      <c r="AG43" s="116"/>
      <c r="AH43" s="110">
        <f t="shared" ref="AH43:AI43" si="40">+AH39+AH41</f>
        <v>0</v>
      </c>
      <c r="AI43" s="255">
        <f t="shared" si="40"/>
        <v>3</v>
      </c>
      <c r="AJ43" s="182">
        <f t="shared" ref="AJ43:AJ44" si="41">+AI43/J43</f>
        <v>1</v>
      </c>
      <c r="AK43" s="183">
        <f t="shared" ref="AK43:AK44" si="42">+AI43/H43</f>
        <v>0.125</v>
      </c>
      <c r="AL43" s="314"/>
      <c r="AM43" s="312"/>
      <c r="AN43" s="312"/>
      <c r="AO43" s="372"/>
      <c r="AP43" s="375"/>
    </row>
    <row r="44" spans="1:42" s="5" customFormat="1" ht="86.45" customHeight="1" thickBot="1" x14ac:dyDescent="0.3">
      <c r="A44" s="342"/>
      <c r="B44" s="337"/>
      <c r="C44" s="338"/>
      <c r="D44" s="362"/>
      <c r="E44" s="340"/>
      <c r="F44" s="340"/>
      <c r="G44" s="48" t="s">
        <v>14</v>
      </c>
      <c r="H44" s="173">
        <f>+L44+Q44+V44+AA44+I44</f>
        <v>1220347895</v>
      </c>
      <c r="I44" s="263">
        <f>+I40+I42</f>
        <v>170999895</v>
      </c>
      <c r="J44" s="174">
        <f>+J40+J42</f>
        <v>126996034</v>
      </c>
      <c r="K44" s="175">
        <f t="shared" ref="K44:AA44" si="43">+K40+K42</f>
        <v>0</v>
      </c>
      <c r="L44" s="176">
        <f t="shared" si="39"/>
        <v>168348000</v>
      </c>
      <c r="M44" s="173">
        <f t="shared" si="43"/>
        <v>0</v>
      </c>
      <c r="N44" s="173">
        <f t="shared" si="43"/>
        <v>0</v>
      </c>
      <c r="O44" s="173">
        <f t="shared" si="43"/>
        <v>0</v>
      </c>
      <c r="P44" s="173">
        <f t="shared" si="43"/>
        <v>0</v>
      </c>
      <c r="Q44" s="173">
        <f t="shared" si="43"/>
        <v>292000000</v>
      </c>
      <c r="R44" s="173">
        <f t="shared" si="43"/>
        <v>0</v>
      </c>
      <c r="S44" s="176">
        <f t="shared" si="43"/>
        <v>0</v>
      </c>
      <c r="T44" s="177">
        <f t="shared" si="43"/>
        <v>0</v>
      </c>
      <c r="U44" s="178">
        <f t="shared" si="43"/>
        <v>0</v>
      </c>
      <c r="V44" s="173">
        <f t="shared" si="43"/>
        <v>294000000</v>
      </c>
      <c r="W44" s="173">
        <f t="shared" si="43"/>
        <v>0</v>
      </c>
      <c r="X44" s="173">
        <f t="shared" si="43"/>
        <v>0</v>
      </c>
      <c r="Y44" s="173">
        <f t="shared" si="43"/>
        <v>0</v>
      </c>
      <c r="Z44" s="173">
        <f t="shared" si="43"/>
        <v>0</v>
      </c>
      <c r="AA44" s="173">
        <f t="shared" si="43"/>
        <v>295000000</v>
      </c>
      <c r="AB44" s="78"/>
      <c r="AC44" s="78"/>
      <c r="AD44" s="78"/>
      <c r="AE44" s="123"/>
      <c r="AF44" s="124"/>
      <c r="AG44" s="125"/>
      <c r="AH44" s="123">
        <f t="shared" ref="AH44:AI44" si="44">+AH40+AH42</f>
        <v>53977875</v>
      </c>
      <c r="AI44" s="260">
        <f t="shared" si="44"/>
        <v>83301867</v>
      </c>
      <c r="AJ44" s="184">
        <f t="shared" si="41"/>
        <v>0.6559406965417518</v>
      </c>
      <c r="AK44" s="185">
        <f t="shared" si="42"/>
        <v>6.8260753627144982E-2</v>
      </c>
      <c r="AL44" s="315"/>
      <c r="AM44" s="313"/>
      <c r="AN44" s="313"/>
      <c r="AO44" s="373"/>
      <c r="AP44" s="376"/>
    </row>
    <row r="45" spans="1:42" ht="31.5" customHeight="1" x14ac:dyDescent="0.25">
      <c r="A45" s="320" t="s">
        <v>15</v>
      </c>
      <c r="B45" s="321"/>
      <c r="C45" s="321"/>
      <c r="D45" s="322"/>
      <c r="E45" s="321"/>
      <c r="F45" s="323"/>
      <c r="G45" s="49" t="s">
        <v>10</v>
      </c>
      <c r="H45" s="34">
        <f>H10+H16+H22+H28+H34+H40</f>
        <v>11395018817</v>
      </c>
      <c r="I45" s="34">
        <f>I10+I16+I22+I28+I34+I40</f>
        <v>1643433817</v>
      </c>
      <c r="J45" s="34">
        <f t="shared" ref="J45" si="45">J10+J16+J22+J28+J34+J40</f>
        <v>1368650617</v>
      </c>
      <c r="K45" s="34">
        <f t="shared" ref="K45:AA45" si="46">K10+K16+K22+K28+K34+K40</f>
        <v>0</v>
      </c>
      <c r="L45" s="34">
        <f t="shared" si="46"/>
        <v>1744585000</v>
      </c>
      <c r="M45" s="34">
        <f t="shared" si="46"/>
        <v>0</v>
      </c>
      <c r="N45" s="34">
        <f t="shared" si="46"/>
        <v>0</v>
      </c>
      <c r="O45" s="34">
        <f t="shared" si="46"/>
        <v>0</v>
      </c>
      <c r="P45" s="34">
        <f t="shared" si="46"/>
        <v>0</v>
      </c>
      <c r="Q45" s="34">
        <f t="shared" si="46"/>
        <v>2661000000</v>
      </c>
      <c r="R45" s="34">
        <f t="shared" si="46"/>
        <v>0</v>
      </c>
      <c r="S45" s="34">
        <f t="shared" si="46"/>
        <v>0</v>
      </c>
      <c r="T45" s="34">
        <f t="shared" si="46"/>
        <v>0</v>
      </c>
      <c r="U45" s="34">
        <f t="shared" si="46"/>
        <v>0</v>
      </c>
      <c r="V45" s="34">
        <f t="shared" si="46"/>
        <v>2670000000</v>
      </c>
      <c r="W45" s="34">
        <f t="shared" si="46"/>
        <v>0</v>
      </c>
      <c r="X45" s="34">
        <f t="shared" si="46"/>
        <v>0</v>
      </c>
      <c r="Y45" s="34">
        <f t="shared" si="46"/>
        <v>0</v>
      </c>
      <c r="Z45" s="34">
        <f t="shared" si="46"/>
        <v>0</v>
      </c>
      <c r="AA45" s="34">
        <f t="shared" si="46"/>
        <v>2676000000</v>
      </c>
      <c r="AB45" s="34" t="e">
        <f>AB10+AB16+AB22+AB28+AB34+AB40+#REF!+#REF!+#REF!+#REF!+#REF!+#REF!+#REF!</f>
        <v>#REF!</v>
      </c>
      <c r="AC45" s="34" t="e">
        <f>AC10+AC16+AC22+AC28+AC34+AC40+#REF!+#REF!+#REF!+#REF!+#REF!+#REF!+#REF!</f>
        <v>#REF!</v>
      </c>
      <c r="AD45" s="34" t="e">
        <f>AD10+AD16+AD22+AD28+AD34+AD40+#REF!+#REF!+#REF!+#REF!+#REF!+#REF!+#REF!</f>
        <v>#REF!</v>
      </c>
      <c r="AE45" s="34" t="e">
        <f>AE10+AE16+AE22+AE28+AE34+AE40+#REF!+#REF!+#REF!+#REF!+#REF!+#REF!+#REF!</f>
        <v>#REF!</v>
      </c>
      <c r="AF45" s="34" t="e">
        <f>+AF10+AF16+AF22+AF28+AF34+AF40+#REF!+#REF!+#REF!+#REF!+#REF!+#REF!+#REF!</f>
        <v>#REF!</v>
      </c>
      <c r="AG45" s="34" t="e">
        <f>AG10+AG16+AG22+AG28+AG34+AG40+#REF!+#REF!+#REF!+#REF!+#REF!+#REF!+#REF!</f>
        <v>#REF!</v>
      </c>
      <c r="AH45" s="34">
        <f t="shared" ref="AH45:AI45" si="47">AH10+AH16+AH22+AH28+AH34+AH40</f>
        <v>893769120</v>
      </c>
      <c r="AI45" s="34">
        <f t="shared" si="47"/>
        <v>1198849249</v>
      </c>
      <c r="AJ45" s="186">
        <f>+AI45/J45</f>
        <v>0.87593519785773055</v>
      </c>
      <c r="AK45" s="187">
        <f>+AI45/H45</f>
        <v>0.10520818510729099</v>
      </c>
    </row>
    <row r="46" spans="1:42" ht="28.5" customHeight="1" x14ac:dyDescent="0.25">
      <c r="A46" s="324"/>
      <c r="B46" s="322"/>
      <c r="C46" s="322"/>
      <c r="D46" s="322"/>
      <c r="E46" s="322"/>
      <c r="F46" s="325"/>
      <c r="G46" s="46" t="s">
        <v>12</v>
      </c>
      <c r="H46" s="34">
        <f>+H12+H18+H24+H30+H36+H42</f>
        <v>0</v>
      </c>
      <c r="I46" s="34">
        <f t="shared" ref="I46:J46" si="48">+I12+I18+I24+I30+I36+I42</f>
        <v>0</v>
      </c>
      <c r="J46" s="34">
        <f t="shared" si="48"/>
        <v>0</v>
      </c>
      <c r="K46" s="34">
        <f t="shared" ref="K46:AA46" si="49">+K12+K18+K24+K30+K36+K42</f>
        <v>0</v>
      </c>
      <c r="L46" s="34">
        <f t="shared" si="49"/>
        <v>0</v>
      </c>
      <c r="M46" s="34">
        <f t="shared" si="49"/>
        <v>0</v>
      </c>
      <c r="N46" s="34">
        <f t="shared" si="49"/>
        <v>0</v>
      </c>
      <c r="O46" s="34">
        <f t="shared" si="49"/>
        <v>0</v>
      </c>
      <c r="P46" s="34">
        <f t="shared" si="49"/>
        <v>0</v>
      </c>
      <c r="Q46" s="34">
        <f t="shared" si="49"/>
        <v>0</v>
      </c>
      <c r="R46" s="34">
        <f t="shared" si="49"/>
        <v>0</v>
      </c>
      <c r="S46" s="34">
        <f t="shared" si="49"/>
        <v>0</v>
      </c>
      <c r="T46" s="34">
        <f t="shared" si="49"/>
        <v>0</v>
      </c>
      <c r="U46" s="34">
        <f t="shared" si="49"/>
        <v>0</v>
      </c>
      <c r="V46" s="34">
        <f t="shared" si="49"/>
        <v>0</v>
      </c>
      <c r="W46" s="34">
        <f t="shared" si="49"/>
        <v>0</v>
      </c>
      <c r="X46" s="34">
        <f t="shared" si="49"/>
        <v>0</v>
      </c>
      <c r="Y46" s="34">
        <f t="shared" si="49"/>
        <v>0</v>
      </c>
      <c r="Z46" s="34">
        <f t="shared" si="49"/>
        <v>0</v>
      </c>
      <c r="AA46" s="34">
        <f t="shared" si="49"/>
        <v>0</v>
      </c>
      <c r="AB46" s="33" t="e">
        <f>+AB12+AB18+AB24+AB30+AB36+AB42+#REF!+#REF!+#REF!+#REF!+#REF!+#REF!+#REF!</f>
        <v>#REF!</v>
      </c>
      <c r="AC46" s="33" t="e">
        <f>+AC12+AC18+AC24+AC30+AC36+AC42+#REF!+#REF!+#REF!+#REF!+#REF!+#REF!+#REF!</f>
        <v>#REF!</v>
      </c>
      <c r="AD46" s="33" t="e">
        <f>+AD12+AD18+AD24+AD30+AD36+AD42+#REF!+#REF!+#REF!+#REF!+#REF!+#REF!+#REF!</f>
        <v>#REF!</v>
      </c>
      <c r="AE46" s="105" t="e">
        <f>+AE12+AE18+AE24+AE30+AE36+AE42+#REF!+#REF!+#REF!+#REF!+#REF!+#REF!+#REF!</f>
        <v>#REF!</v>
      </c>
      <c r="AF46" s="106" t="e">
        <f>+AF12+AF18+AF24+AF42+#REF!+#REF!+#REF!+#REF!+#REF!+#REF!+#REF!+AF36</f>
        <v>#REF!</v>
      </c>
      <c r="AG46" s="106" t="e">
        <f>+AG12+AG18+AG24+AG30+AG36+AG42+#REF!+#REF!+#REF!+#REF!+#REF!+#REF!+#REF!</f>
        <v>#REF!</v>
      </c>
      <c r="AH46" s="34">
        <f t="shared" ref="AH46:AI46" si="50">+AH12+AH18+AH24+AH30+AH36+AH42</f>
        <v>0</v>
      </c>
      <c r="AI46" s="34">
        <f t="shared" si="50"/>
        <v>0</v>
      </c>
      <c r="AJ46" s="186">
        <v>0</v>
      </c>
      <c r="AK46" s="50"/>
    </row>
    <row r="47" spans="1:42" ht="35.25" customHeight="1" thickBot="1" x14ac:dyDescent="0.3">
      <c r="A47" s="326"/>
      <c r="B47" s="327"/>
      <c r="C47" s="327"/>
      <c r="D47" s="327"/>
      <c r="E47" s="327"/>
      <c r="F47" s="328"/>
      <c r="G47" s="48" t="s">
        <v>15</v>
      </c>
      <c r="H47" s="54">
        <f t="shared" ref="H47:AH47" si="51">H45+H46</f>
        <v>11395018817</v>
      </c>
      <c r="I47" s="54">
        <f t="shared" ref="I47:J47" si="52">I45+I46</f>
        <v>1643433817</v>
      </c>
      <c r="J47" s="54">
        <f t="shared" si="52"/>
        <v>1368650617</v>
      </c>
      <c r="K47" s="54">
        <f t="shared" ref="K47:AA47" si="53">K45+K46</f>
        <v>0</v>
      </c>
      <c r="L47" s="54">
        <f t="shared" si="53"/>
        <v>1744585000</v>
      </c>
      <c r="M47" s="54">
        <f t="shared" si="53"/>
        <v>0</v>
      </c>
      <c r="N47" s="54">
        <f t="shared" si="53"/>
        <v>0</v>
      </c>
      <c r="O47" s="54">
        <f t="shared" si="53"/>
        <v>0</v>
      </c>
      <c r="P47" s="54">
        <f t="shared" si="53"/>
        <v>0</v>
      </c>
      <c r="Q47" s="54">
        <f t="shared" si="53"/>
        <v>2661000000</v>
      </c>
      <c r="R47" s="54">
        <f t="shared" si="53"/>
        <v>0</v>
      </c>
      <c r="S47" s="54">
        <f t="shared" si="53"/>
        <v>0</v>
      </c>
      <c r="T47" s="54">
        <f t="shared" si="53"/>
        <v>0</v>
      </c>
      <c r="U47" s="54">
        <f t="shared" si="53"/>
        <v>0</v>
      </c>
      <c r="V47" s="54">
        <f t="shared" si="53"/>
        <v>2670000000</v>
      </c>
      <c r="W47" s="54">
        <f t="shared" si="53"/>
        <v>0</v>
      </c>
      <c r="X47" s="54">
        <f t="shared" si="53"/>
        <v>0</v>
      </c>
      <c r="Y47" s="54">
        <f t="shared" si="53"/>
        <v>0</v>
      </c>
      <c r="Z47" s="54">
        <f t="shared" si="53"/>
        <v>0</v>
      </c>
      <c r="AA47" s="54">
        <f t="shared" si="53"/>
        <v>2676000000</v>
      </c>
      <c r="AB47" s="54" t="e">
        <f t="shared" si="51"/>
        <v>#REF!</v>
      </c>
      <c r="AC47" s="54" t="e">
        <f t="shared" si="51"/>
        <v>#REF!</v>
      </c>
      <c r="AD47" s="54" t="e">
        <f t="shared" si="51"/>
        <v>#REF!</v>
      </c>
      <c r="AE47" s="54" t="e">
        <f t="shared" si="51"/>
        <v>#REF!</v>
      </c>
      <c r="AF47" s="54" t="e">
        <f t="shared" si="51"/>
        <v>#REF!</v>
      </c>
      <c r="AG47" s="54" t="e">
        <f t="shared" si="51"/>
        <v>#REF!</v>
      </c>
      <c r="AH47" s="54">
        <f t="shared" si="51"/>
        <v>893769120</v>
      </c>
      <c r="AI47" s="54">
        <f t="shared" ref="AI47" si="54">AI45+AI46</f>
        <v>1198849249</v>
      </c>
      <c r="AJ47" s="186">
        <f>+AI47/J47</f>
        <v>0.87593519785773055</v>
      </c>
      <c r="AK47" s="55"/>
    </row>
    <row r="48" spans="1:42" ht="71.25" customHeight="1" x14ac:dyDescent="0.25">
      <c r="A48" s="319" t="s">
        <v>32</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row>
    <row r="50" spans="18:32" x14ac:dyDescent="0.25">
      <c r="S50" s="139"/>
      <c r="AF50" s="138"/>
    </row>
    <row r="54" spans="18:32" x14ac:dyDescent="0.25">
      <c r="R54" s="140"/>
    </row>
    <row r="57" spans="18:32" x14ac:dyDescent="0.25">
      <c r="V57" s="140"/>
    </row>
    <row r="68" spans="15:15" x14ac:dyDescent="0.25">
      <c r="O68" s="7">
        <v>81000</v>
      </c>
    </row>
    <row r="69" spans="15:15" x14ac:dyDescent="0.25">
      <c r="O69" s="7">
        <v>350000</v>
      </c>
    </row>
    <row r="70" spans="15:15" x14ac:dyDescent="0.25">
      <c r="O70" s="7">
        <v>100000</v>
      </c>
    </row>
    <row r="71" spans="15:15" x14ac:dyDescent="0.25">
      <c r="O71" s="7">
        <v>150000</v>
      </c>
    </row>
    <row r="72" spans="15:15" x14ac:dyDescent="0.25">
      <c r="O72" s="7">
        <v>400000</v>
      </c>
    </row>
    <row r="73" spans="15:15" x14ac:dyDescent="0.25">
      <c r="O73" s="7">
        <f>SUM(O68:O72)</f>
        <v>1081000</v>
      </c>
    </row>
  </sheetData>
  <mergeCells count="83">
    <mergeCell ref="F2:AP2"/>
    <mergeCell ref="O3:AP3"/>
    <mergeCell ref="O4:AP4"/>
    <mergeCell ref="AL39:AL44"/>
    <mergeCell ref="AM39:AM44"/>
    <mergeCell ref="AN39:AN44"/>
    <mergeCell ref="AO39:AO44"/>
    <mergeCell ref="AP39:AP44"/>
    <mergeCell ref="AL33:AL38"/>
    <mergeCell ref="AM33:AM38"/>
    <mergeCell ref="AN33:AN38"/>
    <mergeCell ref="AO33:AO38"/>
    <mergeCell ref="AP33:AP38"/>
    <mergeCell ref="AL27:AL32"/>
    <mergeCell ref="AM27:AM32"/>
    <mergeCell ref="AN27:AN32"/>
    <mergeCell ref="AO27:AO32"/>
    <mergeCell ref="AP27:AP32"/>
    <mergeCell ref="AL21:AL26"/>
    <mergeCell ref="AM21:AM26"/>
    <mergeCell ref="AN21:AN26"/>
    <mergeCell ref="AO21:AO26"/>
    <mergeCell ref="AP21:AP26"/>
    <mergeCell ref="AL15:AL20"/>
    <mergeCell ref="AM15:AM20"/>
    <mergeCell ref="AN15:AN20"/>
    <mergeCell ref="AO15:AO20"/>
    <mergeCell ref="AP15:AP20"/>
    <mergeCell ref="AL9:AL14"/>
    <mergeCell ref="AM9:AM14"/>
    <mergeCell ref="AN9:AN14"/>
    <mergeCell ref="AO9:AO14"/>
    <mergeCell ref="AP9:AP14"/>
    <mergeCell ref="AL6:AL8"/>
    <mergeCell ref="AM6:AM8"/>
    <mergeCell ref="AN6:AN8"/>
    <mergeCell ref="AO6:AO8"/>
    <mergeCell ref="AP6:AP8"/>
    <mergeCell ref="D33:D38"/>
    <mergeCell ref="D39:D44"/>
    <mergeCell ref="B9:B14"/>
    <mergeCell ref="C9:C14"/>
    <mergeCell ref="B39:B44"/>
    <mergeCell ref="C39:C44"/>
    <mergeCell ref="B27:B32"/>
    <mergeCell ref="C27:C32"/>
    <mergeCell ref="B33:B38"/>
    <mergeCell ref="A1:E4"/>
    <mergeCell ref="AF7:AI7"/>
    <mergeCell ref="I7:K7"/>
    <mergeCell ref="L7:P7"/>
    <mergeCell ref="Q7:U7"/>
    <mergeCell ref="F3:N3"/>
    <mergeCell ref="F4:N4"/>
    <mergeCell ref="F6:F8"/>
    <mergeCell ref="AF6:AI6"/>
    <mergeCell ref="AJ6:AJ8"/>
    <mergeCell ref="A6:A8"/>
    <mergeCell ref="G6:G8"/>
    <mergeCell ref="H6:H8"/>
    <mergeCell ref="AK6:AK8"/>
    <mergeCell ref="B6:D7"/>
    <mergeCell ref="I6:AE6"/>
    <mergeCell ref="V7:Z7"/>
    <mergeCell ref="E6:E8"/>
    <mergeCell ref="AA7:AE7"/>
    <mergeCell ref="F1:AP1"/>
    <mergeCell ref="A48:AK48"/>
    <mergeCell ref="A45:F47"/>
    <mergeCell ref="B15:B20"/>
    <mergeCell ref="C15:C20"/>
    <mergeCell ref="B21:B26"/>
    <mergeCell ref="C21:C26"/>
    <mergeCell ref="C33:C38"/>
    <mergeCell ref="F9:F44"/>
    <mergeCell ref="E9:E44"/>
    <mergeCell ref="A9:A20"/>
    <mergeCell ref="A21:A26"/>
    <mergeCell ref="A27:A44"/>
    <mergeCell ref="D9:D14"/>
    <mergeCell ref="D15:D20"/>
    <mergeCell ref="D21:D26"/>
    <mergeCell ref="D27:D32"/>
  </mergeCells>
  <printOptions horizontalCentered="1" verticalCentered="1"/>
  <pageMargins left="0" right="0" top="0.74803149606299213" bottom="0" header="0.31496062992125984" footer="0"/>
  <pageSetup scale="1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3"/>
  <sheetViews>
    <sheetView view="pageBreakPreview" zoomScale="70" zoomScaleNormal="55" zoomScaleSheetLayoutView="70" workbookViewId="0">
      <selection activeCell="H11" sqref="H11"/>
    </sheetView>
  </sheetViews>
  <sheetFormatPr baseColWidth="10" defaultColWidth="11.42578125" defaultRowHeight="12.75" x14ac:dyDescent="0.25"/>
  <cols>
    <col min="1" max="1" width="12.28515625" style="8" customWidth="1"/>
    <col min="2" max="2" width="22.7109375" style="8" customWidth="1"/>
    <col min="3" max="3" width="27.5703125" style="23" customWidth="1"/>
    <col min="4" max="4" width="6.140625" style="8" customWidth="1"/>
    <col min="5" max="5" width="7.85546875" style="8" customWidth="1"/>
    <col min="6" max="6" width="13.28515625" style="8" customWidth="1"/>
    <col min="7" max="7" width="7" style="8" customWidth="1"/>
    <col min="8" max="8" width="6.7109375" style="8" customWidth="1"/>
    <col min="9" max="11" width="7" style="8" customWidth="1"/>
    <col min="12" max="13" width="7.7109375" style="8" customWidth="1"/>
    <col min="14" max="14" width="8.140625" style="9" customWidth="1"/>
    <col min="15" max="15" width="8.5703125" style="9" customWidth="1"/>
    <col min="16" max="16" width="8.85546875" style="9" customWidth="1"/>
    <col min="17" max="17" width="8.42578125" style="9" customWidth="1"/>
    <col min="18" max="18" width="8.28515625" style="9" customWidth="1"/>
    <col min="19" max="19" width="11.7109375" style="9" customWidth="1"/>
    <col min="20" max="21" width="10.28515625" style="9" customWidth="1"/>
    <col min="22" max="22" width="87.5703125" style="13" hidden="1" customWidth="1"/>
    <col min="23" max="23" width="87.7109375" style="13" customWidth="1"/>
    <col min="24" max="58" width="11.42578125" style="13"/>
    <col min="59" max="16384" width="11.42578125" style="8"/>
  </cols>
  <sheetData>
    <row r="1" spans="1:51" s="10" customFormat="1" ht="33" customHeight="1" x14ac:dyDescent="0.25">
      <c r="A1" s="405"/>
      <c r="B1" s="406"/>
      <c r="C1" s="411" t="s">
        <v>0</v>
      </c>
      <c r="D1" s="411"/>
      <c r="E1" s="411"/>
      <c r="F1" s="411"/>
      <c r="G1" s="411"/>
      <c r="H1" s="411"/>
      <c r="I1" s="411"/>
      <c r="J1" s="411"/>
      <c r="K1" s="411"/>
      <c r="L1" s="411"/>
      <c r="M1" s="411"/>
      <c r="N1" s="411"/>
      <c r="O1" s="411"/>
      <c r="P1" s="411"/>
      <c r="Q1" s="411"/>
      <c r="R1" s="411"/>
      <c r="S1" s="411"/>
      <c r="T1" s="411"/>
      <c r="U1" s="411"/>
      <c r="V1" s="412"/>
    </row>
    <row r="2" spans="1:51" s="10" customFormat="1" ht="30" customHeight="1" x14ac:dyDescent="0.25">
      <c r="A2" s="407"/>
      <c r="B2" s="408"/>
      <c r="C2" s="413" t="s">
        <v>104</v>
      </c>
      <c r="D2" s="413"/>
      <c r="E2" s="413"/>
      <c r="F2" s="413"/>
      <c r="G2" s="413"/>
      <c r="H2" s="413"/>
      <c r="I2" s="413"/>
      <c r="J2" s="413"/>
      <c r="K2" s="413"/>
      <c r="L2" s="413"/>
      <c r="M2" s="413"/>
      <c r="N2" s="413"/>
      <c r="O2" s="413"/>
      <c r="P2" s="413"/>
      <c r="Q2" s="413"/>
      <c r="R2" s="413"/>
      <c r="S2" s="413"/>
      <c r="T2" s="413"/>
      <c r="U2" s="413"/>
      <c r="V2" s="414"/>
    </row>
    <row r="3" spans="1:51" s="10" customFormat="1" ht="27.75" customHeight="1" x14ac:dyDescent="0.25">
      <c r="A3" s="407"/>
      <c r="B3" s="408"/>
      <c r="C3" s="35" t="s">
        <v>1</v>
      </c>
      <c r="D3" s="415" t="s">
        <v>106</v>
      </c>
      <c r="E3" s="415"/>
      <c r="F3" s="415"/>
      <c r="G3" s="415"/>
      <c r="H3" s="415"/>
      <c r="I3" s="415"/>
      <c r="J3" s="415"/>
      <c r="K3" s="415"/>
      <c r="L3" s="415"/>
      <c r="M3" s="415"/>
      <c r="N3" s="415"/>
      <c r="O3" s="415"/>
      <c r="P3" s="415"/>
      <c r="Q3" s="415"/>
      <c r="R3" s="415"/>
      <c r="S3" s="415"/>
      <c r="T3" s="415"/>
      <c r="U3" s="415"/>
      <c r="V3" s="416"/>
    </row>
    <row r="4" spans="1:51" s="10" customFormat="1" ht="33" customHeight="1" thickBot="1" x14ac:dyDescent="0.3">
      <c r="A4" s="409"/>
      <c r="B4" s="410"/>
      <c r="C4" s="56" t="s">
        <v>16</v>
      </c>
      <c r="D4" s="417" t="s">
        <v>137</v>
      </c>
      <c r="E4" s="417"/>
      <c r="F4" s="417"/>
      <c r="G4" s="417"/>
      <c r="H4" s="417"/>
      <c r="I4" s="417"/>
      <c r="J4" s="417"/>
      <c r="K4" s="417"/>
      <c r="L4" s="417"/>
      <c r="M4" s="417"/>
      <c r="N4" s="417"/>
      <c r="O4" s="417"/>
      <c r="P4" s="417"/>
      <c r="Q4" s="417"/>
      <c r="R4" s="417"/>
      <c r="S4" s="417"/>
      <c r="T4" s="417"/>
      <c r="U4" s="417"/>
      <c r="V4" s="418"/>
    </row>
    <row r="5" spans="1:51" s="10" customFormat="1" ht="13.9" thickBot="1" x14ac:dyDescent="0.35">
      <c r="A5" s="11"/>
      <c r="B5" s="8"/>
      <c r="C5" s="20"/>
      <c r="D5" s="8"/>
      <c r="E5" s="8"/>
      <c r="F5" s="8"/>
      <c r="G5" s="8"/>
      <c r="H5" s="8"/>
      <c r="I5" s="8"/>
      <c r="J5" s="8"/>
      <c r="K5" s="8"/>
      <c r="L5" s="8"/>
      <c r="M5" s="8"/>
      <c r="N5" s="9"/>
      <c r="O5" s="9"/>
      <c r="P5" s="9"/>
      <c r="Q5" s="9"/>
      <c r="R5" s="9"/>
      <c r="S5" s="9"/>
      <c r="T5" s="9"/>
      <c r="U5" s="9"/>
    </row>
    <row r="6" spans="1:51" s="12" customFormat="1" ht="42.75" customHeight="1" x14ac:dyDescent="0.25">
      <c r="A6" s="141" t="s">
        <v>60</v>
      </c>
      <c r="B6" s="404" t="s">
        <v>61</v>
      </c>
      <c r="C6" s="421" t="s">
        <v>62</v>
      </c>
      <c r="D6" s="423" t="s">
        <v>63</v>
      </c>
      <c r="E6" s="424"/>
      <c r="F6" s="404" t="s">
        <v>129</v>
      </c>
      <c r="G6" s="404"/>
      <c r="H6" s="404"/>
      <c r="I6" s="404"/>
      <c r="J6" s="404"/>
      <c r="K6" s="404"/>
      <c r="L6" s="404"/>
      <c r="M6" s="404"/>
      <c r="N6" s="404"/>
      <c r="O6" s="404"/>
      <c r="P6" s="404"/>
      <c r="Q6" s="404"/>
      <c r="R6" s="404"/>
      <c r="S6" s="404"/>
      <c r="T6" s="404" t="s">
        <v>67</v>
      </c>
      <c r="U6" s="404"/>
      <c r="V6" s="419" t="s">
        <v>155</v>
      </c>
      <c r="W6" s="419" t="s">
        <v>177</v>
      </c>
    </row>
    <row r="7" spans="1:51" s="12" customFormat="1" ht="44.25" customHeight="1" thickBot="1" x14ac:dyDescent="0.3">
      <c r="A7" s="142"/>
      <c r="B7" s="425"/>
      <c r="C7" s="422"/>
      <c r="D7" s="57" t="s">
        <v>64</v>
      </c>
      <c r="E7" s="57" t="s">
        <v>65</v>
      </c>
      <c r="F7" s="57" t="s">
        <v>66</v>
      </c>
      <c r="G7" s="58" t="s">
        <v>17</v>
      </c>
      <c r="H7" s="58" t="s">
        <v>18</v>
      </c>
      <c r="I7" s="58" t="s">
        <v>19</v>
      </c>
      <c r="J7" s="58" t="s">
        <v>20</v>
      </c>
      <c r="K7" s="58" t="s">
        <v>21</v>
      </c>
      <c r="L7" s="58" t="s">
        <v>22</v>
      </c>
      <c r="M7" s="58" t="s">
        <v>23</v>
      </c>
      <c r="N7" s="58" t="s">
        <v>24</v>
      </c>
      <c r="O7" s="58" t="s">
        <v>25</v>
      </c>
      <c r="P7" s="58" t="s">
        <v>26</v>
      </c>
      <c r="Q7" s="58" t="s">
        <v>27</v>
      </c>
      <c r="R7" s="58" t="s">
        <v>28</v>
      </c>
      <c r="S7" s="59" t="s">
        <v>29</v>
      </c>
      <c r="T7" s="162" t="s">
        <v>68</v>
      </c>
      <c r="U7" s="59" t="s">
        <v>69</v>
      </c>
      <c r="V7" s="420"/>
      <c r="W7" s="420"/>
    </row>
    <row r="8" spans="1:51" s="66" customFormat="1" ht="94.9" customHeight="1" x14ac:dyDescent="0.25">
      <c r="A8" s="392" t="s">
        <v>116</v>
      </c>
      <c r="B8" s="398" t="s">
        <v>127</v>
      </c>
      <c r="C8" s="395" t="s">
        <v>142</v>
      </c>
      <c r="D8" s="426" t="s">
        <v>107</v>
      </c>
      <c r="E8" s="428"/>
      <c r="F8" s="71" t="s">
        <v>108</v>
      </c>
      <c r="G8" s="157"/>
      <c r="H8" s="157"/>
      <c r="I8" s="158"/>
      <c r="J8" s="158"/>
      <c r="K8" s="158"/>
      <c r="L8" s="158"/>
      <c r="M8" s="169">
        <v>0.16</v>
      </c>
      <c r="N8" s="169">
        <v>0.17</v>
      </c>
      <c r="O8" s="169">
        <v>0.17</v>
      </c>
      <c r="P8" s="169">
        <v>0.17</v>
      </c>
      <c r="Q8" s="169">
        <v>0.17</v>
      </c>
      <c r="R8" s="169">
        <v>0.16</v>
      </c>
      <c r="S8" s="71">
        <f t="shared" ref="S8:S23" si="0">SUM(M8:R8)</f>
        <v>1</v>
      </c>
      <c r="T8" s="399">
        <v>0.12</v>
      </c>
      <c r="U8" s="396">
        <v>0.12</v>
      </c>
      <c r="V8" s="430" t="s">
        <v>167</v>
      </c>
      <c r="W8" s="451" t="s">
        <v>180</v>
      </c>
    </row>
    <row r="9" spans="1:51" s="66" customFormat="1" ht="94.9" customHeight="1" x14ac:dyDescent="0.25">
      <c r="A9" s="393"/>
      <c r="B9" s="384"/>
      <c r="C9" s="383"/>
      <c r="D9" s="427"/>
      <c r="E9" s="429"/>
      <c r="F9" s="72" t="s">
        <v>109</v>
      </c>
      <c r="G9" s="159"/>
      <c r="H9" s="159"/>
      <c r="I9" s="159"/>
      <c r="J9" s="159"/>
      <c r="K9" s="159"/>
      <c r="L9" s="159"/>
      <c r="M9" s="73">
        <v>0.16</v>
      </c>
      <c r="N9" s="73">
        <v>0.17</v>
      </c>
      <c r="O9" s="73">
        <v>0.17</v>
      </c>
      <c r="P9" s="73">
        <v>0.17</v>
      </c>
      <c r="Q9" s="73">
        <v>0.17</v>
      </c>
      <c r="R9" s="73">
        <v>0.16</v>
      </c>
      <c r="S9" s="72">
        <f t="shared" si="0"/>
        <v>1</v>
      </c>
      <c r="T9" s="399"/>
      <c r="U9" s="397"/>
      <c r="V9" s="431"/>
      <c r="W9" s="452"/>
    </row>
    <row r="10" spans="1:51" s="66" customFormat="1" ht="129.6" customHeight="1" x14ac:dyDescent="0.25">
      <c r="A10" s="393"/>
      <c r="B10" s="384" t="s">
        <v>128</v>
      </c>
      <c r="C10" s="382" t="s">
        <v>143</v>
      </c>
      <c r="D10" s="432" t="s">
        <v>107</v>
      </c>
      <c r="E10" s="161"/>
      <c r="F10" s="74" t="s">
        <v>108</v>
      </c>
      <c r="G10" s="159"/>
      <c r="H10" s="159"/>
      <c r="I10" s="159"/>
      <c r="J10" s="159"/>
      <c r="K10" s="159"/>
      <c r="L10" s="159"/>
      <c r="M10" s="164">
        <v>0.15</v>
      </c>
      <c r="N10" s="164">
        <v>0.2</v>
      </c>
      <c r="O10" s="164">
        <v>0.2</v>
      </c>
      <c r="P10" s="164">
        <v>0.2</v>
      </c>
      <c r="Q10" s="164">
        <v>0.2</v>
      </c>
      <c r="R10" s="164">
        <v>0.05</v>
      </c>
      <c r="S10" s="76">
        <f t="shared" si="0"/>
        <v>1</v>
      </c>
      <c r="T10" s="399">
        <f>+U10</f>
        <v>0.1</v>
      </c>
      <c r="U10" s="397">
        <v>0.1</v>
      </c>
      <c r="V10" s="433" t="s">
        <v>163</v>
      </c>
      <c r="W10" s="453" t="s">
        <v>181</v>
      </c>
    </row>
    <row r="11" spans="1:51" s="66" customFormat="1" ht="129.6" customHeight="1" thickBot="1" x14ac:dyDescent="0.3">
      <c r="A11" s="394"/>
      <c r="B11" s="388"/>
      <c r="C11" s="383"/>
      <c r="D11" s="427"/>
      <c r="E11" s="161"/>
      <c r="F11" s="72" t="s">
        <v>109</v>
      </c>
      <c r="G11" s="159"/>
      <c r="H11" s="159"/>
      <c r="I11" s="159"/>
      <c r="J11" s="159"/>
      <c r="K11" s="159"/>
      <c r="L11" s="159"/>
      <c r="M11" s="73">
        <v>0.15</v>
      </c>
      <c r="N11" s="73">
        <v>0.2</v>
      </c>
      <c r="O11" s="73">
        <v>0.2</v>
      </c>
      <c r="P11" s="73">
        <v>0.2</v>
      </c>
      <c r="Q11" s="73">
        <v>0.2</v>
      </c>
      <c r="R11" s="73">
        <v>0.05</v>
      </c>
      <c r="S11" s="72">
        <f t="shared" si="0"/>
        <v>1</v>
      </c>
      <c r="T11" s="399"/>
      <c r="U11" s="397"/>
      <c r="V11" s="434"/>
      <c r="W11" s="454"/>
    </row>
    <row r="12" spans="1:51" s="67" customFormat="1" ht="163.9" customHeight="1" x14ac:dyDescent="0.25">
      <c r="A12" s="385" t="s">
        <v>117</v>
      </c>
      <c r="B12" s="384" t="s">
        <v>130</v>
      </c>
      <c r="C12" s="382" t="s">
        <v>144</v>
      </c>
      <c r="D12" s="432" t="s">
        <v>107</v>
      </c>
      <c r="E12" s="438"/>
      <c r="F12" s="76" t="s">
        <v>108</v>
      </c>
      <c r="G12" s="160"/>
      <c r="H12" s="160"/>
      <c r="I12" s="160"/>
      <c r="J12" s="160"/>
      <c r="K12" s="160"/>
      <c r="L12" s="160"/>
      <c r="M12" s="164">
        <v>0.1</v>
      </c>
      <c r="N12" s="164">
        <v>0.15</v>
      </c>
      <c r="O12" s="164">
        <v>0.2</v>
      </c>
      <c r="P12" s="164">
        <v>0.2</v>
      </c>
      <c r="Q12" s="164">
        <v>0.2</v>
      </c>
      <c r="R12" s="164">
        <v>0.15</v>
      </c>
      <c r="S12" s="76">
        <f t="shared" si="0"/>
        <v>1</v>
      </c>
      <c r="T12" s="399">
        <f>+U12+U14</f>
        <v>0.4</v>
      </c>
      <c r="U12" s="441">
        <v>0.3</v>
      </c>
      <c r="V12" s="439" t="s">
        <v>170</v>
      </c>
      <c r="W12" s="455" t="s">
        <v>208</v>
      </c>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row>
    <row r="13" spans="1:51" s="67" customFormat="1" ht="163.9" customHeight="1" x14ac:dyDescent="0.25">
      <c r="A13" s="385"/>
      <c r="B13" s="384"/>
      <c r="C13" s="383"/>
      <c r="D13" s="427"/>
      <c r="E13" s="438"/>
      <c r="F13" s="72" t="s">
        <v>109</v>
      </c>
      <c r="G13" s="160"/>
      <c r="H13" s="160"/>
      <c r="I13" s="160"/>
      <c r="J13" s="160"/>
      <c r="K13" s="160"/>
      <c r="L13" s="160"/>
      <c r="M13" s="75">
        <v>0.1</v>
      </c>
      <c r="N13" s="75">
        <v>0.15</v>
      </c>
      <c r="O13" s="75">
        <v>0.2</v>
      </c>
      <c r="P13" s="75">
        <v>0.2</v>
      </c>
      <c r="Q13" s="75">
        <v>0.2</v>
      </c>
      <c r="R13" s="75">
        <v>0.15</v>
      </c>
      <c r="S13" s="72">
        <f t="shared" si="0"/>
        <v>1</v>
      </c>
      <c r="T13" s="399"/>
      <c r="U13" s="396"/>
      <c r="V13" s="440"/>
      <c r="W13" s="45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row>
    <row r="14" spans="1:51" s="67" customFormat="1" ht="70.900000000000006" customHeight="1" x14ac:dyDescent="0.25">
      <c r="A14" s="385"/>
      <c r="B14" s="384"/>
      <c r="C14" s="382" t="s">
        <v>145</v>
      </c>
      <c r="D14" s="432" t="s">
        <v>107</v>
      </c>
      <c r="E14" s="438"/>
      <c r="F14" s="76" t="s">
        <v>108</v>
      </c>
      <c r="G14" s="159"/>
      <c r="H14" s="159"/>
      <c r="I14" s="159"/>
      <c r="J14" s="159"/>
      <c r="K14" s="159"/>
      <c r="L14" s="159"/>
      <c r="M14" s="164">
        <v>0.1</v>
      </c>
      <c r="N14" s="164">
        <v>0.15</v>
      </c>
      <c r="O14" s="164">
        <v>0.2</v>
      </c>
      <c r="P14" s="164">
        <v>0.2</v>
      </c>
      <c r="Q14" s="164">
        <v>0.2</v>
      </c>
      <c r="R14" s="164">
        <v>0.15</v>
      </c>
      <c r="S14" s="76">
        <f t="shared" si="0"/>
        <v>1</v>
      </c>
      <c r="T14" s="399"/>
      <c r="U14" s="435">
        <v>0.1</v>
      </c>
      <c r="V14" s="433" t="s">
        <v>160</v>
      </c>
      <c r="W14" s="453" t="s">
        <v>188</v>
      </c>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row>
    <row r="15" spans="1:51" s="67" customFormat="1" ht="70.900000000000006" customHeight="1" thickBot="1" x14ac:dyDescent="0.3">
      <c r="A15" s="385"/>
      <c r="B15" s="384"/>
      <c r="C15" s="383"/>
      <c r="D15" s="427"/>
      <c r="E15" s="438"/>
      <c r="F15" s="72" t="s">
        <v>109</v>
      </c>
      <c r="G15" s="159"/>
      <c r="H15" s="159"/>
      <c r="I15" s="159"/>
      <c r="J15" s="159"/>
      <c r="K15" s="159"/>
      <c r="L15" s="159"/>
      <c r="M15" s="73">
        <v>0</v>
      </c>
      <c r="N15" s="73">
        <v>0.2</v>
      </c>
      <c r="O15" s="73">
        <v>0.25</v>
      </c>
      <c r="P15" s="73">
        <v>0.2</v>
      </c>
      <c r="Q15" s="73">
        <v>0.2</v>
      </c>
      <c r="R15" s="73">
        <v>0.15</v>
      </c>
      <c r="S15" s="72">
        <f t="shared" si="0"/>
        <v>1</v>
      </c>
      <c r="T15" s="399"/>
      <c r="U15" s="436"/>
      <c r="V15" s="434"/>
      <c r="W15" s="454"/>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row>
    <row r="16" spans="1:51" s="67" customFormat="1" ht="115.15" customHeight="1" x14ac:dyDescent="0.25">
      <c r="A16" s="386" t="s">
        <v>118</v>
      </c>
      <c r="B16" s="388" t="s">
        <v>131</v>
      </c>
      <c r="C16" s="382" t="s">
        <v>146</v>
      </c>
      <c r="D16" s="432" t="s">
        <v>107</v>
      </c>
      <c r="E16" s="438"/>
      <c r="F16" s="76" t="s">
        <v>108</v>
      </c>
      <c r="G16" s="159"/>
      <c r="H16" s="159"/>
      <c r="I16" s="159"/>
      <c r="J16" s="159"/>
      <c r="K16" s="159"/>
      <c r="L16" s="159"/>
      <c r="M16" s="164">
        <v>0.15</v>
      </c>
      <c r="N16" s="164">
        <v>0.15</v>
      </c>
      <c r="O16" s="164">
        <v>0.2</v>
      </c>
      <c r="P16" s="164">
        <v>0.2</v>
      </c>
      <c r="Q16" s="164">
        <v>0.15</v>
      </c>
      <c r="R16" s="164">
        <v>0.15</v>
      </c>
      <c r="S16" s="76">
        <f t="shared" si="0"/>
        <v>1</v>
      </c>
      <c r="T16" s="446">
        <f>+U16+U18</f>
        <v>0.15000000000000002</v>
      </c>
      <c r="U16" s="437">
        <v>0.1</v>
      </c>
      <c r="V16" s="433" t="s">
        <v>162</v>
      </c>
      <c r="W16" s="453" t="s">
        <v>204</v>
      </c>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row>
    <row r="17" spans="1:51" s="67" customFormat="1" ht="115.15" customHeight="1" thickBot="1" x14ac:dyDescent="0.3">
      <c r="A17" s="387"/>
      <c r="B17" s="390"/>
      <c r="C17" s="383"/>
      <c r="D17" s="427"/>
      <c r="E17" s="438"/>
      <c r="F17" s="72" t="s">
        <v>109</v>
      </c>
      <c r="G17" s="159"/>
      <c r="H17" s="159"/>
      <c r="I17" s="159"/>
      <c r="J17" s="159"/>
      <c r="K17" s="159"/>
      <c r="L17" s="159"/>
      <c r="M17" s="73">
        <v>0</v>
      </c>
      <c r="N17" s="73">
        <v>0.2</v>
      </c>
      <c r="O17" s="73">
        <v>0.3</v>
      </c>
      <c r="P17" s="73">
        <v>0.2</v>
      </c>
      <c r="Q17" s="73">
        <v>0.15</v>
      </c>
      <c r="R17" s="73">
        <v>0.15</v>
      </c>
      <c r="S17" s="72">
        <f t="shared" si="0"/>
        <v>1</v>
      </c>
      <c r="T17" s="447"/>
      <c r="U17" s="435"/>
      <c r="V17" s="434"/>
      <c r="W17" s="454"/>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row>
    <row r="18" spans="1:51" s="67" customFormat="1" ht="63.6" customHeight="1" x14ac:dyDescent="0.25">
      <c r="A18" s="387"/>
      <c r="B18" s="390"/>
      <c r="C18" s="382" t="s">
        <v>151</v>
      </c>
      <c r="D18" s="432" t="s">
        <v>107</v>
      </c>
      <c r="E18" s="438"/>
      <c r="F18" s="74" t="s">
        <v>108</v>
      </c>
      <c r="G18" s="159"/>
      <c r="H18" s="159"/>
      <c r="I18" s="159"/>
      <c r="J18" s="159"/>
      <c r="K18" s="159"/>
      <c r="L18" s="159"/>
      <c r="M18" s="164">
        <v>0.15</v>
      </c>
      <c r="N18" s="164">
        <v>0.15</v>
      </c>
      <c r="O18" s="164">
        <v>0.2</v>
      </c>
      <c r="P18" s="164">
        <v>0.2</v>
      </c>
      <c r="Q18" s="164">
        <v>0.15</v>
      </c>
      <c r="R18" s="164">
        <v>0.15</v>
      </c>
      <c r="S18" s="76">
        <f t="shared" si="0"/>
        <v>1</v>
      </c>
      <c r="T18" s="447"/>
      <c r="U18" s="437">
        <v>0.05</v>
      </c>
      <c r="V18" s="433" t="s">
        <v>161</v>
      </c>
      <c r="W18" s="453" t="s">
        <v>182</v>
      </c>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row>
    <row r="19" spans="1:51" s="67" customFormat="1" ht="63.6" customHeight="1" thickBot="1" x14ac:dyDescent="0.3">
      <c r="A19" s="387"/>
      <c r="B19" s="390"/>
      <c r="C19" s="383"/>
      <c r="D19" s="427"/>
      <c r="E19" s="438"/>
      <c r="F19" s="72" t="s">
        <v>109</v>
      </c>
      <c r="G19" s="159"/>
      <c r="H19" s="159"/>
      <c r="I19" s="159"/>
      <c r="J19" s="159"/>
      <c r="K19" s="159"/>
      <c r="L19" s="159"/>
      <c r="M19" s="73">
        <v>0</v>
      </c>
      <c r="N19" s="73">
        <v>0.2</v>
      </c>
      <c r="O19" s="73">
        <v>0.3</v>
      </c>
      <c r="P19" s="73">
        <v>0.2</v>
      </c>
      <c r="Q19" s="73">
        <v>0.15</v>
      </c>
      <c r="R19" s="73">
        <v>0.15</v>
      </c>
      <c r="S19" s="72">
        <f t="shared" si="0"/>
        <v>1</v>
      </c>
      <c r="T19" s="448"/>
      <c r="U19" s="435"/>
      <c r="V19" s="434"/>
      <c r="W19" s="454"/>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row>
    <row r="20" spans="1:51" s="67" customFormat="1" ht="60.6" customHeight="1" x14ac:dyDescent="0.25">
      <c r="A20" s="387"/>
      <c r="B20" s="388" t="s">
        <v>124</v>
      </c>
      <c r="C20" s="382" t="s">
        <v>147</v>
      </c>
      <c r="D20" s="432" t="s">
        <v>107</v>
      </c>
      <c r="E20" s="438"/>
      <c r="F20" s="74" t="s">
        <v>108</v>
      </c>
      <c r="G20" s="159"/>
      <c r="H20" s="159"/>
      <c r="I20" s="159"/>
      <c r="J20" s="159"/>
      <c r="K20" s="159"/>
      <c r="L20" s="159"/>
      <c r="M20" s="164">
        <v>0.3</v>
      </c>
      <c r="N20" s="164">
        <v>0.1</v>
      </c>
      <c r="O20" s="164">
        <v>0.1</v>
      </c>
      <c r="P20" s="164">
        <v>0.3</v>
      </c>
      <c r="Q20" s="164">
        <v>0.1</v>
      </c>
      <c r="R20" s="164">
        <v>0.1</v>
      </c>
      <c r="S20" s="74">
        <f t="shared" si="0"/>
        <v>1</v>
      </c>
      <c r="T20" s="446">
        <f>+U20+U22+U24+U26</f>
        <v>0.16</v>
      </c>
      <c r="U20" s="436">
        <v>0.08</v>
      </c>
      <c r="V20" s="439" t="s">
        <v>171</v>
      </c>
      <c r="W20" s="458" t="s">
        <v>196</v>
      </c>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row>
    <row r="21" spans="1:51" s="67" customFormat="1" ht="60.6" customHeight="1" x14ac:dyDescent="0.25">
      <c r="A21" s="387"/>
      <c r="B21" s="390"/>
      <c r="C21" s="383"/>
      <c r="D21" s="427"/>
      <c r="E21" s="438"/>
      <c r="F21" s="72" t="s">
        <v>109</v>
      </c>
      <c r="G21" s="159"/>
      <c r="H21" s="159"/>
      <c r="I21" s="159"/>
      <c r="J21" s="159"/>
      <c r="K21" s="159"/>
      <c r="L21" s="159"/>
      <c r="M21" s="73">
        <v>0.1</v>
      </c>
      <c r="N21" s="73">
        <v>0.1</v>
      </c>
      <c r="O21" s="73">
        <v>0.3</v>
      </c>
      <c r="P21" s="73">
        <v>0.3</v>
      </c>
      <c r="Q21" s="73">
        <v>0.1</v>
      </c>
      <c r="R21" s="73">
        <v>0.1</v>
      </c>
      <c r="S21" s="72">
        <f t="shared" si="0"/>
        <v>1</v>
      </c>
      <c r="T21" s="447"/>
      <c r="U21" s="436"/>
      <c r="V21" s="444"/>
      <c r="W21" s="459"/>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row>
    <row r="22" spans="1:51" s="67" customFormat="1" ht="53.25" customHeight="1" x14ac:dyDescent="0.25">
      <c r="A22" s="387"/>
      <c r="B22" s="391"/>
      <c r="C22" s="384" t="s">
        <v>148</v>
      </c>
      <c r="D22" s="432" t="s">
        <v>107</v>
      </c>
      <c r="E22" s="438"/>
      <c r="F22" s="74" t="s">
        <v>108</v>
      </c>
      <c r="G22" s="159"/>
      <c r="H22" s="159"/>
      <c r="I22" s="159"/>
      <c r="J22" s="159"/>
      <c r="K22" s="159"/>
      <c r="L22" s="159"/>
      <c r="M22" s="164">
        <v>0.3</v>
      </c>
      <c r="N22" s="164">
        <v>0.14000000000000001</v>
      </c>
      <c r="O22" s="164">
        <v>0.14000000000000001</v>
      </c>
      <c r="P22" s="164">
        <v>0.14000000000000001</v>
      </c>
      <c r="Q22" s="164">
        <v>0.14000000000000001</v>
      </c>
      <c r="R22" s="164">
        <v>0.14000000000000001</v>
      </c>
      <c r="S22" s="74">
        <f t="shared" si="0"/>
        <v>1</v>
      </c>
      <c r="T22" s="447"/>
      <c r="U22" s="437">
        <v>0.03</v>
      </c>
      <c r="V22" s="445" t="s">
        <v>172</v>
      </c>
      <c r="W22" s="457" t="s">
        <v>197</v>
      </c>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row>
    <row r="23" spans="1:51" s="67" customFormat="1" ht="53.25" customHeight="1" x14ac:dyDescent="0.25">
      <c r="A23" s="387"/>
      <c r="B23" s="391"/>
      <c r="C23" s="384"/>
      <c r="D23" s="427"/>
      <c r="E23" s="438"/>
      <c r="F23" s="72" t="s">
        <v>109</v>
      </c>
      <c r="G23" s="159"/>
      <c r="H23" s="159"/>
      <c r="I23" s="159"/>
      <c r="J23" s="159"/>
      <c r="K23" s="159"/>
      <c r="L23" s="159"/>
      <c r="M23" s="73">
        <v>0.3</v>
      </c>
      <c r="N23" s="73">
        <v>0.14000000000000001</v>
      </c>
      <c r="O23" s="73">
        <v>0.14000000000000001</v>
      </c>
      <c r="P23" s="73">
        <v>0.14000000000000001</v>
      </c>
      <c r="Q23" s="73">
        <v>0.14000000000000001</v>
      </c>
      <c r="R23" s="73">
        <v>0.14000000000000001</v>
      </c>
      <c r="S23" s="72">
        <f t="shared" si="0"/>
        <v>1</v>
      </c>
      <c r="T23" s="447"/>
      <c r="U23" s="449"/>
      <c r="V23" s="445"/>
      <c r="W23" s="457"/>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row>
    <row r="24" spans="1:51" s="67" customFormat="1" ht="53.25" customHeight="1" x14ac:dyDescent="0.25">
      <c r="A24" s="387"/>
      <c r="B24" s="391"/>
      <c r="C24" s="385" t="s">
        <v>149</v>
      </c>
      <c r="D24" s="432" t="s">
        <v>107</v>
      </c>
      <c r="E24" s="438"/>
      <c r="F24" s="74" t="s">
        <v>108</v>
      </c>
      <c r="G24" s="159"/>
      <c r="H24" s="159"/>
      <c r="I24" s="159"/>
      <c r="J24" s="159"/>
      <c r="K24" s="159"/>
      <c r="L24" s="159"/>
      <c r="M24" s="164">
        <v>0.3</v>
      </c>
      <c r="N24" s="164">
        <v>0.1</v>
      </c>
      <c r="O24" s="164">
        <v>0.1</v>
      </c>
      <c r="P24" s="164">
        <v>0.1</v>
      </c>
      <c r="Q24" s="164">
        <v>0.1</v>
      </c>
      <c r="R24" s="164">
        <v>0.3</v>
      </c>
      <c r="S24" s="74">
        <f>R24+Q24+P24+O24+N24+M24</f>
        <v>1</v>
      </c>
      <c r="T24" s="447"/>
      <c r="U24" s="437">
        <v>0.02</v>
      </c>
      <c r="V24" s="445" t="s">
        <v>173</v>
      </c>
      <c r="W24" s="457" t="s">
        <v>198</v>
      </c>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row>
    <row r="25" spans="1:51" s="67" customFormat="1" ht="53.25" customHeight="1" x14ac:dyDescent="0.25">
      <c r="A25" s="387"/>
      <c r="B25" s="391"/>
      <c r="C25" s="385"/>
      <c r="D25" s="427"/>
      <c r="E25" s="438"/>
      <c r="F25" s="72" t="s">
        <v>109</v>
      </c>
      <c r="G25" s="159"/>
      <c r="H25" s="159"/>
      <c r="I25" s="159"/>
      <c r="J25" s="159"/>
      <c r="K25" s="159"/>
      <c r="L25" s="159"/>
      <c r="M25" s="165">
        <v>0.1</v>
      </c>
      <c r="N25" s="165">
        <v>0.3</v>
      </c>
      <c r="O25" s="165">
        <v>0.1</v>
      </c>
      <c r="P25" s="165">
        <v>0.1</v>
      </c>
      <c r="Q25" s="165">
        <v>0.1</v>
      </c>
      <c r="R25" s="165">
        <v>0.3</v>
      </c>
      <c r="S25" s="72">
        <f>SUM(M25:R25)</f>
        <v>1</v>
      </c>
      <c r="T25" s="447"/>
      <c r="U25" s="449"/>
      <c r="V25" s="445"/>
      <c r="W25" s="457"/>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row>
    <row r="26" spans="1:51" s="67" customFormat="1" ht="53.25" customHeight="1" x14ac:dyDescent="0.25">
      <c r="A26" s="387"/>
      <c r="B26" s="391"/>
      <c r="C26" s="385" t="s">
        <v>141</v>
      </c>
      <c r="D26" s="432" t="s">
        <v>107</v>
      </c>
      <c r="E26" s="438"/>
      <c r="F26" s="74" t="s">
        <v>108</v>
      </c>
      <c r="G26" s="159"/>
      <c r="H26" s="159"/>
      <c r="I26" s="159"/>
      <c r="J26" s="159"/>
      <c r="K26" s="159"/>
      <c r="L26" s="159"/>
      <c r="M26" s="164">
        <v>0</v>
      </c>
      <c r="N26" s="164">
        <v>0</v>
      </c>
      <c r="O26" s="164">
        <v>0</v>
      </c>
      <c r="P26" s="164">
        <v>1</v>
      </c>
      <c r="Q26" s="164">
        <v>0</v>
      </c>
      <c r="R26" s="164">
        <v>0</v>
      </c>
      <c r="S26" s="74">
        <f>SUM(M26:R26)</f>
        <v>1</v>
      </c>
      <c r="T26" s="447"/>
      <c r="U26" s="437">
        <v>0.03</v>
      </c>
      <c r="V26" s="445" t="s">
        <v>174</v>
      </c>
      <c r="W26" s="457" t="s">
        <v>199</v>
      </c>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row>
    <row r="27" spans="1:51" s="67" customFormat="1" ht="53.25" customHeight="1" x14ac:dyDescent="0.25">
      <c r="A27" s="387"/>
      <c r="B27" s="391"/>
      <c r="C27" s="385"/>
      <c r="D27" s="427"/>
      <c r="E27" s="438"/>
      <c r="F27" s="72" t="s">
        <v>109</v>
      </c>
      <c r="G27" s="159"/>
      <c r="H27" s="159"/>
      <c r="I27" s="159"/>
      <c r="J27" s="159"/>
      <c r="K27" s="159"/>
      <c r="L27" s="159"/>
      <c r="M27" s="165">
        <v>0</v>
      </c>
      <c r="N27" s="165">
        <v>0</v>
      </c>
      <c r="O27" s="165">
        <v>0</v>
      </c>
      <c r="P27" s="165">
        <v>1</v>
      </c>
      <c r="Q27" s="165">
        <v>0</v>
      </c>
      <c r="R27" s="165">
        <v>0</v>
      </c>
      <c r="S27" s="72">
        <f>SUM(M27:R27)</f>
        <v>1</v>
      </c>
      <c r="T27" s="448"/>
      <c r="U27" s="449"/>
      <c r="V27" s="445"/>
      <c r="W27" s="457"/>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row>
    <row r="28" spans="1:51" s="67" customFormat="1" ht="96" customHeight="1" x14ac:dyDescent="0.25">
      <c r="A28" s="387"/>
      <c r="B28" s="388" t="s">
        <v>125</v>
      </c>
      <c r="C28" s="380" t="s">
        <v>150</v>
      </c>
      <c r="D28" s="442" t="s">
        <v>107</v>
      </c>
      <c r="E28" s="438"/>
      <c r="F28" s="74" t="s">
        <v>108</v>
      </c>
      <c r="G28" s="159"/>
      <c r="H28" s="159"/>
      <c r="I28" s="159"/>
      <c r="J28" s="159"/>
      <c r="K28" s="159"/>
      <c r="L28" s="159"/>
      <c r="M28" s="164">
        <v>0.1</v>
      </c>
      <c r="N28" s="164">
        <v>0.1</v>
      </c>
      <c r="O28" s="164">
        <v>0.2</v>
      </c>
      <c r="P28" s="164">
        <v>0.2</v>
      </c>
      <c r="Q28" s="164">
        <v>0.2</v>
      </c>
      <c r="R28" s="164">
        <v>0.2</v>
      </c>
      <c r="S28" s="166">
        <f>R28+P28+N28+Q28+O28+M28</f>
        <v>0.99999999999999989</v>
      </c>
      <c r="T28" s="446">
        <f>+U28</f>
        <v>7.0000000000000007E-2</v>
      </c>
      <c r="U28" s="450">
        <v>7.0000000000000007E-2</v>
      </c>
      <c r="V28" s="445" t="s">
        <v>175</v>
      </c>
      <c r="W28" s="457" t="s">
        <v>195</v>
      </c>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row>
    <row r="29" spans="1:51" s="67" customFormat="1" ht="96" customHeight="1" thickBot="1" x14ac:dyDescent="0.3">
      <c r="A29" s="387"/>
      <c r="B29" s="389"/>
      <c r="C29" s="381"/>
      <c r="D29" s="443"/>
      <c r="E29" s="438"/>
      <c r="F29" s="72" t="s">
        <v>109</v>
      </c>
      <c r="G29" s="159"/>
      <c r="H29" s="159"/>
      <c r="I29" s="159"/>
      <c r="J29" s="159"/>
      <c r="K29" s="159"/>
      <c r="L29" s="159"/>
      <c r="M29" s="73">
        <v>0.1</v>
      </c>
      <c r="N29" s="73">
        <v>0.1</v>
      </c>
      <c r="O29" s="73">
        <v>0.2</v>
      </c>
      <c r="P29" s="73">
        <v>0.2</v>
      </c>
      <c r="Q29" s="73">
        <v>0.2</v>
      </c>
      <c r="R29" s="73">
        <v>0.2</v>
      </c>
      <c r="S29" s="72">
        <f>SUM(M29:R29)</f>
        <v>1</v>
      </c>
      <c r="T29" s="448"/>
      <c r="U29" s="450"/>
      <c r="V29" s="445"/>
      <c r="W29" s="457"/>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row>
    <row r="30" spans="1:51" ht="29.25" customHeight="1" thickBot="1" x14ac:dyDescent="0.3">
      <c r="A30" s="400" t="s">
        <v>30</v>
      </c>
      <c r="B30" s="401"/>
      <c r="C30" s="401"/>
      <c r="D30" s="401"/>
      <c r="E30" s="402"/>
      <c r="F30" s="401"/>
      <c r="G30" s="401"/>
      <c r="H30" s="401"/>
      <c r="I30" s="401"/>
      <c r="J30" s="401"/>
      <c r="K30" s="401"/>
      <c r="L30" s="401"/>
      <c r="M30" s="401"/>
      <c r="N30" s="401"/>
      <c r="O30" s="401"/>
      <c r="P30" s="401"/>
      <c r="Q30" s="401"/>
      <c r="R30" s="401"/>
      <c r="S30" s="403"/>
      <c r="T30" s="163">
        <f>SUM(T8:T29)</f>
        <v>1</v>
      </c>
      <c r="U30" s="61">
        <f>SUM(U8:U29)</f>
        <v>1</v>
      </c>
    </row>
    <row r="31" spans="1:51" x14ac:dyDescent="0.25">
      <c r="A31" s="14"/>
      <c r="B31" s="14"/>
      <c r="C31" s="21"/>
      <c r="D31" s="14"/>
      <c r="E31" s="14"/>
      <c r="F31" s="14"/>
      <c r="G31" s="15"/>
      <c r="H31" s="15"/>
      <c r="I31" s="15"/>
      <c r="J31" s="15"/>
      <c r="K31" s="15"/>
      <c r="L31" s="15"/>
      <c r="M31" s="15"/>
      <c r="N31" s="15"/>
      <c r="O31" s="15"/>
      <c r="P31" s="15"/>
      <c r="Q31" s="15"/>
      <c r="R31" s="15"/>
      <c r="S31" s="15"/>
      <c r="T31" s="16"/>
      <c r="U31" s="16"/>
    </row>
    <row r="32" spans="1:51" x14ac:dyDescent="0.25">
      <c r="A32" s="13"/>
      <c r="B32" s="13"/>
      <c r="C32" s="22"/>
      <c r="D32" s="13"/>
      <c r="E32" s="13"/>
      <c r="F32" s="13"/>
      <c r="G32" s="13"/>
      <c r="H32" s="13"/>
      <c r="I32" s="13"/>
      <c r="J32" s="13"/>
      <c r="K32" s="13"/>
      <c r="L32" s="13"/>
      <c r="M32" s="13"/>
      <c r="N32" s="17"/>
      <c r="O32" s="17"/>
      <c r="P32" s="17"/>
      <c r="Q32" s="17"/>
      <c r="R32" s="17"/>
      <c r="S32" s="17"/>
      <c r="T32" s="17"/>
      <c r="U32" s="17"/>
    </row>
    <row r="33" spans="1:21" x14ac:dyDescent="0.25">
      <c r="A33" s="13"/>
      <c r="B33" s="13"/>
      <c r="C33" s="22"/>
      <c r="D33" s="13"/>
      <c r="E33" s="13"/>
      <c r="F33" s="13"/>
      <c r="G33" s="13"/>
      <c r="H33" s="13"/>
      <c r="I33" s="13"/>
      <c r="J33" s="13"/>
      <c r="K33" s="13"/>
      <c r="L33" s="13"/>
      <c r="M33" s="13"/>
      <c r="N33" s="17"/>
      <c r="O33" s="17"/>
      <c r="P33" s="17"/>
      <c r="Q33" s="17"/>
      <c r="R33" s="17"/>
      <c r="S33" s="17"/>
      <c r="T33" s="17"/>
      <c r="U33" s="17"/>
    </row>
    <row r="34" spans="1:21" x14ac:dyDescent="0.25">
      <c r="A34" s="13"/>
      <c r="B34" s="13"/>
      <c r="C34" s="22"/>
      <c r="D34" s="13"/>
      <c r="E34" s="13"/>
      <c r="F34" s="13"/>
      <c r="G34" s="13"/>
      <c r="H34" s="13"/>
      <c r="I34" s="13"/>
      <c r="J34" s="13"/>
      <c r="K34" s="13"/>
      <c r="L34" s="13"/>
      <c r="M34" s="13"/>
      <c r="N34" s="17"/>
      <c r="O34" s="17"/>
      <c r="P34" s="17"/>
      <c r="Q34" s="17"/>
      <c r="R34" s="17"/>
      <c r="S34" s="17"/>
      <c r="T34" s="17"/>
      <c r="U34" s="17"/>
    </row>
    <row r="35" spans="1:21" x14ac:dyDescent="0.25">
      <c r="A35" s="13"/>
      <c r="B35" s="13"/>
      <c r="C35" s="22"/>
      <c r="D35" s="13"/>
      <c r="E35" s="13"/>
      <c r="F35" s="13"/>
      <c r="G35" s="13"/>
      <c r="H35" s="13"/>
      <c r="I35" s="13"/>
      <c r="J35" s="13"/>
      <c r="K35" s="13"/>
      <c r="L35" s="13"/>
      <c r="M35" s="13"/>
      <c r="N35" s="17"/>
      <c r="O35" s="17"/>
      <c r="P35" s="17"/>
      <c r="Q35" s="17"/>
      <c r="R35" s="17"/>
      <c r="S35" s="17"/>
      <c r="T35" s="17"/>
      <c r="U35" s="17"/>
    </row>
    <row r="36" spans="1:21" x14ac:dyDescent="0.25">
      <c r="A36" s="13"/>
      <c r="B36" s="13"/>
      <c r="C36" s="22"/>
      <c r="D36" s="13"/>
      <c r="E36" s="13"/>
      <c r="F36" s="13"/>
      <c r="G36" s="13"/>
      <c r="H36" s="13"/>
      <c r="I36" s="13"/>
      <c r="J36" s="13"/>
      <c r="K36" s="13"/>
      <c r="L36" s="13"/>
      <c r="M36" s="13"/>
      <c r="N36" s="17"/>
      <c r="O36" s="17"/>
      <c r="P36" s="17"/>
      <c r="Q36" s="17"/>
      <c r="R36" s="17"/>
      <c r="S36" s="17"/>
      <c r="T36" s="17"/>
      <c r="U36" s="17"/>
    </row>
    <row r="37" spans="1:21" x14ac:dyDescent="0.25">
      <c r="A37" s="13"/>
      <c r="B37" s="13"/>
      <c r="C37" s="22"/>
      <c r="D37" s="13"/>
      <c r="E37" s="13"/>
      <c r="F37" s="13"/>
      <c r="G37" s="13"/>
      <c r="H37" s="13"/>
      <c r="I37" s="13"/>
      <c r="J37" s="13"/>
      <c r="K37" s="13"/>
      <c r="L37" s="13"/>
      <c r="M37" s="13"/>
      <c r="N37" s="17"/>
      <c r="O37" s="17"/>
      <c r="P37" s="17"/>
      <c r="Q37" s="17"/>
      <c r="R37" s="17"/>
      <c r="S37" s="17"/>
      <c r="T37" s="17"/>
      <c r="U37" s="17"/>
    </row>
    <row r="38" spans="1:21" x14ac:dyDescent="0.25">
      <c r="A38" s="13"/>
      <c r="B38" s="13"/>
      <c r="C38" s="22"/>
      <c r="D38" s="13"/>
      <c r="E38" s="13"/>
      <c r="F38" s="13"/>
      <c r="G38" s="13"/>
      <c r="H38" s="13"/>
      <c r="I38" s="13"/>
      <c r="J38" s="13"/>
      <c r="K38" s="13"/>
      <c r="L38" s="13"/>
      <c r="M38" s="13"/>
      <c r="N38" s="17"/>
      <c r="O38" s="17"/>
      <c r="P38" s="17"/>
      <c r="Q38" s="17"/>
      <c r="R38" s="17"/>
      <c r="S38" s="17"/>
      <c r="T38" s="17"/>
      <c r="U38" s="17"/>
    </row>
    <row r="39" spans="1:21" x14ac:dyDescent="0.25">
      <c r="A39" s="13"/>
      <c r="B39" s="13"/>
      <c r="C39" s="22"/>
      <c r="D39" s="13"/>
      <c r="E39" s="13"/>
      <c r="F39" s="13"/>
      <c r="G39" s="13"/>
      <c r="H39" s="13"/>
      <c r="I39" s="13"/>
      <c r="J39" s="13"/>
      <c r="K39" s="13"/>
      <c r="L39" s="13"/>
      <c r="M39" s="13"/>
      <c r="N39" s="17"/>
      <c r="O39" s="17"/>
      <c r="P39" s="17"/>
      <c r="Q39" s="17"/>
      <c r="R39" s="17"/>
      <c r="S39" s="17"/>
      <c r="T39" s="17"/>
      <c r="U39" s="17"/>
    </row>
    <row r="40" spans="1:21" x14ac:dyDescent="0.25">
      <c r="A40" s="13"/>
      <c r="B40" s="13"/>
      <c r="C40" s="22"/>
      <c r="D40" s="13"/>
      <c r="E40" s="13"/>
      <c r="F40" s="13"/>
      <c r="G40" s="13"/>
      <c r="H40" s="13"/>
      <c r="I40" s="13"/>
      <c r="J40" s="13"/>
      <c r="K40" s="13"/>
      <c r="L40" s="13"/>
      <c r="M40" s="13"/>
      <c r="N40" s="17"/>
      <c r="O40" s="17"/>
      <c r="P40" s="17"/>
      <c r="Q40" s="17"/>
      <c r="R40" s="17"/>
      <c r="S40" s="17"/>
      <c r="T40" s="17"/>
      <c r="U40" s="17"/>
    </row>
    <row r="41" spans="1:21" x14ac:dyDescent="0.25">
      <c r="A41" s="13"/>
      <c r="B41" s="13"/>
      <c r="C41" s="22"/>
      <c r="D41" s="13"/>
      <c r="E41" s="13"/>
      <c r="F41" s="13"/>
      <c r="G41" s="13"/>
      <c r="H41" s="13"/>
      <c r="I41" s="13"/>
      <c r="J41" s="13"/>
      <c r="K41" s="13"/>
      <c r="L41" s="13"/>
      <c r="M41" s="13"/>
      <c r="N41" s="17"/>
      <c r="O41" s="17"/>
      <c r="P41" s="17"/>
      <c r="Q41" s="17"/>
      <c r="R41" s="17"/>
      <c r="S41" s="17"/>
      <c r="T41" s="17"/>
      <c r="U41" s="17"/>
    </row>
    <row r="42" spans="1:21" x14ac:dyDescent="0.25">
      <c r="A42" s="13"/>
      <c r="B42" s="13"/>
      <c r="C42" s="22"/>
      <c r="D42" s="13"/>
      <c r="E42" s="13"/>
      <c r="F42" s="13"/>
      <c r="G42" s="13"/>
      <c r="H42" s="13"/>
      <c r="I42" s="13"/>
      <c r="J42" s="13"/>
      <c r="K42" s="13"/>
      <c r="L42" s="13"/>
      <c r="M42" s="13"/>
      <c r="N42" s="17"/>
      <c r="O42" s="17"/>
      <c r="P42" s="17"/>
      <c r="Q42" s="17"/>
      <c r="R42" s="17"/>
      <c r="S42" s="17"/>
      <c r="T42" s="17"/>
      <c r="U42" s="17"/>
    </row>
    <row r="43" spans="1:21" x14ac:dyDescent="0.25">
      <c r="A43" s="13"/>
      <c r="B43" s="13"/>
      <c r="C43" s="22"/>
      <c r="D43" s="13"/>
      <c r="E43" s="13"/>
      <c r="F43" s="13"/>
      <c r="G43" s="13"/>
      <c r="H43" s="13"/>
      <c r="I43" s="13"/>
      <c r="J43" s="13"/>
      <c r="K43" s="13"/>
      <c r="L43" s="13"/>
      <c r="M43" s="13"/>
      <c r="N43" s="17"/>
      <c r="O43" s="17"/>
      <c r="P43" s="17"/>
      <c r="Q43" s="17"/>
      <c r="R43" s="17"/>
      <c r="S43" s="17"/>
      <c r="T43" s="17"/>
      <c r="U43" s="17"/>
    </row>
    <row r="44" spans="1:21" x14ac:dyDescent="0.25">
      <c r="A44" s="13"/>
      <c r="B44" s="13"/>
      <c r="C44" s="22"/>
      <c r="D44" s="13"/>
      <c r="E44" s="13"/>
      <c r="F44" s="13"/>
      <c r="G44" s="13"/>
      <c r="H44" s="13"/>
      <c r="I44" s="13"/>
      <c r="J44" s="13"/>
      <c r="K44" s="13"/>
      <c r="L44" s="13"/>
      <c r="M44" s="13"/>
      <c r="N44" s="17"/>
      <c r="O44" s="17"/>
      <c r="P44" s="17"/>
      <c r="Q44" s="17"/>
      <c r="R44" s="17"/>
      <c r="S44" s="17"/>
      <c r="T44" s="17"/>
      <c r="U44" s="17"/>
    </row>
    <row r="45" spans="1:21" x14ac:dyDescent="0.25">
      <c r="A45" s="13"/>
      <c r="B45" s="13"/>
      <c r="C45" s="22"/>
      <c r="D45" s="13"/>
      <c r="E45" s="13"/>
      <c r="F45" s="13"/>
      <c r="G45" s="13"/>
      <c r="H45" s="13"/>
      <c r="I45" s="13"/>
      <c r="J45" s="13"/>
      <c r="K45" s="13"/>
      <c r="L45" s="13"/>
      <c r="M45" s="13"/>
      <c r="N45" s="17"/>
      <c r="O45" s="17"/>
      <c r="P45" s="17"/>
      <c r="Q45" s="17"/>
      <c r="R45" s="17"/>
      <c r="S45" s="17"/>
      <c r="T45" s="17"/>
      <c r="U45" s="17"/>
    </row>
    <row r="46" spans="1:21" x14ac:dyDescent="0.25">
      <c r="A46" s="13"/>
      <c r="B46" s="13"/>
      <c r="C46" s="22"/>
      <c r="D46" s="13"/>
      <c r="E46" s="13"/>
      <c r="F46" s="13"/>
      <c r="G46" s="13"/>
      <c r="H46" s="13"/>
      <c r="I46" s="13"/>
      <c r="J46" s="13"/>
      <c r="K46" s="13"/>
      <c r="L46" s="13"/>
      <c r="M46" s="13"/>
      <c r="N46" s="17"/>
      <c r="O46" s="17"/>
      <c r="P46" s="17"/>
      <c r="Q46" s="17"/>
      <c r="R46" s="17"/>
      <c r="S46" s="17"/>
      <c r="T46" s="17"/>
      <c r="U46" s="17"/>
    </row>
    <row r="47" spans="1:21" x14ac:dyDescent="0.25">
      <c r="A47" s="13"/>
      <c r="B47" s="13"/>
      <c r="C47" s="22"/>
      <c r="D47" s="13"/>
      <c r="E47" s="13"/>
      <c r="F47" s="13"/>
      <c r="G47" s="13"/>
      <c r="H47" s="13"/>
      <c r="I47" s="13"/>
      <c r="J47" s="13"/>
      <c r="K47" s="13"/>
      <c r="L47" s="13"/>
      <c r="M47" s="13"/>
      <c r="N47" s="17"/>
      <c r="O47" s="17"/>
      <c r="P47" s="17"/>
      <c r="Q47" s="17"/>
      <c r="R47" s="17"/>
      <c r="S47" s="17"/>
      <c r="T47" s="17"/>
      <c r="U47" s="17"/>
    </row>
    <row r="48" spans="1:21" x14ac:dyDescent="0.25">
      <c r="A48" s="13"/>
      <c r="B48" s="13"/>
      <c r="C48" s="22"/>
      <c r="D48" s="13"/>
      <c r="E48" s="13"/>
      <c r="F48" s="13"/>
      <c r="G48" s="13"/>
      <c r="H48" s="13"/>
      <c r="I48" s="13"/>
      <c r="J48" s="13"/>
      <c r="K48" s="13"/>
      <c r="L48" s="13"/>
      <c r="M48" s="13"/>
      <c r="N48" s="17"/>
      <c r="O48" s="17"/>
      <c r="P48" s="17"/>
      <c r="Q48" s="17"/>
      <c r="R48" s="17"/>
      <c r="S48" s="17"/>
      <c r="T48" s="17"/>
      <c r="U48" s="17"/>
    </row>
    <row r="49" spans="1:21" x14ac:dyDescent="0.25">
      <c r="A49" s="13"/>
      <c r="B49" s="13"/>
      <c r="C49" s="22"/>
      <c r="D49" s="13"/>
      <c r="E49" s="13"/>
      <c r="F49" s="13"/>
      <c r="G49" s="13"/>
      <c r="H49" s="13"/>
      <c r="I49" s="13"/>
      <c r="J49" s="13"/>
      <c r="K49" s="13"/>
      <c r="L49" s="13"/>
      <c r="M49" s="13"/>
      <c r="N49" s="17"/>
      <c r="O49" s="17"/>
      <c r="P49" s="17"/>
      <c r="Q49" s="17"/>
      <c r="R49" s="17"/>
      <c r="S49" s="17"/>
      <c r="T49" s="17"/>
      <c r="U49" s="17"/>
    </row>
    <row r="50" spans="1:21" x14ac:dyDescent="0.25">
      <c r="A50" s="13"/>
      <c r="B50" s="13"/>
      <c r="C50" s="22"/>
      <c r="D50" s="13"/>
      <c r="E50" s="13"/>
      <c r="F50" s="13"/>
      <c r="G50" s="13"/>
      <c r="H50" s="13"/>
      <c r="I50" s="13"/>
      <c r="J50" s="13"/>
      <c r="K50" s="13"/>
      <c r="L50" s="13"/>
      <c r="M50" s="13"/>
      <c r="N50" s="17"/>
      <c r="O50" s="17"/>
      <c r="P50" s="17"/>
      <c r="Q50" s="17"/>
      <c r="R50" s="17"/>
      <c r="S50" s="17"/>
      <c r="T50" s="17"/>
      <c r="U50" s="17"/>
    </row>
    <row r="51" spans="1:21" x14ac:dyDescent="0.25">
      <c r="A51" s="13"/>
      <c r="B51" s="13"/>
      <c r="C51" s="22"/>
      <c r="D51" s="13"/>
      <c r="E51" s="13"/>
      <c r="F51" s="13"/>
      <c r="G51" s="13"/>
      <c r="H51" s="13"/>
      <c r="I51" s="13"/>
      <c r="J51" s="13"/>
      <c r="K51" s="13"/>
      <c r="L51" s="13"/>
      <c r="M51" s="13"/>
      <c r="N51" s="17"/>
      <c r="O51" s="17"/>
      <c r="P51" s="17"/>
      <c r="Q51" s="17"/>
      <c r="R51" s="17"/>
      <c r="S51" s="17"/>
      <c r="T51" s="17"/>
      <c r="U51" s="17"/>
    </row>
    <row r="52" spans="1:21" x14ac:dyDescent="0.25">
      <c r="A52" s="13"/>
      <c r="B52" s="13"/>
      <c r="C52" s="22"/>
      <c r="D52" s="13"/>
      <c r="E52" s="13"/>
      <c r="F52" s="13"/>
      <c r="G52" s="13"/>
      <c r="H52" s="13"/>
      <c r="I52" s="13"/>
      <c r="J52" s="13"/>
      <c r="K52" s="13"/>
      <c r="L52" s="13"/>
      <c r="M52" s="13"/>
      <c r="N52" s="17"/>
      <c r="O52" s="17"/>
      <c r="P52" s="17"/>
      <c r="Q52" s="17"/>
      <c r="R52" s="17"/>
      <c r="S52" s="17"/>
      <c r="T52" s="17"/>
      <c r="U52" s="17"/>
    </row>
    <row r="53" spans="1:21" x14ac:dyDescent="0.25">
      <c r="A53" s="13"/>
      <c r="B53" s="13"/>
      <c r="C53" s="22"/>
      <c r="D53" s="13"/>
      <c r="E53" s="13"/>
      <c r="F53" s="13"/>
      <c r="G53" s="13"/>
      <c r="H53" s="13"/>
      <c r="I53" s="13"/>
      <c r="J53" s="13"/>
      <c r="K53" s="13"/>
      <c r="L53" s="13"/>
      <c r="M53" s="13"/>
      <c r="N53" s="17"/>
      <c r="O53" s="17"/>
      <c r="P53" s="17"/>
      <c r="Q53" s="17"/>
      <c r="R53" s="17"/>
      <c r="S53" s="17"/>
      <c r="T53" s="17"/>
      <c r="U53" s="17"/>
    </row>
    <row r="54" spans="1:21" x14ac:dyDescent="0.25">
      <c r="A54" s="13"/>
      <c r="B54" s="13"/>
      <c r="C54" s="22"/>
      <c r="D54" s="13"/>
      <c r="E54" s="13"/>
      <c r="F54" s="13"/>
      <c r="G54" s="13"/>
      <c r="H54" s="13"/>
      <c r="I54" s="13"/>
      <c r="J54" s="13"/>
      <c r="K54" s="13"/>
      <c r="L54" s="13"/>
      <c r="M54" s="13"/>
      <c r="N54" s="17"/>
      <c r="O54" s="17"/>
      <c r="P54" s="17"/>
      <c r="Q54" s="17"/>
      <c r="R54" s="17"/>
      <c r="S54" s="17"/>
      <c r="T54" s="17"/>
      <c r="U54" s="17"/>
    </row>
    <row r="55" spans="1:21" x14ac:dyDescent="0.25">
      <c r="A55" s="13"/>
      <c r="B55" s="13"/>
      <c r="C55" s="22"/>
      <c r="D55" s="13"/>
      <c r="E55" s="13"/>
      <c r="F55" s="13"/>
      <c r="G55" s="13"/>
      <c r="H55" s="13"/>
      <c r="I55" s="13"/>
      <c r="J55" s="13"/>
      <c r="K55" s="13"/>
      <c r="L55" s="13"/>
      <c r="M55" s="13"/>
      <c r="N55" s="17"/>
      <c r="O55" s="17"/>
      <c r="P55" s="17"/>
      <c r="Q55" s="17"/>
      <c r="R55" s="17"/>
      <c r="S55" s="17"/>
      <c r="T55" s="17"/>
      <c r="U55" s="17"/>
    </row>
    <row r="56" spans="1:21" x14ac:dyDescent="0.25">
      <c r="A56" s="13"/>
      <c r="B56" s="13"/>
      <c r="C56" s="22"/>
      <c r="D56" s="13"/>
      <c r="E56" s="13"/>
      <c r="F56" s="13"/>
      <c r="G56" s="13"/>
      <c r="H56" s="13"/>
      <c r="I56" s="13"/>
      <c r="J56" s="13"/>
      <c r="K56" s="13"/>
      <c r="L56" s="13"/>
      <c r="M56" s="13"/>
      <c r="N56" s="17"/>
      <c r="O56" s="17"/>
      <c r="P56" s="17"/>
      <c r="Q56" s="17"/>
      <c r="R56" s="17"/>
      <c r="S56" s="17"/>
      <c r="T56" s="17"/>
      <c r="U56" s="17"/>
    </row>
    <row r="57" spans="1:21" x14ac:dyDescent="0.25">
      <c r="A57" s="13"/>
      <c r="B57" s="13"/>
      <c r="C57" s="22"/>
      <c r="D57" s="13"/>
      <c r="E57" s="13"/>
      <c r="F57" s="13"/>
      <c r="G57" s="13"/>
      <c r="H57" s="13"/>
      <c r="I57" s="13"/>
      <c r="J57" s="13"/>
      <c r="K57" s="13"/>
      <c r="L57" s="13"/>
      <c r="M57" s="13"/>
      <c r="N57" s="17"/>
      <c r="O57" s="17"/>
      <c r="P57" s="17"/>
      <c r="Q57" s="17"/>
      <c r="R57" s="17"/>
      <c r="S57" s="17"/>
      <c r="T57" s="17"/>
      <c r="U57" s="17"/>
    </row>
    <row r="58" spans="1:21" x14ac:dyDescent="0.25">
      <c r="A58" s="13"/>
      <c r="B58" s="13"/>
      <c r="C58" s="22"/>
      <c r="D58" s="13"/>
      <c r="E58" s="13"/>
      <c r="F58" s="13"/>
      <c r="G58" s="13"/>
      <c r="H58" s="13"/>
      <c r="I58" s="13"/>
      <c r="J58" s="13"/>
      <c r="K58" s="13"/>
      <c r="L58" s="13"/>
      <c r="M58" s="13"/>
      <c r="N58" s="17"/>
      <c r="O58" s="17"/>
      <c r="P58" s="17"/>
      <c r="Q58" s="17"/>
      <c r="R58" s="17"/>
      <c r="S58" s="17"/>
      <c r="T58" s="17"/>
      <c r="U58" s="17"/>
    </row>
    <row r="59" spans="1:21" x14ac:dyDescent="0.25">
      <c r="A59" s="13"/>
      <c r="B59" s="13"/>
      <c r="C59" s="22"/>
      <c r="D59" s="13"/>
      <c r="E59" s="13"/>
      <c r="F59" s="13"/>
      <c r="G59" s="13"/>
      <c r="H59" s="13"/>
      <c r="I59" s="13"/>
      <c r="J59" s="13"/>
      <c r="K59" s="13"/>
      <c r="L59" s="13"/>
      <c r="M59" s="13"/>
      <c r="N59" s="17"/>
      <c r="O59" s="17"/>
      <c r="P59" s="17"/>
      <c r="Q59" s="17"/>
      <c r="R59" s="17"/>
      <c r="S59" s="17"/>
      <c r="T59" s="17"/>
      <c r="U59" s="17"/>
    </row>
    <row r="60" spans="1:21" x14ac:dyDescent="0.25">
      <c r="A60" s="13"/>
      <c r="B60" s="13"/>
      <c r="C60" s="22"/>
      <c r="D60" s="13"/>
      <c r="E60" s="13"/>
      <c r="F60" s="13"/>
      <c r="G60" s="13"/>
      <c r="H60" s="13"/>
      <c r="I60" s="13"/>
      <c r="J60" s="13"/>
      <c r="K60" s="13"/>
      <c r="L60" s="13"/>
      <c r="M60" s="13"/>
      <c r="N60" s="17"/>
      <c r="O60" s="17"/>
      <c r="P60" s="17"/>
      <c r="Q60" s="17"/>
      <c r="R60" s="17"/>
      <c r="S60" s="17"/>
      <c r="T60" s="17"/>
      <c r="U60" s="17"/>
    </row>
    <row r="61" spans="1:21" x14ac:dyDescent="0.25">
      <c r="A61" s="13"/>
      <c r="B61" s="13"/>
      <c r="C61" s="22"/>
      <c r="D61" s="13"/>
      <c r="E61" s="13"/>
      <c r="F61" s="13"/>
      <c r="G61" s="13"/>
      <c r="H61" s="13"/>
      <c r="I61" s="13"/>
      <c r="J61" s="13"/>
      <c r="K61" s="13"/>
      <c r="L61" s="13"/>
      <c r="M61" s="13"/>
      <c r="N61" s="17"/>
      <c r="O61" s="17"/>
      <c r="P61" s="17"/>
      <c r="Q61" s="17"/>
      <c r="R61" s="17"/>
      <c r="S61" s="17"/>
      <c r="T61" s="17"/>
      <c r="U61" s="17"/>
    </row>
    <row r="62" spans="1:21" x14ac:dyDescent="0.25">
      <c r="A62" s="13"/>
      <c r="B62" s="13"/>
      <c r="C62" s="22"/>
      <c r="D62" s="13"/>
      <c r="E62" s="13"/>
      <c r="F62" s="13"/>
      <c r="G62" s="13"/>
      <c r="H62" s="13"/>
      <c r="I62" s="13"/>
      <c r="J62" s="13"/>
      <c r="K62" s="13"/>
      <c r="L62" s="13"/>
      <c r="M62" s="13"/>
      <c r="N62" s="17"/>
      <c r="O62" s="17"/>
      <c r="P62" s="17"/>
      <c r="Q62" s="17"/>
      <c r="R62" s="17"/>
      <c r="S62" s="17"/>
      <c r="T62" s="17"/>
      <c r="U62" s="17"/>
    </row>
    <row r="63" spans="1:21" x14ac:dyDescent="0.25">
      <c r="A63" s="13"/>
      <c r="B63" s="13"/>
      <c r="C63" s="22"/>
      <c r="D63" s="13"/>
      <c r="E63" s="13"/>
      <c r="F63" s="13"/>
      <c r="G63" s="13"/>
      <c r="H63" s="13"/>
      <c r="I63" s="13"/>
      <c r="J63" s="13"/>
      <c r="K63" s="13"/>
      <c r="L63" s="13"/>
      <c r="M63" s="13"/>
      <c r="N63" s="17"/>
      <c r="O63" s="17"/>
      <c r="P63" s="17"/>
      <c r="Q63" s="17"/>
      <c r="R63" s="17"/>
      <c r="S63" s="17"/>
      <c r="T63" s="17"/>
      <c r="U63" s="17"/>
    </row>
    <row r="64" spans="1:21" x14ac:dyDescent="0.25">
      <c r="A64" s="13"/>
      <c r="B64" s="13"/>
      <c r="C64" s="22"/>
      <c r="D64" s="13"/>
      <c r="E64" s="13"/>
      <c r="F64" s="13"/>
      <c r="G64" s="13"/>
      <c r="H64" s="13"/>
      <c r="I64" s="13"/>
      <c r="J64" s="13"/>
      <c r="K64" s="13"/>
      <c r="L64" s="13"/>
      <c r="M64" s="13"/>
      <c r="N64" s="17"/>
      <c r="O64" s="17"/>
      <c r="P64" s="17"/>
      <c r="Q64" s="17"/>
      <c r="R64" s="17"/>
      <c r="S64" s="17"/>
      <c r="T64" s="17"/>
      <c r="U64" s="17"/>
    </row>
    <row r="65" spans="1:21" x14ac:dyDescent="0.25">
      <c r="A65" s="13"/>
      <c r="B65" s="13"/>
      <c r="C65" s="22"/>
      <c r="D65" s="13"/>
      <c r="E65" s="13"/>
      <c r="F65" s="13"/>
      <c r="G65" s="13"/>
      <c r="H65" s="13"/>
      <c r="I65" s="13"/>
      <c r="J65" s="13"/>
      <c r="K65" s="13"/>
      <c r="L65" s="13"/>
      <c r="M65" s="13"/>
      <c r="N65" s="17"/>
      <c r="O65" s="17"/>
      <c r="P65" s="17"/>
      <c r="Q65" s="17"/>
      <c r="R65" s="17"/>
      <c r="S65" s="17"/>
      <c r="T65" s="17"/>
      <c r="U65" s="17"/>
    </row>
    <row r="66" spans="1:21" x14ac:dyDescent="0.25">
      <c r="A66" s="13"/>
      <c r="B66" s="13"/>
      <c r="C66" s="22"/>
      <c r="D66" s="13"/>
      <c r="E66" s="13"/>
      <c r="F66" s="13"/>
      <c r="G66" s="13"/>
      <c r="H66" s="13"/>
      <c r="I66" s="13"/>
      <c r="J66" s="13"/>
      <c r="K66" s="13"/>
      <c r="L66" s="13"/>
      <c r="M66" s="13"/>
      <c r="N66" s="17"/>
      <c r="O66" s="17"/>
      <c r="P66" s="17"/>
      <c r="Q66" s="17"/>
      <c r="R66" s="17"/>
      <c r="S66" s="17"/>
      <c r="T66" s="17"/>
      <c r="U66" s="17"/>
    </row>
    <row r="67" spans="1:21" x14ac:dyDescent="0.25">
      <c r="A67" s="13"/>
      <c r="B67" s="13"/>
      <c r="C67" s="22"/>
      <c r="D67" s="13"/>
      <c r="E67" s="13"/>
      <c r="F67" s="13"/>
      <c r="G67" s="13"/>
      <c r="H67" s="13"/>
      <c r="I67" s="13"/>
      <c r="J67" s="13"/>
      <c r="K67" s="13"/>
      <c r="L67" s="13"/>
      <c r="M67" s="13"/>
      <c r="N67" s="17"/>
      <c r="O67" s="17"/>
      <c r="P67" s="17"/>
      <c r="Q67" s="17"/>
      <c r="R67" s="17"/>
      <c r="S67" s="17"/>
      <c r="T67" s="17"/>
      <c r="U67" s="17"/>
    </row>
    <row r="68" spans="1:21" x14ac:dyDescent="0.25">
      <c r="A68" s="13"/>
      <c r="B68" s="13"/>
      <c r="C68" s="22"/>
      <c r="D68" s="13"/>
      <c r="E68" s="13"/>
      <c r="F68" s="13"/>
      <c r="G68" s="13"/>
      <c r="H68" s="13"/>
      <c r="I68" s="13"/>
      <c r="J68" s="13"/>
      <c r="K68" s="13"/>
      <c r="L68" s="13"/>
      <c r="M68" s="13"/>
      <c r="N68" s="17"/>
      <c r="O68" s="17"/>
      <c r="P68" s="17"/>
      <c r="Q68" s="17"/>
      <c r="R68" s="17"/>
      <c r="S68" s="17"/>
      <c r="T68" s="17"/>
      <c r="U68" s="17"/>
    </row>
    <row r="69" spans="1:21" x14ac:dyDescent="0.25">
      <c r="A69" s="13"/>
      <c r="B69" s="13"/>
      <c r="C69" s="22"/>
      <c r="D69" s="13"/>
      <c r="E69" s="13"/>
      <c r="F69" s="13"/>
      <c r="G69" s="13"/>
      <c r="H69" s="13"/>
      <c r="I69" s="13"/>
      <c r="J69" s="13"/>
      <c r="K69" s="13"/>
      <c r="L69" s="13"/>
      <c r="M69" s="13"/>
      <c r="N69" s="17"/>
      <c r="O69" s="17"/>
      <c r="P69" s="17"/>
      <c r="Q69" s="17"/>
      <c r="R69" s="17"/>
      <c r="S69" s="17"/>
      <c r="T69" s="17"/>
      <c r="U69" s="17"/>
    </row>
    <row r="70" spans="1:21" x14ac:dyDescent="0.25">
      <c r="A70" s="13"/>
      <c r="B70" s="13"/>
      <c r="C70" s="22"/>
      <c r="D70" s="13"/>
      <c r="E70" s="13"/>
      <c r="F70" s="13"/>
      <c r="G70" s="13"/>
      <c r="H70" s="13"/>
      <c r="I70" s="13"/>
      <c r="J70" s="13"/>
      <c r="K70" s="13"/>
      <c r="L70" s="13"/>
      <c r="M70" s="13"/>
      <c r="N70" s="17"/>
      <c r="O70" s="17"/>
      <c r="P70" s="17"/>
      <c r="Q70" s="17"/>
      <c r="R70" s="17"/>
      <c r="S70" s="17"/>
      <c r="T70" s="17"/>
      <c r="U70" s="17"/>
    </row>
    <row r="71" spans="1:21" x14ac:dyDescent="0.25">
      <c r="A71" s="13"/>
      <c r="B71" s="13"/>
      <c r="C71" s="22"/>
      <c r="D71" s="13"/>
      <c r="E71" s="13"/>
      <c r="F71" s="13"/>
      <c r="G71" s="13"/>
      <c r="H71" s="13"/>
      <c r="I71" s="13"/>
      <c r="J71" s="13"/>
      <c r="K71" s="13"/>
      <c r="L71" s="13"/>
      <c r="M71" s="13"/>
      <c r="N71" s="17"/>
      <c r="O71" s="17"/>
      <c r="P71" s="17"/>
      <c r="Q71" s="17"/>
      <c r="R71" s="17"/>
      <c r="S71" s="17"/>
      <c r="T71" s="17"/>
      <c r="U71" s="17"/>
    </row>
    <row r="72" spans="1:21" x14ac:dyDescent="0.25">
      <c r="A72" s="13"/>
      <c r="B72" s="13"/>
      <c r="C72" s="22"/>
      <c r="D72" s="13"/>
      <c r="E72" s="13"/>
      <c r="F72" s="13"/>
      <c r="G72" s="13"/>
      <c r="H72" s="13"/>
      <c r="I72" s="13"/>
      <c r="J72" s="13"/>
      <c r="K72" s="13"/>
      <c r="L72" s="13"/>
      <c r="M72" s="13"/>
      <c r="N72" s="17"/>
      <c r="O72" s="17"/>
      <c r="P72" s="17"/>
      <c r="Q72" s="17"/>
      <c r="R72" s="17"/>
      <c r="S72" s="17"/>
      <c r="T72" s="17"/>
      <c r="U72" s="17"/>
    </row>
    <row r="73" spans="1:21" x14ac:dyDescent="0.25">
      <c r="A73" s="13"/>
      <c r="B73" s="13"/>
      <c r="C73" s="22"/>
      <c r="D73" s="13"/>
      <c r="E73" s="13"/>
      <c r="F73" s="13"/>
      <c r="G73" s="13"/>
      <c r="H73" s="13"/>
      <c r="I73" s="13"/>
      <c r="J73" s="13"/>
      <c r="K73" s="13"/>
      <c r="L73" s="13"/>
      <c r="M73" s="13"/>
      <c r="N73" s="17"/>
      <c r="O73" s="17"/>
      <c r="P73" s="17"/>
      <c r="Q73" s="17"/>
      <c r="R73" s="17"/>
      <c r="S73" s="17"/>
      <c r="T73" s="17"/>
      <c r="U73" s="17"/>
    </row>
    <row r="74" spans="1:21" x14ac:dyDescent="0.25">
      <c r="A74" s="13"/>
      <c r="B74" s="13"/>
      <c r="C74" s="22"/>
      <c r="D74" s="13"/>
      <c r="E74" s="13"/>
      <c r="F74" s="13"/>
      <c r="G74" s="13"/>
      <c r="H74" s="13"/>
      <c r="I74" s="13"/>
      <c r="J74" s="13"/>
      <c r="K74" s="13"/>
      <c r="L74" s="13"/>
      <c r="M74" s="13"/>
      <c r="N74" s="17"/>
      <c r="O74" s="17"/>
      <c r="P74" s="17"/>
      <c r="Q74" s="17"/>
      <c r="R74" s="17"/>
      <c r="S74" s="17"/>
      <c r="T74" s="17"/>
      <c r="U74" s="17"/>
    </row>
    <row r="75" spans="1:21" x14ac:dyDescent="0.25">
      <c r="A75" s="13"/>
      <c r="B75" s="13"/>
      <c r="C75" s="22"/>
      <c r="D75" s="13"/>
      <c r="E75" s="13"/>
      <c r="F75" s="13"/>
      <c r="G75" s="13"/>
      <c r="H75" s="13"/>
      <c r="I75" s="13"/>
      <c r="J75" s="13"/>
      <c r="K75" s="13"/>
      <c r="L75" s="13"/>
      <c r="M75" s="13"/>
      <c r="N75" s="17"/>
      <c r="O75" s="17"/>
      <c r="P75" s="17"/>
      <c r="Q75" s="17"/>
      <c r="R75" s="17"/>
      <c r="S75" s="17"/>
      <c r="T75" s="17"/>
      <c r="U75" s="17"/>
    </row>
    <row r="76" spans="1:21" x14ac:dyDescent="0.25">
      <c r="A76" s="13"/>
      <c r="B76" s="13"/>
      <c r="C76" s="22"/>
      <c r="D76" s="13"/>
      <c r="E76" s="13"/>
      <c r="F76" s="13"/>
      <c r="G76" s="13"/>
      <c r="H76" s="13"/>
      <c r="I76" s="13"/>
      <c r="J76" s="13"/>
      <c r="K76" s="13"/>
      <c r="L76" s="13"/>
      <c r="M76" s="13"/>
      <c r="N76" s="17"/>
      <c r="O76" s="17"/>
      <c r="P76" s="17"/>
      <c r="Q76" s="17"/>
      <c r="R76" s="17"/>
      <c r="S76" s="17"/>
      <c r="T76" s="17"/>
      <c r="U76" s="17"/>
    </row>
    <row r="77" spans="1:21" x14ac:dyDescent="0.25">
      <c r="A77" s="13"/>
      <c r="B77" s="13"/>
      <c r="C77" s="22"/>
      <c r="D77" s="13"/>
      <c r="E77" s="13"/>
      <c r="F77" s="13"/>
      <c r="G77" s="13"/>
      <c r="H77" s="13"/>
      <c r="I77" s="13"/>
      <c r="J77" s="13"/>
      <c r="K77" s="13"/>
      <c r="L77" s="13"/>
      <c r="M77" s="13"/>
      <c r="N77" s="17"/>
      <c r="O77" s="17"/>
      <c r="P77" s="17"/>
      <c r="Q77" s="17"/>
      <c r="R77" s="17"/>
      <c r="S77" s="17"/>
      <c r="T77" s="17"/>
      <c r="U77" s="17"/>
    </row>
    <row r="78" spans="1:21" x14ac:dyDescent="0.25">
      <c r="A78" s="13"/>
      <c r="B78" s="13"/>
      <c r="C78" s="22"/>
      <c r="D78" s="13"/>
      <c r="E78" s="13"/>
      <c r="F78" s="13"/>
      <c r="G78" s="13"/>
      <c r="H78" s="13"/>
      <c r="I78" s="13"/>
      <c r="J78" s="13"/>
      <c r="K78" s="13"/>
      <c r="L78" s="13"/>
      <c r="M78" s="13"/>
      <c r="N78" s="17"/>
      <c r="O78" s="17"/>
      <c r="P78" s="17"/>
      <c r="Q78" s="17"/>
      <c r="R78" s="17"/>
      <c r="S78" s="17"/>
      <c r="T78" s="17"/>
      <c r="U78" s="17"/>
    </row>
    <row r="79" spans="1:21" x14ac:dyDescent="0.25">
      <c r="A79" s="13"/>
      <c r="B79" s="13"/>
      <c r="C79" s="22"/>
      <c r="D79" s="13"/>
      <c r="E79" s="13"/>
      <c r="F79" s="13"/>
      <c r="G79" s="13"/>
      <c r="H79" s="13"/>
      <c r="I79" s="13"/>
      <c r="J79" s="13"/>
      <c r="K79" s="13"/>
      <c r="L79" s="13"/>
      <c r="M79" s="13"/>
      <c r="N79" s="17"/>
      <c r="O79" s="17"/>
      <c r="P79" s="17"/>
      <c r="Q79" s="17"/>
      <c r="R79" s="17"/>
      <c r="S79" s="17"/>
      <c r="T79" s="17"/>
      <c r="U79" s="17"/>
    </row>
    <row r="80" spans="1:21" x14ac:dyDescent="0.25">
      <c r="A80" s="13"/>
      <c r="B80" s="13"/>
      <c r="C80" s="22"/>
      <c r="D80" s="13"/>
      <c r="E80" s="13"/>
      <c r="F80" s="13"/>
      <c r="G80" s="13"/>
      <c r="H80" s="13"/>
      <c r="I80" s="13"/>
      <c r="J80" s="13"/>
      <c r="K80" s="13"/>
      <c r="L80" s="13"/>
      <c r="M80" s="13"/>
      <c r="N80" s="17"/>
      <c r="O80" s="17"/>
      <c r="P80" s="17"/>
      <c r="Q80" s="17"/>
      <c r="R80" s="17"/>
      <c r="S80" s="17"/>
      <c r="T80" s="17"/>
      <c r="U80" s="17"/>
    </row>
    <row r="81" spans="1:21" x14ac:dyDescent="0.25">
      <c r="A81" s="13"/>
      <c r="B81" s="13"/>
      <c r="C81" s="22"/>
      <c r="D81" s="13"/>
      <c r="E81" s="13"/>
      <c r="F81" s="13"/>
      <c r="G81" s="13"/>
      <c r="H81" s="13"/>
      <c r="I81" s="13"/>
      <c r="J81" s="13"/>
      <c r="K81" s="13"/>
      <c r="L81" s="13"/>
      <c r="M81" s="13"/>
      <c r="N81" s="17"/>
      <c r="O81" s="17"/>
      <c r="P81" s="17"/>
      <c r="Q81" s="17"/>
      <c r="R81" s="17"/>
      <c r="S81" s="17"/>
      <c r="T81" s="17"/>
      <c r="U81" s="17"/>
    </row>
    <row r="82" spans="1:21" x14ac:dyDescent="0.25">
      <c r="A82" s="13"/>
      <c r="B82" s="13"/>
      <c r="C82" s="22"/>
      <c r="D82" s="13"/>
      <c r="E82" s="13"/>
      <c r="F82" s="13"/>
      <c r="G82" s="13"/>
      <c r="H82" s="13"/>
      <c r="I82" s="13"/>
      <c r="J82" s="13"/>
      <c r="K82" s="13"/>
      <c r="L82" s="13"/>
      <c r="M82" s="13"/>
      <c r="N82" s="17"/>
      <c r="O82" s="17"/>
      <c r="P82" s="17"/>
      <c r="Q82" s="17"/>
      <c r="R82" s="17"/>
      <c r="S82" s="17"/>
      <c r="T82" s="17"/>
      <c r="U82" s="17"/>
    </row>
    <row r="83" spans="1:21" x14ac:dyDescent="0.25">
      <c r="A83" s="13"/>
      <c r="B83" s="13"/>
      <c r="C83" s="22"/>
      <c r="D83" s="13"/>
      <c r="E83" s="13"/>
      <c r="F83" s="13"/>
      <c r="G83" s="13"/>
      <c r="H83" s="13"/>
      <c r="I83" s="13"/>
      <c r="J83" s="13"/>
      <c r="K83" s="13"/>
      <c r="L83" s="13"/>
      <c r="M83" s="13"/>
      <c r="N83" s="17"/>
      <c r="O83" s="17"/>
      <c r="P83" s="17"/>
      <c r="Q83" s="17"/>
      <c r="R83" s="17"/>
      <c r="S83" s="17"/>
      <c r="T83" s="17"/>
      <c r="U83" s="17"/>
    </row>
    <row r="84" spans="1:21" x14ac:dyDescent="0.25">
      <c r="A84" s="13"/>
      <c r="B84" s="13"/>
      <c r="C84" s="22"/>
      <c r="D84" s="13"/>
      <c r="E84" s="13"/>
      <c r="F84" s="13"/>
      <c r="G84" s="13"/>
      <c r="H84" s="13"/>
      <c r="I84" s="13"/>
      <c r="J84" s="13"/>
      <c r="K84" s="13"/>
      <c r="L84" s="13"/>
      <c r="M84" s="13"/>
      <c r="N84" s="17"/>
      <c r="O84" s="17"/>
      <c r="P84" s="17"/>
      <c r="Q84" s="17"/>
      <c r="R84" s="17"/>
      <c r="S84" s="17"/>
      <c r="T84" s="17"/>
      <c r="U84" s="17"/>
    </row>
    <row r="85" spans="1:21" x14ac:dyDescent="0.25">
      <c r="A85" s="13"/>
      <c r="B85" s="13"/>
      <c r="C85" s="22"/>
      <c r="D85" s="13"/>
      <c r="E85" s="13"/>
      <c r="F85" s="13"/>
      <c r="G85" s="13"/>
      <c r="H85" s="13"/>
      <c r="I85" s="13"/>
      <c r="J85" s="13"/>
      <c r="K85" s="13"/>
      <c r="L85" s="13"/>
      <c r="M85" s="13"/>
      <c r="N85" s="17"/>
      <c r="O85" s="17"/>
      <c r="P85" s="17"/>
      <c r="Q85" s="17"/>
      <c r="R85" s="17"/>
      <c r="S85" s="17"/>
      <c r="T85" s="17"/>
      <c r="U85" s="17"/>
    </row>
    <row r="86" spans="1:21" x14ac:dyDescent="0.25">
      <c r="A86" s="13"/>
      <c r="B86" s="13"/>
      <c r="C86" s="22"/>
      <c r="D86" s="13"/>
      <c r="E86" s="13"/>
      <c r="F86" s="13"/>
      <c r="G86" s="13"/>
      <c r="H86" s="13"/>
      <c r="I86" s="13"/>
      <c r="J86" s="13"/>
      <c r="K86" s="13"/>
      <c r="L86" s="13"/>
      <c r="M86" s="13"/>
      <c r="N86" s="17"/>
      <c r="O86" s="17"/>
      <c r="P86" s="17"/>
      <c r="Q86" s="17"/>
      <c r="R86" s="17"/>
      <c r="S86" s="17"/>
      <c r="T86" s="17"/>
      <c r="U86" s="17"/>
    </row>
    <row r="87" spans="1:21" x14ac:dyDescent="0.25">
      <c r="A87" s="13"/>
      <c r="B87" s="13"/>
      <c r="C87" s="22"/>
      <c r="D87" s="13"/>
      <c r="E87" s="13"/>
      <c r="F87" s="13"/>
      <c r="G87" s="13"/>
      <c r="H87" s="13"/>
      <c r="I87" s="13"/>
      <c r="J87" s="13"/>
      <c r="K87" s="13"/>
      <c r="L87" s="13"/>
      <c r="M87" s="13"/>
      <c r="N87" s="17"/>
      <c r="O87" s="17"/>
      <c r="P87" s="17"/>
      <c r="Q87" s="17"/>
      <c r="R87" s="17"/>
      <c r="S87" s="17"/>
      <c r="T87" s="17"/>
      <c r="U87" s="17"/>
    </row>
    <row r="88" spans="1:21" x14ac:dyDescent="0.25">
      <c r="A88" s="13"/>
      <c r="B88" s="13"/>
      <c r="C88" s="22"/>
      <c r="D88" s="13"/>
      <c r="E88" s="13"/>
      <c r="F88" s="13"/>
      <c r="G88" s="13"/>
      <c r="H88" s="13"/>
      <c r="I88" s="13"/>
      <c r="J88" s="13"/>
      <c r="K88" s="13"/>
      <c r="L88" s="13"/>
      <c r="M88" s="13"/>
      <c r="N88" s="17"/>
      <c r="O88" s="17"/>
      <c r="P88" s="17"/>
      <c r="Q88" s="17"/>
      <c r="R88" s="17"/>
      <c r="S88" s="17"/>
      <c r="T88" s="17"/>
      <c r="U88" s="17"/>
    </row>
    <row r="89" spans="1:21" x14ac:dyDescent="0.25">
      <c r="A89" s="13"/>
      <c r="B89" s="13"/>
      <c r="C89" s="22"/>
      <c r="D89" s="13"/>
      <c r="E89" s="13"/>
      <c r="F89" s="13"/>
      <c r="G89" s="13"/>
      <c r="H89" s="13"/>
      <c r="I89" s="13"/>
      <c r="J89" s="13"/>
      <c r="K89" s="13"/>
      <c r="L89" s="13"/>
      <c r="M89" s="13"/>
      <c r="N89" s="17"/>
      <c r="O89" s="17"/>
      <c r="P89" s="17"/>
      <c r="Q89" s="17"/>
      <c r="R89" s="17"/>
      <c r="S89" s="17"/>
      <c r="T89" s="17"/>
      <c r="U89" s="17"/>
    </row>
    <row r="90" spans="1:21" x14ac:dyDescent="0.25">
      <c r="A90" s="13"/>
      <c r="B90" s="13"/>
      <c r="C90" s="22"/>
      <c r="D90" s="13"/>
      <c r="E90" s="13"/>
      <c r="F90" s="13"/>
      <c r="G90" s="13"/>
      <c r="H90" s="13"/>
      <c r="I90" s="13"/>
      <c r="J90" s="13"/>
      <c r="K90" s="13"/>
      <c r="L90" s="13"/>
      <c r="M90" s="13"/>
      <c r="N90" s="17"/>
      <c r="O90" s="17"/>
      <c r="P90" s="17"/>
      <c r="Q90" s="17"/>
      <c r="R90" s="17"/>
      <c r="S90" s="17"/>
      <c r="T90" s="17"/>
      <c r="U90" s="17"/>
    </row>
    <row r="91" spans="1:21" x14ac:dyDescent="0.25">
      <c r="A91" s="13"/>
      <c r="B91" s="13"/>
      <c r="C91" s="22"/>
      <c r="D91" s="13"/>
      <c r="E91" s="13"/>
      <c r="F91" s="13"/>
      <c r="G91" s="13"/>
      <c r="H91" s="13"/>
      <c r="I91" s="13"/>
      <c r="J91" s="13"/>
      <c r="K91" s="13"/>
      <c r="L91" s="13"/>
      <c r="M91" s="13"/>
      <c r="N91" s="17"/>
      <c r="O91" s="17"/>
      <c r="P91" s="17"/>
      <c r="Q91" s="17"/>
      <c r="R91" s="17"/>
      <c r="S91" s="17"/>
      <c r="T91" s="17"/>
      <c r="U91" s="17"/>
    </row>
    <row r="92" spans="1:21" x14ac:dyDescent="0.25">
      <c r="A92" s="13"/>
      <c r="B92" s="13"/>
      <c r="C92" s="22"/>
      <c r="D92" s="13"/>
      <c r="E92" s="13"/>
      <c r="F92" s="13"/>
      <c r="G92" s="13"/>
      <c r="H92" s="13"/>
      <c r="I92" s="13"/>
      <c r="J92" s="13"/>
      <c r="K92" s="13"/>
      <c r="L92" s="13"/>
      <c r="M92" s="13"/>
      <c r="N92" s="17"/>
      <c r="O92" s="17"/>
      <c r="P92" s="17"/>
      <c r="Q92" s="17"/>
      <c r="R92" s="17"/>
      <c r="S92" s="17"/>
      <c r="T92" s="17"/>
      <c r="U92" s="17"/>
    </row>
    <row r="93" spans="1:21" x14ac:dyDescent="0.25">
      <c r="A93" s="13"/>
      <c r="B93" s="13"/>
      <c r="C93" s="22"/>
      <c r="D93" s="13"/>
      <c r="E93" s="13"/>
      <c r="F93" s="13"/>
      <c r="G93" s="13"/>
      <c r="H93" s="13"/>
      <c r="I93" s="13"/>
      <c r="J93" s="13"/>
      <c r="K93" s="13"/>
      <c r="L93" s="13"/>
      <c r="M93" s="13"/>
      <c r="N93" s="17"/>
      <c r="O93" s="17"/>
      <c r="P93" s="17"/>
      <c r="Q93" s="17"/>
      <c r="R93" s="17"/>
      <c r="S93" s="17"/>
      <c r="T93" s="17"/>
      <c r="U93" s="17"/>
    </row>
    <row r="94" spans="1:21" x14ac:dyDescent="0.25">
      <c r="A94" s="13"/>
      <c r="B94" s="13"/>
      <c r="C94" s="22"/>
      <c r="D94" s="13"/>
      <c r="E94" s="13"/>
      <c r="F94" s="13"/>
      <c r="G94" s="13"/>
      <c r="H94" s="13"/>
      <c r="I94" s="13"/>
      <c r="J94" s="13"/>
      <c r="K94" s="13"/>
      <c r="L94" s="13"/>
      <c r="M94" s="13"/>
      <c r="N94" s="17"/>
      <c r="O94" s="17"/>
      <c r="P94" s="17"/>
      <c r="Q94" s="17"/>
      <c r="R94" s="17"/>
      <c r="S94" s="17"/>
      <c r="T94" s="17"/>
      <c r="U94" s="17"/>
    </row>
    <row r="95" spans="1:21" x14ac:dyDescent="0.25">
      <c r="A95" s="13"/>
      <c r="B95" s="13"/>
      <c r="C95" s="22"/>
      <c r="D95" s="13"/>
      <c r="E95" s="13"/>
      <c r="F95" s="13"/>
      <c r="G95" s="13"/>
      <c r="H95" s="13"/>
      <c r="I95" s="13"/>
      <c r="J95" s="13"/>
      <c r="K95" s="13"/>
      <c r="L95" s="13"/>
      <c r="M95" s="13"/>
      <c r="N95" s="17"/>
      <c r="O95" s="17"/>
      <c r="P95" s="17"/>
      <c r="Q95" s="17"/>
      <c r="R95" s="17"/>
      <c r="S95" s="17"/>
      <c r="T95" s="17"/>
      <c r="U95" s="17"/>
    </row>
    <row r="96" spans="1:21" x14ac:dyDescent="0.25">
      <c r="A96" s="13"/>
      <c r="B96" s="13"/>
      <c r="C96" s="22"/>
      <c r="D96" s="13"/>
      <c r="E96" s="13"/>
      <c r="F96" s="13"/>
      <c r="G96" s="13"/>
      <c r="H96" s="13"/>
      <c r="I96" s="13"/>
      <c r="J96" s="13"/>
      <c r="K96" s="13"/>
      <c r="L96" s="13"/>
      <c r="M96" s="13"/>
      <c r="N96" s="17"/>
      <c r="O96" s="17"/>
      <c r="P96" s="17"/>
      <c r="Q96" s="17"/>
      <c r="R96" s="17"/>
      <c r="S96" s="17"/>
      <c r="T96" s="17"/>
      <c r="U96" s="17"/>
    </row>
    <row r="97" spans="1:21" x14ac:dyDescent="0.25">
      <c r="A97" s="13"/>
      <c r="B97" s="13"/>
      <c r="C97" s="22"/>
      <c r="D97" s="13"/>
      <c r="E97" s="13"/>
      <c r="F97" s="13"/>
      <c r="G97" s="13"/>
      <c r="H97" s="13"/>
      <c r="I97" s="13"/>
      <c r="J97" s="13"/>
      <c r="K97" s="13"/>
      <c r="L97" s="13"/>
      <c r="M97" s="13"/>
      <c r="N97" s="17"/>
      <c r="O97" s="17"/>
      <c r="P97" s="17"/>
      <c r="Q97" s="17"/>
      <c r="R97" s="17"/>
      <c r="S97" s="17"/>
      <c r="T97" s="17"/>
      <c r="U97" s="17"/>
    </row>
    <row r="98" spans="1:21" x14ac:dyDescent="0.25">
      <c r="A98" s="13"/>
      <c r="B98" s="13"/>
      <c r="C98" s="22"/>
      <c r="D98" s="13"/>
      <c r="E98" s="13"/>
      <c r="F98" s="13"/>
      <c r="G98" s="13"/>
      <c r="H98" s="13"/>
      <c r="I98" s="13"/>
      <c r="J98" s="13"/>
      <c r="K98" s="13"/>
      <c r="L98" s="13"/>
      <c r="M98" s="13"/>
      <c r="N98" s="17"/>
      <c r="O98" s="17"/>
      <c r="P98" s="17"/>
      <c r="Q98" s="17"/>
      <c r="R98" s="17"/>
      <c r="S98" s="17"/>
      <c r="T98" s="17"/>
      <c r="U98" s="17"/>
    </row>
    <row r="99" spans="1:21" x14ac:dyDescent="0.25">
      <c r="A99" s="13"/>
      <c r="B99" s="13"/>
      <c r="C99" s="22"/>
      <c r="D99" s="13"/>
      <c r="E99" s="13"/>
      <c r="F99" s="13"/>
      <c r="G99" s="13"/>
      <c r="H99" s="13"/>
      <c r="I99" s="13"/>
      <c r="J99" s="13"/>
      <c r="K99" s="13"/>
      <c r="L99" s="13"/>
      <c r="M99" s="13"/>
      <c r="N99" s="17"/>
      <c r="O99" s="17"/>
      <c r="P99" s="17"/>
      <c r="Q99" s="17"/>
      <c r="R99" s="17"/>
      <c r="S99" s="17"/>
      <c r="T99" s="17"/>
      <c r="U99" s="17"/>
    </row>
    <row r="100" spans="1:21" x14ac:dyDescent="0.25">
      <c r="C100" s="22"/>
      <c r="D100" s="13"/>
      <c r="E100" s="13"/>
      <c r="F100" s="13"/>
      <c r="G100" s="13"/>
      <c r="H100" s="13"/>
      <c r="I100" s="13"/>
      <c r="J100" s="13"/>
      <c r="K100" s="13"/>
      <c r="L100" s="13"/>
      <c r="M100" s="13"/>
      <c r="N100" s="17"/>
    </row>
    <row r="101" spans="1:21" x14ac:dyDescent="0.25">
      <c r="C101" s="22"/>
      <c r="D101" s="13"/>
      <c r="E101" s="13"/>
      <c r="F101" s="13"/>
      <c r="G101" s="13"/>
      <c r="H101" s="13"/>
      <c r="I101" s="13"/>
      <c r="J101" s="13"/>
      <c r="K101" s="13"/>
      <c r="L101" s="13"/>
      <c r="M101" s="13"/>
      <c r="N101" s="17"/>
    </row>
    <row r="102" spans="1:21" x14ac:dyDescent="0.25">
      <c r="C102" s="22"/>
      <c r="D102" s="13"/>
      <c r="E102" s="13"/>
      <c r="F102" s="13"/>
      <c r="G102" s="13"/>
      <c r="H102" s="13"/>
      <c r="I102" s="13"/>
      <c r="J102" s="13"/>
      <c r="K102" s="13"/>
      <c r="L102" s="13"/>
      <c r="M102" s="13"/>
      <c r="N102" s="17"/>
    </row>
    <row r="103" spans="1:21" x14ac:dyDescent="0.25">
      <c r="C103" s="22"/>
      <c r="D103" s="13"/>
      <c r="E103" s="13"/>
      <c r="F103" s="13"/>
      <c r="G103" s="13"/>
      <c r="H103" s="13"/>
      <c r="I103" s="13"/>
      <c r="J103" s="13"/>
      <c r="K103" s="13"/>
      <c r="L103" s="13"/>
      <c r="M103" s="13"/>
      <c r="N103" s="17"/>
    </row>
  </sheetData>
  <mergeCells count="93">
    <mergeCell ref="W26:W27"/>
    <mergeCell ref="W28:W29"/>
    <mergeCell ref="W16:W17"/>
    <mergeCell ref="W18:W19"/>
    <mergeCell ref="W20:W21"/>
    <mergeCell ref="W22:W23"/>
    <mergeCell ref="W24:W25"/>
    <mergeCell ref="W6:W7"/>
    <mergeCell ref="W8:W9"/>
    <mergeCell ref="W10:W11"/>
    <mergeCell ref="W12:W13"/>
    <mergeCell ref="W14:W15"/>
    <mergeCell ref="V18:V19"/>
    <mergeCell ref="V22:V23"/>
    <mergeCell ref="V24:V25"/>
    <mergeCell ref="V26:V27"/>
    <mergeCell ref="E24:E25"/>
    <mergeCell ref="E26:E27"/>
    <mergeCell ref="U28:U29"/>
    <mergeCell ref="D20:D21"/>
    <mergeCell ref="D22:D23"/>
    <mergeCell ref="D24:D25"/>
    <mergeCell ref="D26:D27"/>
    <mergeCell ref="T28:T29"/>
    <mergeCell ref="D14:D15"/>
    <mergeCell ref="D28:D29"/>
    <mergeCell ref="V20:V21"/>
    <mergeCell ref="V28:V29"/>
    <mergeCell ref="U20:U21"/>
    <mergeCell ref="T16:T19"/>
    <mergeCell ref="D18:D19"/>
    <mergeCell ref="U18:U19"/>
    <mergeCell ref="E28:E29"/>
    <mergeCell ref="U22:U23"/>
    <mergeCell ref="U24:U25"/>
    <mergeCell ref="U26:U27"/>
    <mergeCell ref="T20:T27"/>
    <mergeCell ref="E18:E19"/>
    <mergeCell ref="E20:E21"/>
    <mergeCell ref="E22:E23"/>
    <mergeCell ref="V10:V11"/>
    <mergeCell ref="C12:C13"/>
    <mergeCell ref="D12:D13"/>
    <mergeCell ref="V14:V15"/>
    <mergeCell ref="D16:D17"/>
    <mergeCell ref="C14:C15"/>
    <mergeCell ref="U14:U15"/>
    <mergeCell ref="C16:C17"/>
    <mergeCell ref="U16:U17"/>
    <mergeCell ref="T12:T15"/>
    <mergeCell ref="E14:E15"/>
    <mergeCell ref="E16:E17"/>
    <mergeCell ref="V12:V13"/>
    <mergeCell ref="U12:U13"/>
    <mergeCell ref="V16:V17"/>
    <mergeCell ref="E12:E13"/>
    <mergeCell ref="A30:S30"/>
    <mergeCell ref="T6:U6"/>
    <mergeCell ref="A1:B4"/>
    <mergeCell ref="C1:V1"/>
    <mergeCell ref="C2:V2"/>
    <mergeCell ref="D3:V3"/>
    <mergeCell ref="D4:V4"/>
    <mergeCell ref="V6:V7"/>
    <mergeCell ref="C6:C7"/>
    <mergeCell ref="D6:E6"/>
    <mergeCell ref="F6:S6"/>
    <mergeCell ref="B6:B7"/>
    <mergeCell ref="D8:D9"/>
    <mergeCell ref="E8:E9"/>
    <mergeCell ref="V8:V9"/>
    <mergeCell ref="D10:D11"/>
    <mergeCell ref="A8:A11"/>
    <mergeCell ref="C8:C9"/>
    <mergeCell ref="U8:U9"/>
    <mergeCell ref="C10:C11"/>
    <mergeCell ref="U10:U11"/>
    <mergeCell ref="B8:B9"/>
    <mergeCell ref="T8:T9"/>
    <mergeCell ref="B10:B11"/>
    <mergeCell ref="T10:T11"/>
    <mergeCell ref="A12:A15"/>
    <mergeCell ref="B12:B15"/>
    <mergeCell ref="A16:A29"/>
    <mergeCell ref="B28:B29"/>
    <mergeCell ref="B16:B19"/>
    <mergeCell ref="B20:B27"/>
    <mergeCell ref="C28:C29"/>
    <mergeCell ref="C20:C21"/>
    <mergeCell ref="C18:C19"/>
    <mergeCell ref="C22:C23"/>
    <mergeCell ref="C24:C25"/>
    <mergeCell ref="C26:C27"/>
  </mergeCells>
  <printOptions horizontalCentered="1" verticalCentered="1"/>
  <pageMargins left="0" right="0" top="0.55118110236220474" bottom="0" header="0.31496062992125984" footer="0"/>
  <pageSetup scale="4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view="pageBreakPreview" zoomScale="55" zoomScaleNormal="70" zoomScaleSheetLayoutView="55" workbookViewId="0">
      <selection activeCell="S35" sqref="S35"/>
    </sheetView>
  </sheetViews>
  <sheetFormatPr baseColWidth="10" defaultRowHeight="15" x14ac:dyDescent="0.25"/>
  <cols>
    <col min="1" max="1" width="8.7109375" customWidth="1"/>
    <col min="2" max="2" width="29.42578125" customWidth="1"/>
    <col min="3" max="3" width="23.5703125" customWidth="1"/>
    <col min="4" max="5" width="25.28515625" customWidth="1"/>
    <col min="6" max="6" width="23.42578125" customWidth="1"/>
    <col min="7" max="7" width="19.5703125" customWidth="1"/>
    <col min="8" max="8" width="25.85546875" customWidth="1"/>
    <col min="9" max="9" width="20.5703125" customWidth="1"/>
    <col min="10" max="10" width="14.7109375" hidden="1" customWidth="1"/>
    <col min="11" max="11" width="20.42578125" hidden="1" customWidth="1"/>
    <col min="12" max="12" width="12.85546875" customWidth="1"/>
    <col min="13" max="13" width="13.5703125" customWidth="1"/>
    <col min="14" max="14" width="17.5703125" customWidth="1"/>
    <col min="15" max="15" width="14.85546875" customWidth="1"/>
    <col min="16" max="16" width="14.42578125" customWidth="1"/>
    <col min="17" max="17" width="15.5703125" bestFit="1" customWidth="1"/>
    <col min="18" max="18" width="18.42578125" bestFit="1" customWidth="1"/>
    <col min="19" max="19" width="18.140625" customWidth="1"/>
    <col min="20" max="20" width="16.85546875" style="83" customWidth="1"/>
    <col min="21" max="21" width="54.42578125" style="83" hidden="1" customWidth="1"/>
    <col min="254" max="255" width="29.42578125" customWidth="1"/>
    <col min="256" max="258" width="25.28515625" customWidth="1"/>
    <col min="259" max="259" width="16.7109375" bestFit="1" customWidth="1"/>
    <col min="260" max="260" width="25.28515625" customWidth="1"/>
    <col min="261" max="261" width="21.7109375" customWidth="1"/>
    <col min="262" max="262" width="25.85546875" customWidth="1"/>
    <col min="263" max="263" width="0" hidden="1" customWidth="1"/>
    <col min="264" max="264" width="25.85546875" customWidth="1"/>
    <col min="265" max="265" width="17.28515625" customWidth="1"/>
    <col min="266" max="266" width="14.7109375" customWidth="1"/>
    <col min="267" max="267" width="15.28515625" customWidth="1"/>
    <col min="268" max="268" width="12.85546875" customWidth="1"/>
    <col min="269" max="269" width="13.5703125" customWidth="1"/>
    <col min="270" max="270" width="17.5703125" customWidth="1"/>
    <col min="271" max="271" width="13.5703125" customWidth="1"/>
    <col min="272" max="272" width="13.42578125" customWidth="1"/>
    <col min="273" max="273" width="15.5703125" bestFit="1" customWidth="1"/>
    <col min="274" max="274" width="18.42578125" bestFit="1" customWidth="1"/>
    <col min="275" max="275" width="14.5703125" bestFit="1" customWidth="1"/>
    <col min="276" max="276" width="11.5703125" bestFit="1" customWidth="1"/>
    <col min="510" max="511" width="29.42578125" customWidth="1"/>
    <col min="512" max="514" width="25.28515625" customWidth="1"/>
    <col min="515" max="515" width="16.7109375" bestFit="1" customWidth="1"/>
    <col min="516" max="516" width="25.28515625" customWidth="1"/>
    <col min="517" max="517" width="21.7109375" customWidth="1"/>
    <col min="518" max="518" width="25.85546875" customWidth="1"/>
    <col min="519" max="519" width="0" hidden="1" customWidth="1"/>
    <col min="520" max="520" width="25.85546875" customWidth="1"/>
    <col min="521" max="521" width="17.28515625" customWidth="1"/>
    <col min="522" max="522" width="14.7109375" customWidth="1"/>
    <col min="523" max="523" width="15.28515625" customWidth="1"/>
    <col min="524" max="524" width="12.85546875" customWidth="1"/>
    <col min="525" max="525" width="13.5703125" customWidth="1"/>
    <col min="526" max="526" width="17.5703125" customWidth="1"/>
    <col min="527" max="527" width="13.5703125" customWidth="1"/>
    <col min="528" max="528" width="13.42578125" customWidth="1"/>
    <col min="529" max="529" width="15.5703125" bestFit="1" customWidth="1"/>
    <col min="530" max="530" width="18.42578125" bestFit="1" customWidth="1"/>
    <col min="531" max="531" width="14.5703125" bestFit="1" customWidth="1"/>
    <col min="532" max="532" width="11.5703125" bestFit="1" customWidth="1"/>
    <col min="766" max="767" width="29.42578125" customWidth="1"/>
    <col min="768" max="770" width="25.28515625" customWidth="1"/>
    <col min="771" max="771" width="16.7109375" bestFit="1" customWidth="1"/>
    <col min="772" max="772" width="25.28515625" customWidth="1"/>
    <col min="773" max="773" width="21.7109375" customWidth="1"/>
    <col min="774" max="774" width="25.85546875" customWidth="1"/>
    <col min="775" max="775" width="0" hidden="1" customWidth="1"/>
    <col min="776" max="776" width="25.85546875" customWidth="1"/>
    <col min="777" max="777" width="17.28515625" customWidth="1"/>
    <col min="778" max="778" width="14.7109375" customWidth="1"/>
    <col min="779" max="779" width="15.28515625" customWidth="1"/>
    <col min="780" max="780" width="12.85546875" customWidth="1"/>
    <col min="781" max="781" width="13.5703125" customWidth="1"/>
    <col min="782" max="782" width="17.5703125" customWidth="1"/>
    <col min="783" max="783" width="13.5703125" customWidth="1"/>
    <col min="784" max="784" width="13.42578125" customWidth="1"/>
    <col min="785" max="785" width="15.5703125" bestFit="1" customWidth="1"/>
    <col min="786" max="786" width="18.42578125" bestFit="1" customWidth="1"/>
    <col min="787" max="787" width="14.5703125" bestFit="1" customWidth="1"/>
    <col min="788" max="788" width="11.5703125" bestFit="1" customWidth="1"/>
    <col min="1022" max="1023" width="29.42578125" customWidth="1"/>
    <col min="1024" max="1026" width="25.28515625" customWidth="1"/>
    <col min="1027" max="1027" width="16.7109375" bestFit="1" customWidth="1"/>
    <col min="1028" max="1028" width="25.28515625" customWidth="1"/>
    <col min="1029" max="1029" width="21.7109375" customWidth="1"/>
    <col min="1030" max="1030" width="25.85546875" customWidth="1"/>
    <col min="1031" max="1031" width="0" hidden="1" customWidth="1"/>
    <col min="1032" max="1032" width="25.85546875" customWidth="1"/>
    <col min="1033" max="1033" width="17.28515625" customWidth="1"/>
    <col min="1034" max="1034" width="14.7109375" customWidth="1"/>
    <col min="1035" max="1035" width="15.28515625" customWidth="1"/>
    <col min="1036" max="1036" width="12.85546875" customWidth="1"/>
    <col min="1037" max="1037" width="13.5703125" customWidth="1"/>
    <col min="1038" max="1038" width="17.5703125" customWidth="1"/>
    <col min="1039" max="1039" width="13.5703125" customWidth="1"/>
    <col min="1040" max="1040" width="13.42578125" customWidth="1"/>
    <col min="1041" max="1041" width="15.5703125" bestFit="1" customWidth="1"/>
    <col min="1042" max="1042" width="18.42578125" bestFit="1" customWidth="1"/>
    <col min="1043" max="1043" width="14.5703125" bestFit="1" customWidth="1"/>
    <col min="1044" max="1044" width="11.5703125" bestFit="1" customWidth="1"/>
    <col min="1278" max="1279" width="29.42578125" customWidth="1"/>
    <col min="1280" max="1282" width="25.28515625" customWidth="1"/>
    <col min="1283" max="1283" width="16.7109375" bestFit="1" customWidth="1"/>
    <col min="1284" max="1284" width="25.28515625" customWidth="1"/>
    <col min="1285" max="1285" width="21.7109375" customWidth="1"/>
    <col min="1286" max="1286" width="25.85546875" customWidth="1"/>
    <col min="1287" max="1287" width="0" hidden="1" customWidth="1"/>
    <col min="1288" max="1288" width="25.85546875" customWidth="1"/>
    <col min="1289" max="1289" width="17.28515625" customWidth="1"/>
    <col min="1290" max="1290" width="14.7109375" customWidth="1"/>
    <col min="1291" max="1291" width="15.28515625" customWidth="1"/>
    <col min="1292" max="1292" width="12.85546875" customWidth="1"/>
    <col min="1293" max="1293" width="13.5703125" customWidth="1"/>
    <col min="1294" max="1294" width="17.5703125" customWidth="1"/>
    <col min="1295" max="1295" width="13.5703125" customWidth="1"/>
    <col min="1296" max="1296" width="13.42578125" customWidth="1"/>
    <col min="1297" max="1297" width="15.5703125" bestFit="1" customWidth="1"/>
    <col min="1298" max="1298" width="18.42578125" bestFit="1" customWidth="1"/>
    <col min="1299" max="1299" width="14.5703125" bestFit="1" customWidth="1"/>
    <col min="1300" max="1300" width="11.5703125" bestFit="1" customWidth="1"/>
    <col min="1534" max="1535" width="29.42578125" customWidth="1"/>
    <col min="1536" max="1538" width="25.28515625" customWidth="1"/>
    <col min="1539" max="1539" width="16.7109375" bestFit="1" customWidth="1"/>
    <col min="1540" max="1540" width="25.28515625" customWidth="1"/>
    <col min="1541" max="1541" width="21.7109375" customWidth="1"/>
    <col min="1542" max="1542" width="25.85546875" customWidth="1"/>
    <col min="1543" max="1543" width="0" hidden="1" customWidth="1"/>
    <col min="1544" max="1544" width="25.85546875" customWidth="1"/>
    <col min="1545" max="1545" width="17.28515625" customWidth="1"/>
    <col min="1546" max="1546" width="14.7109375" customWidth="1"/>
    <col min="1547" max="1547" width="15.28515625" customWidth="1"/>
    <col min="1548" max="1548" width="12.85546875" customWidth="1"/>
    <col min="1549" max="1549" width="13.5703125" customWidth="1"/>
    <col min="1550" max="1550" width="17.5703125" customWidth="1"/>
    <col min="1551" max="1551" width="13.5703125" customWidth="1"/>
    <col min="1552" max="1552" width="13.42578125" customWidth="1"/>
    <col min="1553" max="1553" width="15.5703125" bestFit="1" customWidth="1"/>
    <col min="1554" max="1554" width="18.42578125" bestFit="1" customWidth="1"/>
    <col min="1555" max="1555" width="14.5703125" bestFit="1" customWidth="1"/>
    <col min="1556" max="1556" width="11.5703125" bestFit="1" customWidth="1"/>
    <col min="1790" max="1791" width="29.42578125" customWidth="1"/>
    <col min="1792" max="1794" width="25.28515625" customWidth="1"/>
    <col min="1795" max="1795" width="16.7109375" bestFit="1" customWidth="1"/>
    <col min="1796" max="1796" width="25.28515625" customWidth="1"/>
    <col min="1797" max="1797" width="21.7109375" customWidth="1"/>
    <col min="1798" max="1798" width="25.85546875" customWidth="1"/>
    <col min="1799" max="1799" width="0" hidden="1" customWidth="1"/>
    <col min="1800" max="1800" width="25.85546875" customWidth="1"/>
    <col min="1801" max="1801" width="17.28515625" customWidth="1"/>
    <col min="1802" max="1802" width="14.7109375" customWidth="1"/>
    <col min="1803" max="1803" width="15.28515625" customWidth="1"/>
    <col min="1804" max="1804" width="12.85546875" customWidth="1"/>
    <col min="1805" max="1805" width="13.5703125" customWidth="1"/>
    <col min="1806" max="1806" width="17.5703125" customWidth="1"/>
    <col min="1807" max="1807" width="13.5703125" customWidth="1"/>
    <col min="1808" max="1808" width="13.42578125" customWidth="1"/>
    <col min="1809" max="1809" width="15.5703125" bestFit="1" customWidth="1"/>
    <col min="1810" max="1810" width="18.42578125" bestFit="1" customWidth="1"/>
    <col min="1811" max="1811" width="14.5703125" bestFit="1" customWidth="1"/>
    <col min="1812" max="1812" width="11.5703125" bestFit="1" customWidth="1"/>
    <col min="2046" max="2047" width="29.42578125" customWidth="1"/>
    <col min="2048" max="2050" width="25.28515625" customWidth="1"/>
    <col min="2051" max="2051" width="16.7109375" bestFit="1" customWidth="1"/>
    <col min="2052" max="2052" width="25.28515625" customWidth="1"/>
    <col min="2053" max="2053" width="21.7109375" customWidth="1"/>
    <col min="2054" max="2054" width="25.85546875" customWidth="1"/>
    <col min="2055" max="2055" width="0" hidden="1" customWidth="1"/>
    <col min="2056" max="2056" width="25.85546875" customWidth="1"/>
    <col min="2057" max="2057" width="17.28515625" customWidth="1"/>
    <col min="2058" max="2058" width="14.7109375" customWidth="1"/>
    <col min="2059" max="2059" width="15.28515625" customWidth="1"/>
    <col min="2060" max="2060" width="12.85546875" customWidth="1"/>
    <col min="2061" max="2061" width="13.5703125" customWidth="1"/>
    <col min="2062" max="2062" width="17.5703125" customWidth="1"/>
    <col min="2063" max="2063" width="13.5703125" customWidth="1"/>
    <col min="2064" max="2064" width="13.42578125" customWidth="1"/>
    <col min="2065" max="2065" width="15.5703125" bestFit="1" customWidth="1"/>
    <col min="2066" max="2066" width="18.42578125" bestFit="1" customWidth="1"/>
    <col min="2067" max="2067" width="14.5703125" bestFit="1" customWidth="1"/>
    <col min="2068" max="2068" width="11.5703125" bestFit="1" customWidth="1"/>
    <col min="2302" max="2303" width="29.42578125" customWidth="1"/>
    <col min="2304" max="2306" width="25.28515625" customWidth="1"/>
    <col min="2307" max="2307" width="16.7109375" bestFit="1" customWidth="1"/>
    <col min="2308" max="2308" width="25.28515625" customWidth="1"/>
    <col min="2309" max="2309" width="21.7109375" customWidth="1"/>
    <col min="2310" max="2310" width="25.85546875" customWidth="1"/>
    <col min="2311" max="2311" width="0" hidden="1" customWidth="1"/>
    <col min="2312" max="2312" width="25.85546875" customWidth="1"/>
    <col min="2313" max="2313" width="17.28515625" customWidth="1"/>
    <col min="2314" max="2314" width="14.7109375" customWidth="1"/>
    <col min="2315" max="2315" width="15.28515625" customWidth="1"/>
    <col min="2316" max="2316" width="12.85546875" customWidth="1"/>
    <col min="2317" max="2317" width="13.5703125" customWidth="1"/>
    <col min="2318" max="2318" width="17.5703125" customWidth="1"/>
    <col min="2319" max="2319" width="13.5703125" customWidth="1"/>
    <col min="2320" max="2320" width="13.42578125" customWidth="1"/>
    <col min="2321" max="2321" width="15.5703125" bestFit="1" customWidth="1"/>
    <col min="2322" max="2322" width="18.42578125" bestFit="1" customWidth="1"/>
    <col min="2323" max="2323" width="14.5703125" bestFit="1" customWidth="1"/>
    <col min="2324" max="2324" width="11.5703125" bestFit="1" customWidth="1"/>
    <col min="2558" max="2559" width="29.42578125" customWidth="1"/>
    <col min="2560" max="2562" width="25.28515625" customWidth="1"/>
    <col min="2563" max="2563" width="16.7109375" bestFit="1" customWidth="1"/>
    <col min="2564" max="2564" width="25.28515625" customWidth="1"/>
    <col min="2565" max="2565" width="21.7109375" customWidth="1"/>
    <col min="2566" max="2566" width="25.85546875" customWidth="1"/>
    <col min="2567" max="2567" width="0" hidden="1" customWidth="1"/>
    <col min="2568" max="2568" width="25.85546875" customWidth="1"/>
    <col min="2569" max="2569" width="17.28515625" customWidth="1"/>
    <col min="2570" max="2570" width="14.7109375" customWidth="1"/>
    <col min="2571" max="2571" width="15.28515625" customWidth="1"/>
    <col min="2572" max="2572" width="12.85546875" customWidth="1"/>
    <col min="2573" max="2573" width="13.5703125" customWidth="1"/>
    <col min="2574" max="2574" width="17.5703125" customWidth="1"/>
    <col min="2575" max="2575" width="13.5703125" customWidth="1"/>
    <col min="2576" max="2576" width="13.42578125" customWidth="1"/>
    <col min="2577" max="2577" width="15.5703125" bestFit="1" customWidth="1"/>
    <col min="2578" max="2578" width="18.42578125" bestFit="1" customWidth="1"/>
    <col min="2579" max="2579" width="14.5703125" bestFit="1" customWidth="1"/>
    <col min="2580" max="2580" width="11.5703125" bestFit="1" customWidth="1"/>
    <col min="2814" max="2815" width="29.42578125" customWidth="1"/>
    <col min="2816" max="2818" width="25.28515625" customWidth="1"/>
    <col min="2819" max="2819" width="16.7109375" bestFit="1" customWidth="1"/>
    <col min="2820" max="2820" width="25.28515625" customWidth="1"/>
    <col min="2821" max="2821" width="21.7109375" customWidth="1"/>
    <col min="2822" max="2822" width="25.85546875" customWidth="1"/>
    <col min="2823" max="2823" width="0" hidden="1" customWidth="1"/>
    <col min="2824" max="2824" width="25.85546875" customWidth="1"/>
    <col min="2825" max="2825" width="17.28515625" customWidth="1"/>
    <col min="2826" max="2826" width="14.7109375" customWidth="1"/>
    <col min="2827" max="2827" width="15.28515625" customWidth="1"/>
    <col min="2828" max="2828" width="12.85546875" customWidth="1"/>
    <col min="2829" max="2829" width="13.5703125" customWidth="1"/>
    <col min="2830" max="2830" width="17.5703125" customWidth="1"/>
    <col min="2831" max="2831" width="13.5703125" customWidth="1"/>
    <col min="2832" max="2832" width="13.42578125" customWidth="1"/>
    <col min="2833" max="2833" width="15.5703125" bestFit="1" customWidth="1"/>
    <col min="2834" max="2834" width="18.42578125" bestFit="1" customWidth="1"/>
    <col min="2835" max="2835" width="14.5703125" bestFit="1" customWidth="1"/>
    <col min="2836" max="2836" width="11.5703125" bestFit="1" customWidth="1"/>
    <col min="3070" max="3071" width="29.42578125" customWidth="1"/>
    <col min="3072" max="3074" width="25.28515625" customWidth="1"/>
    <col min="3075" max="3075" width="16.7109375" bestFit="1" customWidth="1"/>
    <col min="3076" max="3076" width="25.28515625" customWidth="1"/>
    <col min="3077" max="3077" width="21.7109375" customWidth="1"/>
    <col min="3078" max="3078" width="25.85546875" customWidth="1"/>
    <col min="3079" max="3079" width="0" hidden="1" customWidth="1"/>
    <col min="3080" max="3080" width="25.85546875" customWidth="1"/>
    <col min="3081" max="3081" width="17.28515625" customWidth="1"/>
    <col min="3082" max="3082" width="14.7109375" customWidth="1"/>
    <col min="3083" max="3083" width="15.28515625" customWidth="1"/>
    <col min="3084" max="3084" width="12.85546875" customWidth="1"/>
    <col min="3085" max="3085" width="13.5703125" customWidth="1"/>
    <col min="3086" max="3086" width="17.5703125" customWidth="1"/>
    <col min="3087" max="3087" width="13.5703125" customWidth="1"/>
    <col min="3088" max="3088" width="13.42578125" customWidth="1"/>
    <col min="3089" max="3089" width="15.5703125" bestFit="1" customWidth="1"/>
    <col min="3090" max="3090" width="18.42578125" bestFit="1" customWidth="1"/>
    <col min="3091" max="3091" width="14.5703125" bestFit="1" customWidth="1"/>
    <col min="3092" max="3092" width="11.5703125" bestFit="1" customWidth="1"/>
    <col min="3326" max="3327" width="29.42578125" customWidth="1"/>
    <col min="3328" max="3330" width="25.28515625" customWidth="1"/>
    <col min="3331" max="3331" width="16.7109375" bestFit="1" customWidth="1"/>
    <col min="3332" max="3332" width="25.28515625" customWidth="1"/>
    <col min="3333" max="3333" width="21.7109375" customWidth="1"/>
    <col min="3334" max="3334" width="25.85546875" customWidth="1"/>
    <col min="3335" max="3335" width="0" hidden="1" customWidth="1"/>
    <col min="3336" max="3336" width="25.85546875" customWidth="1"/>
    <col min="3337" max="3337" width="17.28515625" customWidth="1"/>
    <col min="3338" max="3338" width="14.7109375" customWidth="1"/>
    <col min="3339" max="3339" width="15.28515625" customWidth="1"/>
    <col min="3340" max="3340" width="12.85546875" customWidth="1"/>
    <col min="3341" max="3341" width="13.5703125" customWidth="1"/>
    <col min="3342" max="3342" width="17.5703125" customWidth="1"/>
    <col min="3343" max="3343" width="13.5703125" customWidth="1"/>
    <col min="3344" max="3344" width="13.42578125" customWidth="1"/>
    <col min="3345" max="3345" width="15.5703125" bestFit="1" customWidth="1"/>
    <col min="3346" max="3346" width="18.42578125" bestFit="1" customWidth="1"/>
    <col min="3347" max="3347" width="14.5703125" bestFit="1" customWidth="1"/>
    <col min="3348" max="3348" width="11.5703125" bestFit="1" customWidth="1"/>
    <col min="3582" max="3583" width="29.42578125" customWidth="1"/>
    <col min="3584" max="3586" width="25.28515625" customWidth="1"/>
    <col min="3587" max="3587" width="16.7109375" bestFit="1" customWidth="1"/>
    <col min="3588" max="3588" width="25.28515625" customWidth="1"/>
    <col min="3589" max="3589" width="21.7109375" customWidth="1"/>
    <col min="3590" max="3590" width="25.85546875" customWidth="1"/>
    <col min="3591" max="3591" width="0" hidden="1" customWidth="1"/>
    <col min="3592" max="3592" width="25.85546875" customWidth="1"/>
    <col min="3593" max="3593" width="17.28515625" customWidth="1"/>
    <col min="3594" max="3594" width="14.7109375" customWidth="1"/>
    <col min="3595" max="3595" width="15.28515625" customWidth="1"/>
    <col min="3596" max="3596" width="12.85546875" customWidth="1"/>
    <col min="3597" max="3597" width="13.5703125" customWidth="1"/>
    <col min="3598" max="3598" width="17.5703125" customWidth="1"/>
    <col min="3599" max="3599" width="13.5703125" customWidth="1"/>
    <col min="3600" max="3600" width="13.42578125" customWidth="1"/>
    <col min="3601" max="3601" width="15.5703125" bestFit="1" customWidth="1"/>
    <col min="3602" max="3602" width="18.42578125" bestFit="1" customWidth="1"/>
    <col min="3603" max="3603" width="14.5703125" bestFit="1" customWidth="1"/>
    <col min="3604" max="3604" width="11.5703125" bestFit="1" customWidth="1"/>
    <col min="3838" max="3839" width="29.42578125" customWidth="1"/>
    <col min="3840" max="3842" width="25.28515625" customWidth="1"/>
    <col min="3843" max="3843" width="16.7109375" bestFit="1" customWidth="1"/>
    <col min="3844" max="3844" width="25.28515625" customWidth="1"/>
    <col min="3845" max="3845" width="21.7109375" customWidth="1"/>
    <col min="3846" max="3846" width="25.85546875" customWidth="1"/>
    <col min="3847" max="3847" width="0" hidden="1" customWidth="1"/>
    <col min="3848" max="3848" width="25.85546875" customWidth="1"/>
    <col min="3849" max="3849" width="17.28515625" customWidth="1"/>
    <col min="3850" max="3850" width="14.7109375" customWidth="1"/>
    <col min="3851" max="3851" width="15.28515625" customWidth="1"/>
    <col min="3852" max="3852" width="12.85546875" customWidth="1"/>
    <col min="3853" max="3853" width="13.5703125" customWidth="1"/>
    <col min="3854" max="3854" width="17.5703125" customWidth="1"/>
    <col min="3855" max="3855" width="13.5703125" customWidth="1"/>
    <col min="3856" max="3856" width="13.42578125" customWidth="1"/>
    <col min="3857" max="3857" width="15.5703125" bestFit="1" customWidth="1"/>
    <col min="3858" max="3858" width="18.42578125" bestFit="1" customWidth="1"/>
    <col min="3859" max="3859" width="14.5703125" bestFit="1" customWidth="1"/>
    <col min="3860" max="3860" width="11.5703125" bestFit="1" customWidth="1"/>
    <col min="4094" max="4095" width="29.42578125" customWidth="1"/>
    <col min="4096" max="4098" width="25.28515625" customWidth="1"/>
    <col min="4099" max="4099" width="16.7109375" bestFit="1" customWidth="1"/>
    <col min="4100" max="4100" width="25.28515625" customWidth="1"/>
    <col min="4101" max="4101" width="21.7109375" customWidth="1"/>
    <col min="4102" max="4102" width="25.85546875" customWidth="1"/>
    <col min="4103" max="4103" width="0" hidden="1" customWidth="1"/>
    <col min="4104" max="4104" width="25.85546875" customWidth="1"/>
    <col min="4105" max="4105" width="17.28515625" customWidth="1"/>
    <col min="4106" max="4106" width="14.7109375" customWidth="1"/>
    <col min="4107" max="4107" width="15.28515625" customWidth="1"/>
    <col min="4108" max="4108" width="12.85546875" customWidth="1"/>
    <col min="4109" max="4109" width="13.5703125" customWidth="1"/>
    <col min="4110" max="4110" width="17.5703125" customWidth="1"/>
    <col min="4111" max="4111" width="13.5703125" customWidth="1"/>
    <col min="4112" max="4112" width="13.42578125" customWidth="1"/>
    <col min="4113" max="4113" width="15.5703125" bestFit="1" customWidth="1"/>
    <col min="4114" max="4114" width="18.42578125" bestFit="1" customWidth="1"/>
    <col min="4115" max="4115" width="14.5703125" bestFit="1" customWidth="1"/>
    <col min="4116" max="4116" width="11.5703125" bestFit="1" customWidth="1"/>
    <col min="4350" max="4351" width="29.42578125" customWidth="1"/>
    <col min="4352" max="4354" width="25.28515625" customWidth="1"/>
    <col min="4355" max="4355" width="16.7109375" bestFit="1" customWidth="1"/>
    <col min="4356" max="4356" width="25.28515625" customWidth="1"/>
    <col min="4357" max="4357" width="21.7109375" customWidth="1"/>
    <col min="4358" max="4358" width="25.85546875" customWidth="1"/>
    <col min="4359" max="4359" width="0" hidden="1" customWidth="1"/>
    <col min="4360" max="4360" width="25.85546875" customWidth="1"/>
    <col min="4361" max="4361" width="17.28515625" customWidth="1"/>
    <col min="4362" max="4362" width="14.7109375" customWidth="1"/>
    <col min="4363" max="4363" width="15.28515625" customWidth="1"/>
    <col min="4364" max="4364" width="12.85546875" customWidth="1"/>
    <col min="4365" max="4365" width="13.5703125" customWidth="1"/>
    <col min="4366" max="4366" width="17.5703125" customWidth="1"/>
    <col min="4367" max="4367" width="13.5703125" customWidth="1"/>
    <col min="4368" max="4368" width="13.42578125" customWidth="1"/>
    <col min="4369" max="4369" width="15.5703125" bestFit="1" customWidth="1"/>
    <col min="4370" max="4370" width="18.42578125" bestFit="1" customWidth="1"/>
    <col min="4371" max="4371" width="14.5703125" bestFit="1" customWidth="1"/>
    <col min="4372" max="4372" width="11.5703125" bestFit="1" customWidth="1"/>
    <col min="4606" max="4607" width="29.42578125" customWidth="1"/>
    <col min="4608" max="4610" width="25.28515625" customWidth="1"/>
    <col min="4611" max="4611" width="16.7109375" bestFit="1" customWidth="1"/>
    <col min="4612" max="4612" width="25.28515625" customWidth="1"/>
    <col min="4613" max="4613" width="21.7109375" customWidth="1"/>
    <col min="4614" max="4614" width="25.85546875" customWidth="1"/>
    <col min="4615" max="4615" width="0" hidden="1" customWidth="1"/>
    <col min="4616" max="4616" width="25.85546875" customWidth="1"/>
    <col min="4617" max="4617" width="17.28515625" customWidth="1"/>
    <col min="4618" max="4618" width="14.7109375" customWidth="1"/>
    <col min="4619" max="4619" width="15.28515625" customWidth="1"/>
    <col min="4620" max="4620" width="12.85546875" customWidth="1"/>
    <col min="4621" max="4621" width="13.5703125" customWidth="1"/>
    <col min="4622" max="4622" width="17.5703125" customWidth="1"/>
    <col min="4623" max="4623" width="13.5703125" customWidth="1"/>
    <col min="4624" max="4624" width="13.42578125" customWidth="1"/>
    <col min="4625" max="4625" width="15.5703125" bestFit="1" customWidth="1"/>
    <col min="4626" max="4626" width="18.42578125" bestFit="1" customWidth="1"/>
    <col min="4627" max="4627" width="14.5703125" bestFit="1" customWidth="1"/>
    <col min="4628" max="4628" width="11.5703125" bestFit="1" customWidth="1"/>
    <col min="4862" max="4863" width="29.42578125" customWidth="1"/>
    <col min="4864" max="4866" width="25.28515625" customWidth="1"/>
    <col min="4867" max="4867" width="16.7109375" bestFit="1" customWidth="1"/>
    <col min="4868" max="4868" width="25.28515625" customWidth="1"/>
    <col min="4869" max="4869" width="21.7109375" customWidth="1"/>
    <col min="4870" max="4870" width="25.85546875" customWidth="1"/>
    <col min="4871" max="4871" width="0" hidden="1" customWidth="1"/>
    <col min="4872" max="4872" width="25.85546875" customWidth="1"/>
    <col min="4873" max="4873" width="17.28515625" customWidth="1"/>
    <col min="4874" max="4874" width="14.7109375" customWidth="1"/>
    <col min="4875" max="4875" width="15.28515625" customWidth="1"/>
    <col min="4876" max="4876" width="12.85546875" customWidth="1"/>
    <col min="4877" max="4877" width="13.5703125" customWidth="1"/>
    <col min="4878" max="4878" width="17.5703125" customWidth="1"/>
    <col min="4879" max="4879" width="13.5703125" customWidth="1"/>
    <col min="4880" max="4880" width="13.42578125" customWidth="1"/>
    <col min="4881" max="4881" width="15.5703125" bestFit="1" customWidth="1"/>
    <col min="4882" max="4882" width="18.42578125" bestFit="1" customWidth="1"/>
    <col min="4883" max="4883" width="14.5703125" bestFit="1" customWidth="1"/>
    <col min="4884" max="4884" width="11.5703125" bestFit="1" customWidth="1"/>
    <col min="5118" max="5119" width="29.42578125" customWidth="1"/>
    <col min="5120" max="5122" width="25.28515625" customWidth="1"/>
    <col min="5123" max="5123" width="16.7109375" bestFit="1" customWidth="1"/>
    <col min="5124" max="5124" width="25.28515625" customWidth="1"/>
    <col min="5125" max="5125" width="21.7109375" customWidth="1"/>
    <col min="5126" max="5126" width="25.85546875" customWidth="1"/>
    <col min="5127" max="5127" width="0" hidden="1" customWidth="1"/>
    <col min="5128" max="5128" width="25.85546875" customWidth="1"/>
    <col min="5129" max="5129" width="17.28515625" customWidth="1"/>
    <col min="5130" max="5130" width="14.7109375" customWidth="1"/>
    <col min="5131" max="5131" width="15.28515625" customWidth="1"/>
    <col min="5132" max="5132" width="12.85546875" customWidth="1"/>
    <col min="5133" max="5133" width="13.5703125" customWidth="1"/>
    <col min="5134" max="5134" width="17.5703125" customWidth="1"/>
    <col min="5135" max="5135" width="13.5703125" customWidth="1"/>
    <col min="5136" max="5136" width="13.42578125" customWidth="1"/>
    <col min="5137" max="5137" width="15.5703125" bestFit="1" customWidth="1"/>
    <col min="5138" max="5138" width="18.42578125" bestFit="1" customWidth="1"/>
    <col min="5139" max="5139" width="14.5703125" bestFit="1" customWidth="1"/>
    <col min="5140" max="5140" width="11.5703125" bestFit="1" customWidth="1"/>
    <col min="5374" max="5375" width="29.42578125" customWidth="1"/>
    <col min="5376" max="5378" width="25.28515625" customWidth="1"/>
    <col min="5379" max="5379" width="16.7109375" bestFit="1" customWidth="1"/>
    <col min="5380" max="5380" width="25.28515625" customWidth="1"/>
    <col min="5381" max="5381" width="21.7109375" customWidth="1"/>
    <col min="5382" max="5382" width="25.85546875" customWidth="1"/>
    <col min="5383" max="5383" width="0" hidden="1" customWidth="1"/>
    <col min="5384" max="5384" width="25.85546875" customWidth="1"/>
    <col min="5385" max="5385" width="17.28515625" customWidth="1"/>
    <col min="5386" max="5386" width="14.7109375" customWidth="1"/>
    <col min="5387" max="5387" width="15.28515625" customWidth="1"/>
    <col min="5388" max="5388" width="12.85546875" customWidth="1"/>
    <col min="5389" max="5389" width="13.5703125" customWidth="1"/>
    <col min="5390" max="5390" width="17.5703125" customWidth="1"/>
    <col min="5391" max="5391" width="13.5703125" customWidth="1"/>
    <col min="5392" max="5392" width="13.42578125" customWidth="1"/>
    <col min="5393" max="5393" width="15.5703125" bestFit="1" customWidth="1"/>
    <col min="5394" max="5394" width="18.42578125" bestFit="1" customWidth="1"/>
    <col min="5395" max="5395" width="14.5703125" bestFit="1" customWidth="1"/>
    <col min="5396" max="5396" width="11.5703125" bestFit="1" customWidth="1"/>
    <col min="5630" max="5631" width="29.42578125" customWidth="1"/>
    <col min="5632" max="5634" width="25.28515625" customWidth="1"/>
    <col min="5635" max="5635" width="16.7109375" bestFit="1" customWidth="1"/>
    <col min="5636" max="5636" width="25.28515625" customWidth="1"/>
    <col min="5637" max="5637" width="21.7109375" customWidth="1"/>
    <col min="5638" max="5638" width="25.85546875" customWidth="1"/>
    <col min="5639" max="5639" width="0" hidden="1" customWidth="1"/>
    <col min="5640" max="5640" width="25.85546875" customWidth="1"/>
    <col min="5641" max="5641" width="17.28515625" customWidth="1"/>
    <col min="5642" max="5642" width="14.7109375" customWidth="1"/>
    <col min="5643" max="5643" width="15.28515625" customWidth="1"/>
    <col min="5644" max="5644" width="12.85546875" customWidth="1"/>
    <col min="5645" max="5645" width="13.5703125" customWidth="1"/>
    <col min="5646" max="5646" width="17.5703125" customWidth="1"/>
    <col min="5647" max="5647" width="13.5703125" customWidth="1"/>
    <col min="5648" max="5648" width="13.42578125" customWidth="1"/>
    <col min="5649" max="5649" width="15.5703125" bestFit="1" customWidth="1"/>
    <col min="5650" max="5650" width="18.42578125" bestFit="1" customWidth="1"/>
    <col min="5651" max="5651" width="14.5703125" bestFit="1" customWidth="1"/>
    <col min="5652" max="5652" width="11.5703125" bestFit="1" customWidth="1"/>
    <col min="5886" max="5887" width="29.42578125" customWidth="1"/>
    <col min="5888" max="5890" width="25.28515625" customWidth="1"/>
    <col min="5891" max="5891" width="16.7109375" bestFit="1" customWidth="1"/>
    <col min="5892" max="5892" width="25.28515625" customWidth="1"/>
    <col min="5893" max="5893" width="21.7109375" customWidth="1"/>
    <col min="5894" max="5894" width="25.85546875" customWidth="1"/>
    <col min="5895" max="5895" width="0" hidden="1" customWidth="1"/>
    <col min="5896" max="5896" width="25.85546875" customWidth="1"/>
    <col min="5897" max="5897" width="17.28515625" customWidth="1"/>
    <col min="5898" max="5898" width="14.7109375" customWidth="1"/>
    <col min="5899" max="5899" width="15.28515625" customWidth="1"/>
    <col min="5900" max="5900" width="12.85546875" customWidth="1"/>
    <col min="5901" max="5901" width="13.5703125" customWidth="1"/>
    <col min="5902" max="5902" width="17.5703125" customWidth="1"/>
    <col min="5903" max="5903" width="13.5703125" customWidth="1"/>
    <col min="5904" max="5904" width="13.42578125" customWidth="1"/>
    <col min="5905" max="5905" width="15.5703125" bestFit="1" customWidth="1"/>
    <col min="5906" max="5906" width="18.42578125" bestFit="1" customWidth="1"/>
    <col min="5907" max="5907" width="14.5703125" bestFit="1" customWidth="1"/>
    <col min="5908" max="5908" width="11.5703125" bestFit="1" customWidth="1"/>
    <col min="6142" max="6143" width="29.42578125" customWidth="1"/>
    <col min="6144" max="6146" width="25.28515625" customWidth="1"/>
    <col min="6147" max="6147" width="16.7109375" bestFit="1" customWidth="1"/>
    <col min="6148" max="6148" width="25.28515625" customWidth="1"/>
    <col min="6149" max="6149" width="21.7109375" customWidth="1"/>
    <col min="6150" max="6150" width="25.85546875" customWidth="1"/>
    <col min="6151" max="6151" width="0" hidden="1" customWidth="1"/>
    <col min="6152" max="6152" width="25.85546875" customWidth="1"/>
    <col min="6153" max="6153" width="17.28515625" customWidth="1"/>
    <col min="6154" max="6154" width="14.7109375" customWidth="1"/>
    <col min="6155" max="6155" width="15.28515625" customWidth="1"/>
    <col min="6156" max="6156" width="12.85546875" customWidth="1"/>
    <col min="6157" max="6157" width="13.5703125" customWidth="1"/>
    <col min="6158" max="6158" width="17.5703125" customWidth="1"/>
    <col min="6159" max="6159" width="13.5703125" customWidth="1"/>
    <col min="6160" max="6160" width="13.42578125" customWidth="1"/>
    <col min="6161" max="6161" width="15.5703125" bestFit="1" customWidth="1"/>
    <col min="6162" max="6162" width="18.42578125" bestFit="1" customWidth="1"/>
    <col min="6163" max="6163" width="14.5703125" bestFit="1" customWidth="1"/>
    <col min="6164" max="6164" width="11.5703125" bestFit="1" customWidth="1"/>
    <col min="6398" max="6399" width="29.42578125" customWidth="1"/>
    <col min="6400" max="6402" width="25.28515625" customWidth="1"/>
    <col min="6403" max="6403" width="16.7109375" bestFit="1" customWidth="1"/>
    <col min="6404" max="6404" width="25.28515625" customWidth="1"/>
    <col min="6405" max="6405" width="21.7109375" customWidth="1"/>
    <col min="6406" max="6406" width="25.85546875" customWidth="1"/>
    <col min="6407" max="6407" width="0" hidden="1" customWidth="1"/>
    <col min="6408" max="6408" width="25.85546875" customWidth="1"/>
    <col min="6409" max="6409" width="17.28515625" customWidth="1"/>
    <col min="6410" max="6410" width="14.7109375" customWidth="1"/>
    <col min="6411" max="6411" width="15.28515625" customWidth="1"/>
    <col min="6412" max="6412" width="12.85546875" customWidth="1"/>
    <col min="6413" max="6413" width="13.5703125" customWidth="1"/>
    <col min="6414" max="6414" width="17.5703125" customWidth="1"/>
    <col min="6415" max="6415" width="13.5703125" customWidth="1"/>
    <col min="6416" max="6416" width="13.42578125" customWidth="1"/>
    <col min="6417" max="6417" width="15.5703125" bestFit="1" customWidth="1"/>
    <col min="6418" max="6418" width="18.42578125" bestFit="1" customWidth="1"/>
    <col min="6419" max="6419" width="14.5703125" bestFit="1" customWidth="1"/>
    <col min="6420" max="6420" width="11.5703125" bestFit="1" customWidth="1"/>
    <col min="6654" max="6655" width="29.42578125" customWidth="1"/>
    <col min="6656" max="6658" width="25.28515625" customWidth="1"/>
    <col min="6659" max="6659" width="16.7109375" bestFit="1" customWidth="1"/>
    <col min="6660" max="6660" width="25.28515625" customWidth="1"/>
    <col min="6661" max="6661" width="21.7109375" customWidth="1"/>
    <col min="6662" max="6662" width="25.85546875" customWidth="1"/>
    <col min="6663" max="6663" width="0" hidden="1" customWidth="1"/>
    <col min="6664" max="6664" width="25.85546875" customWidth="1"/>
    <col min="6665" max="6665" width="17.28515625" customWidth="1"/>
    <col min="6666" max="6666" width="14.7109375" customWidth="1"/>
    <col min="6667" max="6667" width="15.28515625" customWidth="1"/>
    <col min="6668" max="6668" width="12.85546875" customWidth="1"/>
    <col min="6669" max="6669" width="13.5703125" customWidth="1"/>
    <col min="6670" max="6670" width="17.5703125" customWidth="1"/>
    <col min="6671" max="6671" width="13.5703125" customWidth="1"/>
    <col min="6672" max="6672" width="13.42578125" customWidth="1"/>
    <col min="6673" max="6673" width="15.5703125" bestFit="1" customWidth="1"/>
    <col min="6674" max="6674" width="18.42578125" bestFit="1" customWidth="1"/>
    <col min="6675" max="6675" width="14.5703125" bestFit="1" customWidth="1"/>
    <col min="6676" max="6676" width="11.5703125" bestFit="1" customWidth="1"/>
    <col min="6910" max="6911" width="29.42578125" customWidth="1"/>
    <col min="6912" max="6914" width="25.28515625" customWidth="1"/>
    <col min="6915" max="6915" width="16.7109375" bestFit="1" customWidth="1"/>
    <col min="6916" max="6916" width="25.28515625" customWidth="1"/>
    <col min="6917" max="6917" width="21.7109375" customWidth="1"/>
    <col min="6918" max="6918" width="25.85546875" customWidth="1"/>
    <col min="6919" max="6919" width="0" hidden="1" customWidth="1"/>
    <col min="6920" max="6920" width="25.85546875" customWidth="1"/>
    <col min="6921" max="6921" width="17.28515625" customWidth="1"/>
    <col min="6922" max="6922" width="14.7109375" customWidth="1"/>
    <col min="6923" max="6923" width="15.28515625" customWidth="1"/>
    <col min="6924" max="6924" width="12.85546875" customWidth="1"/>
    <col min="6925" max="6925" width="13.5703125" customWidth="1"/>
    <col min="6926" max="6926" width="17.5703125" customWidth="1"/>
    <col min="6927" max="6927" width="13.5703125" customWidth="1"/>
    <col min="6928" max="6928" width="13.42578125" customWidth="1"/>
    <col min="6929" max="6929" width="15.5703125" bestFit="1" customWidth="1"/>
    <col min="6930" max="6930" width="18.42578125" bestFit="1" customWidth="1"/>
    <col min="6931" max="6931" width="14.5703125" bestFit="1" customWidth="1"/>
    <col min="6932" max="6932" width="11.5703125" bestFit="1" customWidth="1"/>
    <col min="7166" max="7167" width="29.42578125" customWidth="1"/>
    <col min="7168" max="7170" width="25.28515625" customWidth="1"/>
    <col min="7171" max="7171" width="16.7109375" bestFit="1" customWidth="1"/>
    <col min="7172" max="7172" width="25.28515625" customWidth="1"/>
    <col min="7173" max="7173" width="21.7109375" customWidth="1"/>
    <col min="7174" max="7174" width="25.85546875" customWidth="1"/>
    <col min="7175" max="7175" width="0" hidden="1" customWidth="1"/>
    <col min="7176" max="7176" width="25.85546875" customWidth="1"/>
    <col min="7177" max="7177" width="17.28515625" customWidth="1"/>
    <col min="7178" max="7178" width="14.7109375" customWidth="1"/>
    <col min="7179" max="7179" width="15.28515625" customWidth="1"/>
    <col min="7180" max="7180" width="12.85546875" customWidth="1"/>
    <col min="7181" max="7181" width="13.5703125" customWidth="1"/>
    <col min="7182" max="7182" width="17.5703125" customWidth="1"/>
    <col min="7183" max="7183" width="13.5703125" customWidth="1"/>
    <col min="7184" max="7184" width="13.42578125" customWidth="1"/>
    <col min="7185" max="7185" width="15.5703125" bestFit="1" customWidth="1"/>
    <col min="7186" max="7186" width="18.42578125" bestFit="1" customWidth="1"/>
    <col min="7187" max="7187" width="14.5703125" bestFit="1" customWidth="1"/>
    <col min="7188" max="7188" width="11.5703125" bestFit="1" customWidth="1"/>
    <col min="7422" max="7423" width="29.42578125" customWidth="1"/>
    <col min="7424" max="7426" width="25.28515625" customWidth="1"/>
    <col min="7427" max="7427" width="16.7109375" bestFit="1" customWidth="1"/>
    <col min="7428" max="7428" width="25.28515625" customWidth="1"/>
    <col min="7429" max="7429" width="21.7109375" customWidth="1"/>
    <col min="7430" max="7430" width="25.85546875" customWidth="1"/>
    <col min="7431" max="7431" width="0" hidden="1" customWidth="1"/>
    <col min="7432" max="7432" width="25.85546875" customWidth="1"/>
    <col min="7433" max="7433" width="17.28515625" customWidth="1"/>
    <col min="7434" max="7434" width="14.7109375" customWidth="1"/>
    <col min="7435" max="7435" width="15.28515625" customWidth="1"/>
    <col min="7436" max="7436" width="12.85546875" customWidth="1"/>
    <col min="7437" max="7437" width="13.5703125" customWidth="1"/>
    <col min="7438" max="7438" width="17.5703125" customWidth="1"/>
    <col min="7439" max="7439" width="13.5703125" customWidth="1"/>
    <col min="7440" max="7440" width="13.42578125" customWidth="1"/>
    <col min="7441" max="7441" width="15.5703125" bestFit="1" customWidth="1"/>
    <col min="7442" max="7442" width="18.42578125" bestFit="1" customWidth="1"/>
    <col min="7443" max="7443" width="14.5703125" bestFit="1" customWidth="1"/>
    <col min="7444" max="7444" width="11.5703125" bestFit="1" customWidth="1"/>
    <col min="7678" max="7679" width="29.42578125" customWidth="1"/>
    <col min="7680" max="7682" width="25.28515625" customWidth="1"/>
    <col min="7683" max="7683" width="16.7109375" bestFit="1" customWidth="1"/>
    <col min="7684" max="7684" width="25.28515625" customWidth="1"/>
    <col min="7685" max="7685" width="21.7109375" customWidth="1"/>
    <col min="7686" max="7686" width="25.85546875" customWidth="1"/>
    <col min="7687" max="7687" width="0" hidden="1" customWidth="1"/>
    <col min="7688" max="7688" width="25.85546875" customWidth="1"/>
    <col min="7689" max="7689" width="17.28515625" customWidth="1"/>
    <col min="7690" max="7690" width="14.7109375" customWidth="1"/>
    <col min="7691" max="7691" width="15.28515625" customWidth="1"/>
    <col min="7692" max="7692" width="12.85546875" customWidth="1"/>
    <col min="7693" max="7693" width="13.5703125" customWidth="1"/>
    <col min="7694" max="7694" width="17.5703125" customWidth="1"/>
    <col min="7695" max="7695" width="13.5703125" customWidth="1"/>
    <col min="7696" max="7696" width="13.42578125" customWidth="1"/>
    <col min="7697" max="7697" width="15.5703125" bestFit="1" customWidth="1"/>
    <col min="7698" max="7698" width="18.42578125" bestFit="1" customWidth="1"/>
    <col min="7699" max="7699" width="14.5703125" bestFit="1" customWidth="1"/>
    <col min="7700" max="7700" width="11.5703125" bestFit="1" customWidth="1"/>
    <col min="7934" max="7935" width="29.42578125" customWidth="1"/>
    <col min="7936" max="7938" width="25.28515625" customWidth="1"/>
    <col min="7939" max="7939" width="16.7109375" bestFit="1" customWidth="1"/>
    <col min="7940" max="7940" width="25.28515625" customWidth="1"/>
    <col min="7941" max="7941" width="21.7109375" customWidth="1"/>
    <col min="7942" max="7942" width="25.85546875" customWidth="1"/>
    <col min="7943" max="7943" width="0" hidden="1" customWidth="1"/>
    <col min="7944" max="7944" width="25.85546875" customWidth="1"/>
    <col min="7945" max="7945" width="17.28515625" customWidth="1"/>
    <col min="7946" max="7946" width="14.7109375" customWidth="1"/>
    <col min="7947" max="7947" width="15.28515625" customWidth="1"/>
    <col min="7948" max="7948" width="12.85546875" customWidth="1"/>
    <col min="7949" max="7949" width="13.5703125" customWidth="1"/>
    <col min="7950" max="7950" width="17.5703125" customWidth="1"/>
    <col min="7951" max="7951" width="13.5703125" customWidth="1"/>
    <col min="7952" max="7952" width="13.42578125" customWidth="1"/>
    <col min="7953" max="7953" width="15.5703125" bestFit="1" customWidth="1"/>
    <col min="7954" max="7954" width="18.42578125" bestFit="1" customWidth="1"/>
    <col min="7955" max="7955" width="14.5703125" bestFit="1" customWidth="1"/>
    <col min="7956" max="7956" width="11.5703125" bestFit="1" customWidth="1"/>
    <col min="8190" max="8191" width="29.42578125" customWidth="1"/>
    <col min="8192" max="8194" width="25.28515625" customWidth="1"/>
    <col min="8195" max="8195" width="16.7109375" bestFit="1" customWidth="1"/>
    <col min="8196" max="8196" width="25.28515625" customWidth="1"/>
    <col min="8197" max="8197" width="21.7109375" customWidth="1"/>
    <col min="8198" max="8198" width="25.85546875" customWidth="1"/>
    <col min="8199" max="8199" width="0" hidden="1" customWidth="1"/>
    <col min="8200" max="8200" width="25.85546875" customWidth="1"/>
    <col min="8201" max="8201" width="17.28515625" customWidth="1"/>
    <col min="8202" max="8202" width="14.7109375" customWidth="1"/>
    <col min="8203" max="8203" width="15.28515625" customWidth="1"/>
    <col min="8204" max="8204" width="12.85546875" customWidth="1"/>
    <col min="8205" max="8205" width="13.5703125" customWidth="1"/>
    <col min="8206" max="8206" width="17.5703125" customWidth="1"/>
    <col min="8207" max="8207" width="13.5703125" customWidth="1"/>
    <col min="8208" max="8208" width="13.42578125" customWidth="1"/>
    <col min="8209" max="8209" width="15.5703125" bestFit="1" customWidth="1"/>
    <col min="8210" max="8210" width="18.42578125" bestFit="1" customWidth="1"/>
    <col min="8211" max="8211" width="14.5703125" bestFit="1" customWidth="1"/>
    <col min="8212" max="8212" width="11.5703125" bestFit="1" customWidth="1"/>
    <col min="8446" max="8447" width="29.42578125" customWidth="1"/>
    <col min="8448" max="8450" width="25.28515625" customWidth="1"/>
    <col min="8451" max="8451" width="16.7109375" bestFit="1" customWidth="1"/>
    <col min="8452" max="8452" width="25.28515625" customWidth="1"/>
    <col min="8453" max="8453" width="21.7109375" customWidth="1"/>
    <col min="8454" max="8454" width="25.85546875" customWidth="1"/>
    <col min="8455" max="8455" width="0" hidden="1" customWidth="1"/>
    <col min="8456" max="8456" width="25.85546875" customWidth="1"/>
    <col min="8457" max="8457" width="17.28515625" customWidth="1"/>
    <col min="8458" max="8458" width="14.7109375" customWidth="1"/>
    <col min="8459" max="8459" width="15.28515625" customWidth="1"/>
    <col min="8460" max="8460" width="12.85546875" customWidth="1"/>
    <col min="8461" max="8461" width="13.5703125" customWidth="1"/>
    <col min="8462" max="8462" width="17.5703125" customWidth="1"/>
    <col min="8463" max="8463" width="13.5703125" customWidth="1"/>
    <col min="8464" max="8464" width="13.42578125" customWidth="1"/>
    <col min="8465" max="8465" width="15.5703125" bestFit="1" customWidth="1"/>
    <col min="8466" max="8466" width="18.42578125" bestFit="1" customWidth="1"/>
    <col min="8467" max="8467" width="14.5703125" bestFit="1" customWidth="1"/>
    <col min="8468" max="8468" width="11.5703125" bestFit="1" customWidth="1"/>
    <col min="8702" max="8703" width="29.42578125" customWidth="1"/>
    <col min="8704" max="8706" width="25.28515625" customWidth="1"/>
    <col min="8707" max="8707" width="16.7109375" bestFit="1" customWidth="1"/>
    <col min="8708" max="8708" width="25.28515625" customWidth="1"/>
    <col min="8709" max="8709" width="21.7109375" customWidth="1"/>
    <col min="8710" max="8710" width="25.85546875" customWidth="1"/>
    <col min="8711" max="8711" width="0" hidden="1" customWidth="1"/>
    <col min="8712" max="8712" width="25.85546875" customWidth="1"/>
    <col min="8713" max="8713" width="17.28515625" customWidth="1"/>
    <col min="8714" max="8714" width="14.7109375" customWidth="1"/>
    <col min="8715" max="8715" width="15.28515625" customWidth="1"/>
    <col min="8716" max="8716" width="12.85546875" customWidth="1"/>
    <col min="8717" max="8717" width="13.5703125" customWidth="1"/>
    <col min="8718" max="8718" width="17.5703125" customWidth="1"/>
    <col min="8719" max="8719" width="13.5703125" customWidth="1"/>
    <col min="8720" max="8720" width="13.42578125" customWidth="1"/>
    <col min="8721" max="8721" width="15.5703125" bestFit="1" customWidth="1"/>
    <col min="8722" max="8722" width="18.42578125" bestFit="1" customWidth="1"/>
    <col min="8723" max="8723" width="14.5703125" bestFit="1" customWidth="1"/>
    <col min="8724" max="8724" width="11.5703125" bestFit="1" customWidth="1"/>
    <col min="8958" max="8959" width="29.42578125" customWidth="1"/>
    <col min="8960" max="8962" width="25.28515625" customWidth="1"/>
    <col min="8963" max="8963" width="16.7109375" bestFit="1" customWidth="1"/>
    <col min="8964" max="8964" width="25.28515625" customWidth="1"/>
    <col min="8965" max="8965" width="21.7109375" customWidth="1"/>
    <col min="8966" max="8966" width="25.85546875" customWidth="1"/>
    <col min="8967" max="8967" width="0" hidden="1" customWidth="1"/>
    <col min="8968" max="8968" width="25.85546875" customWidth="1"/>
    <col min="8969" max="8969" width="17.28515625" customWidth="1"/>
    <col min="8970" max="8970" width="14.7109375" customWidth="1"/>
    <col min="8971" max="8971" width="15.28515625" customWidth="1"/>
    <col min="8972" max="8972" width="12.85546875" customWidth="1"/>
    <col min="8973" max="8973" width="13.5703125" customWidth="1"/>
    <col min="8974" max="8974" width="17.5703125" customWidth="1"/>
    <col min="8975" max="8975" width="13.5703125" customWidth="1"/>
    <col min="8976" max="8976" width="13.42578125" customWidth="1"/>
    <col min="8977" max="8977" width="15.5703125" bestFit="1" customWidth="1"/>
    <col min="8978" max="8978" width="18.42578125" bestFit="1" customWidth="1"/>
    <col min="8979" max="8979" width="14.5703125" bestFit="1" customWidth="1"/>
    <col min="8980" max="8980" width="11.5703125" bestFit="1" customWidth="1"/>
    <col min="9214" max="9215" width="29.42578125" customWidth="1"/>
    <col min="9216" max="9218" width="25.28515625" customWidth="1"/>
    <col min="9219" max="9219" width="16.7109375" bestFit="1" customWidth="1"/>
    <col min="9220" max="9220" width="25.28515625" customWidth="1"/>
    <col min="9221" max="9221" width="21.7109375" customWidth="1"/>
    <col min="9222" max="9222" width="25.85546875" customWidth="1"/>
    <col min="9223" max="9223" width="0" hidden="1" customWidth="1"/>
    <col min="9224" max="9224" width="25.85546875" customWidth="1"/>
    <col min="9225" max="9225" width="17.28515625" customWidth="1"/>
    <col min="9226" max="9226" width="14.7109375" customWidth="1"/>
    <col min="9227" max="9227" width="15.28515625" customWidth="1"/>
    <col min="9228" max="9228" width="12.85546875" customWidth="1"/>
    <col min="9229" max="9229" width="13.5703125" customWidth="1"/>
    <col min="9230" max="9230" width="17.5703125" customWidth="1"/>
    <col min="9231" max="9231" width="13.5703125" customWidth="1"/>
    <col min="9232" max="9232" width="13.42578125" customWidth="1"/>
    <col min="9233" max="9233" width="15.5703125" bestFit="1" customWidth="1"/>
    <col min="9234" max="9234" width="18.42578125" bestFit="1" customWidth="1"/>
    <col min="9235" max="9235" width="14.5703125" bestFit="1" customWidth="1"/>
    <col min="9236" max="9236" width="11.5703125" bestFit="1" customWidth="1"/>
    <col min="9470" max="9471" width="29.42578125" customWidth="1"/>
    <col min="9472" max="9474" width="25.28515625" customWidth="1"/>
    <col min="9475" max="9475" width="16.7109375" bestFit="1" customWidth="1"/>
    <col min="9476" max="9476" width="25.28515625" customWidth="1"/>
    <col min="9477" max="9477" width="21.7109375" customWidth="1"/>
    <col min="9478" max="9478" width="25.85546875" customWidth="1"/>
    <col min="9479" max="9479" width="0" hidden="1" customWidth="1"/>
    <col min="9480" max="9480" width="25.85546875" customWidth="1"/>
    <col min="9481" max="9481" width="17.28515625" customWidth="1"/>
    <col min="9482" max="9482" width="14.7109375" customWidth="1"/>
    <col min="9483" max="9483" width="15.28515625" customWidth="1"/>
    <col min="9484" max="9484" width="12.85546875" customWidth="1"/>
    <col min="9485" max="9485" width="13.5703125" customWidth="1"/>
    <col min="9486" max="9486" width="17.5703125" customWidth="1"/>
    <col min="9487" max="9487" width="13.5703125" customWidth="1"/>
    <col min="9488" max="9488" width="13.42578125" customWidth="1"/>
    <col min="9489" max="9489" width="15.5703125" bestFit="1" customWidth="1"/>
    <col min="9490" max="9490" width="18.42578125" bestFit="1" customWidth="1"/>
    <col min="9491" max="9491" width="14.5703125" bestFit="1" customWidth="1"/>
    <col min="9492" max="9492" width="11.5703125" bestFit="1" customWidth="1"/>
    <col min="9726" max="9727" width="29.42578125" customWidth="1"/>
    <col min="9728" max="9730" width="25.28515625" customWidth="1"/>
    <col min="9731" max="9731" width="16.7109375" bestFit="1" customWidth="1"/>
    <col min="9732" max="9732" width="25.28515625" customWidth="1"/>
    <col min="9733" max="9733" width="21.7109375" customWidth="1"/>
    <col min="9734" max="9734" width="25.85546875" customWidth="1"/>
    <col min="9735" max="9735" width="0" hidden="1" customWidth="1"/>
    <col min="9736" max="9736" width="25.85546875" customWidth="1"/>
    <col min="9737" max="9737" width="17.28515625" customWidth="1"/>
    <col min="9738" max="9738" width="14.7109375" customWidth="1"/>
    <col min="9739" max="9739" width="15.28515625" customWidth="1"/>
    <col min="9740" max="9740" width="12.85546875" customWidth="1"/>
    <col min="9741" max="9741" width="13.5703125" customWidth="1"/>
    <col min="9742" max="9742" width="17.5703125" customWidth="1"/>
    <col min="9743" max="9743" width="13.5703125" customWidth="1"/>
    <col min="9744" max="9744" width="13.42578125" customWidth="1"/>
    <col min="9745" max="9745" width="15.5703125" bestFit="1" customWidth="1"/>
    <col min="9746" max="9746" width="18.42578125" bestFit="1" customWidth="1"/>
    <col min="9747" max="9747" width="14.5703125" bestFit="1" customWidth="1"/>
    <col min="9748" max="9748" width="11.5703125" bestFit="1" customWidth="1"/>
    <col min="9982" max="9983" width="29.42578125" customWidth="1"/>
    <col min="9984" max="9986" width="25.28515625" customWidth="1"/>
    <col min="9987" max="9987" width="16.7109375" bestFit="1" customWidth="1"/>
    <col min="9988" max="9988" width="25.28515625" customWidth="1"/>
    <col min="9989" max="9989" width="21.7109375" customWidth="1"/>
    <col min="9990" max="9990" width="25.85546875" customWidth="1"/>
    <col min="9991" max="9991" width="0" hidden="1" customWidth="1"/>
    <col min="9992" max="9992" width="25.85546875" customWidth="1"/>
    <col min="9993" max="9993" width="17.28515625" customWidth="1"/>
    <col min="9994" max="9994" width="14.7109375" customWidth="1"/>
    <col min="9995" max="9995" width="15.28515625" customWidth="1"/>
    <col min="9996" max="9996" width="12.85546875" customWidth="1"/>
    <col min="9997" max="9997" width="13.5703125" customWidth="1"/>
    <col min="9998" max="9998" width="17.5703125" customWidth="1"/>
    <col min="9999" max="9999" width="13.5703125" customWidth="1"/>
    <col min="10000" max="10000" width="13.42578125" customWidth="1"/>
    <col min="10001" max="10001" width="15.5703125" bestFit="1" customWidth="1"/>
    <col min="10002" max="10002" width="18.42578125" bestFit="1" customWidth="1"/>
    <col min="10003" max="10003" width="14.5703125" bestFit="1" customWidth="1"/>
    <col min="10004" max="10004" width="11.5703125" bestFit="1" customWidth="1"/>
    <col min="10238" max="10239" width="29.42578125" customWidth="1"/>
    <col min="10240" max="10242" width="25.28515625" customWidth="1"/>
    <col min="10243" max="10243" width="16.7109375" bestFit="1" customWidth="1"/>
    <col min="10244" max="10244" width="25.28515625" customWidth="1"/>
    <col min="10245" max="10245" width="21.7109375" customWidth="1"/>
    <col min="10246" max="10246" width="25.85546875" customWidth="1"/>
    <col min="10247" max="10247" width="0" hidden="1" customWidth="1"/>
    <col min="10248" max="10248" width="25.85546875" customWidth="1"/>
    <col min="10249" max="10249" width="17.28515625" customWidth="1"/>
    <col min="10250" max="10250" width="14.7109375" customWidth="1"/>
    <col min="10251" max="10251" width="15.28515625" customWidth="1"/>
    <col min="10252" max="10252" width="12.85546875" customWidth="1"/>
    <col min="10253" max="10253" width="13.5703125" customWidth="1"/>
    <col min="10254" max="10254" width="17.5703125" customWidth="1"/>
    <col min="10255" max="10255" width="13.5703125" customWidth="1"/>
    <col min="10256" max="10256" width="13.42578125" customWidth="1"/>
    <col min="10257" max="10257" width="15.5703125" bestFit="1" customWidth="1"/>
    <col min="10258" max="10258" width="18.42578125" bestFit="1" customWidth="1"/>
    <col min="10259" max="10259" width="14.5703125" bestFit="1" customWidth="1"/>
    <col min="10260" max="10260" width="11.5703125" bestFit="1" customWidth="1"/>
    <col min="10494" max="10495" width="29.42578125" customWidth="1"/>
    <col min="10496" max="10498" width="25.28515625" customWidth="1"/>
    <col min="10499" max="10499" width="16.7109375" bestFit="1" customWidth="1"/>
    <col min="10500" max="10500" width="25.28515625" customWidth="1"/>
    <col min="10501" max="10501" width="21.7109375" customWidth="1"/>
    <col min="10502" max="10502" width="25.85546875" customWidth="1"/>
    <col min="10503" max="10503" width="0" hidden="1" customWidth="1"/>
    <col min="10504" max="10504" width="25.85546875" customWidth="1"/>
    <col min="10505" max="10505" width="17.28515625" customWidth="1"/>
    <col min="10506" max="10506" width="14.7109375" customWidth="1"/>
    <col min="10507" max="10507" width="15.28515625" customWidth="1"/>
    <col min="10508" max="10508" width="12.85546875" customWidth="1"/>
    <col min="10509" max="10509" width="13.5703125" customWidth="1"/>
    <col min="10510" max="10510" width="17.5703125" customWidth="1"/>
    <col min="10511" max="10511" width="13.5703125" customWidth="1"/>
    <col min="10512" max="10512" width="13.42578125" customWidth="1"/>
    <col min="10513" max="10513" width="15.5703125" bestFit="1" customWidth="1"/>
    <col min="10514" max="10514" width="18.42578125" bestFit="1" customWidth="1"/>
    <col min="10515" max="10515" width="14.5703125" bestFit="1" customWidth="1"/>
    <col min="10516" max="10516" width="11.5703125" bestFit="1" customWidth="1"/>
    <col min="10750" max="10751" width="29.42578125" customWidth="1"/>
    <col min="10752" max="10754" width="25.28515625" customWidth="1"/>
    <col min="10755" max="10755" width="16.7109375" bestFit="1" customWidth="1"/>
    <col min="10756" max="10756" width="25.28515625" customWidth="1"/>
    <col min="10757" max="10757" width="21.7109375" customWidth="1"/>
    <col min="10758" max="10758" width="25.85546875" customWidth="1"/>
    <col min="10759" max="10759" width="0" hidden="1" customWidth="1"/>
    <col min="10760" max="10760" width="25.85546875" customWidth="1"/>
    <col min="10761" max="10761" width="17.28515625" customWidth="1"/>
    <col min="10762" max="10762" width="14.7109375" customWidth="1"/>
    <col min="10763" max="10763" width="15.28515625" customWidth="1"/>
    <col min="10764" max="10764" width="12.85546875" customWidth="1"/>
    <col min="10765" max="10765" width="13.5703125" customWidth="1"/>
    <col min="10766" max="10766" width="17.5703125" customWidth="1"/>
    <col min="10767" max="10767" width="13.5703125" customWidth="1"/>
    <col min="10768" max="10768" width="13.42578125" customWidth="1"/>
    <col min="10769" max="10769" width="15.5703125" bestFit="1" customWidth="1"/>
    <col min="10770" max="10770" width="18.42578125" bestFit="1" customWidth="1"/>
    <col min="10771" max="10771" width="14.5703125" bestFit="1" customWidth="1"/>
    <col min="10772" max="10772" width="11.5703125" bestFit="1" customWidth="1"/>
    <col min="11006" max="11007" width="29.42578125" customWidth="1"/>
    <col min="11008" max="11010" width="25.28515625" customWidth="1"/>
    <col min="11011" max="11011" width="16.7109375" bestFit="1" customWidth="1"/>
    <col min="11012" max="11012" width="25.28515625" customWidth="1"/>
    <col min="11013" max="11013" width="21.7109375" customWidth="1"/>
    <col min="11014" max="11014" width="25.85546875" customWidth="1"/>
    <col min="11015" max="11015" width="0" hidden="1" customWidth="1"/>
    <col min="11016" max="11016" width="25.85546875" customWidth="1"/>
    <col min="11017" max="11017" width="17.28515625" customWidth="1"/>
    <col min="11018" max="11018" width="14.7109375" customWidth="1"/>
    <col min="11019" max="11019" width="15.28515625" customWidth="1"/>
    <col min="11020" max="11020" width="12.85546875" customWidth="1"/>
    <col min="11021" max="11021" width="13.5703125" customWidth="1"/>
    <col min="11022" max="11022" width="17.5703125" customWidth="1"/>
    <col min="11023" max="11023" width="13.5703125" customWidth="1"/>
    <col min="11024" max="11024" width="13.42578125" customWidth="1"/>
    <col min="11025" max="11025" width="15.5703125" bestFit="1" customWidth="1"/>
    <col min="11026" max="11026" width="18.42578125" bestFit="1" customWidth="1"/>
    <col min="11027" max="11027" width="14.5703125" bestFit="1" customWidth="1"/>
    <col min="11028" max="11028" width="11.5703125" bestFit="1" customWidth="1"/>
    <col min="11262" max="11263" width="29.42578125" customWidth="1"/>
    <col min="11264" max="11266" width="25.28515625" customWidth="1"/>
    <col min="11267" max="11267" width="16.7109375" bestFit="1" customWidth="1"/>
    <col min="11268" max="11268" width="25.28515625" customWidth="1"/>
    <col min="11269" max="11269" width="21.7109375" customWidth="1"/>
    <col min="11270" max="11270" width="25.85546875" customWidth="1"/>
    <col min="11271" max="11271" width="0" hidden="1" customWidth="1"/>
    <col min="11272" max="11272" width="25.85546875" customWidth="1"/>
    <col min="11273" max="11273" width="17.28515625" customWidth="1"/>
    <col min="11274" max="11274" width="14.7109375" customWidth="1"/>
    <col min="11275" max="11275" width="15.28515625" customWidth="1"/>
    <col min="11276" max="11276" width="12.85546875" customWidth="1"/>
    <col min="11277" max="11277" width="13.5703125" customWidth="1"/>
    <col min="11278" max="11278" width="17.5703125" customWidth="1"/>
    <col min="11279" max="11279" width="13.5703125" customWidth="1"/>
    <col min="11280" max="11280" width="13.42578125" customWidth="1"/>
    <col min="11281" max="11281" width="15.5703125" bestFit="1" customWidth="1"/>
    <col min="11282" max="11282" width="18.42578125" bestFit="1" customWidth="1"/>
    <col min="11283" max="11283" width="14.5703125" bestFit="1" customWidth="1"/>
    <col min="11284" max="11284" width="11.5703125" bestFit="1" customWidth="1"/>
    <col min="11518" max="11519" width="29.42578125" customWidth="1"/>
    <col min="11520" max="11522" width="25.28515625" customWidth="1"/>
    <col min="11523" max="11523" width="16.7109375" bestFit="1" customWidth="1"/>
    <col min="11524" max="11524" width="25.28515625" customWidth="1"/>
    <col min="11525" max="11525" width="21.7109375" customWidth="1"/>
    <col min="11526" max="11526" width="25.85546875" customWidth="1"/>
    <col min="11527" max="11527" width="0" hidden="1" customWidth="1"/>
    <col min="11528" max="11528" width="25.85546875" customWidth="1"/>
    <col min="11529" max="11529" width="17.28515625" customWidth="1"/>
    <col min="11530" max="11530" width="14.7109375" customWidth="1"/>
    <col min="11531" max="11531" width="15.28515625" customWidth="1"/>
    <col min="11532" max="11532" width="12.85546875" customWidth="1"/>
    <col min="11533" max="11533" width="13.5703125" customWidth="1"/>
    <col min="11534" max="11534" width="17.5703125" customWidth="1"/>
    <col min="11535" max="11535" width="13.5703125" customWidth="1"/>
    <col min="11536" max="11536" width="13.42578125" customWidth="1"/>
    <col min="11537" max="11537" width="15.5703125" bestFit="1" customWidth="1"/>
    <col min="11538" max="11538" width="18.42578125" bestFit="1" customWidth="1"/>
    <col min="11539" max="11539" width="14.5703125" bestFit="1" customWidth="1"/>
    <col min="11540" max="11540" width="11.5703125" bestFit="1" customWidth="1"/>
    <col min="11774" max="11775" width="29.42578125" customWidth="1"/>
    <col min="11776" max="11778" width="25.28515625" customWidth="1"/>
    <col min="11779" max="11779" width="16.7109375" bestFit="1" customWidth="1"/>
    <col min="11780" max="11780" width="25.28515625" customWidth="1"/>
    <col min="11781" max="11781" width="21.7109375" customWidth="1"/>
    <col min="11782" max="11782" width="25.85546875" customWidth="1"/>
    <col min="11783" max="11783" width="0" hidden="1" customWidth="1"/>
    <col min="11784" max="11784" width="25.85546875" customWidth="1"/>
    <col min="11785" max="11785" width="17.28515625" customWidth="1"/>
    <col min="11786" max="11786" width="14.7109375" customWidth="1"/>
    <col min="11787" max="11787" width="15.28515625" customWidth="1"/>
    <col min="11788" max="11788" width="12.85546875" customWidth="1"/>
    <col min="11789" max="11789" width="13.5703125" customWidth="1"/>
    <col min="11790" max="11790" width="17.5703125" customWidth="1"/>
    <col min="11791" max="11791" width="13.5703125" customWidth="1"/>
    <col min="11792" max="11792" width="13.42578125" customWidth="1"/>
    <col min="11793" max="11793" width="15.5703125" bestFit="1" customWidth="1"/>
    <col min="11794" max="11794" width="18.42578125" bestFit="1" customWidth="1"/>
    <col min="11795" max="11795" width="14.5703125" bestFit="1" customWidth="1"/>
    <col min="11796" max="11796" width="11.5703125" bestFit="1" customWidth="1"/>
    <col min="12030" max="12031" width="29.42578125" customWidth="1"/>
    <col min="12032" max="12034" width="25.28515625" customWidth="1"/>
    <col min="12035" max="12035" width="16.7109375" bestFit="1" customWidth="1"/>
    <col min="12036" max="12036" width="25.28515625" customWidth="1"/>
    <col min="12037" max="12037" width="21.7109375" customWidth="1"/>
    <col min="12038" max="12038" width="25.85546875" customWidth="1"/>
    <col min="12039" max="12039" width="0" hidden="1" customWidth="1"/>
    <col min="12040" max="12040" width="25.85546875" customWidth="1"/>
    <col min="12041" max="12041" width="17.28515625" customWidth="1"/>
    <col min="12042" max="12042" width="14.7109375" customWidth="1"/>
    <col min="12043" max="12043" width="15.28515625" customWidth="1"/>
    <col min="12044" max="12044" width="12.85546875" customWidth="1"/>
    <col min="12045" max="12045" width="13.5703125" customWidth="1"/>
    <col min="12046" max="12046" width="17.5703125" customWidth="1"/>
    <col min="12047" max="12047" width="13.5703125" customWidth="1"/>
    <col min="12048" max="12048" width="13.42578125" customWidth="1"/>
    <col min="12049" max="12049" width="15.5703125" bestFit="1" customWidth="1"/>
    <col min="12050" max="12050" width="18.42578125" bestFit="1" customWidth="1"/>
    <col min="12051" max="12051" width="14.5703125" bestFit="1" customWidth="1"/>
    <col min="12052" max="12052" width="11.5703125" bestFit="1" customWidth="1"/>
    <col min="12286" max="12287" width="29.42578125" customWidth="1"/>
    <col min="12288" max="12290" width="25.28515625" customWidth="1"/>
    <col min="12291" max="12291" width="16.7109375" bestFit="1" customWidth="1"/>
    <col min="12292" max="12292" width="25.28515625" customWidth="1"/>
    <col min="12293" max="12293" width="21.7109375" customWidth="1"/>
    <col min="12294" max="12294" width="25.85546875" customWidth="1"/>
    <col min="12295" max="12295" width="0" hidden="1" customWidth="1"/>
    <col min="12296" max="12296" width="25.85546875" customWidth="1"/>
    <col min="12297" max="12297" width="17.28515625" customWidth="1"/>
    <col min="12298" max="12298" width="14.7109375" customWidth="1"/>
    <col min="12299" max="12299" width="15.28515625" customWidth="1"/>
    <col min="12300" max="12300" width="12.85546875" customWidth="1"/>
    <col min="12301" max="12301" width="13.5703125" customWidth="1"/>
    <col min="12302" max="12302" width="17.5703125" customWidth="1"/>
    <col min="12303" max="12303" width="13.5703125" customWidth="1"/>
    <col min="12304" max="12304" width="13.42578125" customWidth="1"/>
    <col min="12305" max="12305" width="15.5703125" bestFit="1" customWidth="1"/>
    <col min="12306" max="12306" width="18.42578125" bestFit="1" customWidth="1"/>
    <col min="12307" max="12307" width="14.5703125" bestFit="1" customWidth="1"/>
    <col min="12308" max="12308" width="11.5703125" bestFit="1" customWidth="1"/>
    <col min="12542" max="12543" width="29.42578125" customWidth="1"/>
    <col min="12544" max="12546" width="25.28515625" customWidth="1"/>
    <col min="12547" max="12547" width="16.7109375" bestFit="1" customWidth="1"/>
    <col min="12548" max="12548" width="25.28515625" customWidth="1"/>
    <col min="12549" max="12549" width="21.7109375" customWidth="1"/>
    <col min="12550" max="12550" width="25.85546875" customWidth="1"/>
    <col min="12551" max="12551" width="0" hidden="1" customWidth="1"/>
    <col min="12552" max="12552" width="25.85546875" customWidth="1"/>
    <col min="12553" max="12553" width="17.28515625" customWidth="1"/>
    <col min="12554" max="12554" width="14.7109375" customWidth="1"/>
    <col min="12555" max="12555" width="15.28515625" customWidth="1"/>
    <col min="12556" max="12556" width="12.85546875" customWidth="1"/>
    <col min="12557" max="12557" width="13.5703125" customWidth="1"/>
    <col min="12558" max="12558" width="17.5703125" customWidth="1"/>
    <col min="12559" max="12559" width="13.5703125" customWidth="1"/>
    <col min="12560" max="12560" width="13.42578125" customWidth="1"/>
    <col min="12561" max="12561" width="15.5703125" bestFit="1" customWidth="1"/>
    <col min="12562" max="12562" width="18.42578125" bestFit="1" customWidth="1"/>
    <col min="12563" max="12563" width="14.5703125" bestFit="1" customWidth="1"/>
    <col min="12564" max="12564" width="11.5703125" bestFit="1" customWidth="1"/>
    <col min="12798" max="12799" width="29.42578125" customWidth="1"/>
    <col min="12800" max="12802" width="25.28515625" customWidth="1"/>
    <col min="12803" max="12803" width="16.7109375" bestFit="1" customWidth="1"/>
    <col min="12804" max="12804" width="25.28515625" customWidth="1"/>
    <col min="12805" max="12805" width="21.7109375" customWidth="1"/>
    <col min="12806" max="12806" width="25.85546875" customWidth="1"/>
    <col min="12807" max="12807" width="0" hidden="1" customWidth="1"/>
    <col min="12808" max="12808" width="25.85546875" customWidth="1"/>
    <col min="12809" max="12809" width="17.28515625" customWidth="1"/>
    <col min="12810" max="12810" width="14.7109375" customWidth="1"/>
    <col min="12811" max="12811" width="15.28515625" customWidth="1"/>
    <col min="12812" max="12812" width="12.85546875" customWidth="1"/>
    <col min="12813" max="12813" width="13.5703125" customWidth="1"/>
    <col min="12814" max="12814" width="17.5703125" customWidth="1"/>
    <col min="12815" max="12815" width="13.5703125" customWidth="1"/>
    <col min="12816" max="12816" width="13.42578125" customWidth="1"/>
    <col min="12817" max="12817" width="15.5703125" bestFit="1" customWidth="1"/>
    <col min="12818" max="12818" width="18.42578125" bestFit="1" customWidth="1"/>
    <col min="12819" max="12819" width="14.5703125" bestFit="1" customWidth="1"/>
    <col min="12820" max="12820" width="11.5703125" bestFit="1" customWidth="1"/>
    <col min="13054" max="13055" width="29.42578125" customWidth="1"/>
    <col min="13056" max="13058" width="25.28515625" customWidth="1"/>
    <col min="13059" max="13059" width="16.7109375" bestFit="1" customWidth="1"/>
    <col min="13060" max="13060" width="25.28515625" customWidth="1"/>
    <col min="13061" max="13061" width="21.7109375" customWidth="1"/>
    <col min="13062" max="13062" width="25.85546875" customWidth="1"/>
    <col min="13063" max="13063" width="0" hidden="1" customWidth="1"/>
    <col min="13064" max="13064" width="25.85546875" customWidth="1"/>
    <col min="13065" max="13065" width="17.28515625" customWidth="1"/>
    <col min="13066" max="13066" width="14.7109375" customWidth="1"/>
    <col min="13067" max="13067" width="15.28515625" customWidth="1"/>
    <col min="13068" max="13068" width="12.85546875" customWidth="1"/>
    <col min="13069" max="13069" width="13.5703125" customWidth="1"/>
    <col min="13070" max="13070" width="17.5703125" customWidth="1"/>
    <col min="13071" max="13071" width="13.5703125" customWidth="1"/>
    <col min="13072" max="13072" width="13.42578125" customWidth="1"/>
    <col min="13073" max="13073" width="15.5703125" bestFit="1" customWidth="1"/>
    <col min="13074" max="13074" width="18.42578125" bestFit="1" customWidth="1"/>
    <col min="13075" max="13075" width="14.5703125" bestFit="1" customWidth="1"/>
    <col min="13076" max="13076" width="11.5703125" bestFit="1" customWidth="1"/>
    <col min="13310" max="13311" width="29.42578125" customWidth="1"/>
    <col min="13312" max="13314" width="25.28515625" customWidth="1"/>
    <col min="13315" max="13315" width="16.7109375" bestFit="1" customWidth="1"/>
    <col min="13316" max="13316" width="25.28515625" customWidth="1"/>
    <col min="13317" max="13317" width="21.7109375" customWidth="1"/>
    <col min="13318" max="13318" width="25.85546875" customWidth="1"/>
    <col min="13319" max="13319" width="0" hidden="1" customWidth="1"/>
    <col min="13320" max="13320" width="25.85546875" customWidth="1"/>
    <col min="13321" max="13321" width="17.28515625" customWidth="1"/>
    <col min="13322" max="13322" width="14.7109375" customWidth="1"/>
    <col min="13323" max="13323" width="15.28515625" customWidth="1"/>
    <col min="13324" max="13324" width="12.85546875" customWidth="1"/>
    <col min="13325" max="13325" width="13.5703125" customWidth="1"/>
    <col min="13326" max="13326" width="17.5703125" customWidth="1"/>
    <col min="13327" max="13327" width="13.5703125" customWidth="1"/>
    <col min="13328" max="13328" width="13.42578125" customWidth="1"/>
    <col min="13329" max="13329" width="15.5703125" bestFit="1" customWidth="1"/>
    <col min="13330" max="13330" width="18.42578125" bestFit="1" customWidth="1"/>
    <col min="13331" max="13331" width="14.5703125" bestFit="1" customWidth="1"/>
    <col min="13332" max="13332" width="11.5703125" bestFit="1" customWidth="1"/>
    <col min="13566" max="13567" width="29.42578125" customWidth="1"/>
    <col min="13568" max="13570" width="25.28515625" customWidth="1"/>
    <col min="13571" max="13571" width="16.7109375" bestFit="1" customWidth="1"/>
    <col min="13572" max="13572" width="25.28515625" customWidth="1"/>
    <col min="13573" max="13573" width="21.7109375" customWidth="1"/>
    <col min="13574" max="13574" width="25.85546875" customWidth="1"/>
    <col min="13575" max="13575" width="0" hidden="1" customWidth="1"/>
    <col min="13576" max="13576" width="25.85546875" customWidth="1"/>
    <col min="13577" max="13577" width="17.28515625" customWidth="1"/>
    <col min="13578" max="13578" width="14.7109375" customWidth="1"/>
    <col min="13579" max="13579" width="15.28515625" customWidth="1"/>
    <col min="13580" max="13580" width="12.85546875" customWidth="1"/>
    <col min="13581" max="13581" width="13.5703125" customWidth="1"/>
    <col min="13582" max="13582" width="17.5703125" customWidth="1"/>
    <col min="13583" max="13583" width="13.5703125" customWidth="1"/>
    <col min="13584" max="13584" width="13.42578125" customWidth="1"/>
    <col min="13585" max="13585" width="15.5703125" bestFit="1" customWidth="1"/>
    <col min="13586" max="13586" width="18.42578125" bestFit="1" customWidth="1"/>
    <col min="13587" max="13587" width="14.5703125" bestFit="1" customWidth="1"/>
    <col min="13588" max="13588" width="11.5703125" bestFit="1" customWidth="1"/>
    <col min="13822" max="13823" width="29.42578125" customWidth="1"/>
    <col min="13824" max="13826" width="25.28515625" customWidth="1"/>
    <col min="13827" max="13827" width="16.7109375" bestFit="1" customWidth="1"/>
    <col min="13828" max="13828" width="25.28515625" customWidth="1"/>
    <col min="13829" max="13829" width="21.7109375" customWidth="1"/>
    <col min="13830" max="13830" width="25.85546875" customWidth="1"/>
    <col min="13831" max="13831" width="0" hidden="1" customWidth="1"/>
    <col min="13832" max="13832" width="25.85546875" customWidth="1"/>
    <col min="13833" max="13833" width="17.28515625" customWidth="1"/>
    <col min="13834" max="13834" width="14.7109375" customWidth="1"/>
    <col min="13835" max="13835" width="15.28515625" customWidth="1"/>
    <col min="13836" max="13836" width="12.85546875" customWidth="1"/>
    <col min="13837" max="13837" width="13.5703125" customWidth="1"/>
    <col min="13838" max="13838" width="17.5703125" customWidth="1"/>
    <col min="13839" max="13839" width="13.5703125" customWidth="1"/>
    <col min="13840" max="13840" width="13.42578125" customWidth="1"/>
    <col min="13841" max="13841" width="15.5703125" bestFit="1" customWidth="1"/>
    <col min="13842" max="13842" width="18.42578125" bestFit="1" customWidth="1"/>
    <col min="13843" max="13843" width="14.5703125" bestFit="1" customWidth="1"/>
    <col min="13844" max="13844" width="11.5703125" bestFit="1" customWidth="1"/>
    <col min="14078" max="14079" width="29.42578125" customWidth="1"/>
    <col min="14080" max="14082" width="25.28515625" customWidth="1"/>
    <col min="14083" max="14083" width="16.7109375" bestFit="1" customWidth="1"/>
    <col min="14084" max="14084" width="25.28515625" customWidth="1"/>
    <col min="14085" max="14085" width="21.7109375" customWidth="1"/>
    <col min="14086" max="14086" width="25.85546875" customWidth="1"/>
    <col min="14087" max="14087" width="0" hidden="1" customWidth="1"/>
    <col min="14088" max="14088" width="25.85546875" customWidth="1"/>
    <col min="14089" max="14089" width="17.28515625" customWidth="1"/>
    <col min="14090" max="14090" width="14.7109375" customWidth="1"/>
    <col min="14091" max="14091" width="15.28515625" customWidth="1"/>
    <col min="14092" max="14092" width="12.85546875" customWidth="1"/>
    <col min="14093" max="14093" width="13.5703125" customWidth="1"/>
    <col min="14094" max="14094" width="17.5703125" customWidth="1"/>
    <col min="14095" max="14095" width="13.5703125" customWidth="1"/>
    <col min="14096" max="14096" width="13.42578125" customWidth="1"/>
    <col min="14097" max="14097" width="15.5703125" bestFit="1" customWidth="1"/>
    <col min="14098" max="14098" width="18.42578125" bestFit="1" customWidth="1"/>
    <col min="14099" max="14099" width="14.5703125" bestFit="1" customWidth="1"/>
    <col min="14100" max="14100" width="11.5703125" bestFit="1" customWidth="1"/>
    <col min="14334" max="14335" width="29.42578125" customWidth="1"/>
    <col min="14336" max="14338" width="25.28515625" customWidth="1"/>
    <col min="14339" max="14339" width="16.7109375" bestFit="1" customWidth="1"/>
    <col min="14340" max="14340" width="25.28515625" customWidth="1"/>
    <col min="14341" max="14341" width="21.7109375" customWidth="1"/>
    <col min="14342" max="14342" width="25.85546875" customWidth="1"/>
    <col min="14343" max="14343" width="0" hidden="1" customWidth="1"/>
    <col min="14344" max="14344" width="25.85546875" customWidth="1"/>
    <col min="14345" max="14345" width="17.28515625" customWidth="1"/>
    <col min="14346" max="14346" width="14.7109375" customWidth="1"/>
    <col min="14347" max="14347" width="15.28515625" customWidth="1"/>
    <col min="14348" max="14348" width="12.85546875" customWidth="1"/>
    <col min="14349" max="14349" width="13.5703125" customWidth="1"/>
    <col min="14350" max="14350" width="17.5703125" customWidth="1"/>
    <col min="14351" max="14351" width="13.5703125" customWidth="1"/>
    <col min="14352" max="14352" width="13.42578125" customWidth="1"/>
    <col min="14353" max="14353" width="15.5703125" bestFit="1" customWidth="1"/>
    <col min="14354" max="14354" width="18.42578125" bestFit="1" customWidth="1"/>
    <col min="14355" max="14355" width="14.5703125" bestFit="1" customWidth="1"/>
    <col min="14356" max="14356" width="11.5703125" bestFit="1" customWidth="1"/>
    <col min="14590" max="14591" width="29.42578125" customWidth="1"/>
    <col min="14592" max="14594" width="25.28515625" customWidth="1"/>
    <col min="14595" max="14595" width="16.7109375" bestFit="1" customWidth="1"/>
    <col min="14596" max="14596" width="25.28515625" customWidth="1"/>
    <col min="14597" max="14597" width="21.7109375" customWidth="1"/>
    <col min="14598" max="14598" width="25.85546875" customWidth="1"/>
    <col min="14599" max="14599" width="0" hidden="1" customWidth="1"/>
    <col min="14600" max="14600" width="25.85546875" customWidth="1"/>
    <col min="14601" max="14601" width="17.28515625" customWidth="1"/>
    <col min="14602" max="14602" width="14.7109375" customWidth="1"/>
    <col min="14603" max="14603" width="15.28515625" customWidth="1"/>
    <col min="14604" max="14604" width="12.85546875" customWidth="1"/>
    <col min="14605" max="14605" width="13.5703125" customWidth="1"/>
    <col min="14606" max="14606" width="17.5703125" customWidth="1"/>
    <col min="14607" max="14607" width="13.5703125" customWidth="1"/>
    <col min="14608" max="14608" width="13.42578125" customWidth="1"/>
    <col min="14609" max="14609" width="15.5703125" bestFit="1" customWidth="1"/>
    <col min="14610" max="14610" width="18.42578125" bestFit="1" customWidth="1"/>
    <col min="14611" max="14611" width="14.5703125" bestFit="1" customWidth="1"/>
    <col min="14612" max="14612" width="11.5703125" bestFit="1" customWidth="1"/>
    <col min="14846" max="14847" width="29.42578125" customWidth="1"/>
    <col min="14848" max="14850" width="25.28515625" customWidth="1"/>
    <col min="14851" max="14851" width="16.7109375" bestFit="1" customWidth="1"/>
    <col min="14852" max="14852" width="25.28515625" customWidth="1"/>
    <col min="14853" max="14853" width="21.7109375" customWidth="1"/>
    <col min="14854" max="14854" width="25.85546875" customWidth="1"/>
    <col min="14855" max="14855" width="0" hidden="1" customWidth="1"/>
    <col min="14856" max="14856" width="25.85546875" customWidth="1"/>
    <col min="14857" max="14857" width="17.28515625" customWidth="1"/>
    <col min="14858" max="14858" width="14.7109375" customWidth="1"/>
    <col min="14859" max="14859" width="15.28515625" customWidth="1"/>
    <col min="14860" max="14860" width="12.85546875" customWidth="1"/>
    <col min="14861" max="14861" width="13.5703125" customWidth="1"/>
    <col min="14862" max="14862" width="17.5703125" customWidth="1"/>
    <col min="14863" max="14863" width="13.5703125" customWidth="1"/>
    <col min="14864" max="14864" width="13.42578125" customWidth="1"/>
    <col min="14865" max="14865" width="15.5703125" bestFit="1" customWidth="1"/>
    <col min="14866" max="14866" width="18.42578125" bestFit="1" customWidth="1"/>
    <col min="14867" max="14867" width="14.5703125" bestFit="1" customWidth="1"/>
    <col min="14868" max="14868" width="11.5703125" bestFit="1" customWidth="1"/>
    <col min="15102" max="15103" width="29.42578125" customWidth="1"/>
    <col min="15104" max="15106" width="25.28515625" customWidth="1"/>
    <col min="15107" max="15107" width="16.7109375" bestFit="1" customWidth="1"/>
    <col min="15108" max="15108" width="25.28515625" customWidth="1"/>
    <col min="15109" max="15109" width="21.7109375" customWidth="1"/>
    <col min="15110" max="15110" width="25.85546875" customWidth="1"/>
    <col min="15111" max="15111" width="0" hidden="1" customWidth="1"/>
    <col min="15112" max="15112" width="25.85546875" customWidth="1"/>
    <col min="15113" max="15113" width="17.28515625" customWidth="1"/>
    <col min="15114" max="15114" width="14.7109375" customWidth="1"/>
    <col min="15115" max="15115" width="15.28515625" customWidth="1"/>
    <col min="15116" max="15116" width="12.85546875" customWidth="1"/>
    <col min="15117" max="15117" width="13.5703125" customWidth="1"/>
    <col min="15118" max="15118" width="17.5703125" customWidth="1"/>
    <col min="15119" max="15119" width="13.5703125" customWidth="1"/>
    <col min="15120" max="15120" width="13.42578125" customWidth="1"/>
    <col min="15121" max="15121" width="15.5703125" bestFit="1" customWidth="1"/>
    <col min="15122" max="15122" width="18.42578125" bestFit="1" customWidth="1"/>
    <col min="15123" max="15123" width="14.5703125" bestFit="1" customWidth="1"/>
    <col min="15124" max="15124" width="11.5703125" bestFit="1" customWidth="1"/>
    <col min="15358" max="15359" width="29.42578125" customWidth="1"/>
    <col min="15360" max="15362" width="25.28515625" customWidth="1"/>
    <col min="15363" max="15363" width="16.7109375" bestFit="1" customWidth="1"/>
    <col min="15364" max="15364" width="25.28515625" customWidth="1"/>
    <col min="15365" max="15365" width="21.7109375" customWidth="1"/>
    <col min="15366" max="15366" width="25.85546875" customWidth="1"/>
    <col min="15367" max="15367" width="0" hidden="1" customWidth="1"/>
    <col min="15368" max="15368" width="25.85546875" customWidth="1"/>
    <col min="15369" max="15369" width="17.28515625" customWidth="1"/>
    <col min="15370" max="15370" width="14.7109375" customWidth="1"/>
    <col min="15371" max="15371" width="15.28515625" customWidth="1"/>
    <col min="15372" max="15372" width="12.85546875" customWidth="1"/>
    <col min="15373" max="15373" width="13.5703125" customWidth="1"/>
    <col min="15374" max="15374" width="17.5703125" customWidth="1"/>
    <col min="15375" max="15375" width="13.5703125" customWidth="1"/>
    <col min="15376" max="15376" width="13.42578125" customWidth="1"/>
    <col min="15377" max="15377" width="15.5703125" bestFit="1" customWidth="1"/>
    <col min="15378" max="15378" width="18.42578125" bestFit="1" customWidth="1"/>
    <col min="15379" max="15379" width="14.5703125" bestFit="1" customWidth="1"/>
    <col min="15380" max="15380" width="11.5703125" bestFit="1" customWidth="1"/>
    <col min="15614" max="15615" width="29.42578125" customWidth="1"/>
    <col min="15616" max="15618" width="25.28515625" customWidth="1"/>
    <col min="15619" max="15619" width="16.7109375" bestFit="1" customWidth="1"/>
    <col min="15620" max="15620" width="25.28515625" customWidth="1"/>
    <col min="15621" max="15621" width="21.7109375" customWidth="1"/>
    <col min="15622" max="15622" width="25.85546875" customWidth="1"/>
    <col min="15623" max="15623" width="0" hidden="1" customWidth="1"/>
    <col min="15624" max="15624" width="25.85546875" customWidth="1"/>
    <col min="15625" max="15625" width="17.28515625" customWidth="1"/>
    <col min="15626" max="15626" width="14.7109375" customWidth="1"/>
    <col min="15627" max="15627" width="15.28515625" customWidth="1"/>
    <col min="15628" max="15628" width="12.85546875" customWidth="1"/>
    <col min="15629" max="15629" width="13.5703125" customWidth="1"/>
    <col min="15630" max="15630" width="17.5703125" customWidth="1"/>
    <col min="15631" max="15631" width="13.5703125" customWidth="1"/>
    <col min="15632" max="15632" width="13.42578125" customWidth="1"/>
    <col min="15633" max="15633" width="15.5703125" bestFit="1" customWidth="1"/>
    <col min="15634" max="15634" width="18.42578125" bestFit="1" customWidth="1"/>
    <col min="15635" max="15635" width="14.5703125" bestFit="1" customWidth="1"/>
    <col min="15636" max="15636" width="11.5703125" bestFit="1" customWidth="1"/>
    <col min="15870" max="15871" width="29.42578125" customWidth="1"/>
    <col min="15872" max="15874" width="25.28515625" customWidth="1"/>
    <col min="15875" max="15875" width="16.7109375" bestFit="1" customWidth="1"/>
    <col min="15876" max="15876" width="25.28515625" customWidth="1"/>
    <col min="15877" max="15877" width="21.7109375" customWidth="1"/>
    <col min="15878" max="15878" width="25.85546875" customWidth="1"/>
    <col min="15879" max="15879" width="0" hidden="1" customWidth="1"/>
    <col min="15880" max="15880" width="25.85546875" customWidth="1"/>
    <col min="15881" max="15881" width="17.28515625" customWidth="1"/>
    <col min="15882" max="15882" width="14.7109375" customWidth="1"/>
    <col min="15883" max="15883" width="15.28515625" customWidth="1"/>
    <col min="15884" max="15884" width="12.85546875" customWidth="1"/>
    <col min="15885" max="15885" width="13.5703125" customWidth="1"/>
    <col min="15886" max="15886" width="17.5703125" customWidth="1"/>
    <col min="15887" max="15887" width="13.5703125" customWidth="1"/>
    <col min="15888" max="15888" width="13.42578125" customWidth="1"/>
    <col min="15889" max="15889" width="15.5703125" bestFit="1" customWidth="1"/>
    <col min="15890" max="15890" width="18.42578125" bestFit="1" customWidth="1"/>
    <col min="15891" max="15891" width="14.5703125" bestFit="1" customWidth="1"/>
    <col min="15892" max="15892" width="11.5703125" bestFit="1" customWidth="1"/>
    <col min="16126" max="16127" width="29.42578125" customWidth="1"/>
    <col min="16128" max="16130" width="25.28515625" customWidth="1"/>
    <col min="16131" max="16131" width="16.7109375" bestFit="1" customWidth="1"/>
    <col min="16132" max="16132" width="25.28515625" customWidth="1"/>
    <col min="16133" max="16133" width="21.7109375" customWidth="1"/>
    <col min="16134" max="16134" width="25.85546875" customWidth="1"/>
    <col min="16135" max="16135" width="0" hidden="1" customWidth="1"/>
    <col min="16136" max="16136" width="25.85546875" customWidth="1"/>
    <col min="16137" max="16137" width="17.28515625" customWidth="1"/>
    <col min="16138" max="16138" width="14.7109375" customWidth="1"/>
    <col min="16139" max="16139" width="15.28515625" customWidth="1"/>
    <col min="16140" max="16140" width="12.85546875" customWidth="1"/>
    <col min="16141" max="16141" width="13.5703125" customWidth="1"/>
    <col min="16142" max="16142" width="17.5703125" customWidth="1"/>
    <col min="16143" max="16143" width="13.5703125" customWidth="1"/>
    <col min="16144" max="16144" width="13.42578125" customWidth="1"/>
    <col min="16145" max="16145" width="15.5703125" bestFit="1" customWidth="1"/>
    <col min="16146" max="16146" width="18.42578125" bestFit="1" customWidth="1"/>
    <col min="16147" max="16147" width="14.5703125" bestFit="1" customWidth="1"/>
    <col min="16148" max="16148" width="11.5703125" bestFit="1" customWidth="1"/>
  </cols>
  <sheetData>
    <row r="1" spans="1:21" ht="19.5" customHeight="1" x14ac:dyDescent="0.25">
      <c r="A1" s="484"/>
      <c r="B1" s="485"/>
      <c r="C1" s="485"/>
      <c r="D1" s="485"/>
      <c r="E1" s="485"/>
      <c r="F1" s="490" t="s">
        <v>0</v>
      </c>
      <c r="G1" s="491"/>
      <c r="H1" s="491"/>
      <c r="I1" s="491"/>
      <c r="J1" s="491"/>
      <c r="K1" s="491"/>
      <c r="L1" s="491"/>
      <c r="M1" s="491"/>
      <c r="N1" s="491"/>
      <c r="O1" s="491"/>
      <c r="P1" s="491"/>
      <c r="Q1" s="491"/>
      <c r="R1" s="491"/>
      <c r="S1" s="491"/>
      <c r="T1" s="492"/>
    </row>
    <row r="2" spans="1:21" ht="19.5" customHeight="1" x14ac:dyDescent="0.25">
      <c r="A2" s="486"/>
      <c r="B2" s="487"/>
      <c r="C2" s="487"/>
      <c r="D2" s="487"/>
      <c r="E2" s="487"/>
      <c r="F2" s="493" t="s">
        <v>102</v>
      </c>
      <c r="G2" s="494"/>
      <c r="H2" s="494"/>
      <c r="I2" s="494"/>
      <c r="J2" s="494"/>
      <c r="K2" s="494"/>
      <c r="L2" s="494"/>
      <c r="M2" s="494"/>
      <c r="N2" s="494"/>
      <c r="O2" s="494"/>
      <c r="P2" s="494"/>
      <c r="Q2" s="494"/>
      <c r="R2" s="494"/>
      <c r="S2" s="494"/>
      <c r="T2" s="495"/>
    </row>
    <row r="3" spans="1:21" ht="19.5" customHeight="1" x14ac:dyDescent="0.25">
      <c r="A3" s="486"/>
      <c r="B3" s="487"/>
      <c r="C3" s="487"/>
      <c r="D3" s="487"/>
      <c r="E3" s="487"/>
      <c r="F3" s="84" t="s">
        <v>33</v>
      </c>
      <c r="G3" s="496" t="s">
        <v>137</v>
      </c>
      <c r="H3" s="496"/>
      <c r="I3" s="496"/>
      <c r="J3" s="496"/>
      <c r="K3" s="496"/>
      <c r="L3" s="496"/>
      <c r="M3" s="496"/>
      <c r="N3" s="496"/>
      <c r="O3" s="496"/>
      <c r="P3" s="496"/>
      <c r="Q3" s="496"/>
      <c r="R3" s="496"/>
      <c r="S3" s="496"/>
      <c r="T3" s="497"/>
    </row>
    <row r="4" spans="1:21" ht="19.5" customHeight="1" thickBot="1" x14ac:dyDescent="0.3">
      <c r="A4" s="488"/>
      <c r="B4" s="489"/>
      <c r="C4" s="489"/>
      <c r="D4" s="489"/>
      <c r="E4" s="487"/>
      <c r="F4" s="84" t="s">
        <v>34</v>
      </c>
      <c r="G4" s="496">
        <v>2016</v>
      </c>
      <c r="H4" s="496"/>
      <c r="I4" s="496"/>
      <c r="J4" s="496"/>
      <c r="K4" s="496"/>
      <c r="L4" s="496"/>
      <c r="M4" s="496"/>
      <c r="N4" s="496"/>
      <c r="O4" s="496"/>
      <c r="P4" s="496"/>
      <c r="Q4" s="496"/>
      <c r="R4" s="496"/>
      <c r="S4" s="496"/>
      <c r="T4" s="497"/>
    </row>
    <row r="5" spans="1:21" ht="29.25" customHeight="1" x14ac:dyDescent="0.25">
      <c r="A5" s="498" t="s">
        <v>42</v>
      </c>
      <c r="B5" s="498" t="s">
        <v>43</v>
      </c>
      <c r="C5" s="500" t="s">
        <v>44</v>
      </c>
      <c r="D5" s="502" t="s">
        <v>45</v>
      </c>
      <c r="E5" s="504" t="s">
        <v>46</v>
      </c>
      <c r="F5" s="509" t="s">
        <v>47</v>
      </c>
      <c r="G5" s="510"/>
      <c r="H5" s="510"/>
      <c r="I5" s="510"/>
      <c r="J5" s="510"/>
      <c r="K5" s="510"/>
      <c r="L5" s="510" t="s">
        <v>50</v>
      </c>
      <c r="M5" s="510"/>
      <c r="N5" s="510"/>
      <c r="O5" s="510"/>
      <c r="P5" s="510" t="s">
        <v>55</v>
      </c>
      <c r="Q5" s="510"/>
      <c r="R5" s="510"/>
      <c r="S5" s="510"/>
      <c r="T5" s="511"/>
    </row>
    <row r="6" spans="1:21" ht="54.75" customHeight="1" thickBot="1" x14ac:dyDescent="0.3">
      <c r="A6" s="499" t="s">
        <v>35</v>
      </c>
      <c r="B6" s="499"/>
      <c r="C6" s="501"/>
      <c r="D6" s="503"/>
      <c r="E6" s="505"/>
      <c r="F6" s="168" t="s">
        <v>132</v>
      </c>
      <c r="G6" s="102" t="s">
        <v>214</v>
      </c>
      <c r="H6" s="102" t="s">
        <v>213</v>
      </c>
      <c r="I6" s="102" t="s">
        <v>49</v>
      </c>
      <c r="J6" s="102" t="s">
        <v>48</v>
      </c>
      <c r="K6" s="102" t="s">
        <v>49</v>
      </c>
      <c r="L6" s="102" t="s">
        <v>51</v>
      </c>
      <c r="M6" s="102" t="s">
        <v>52</v>
      </c>
      <c r="N6" s="102" t="s">
        <v>53</v>
      </c>
      <c r="O6" s="102" t="s">
        <v>54</v>
      </c>
      <c r="P6" s="102" t="s">
        <v>56</v>
      </c>
      <c r="Q6" s="102" t="s">
        <v>57</v>
      </c>
      <c r="R6" s="102" t="s">
        <v>58</v>
      </c>
      <c r="S6" s="102" t="s">
        <v>59</v>
      </c>
      <c r="T6" s="103" t="s">
        <v>179</v>
      </c>
      <c r="U6" s="103" t="s">
        <v>178</v>
      </c>
    </row>
    <row r="7" spans="1:21" ht="35.450000000000003" customHeight="1" x14ac:dyDescent="0.25">
      <c r="A7" s="483">
        <v>1</v>
      </c>
      <c r="B7" s="475" t="s">
        <v>133</v>
      </c>
      <c r="C7" s="469" t="s">
        <v>115</v>
      </c>
      <c r="D7" s="85" t="s">
        <v>110</v>
      </c>
      <c r="E7" s="86">
        <v>4</v>
      </c>
      <c r="F7" s="167">
        <v>0.5</v>
      </c>
      <c r="G7" s="167">
        <v>0.5</v>
      </c>
      <c r="H7" s="190">
        <v>0.25</v>
      </c>
      <c r="I7" s="190">
        <v>0.5</v>
      </c>
      <c r="J7" s="481"/>
      <c r="K7" s="190"/>
      <c r="L7" s="481" t="s">
        <v>105</v>
      </c>
      <c r="M7" s="481" t="s">
        <v>105</v>
      </c>
      <c r="N7" s="481" t="s">
        <v>105</v>
      </c>
      <c r="O7" s="482" t="s">
        <v>111</v>
      </c>
      <c r="P7" s="478">
        <v>3861626</v>
      </c>
      <c r="Q7" s="478">
        <v>4118375</v>
      </c>
      <c r="R7" s="482" t="s">
        <v>112</v>
      </c>
      <c r="S7" s="482" t="s">
        <v>113</v>
      </c>
      <c r="T7" s="462">
        <v>7980001</v>
      </c>
      <c r="U7" s="506" t="s">
        <v>186</v>
      </c>
    </row>
    <row r="8" spans="1:21" ht="35.450000000000003" customHeight="1" x14ac:dyDescent="0.25">
      <c r="A8" s="465"/>
      <c r="B8" s="476"/>
      <c r="C8" s="470"/>
      <c r="D8" s="88" t="s">
        <v>114</v>
      </c>
      <c r="E8" s="86">
        <v>893503922</v>
      </c>
      <c r="F8" s="86">
        <v>187433922</v>
      </c>
      <c r="G8" s="86">
        <v>187433922</v>
      </c>
      <c r="H8" s="265">
        <v>125436489</v>
      </c>
      <c r="I8" s="265">
        <v>145330130</v>
      </c>
      <c r="J8" s="473"/>
      <c r="K8" s="265"/>
      <c r="L8" s="473"/>
      <c r="M8" s="473"/>
      <c r="N8" s="473"/>
      <c r="O8" s="384"/>
      <c r="P8" s="479"/>
      <c r="Q8" s="479"/>
      <c r="R8" s="384"/>
      <c r="S8" s="384"/>
      <c r="T8" s="463"/>
      <c r="U8" s="507"/>
    </row>
    <row r="9" spans="1:21" ht="35.450000000000003" customHeight="1" x14ac:dyDescent="0.25">
      <c r="A9" s="465"/>
      <c r="B9" s="476"/>
      <c r="C9" s="470"/>
      <c r="D9" s="88" t="s">
        <v>36</v>
      </c>
      <c r="E9" s="537">
        <v>0</v>
      </c>
      <c r="F9" s="537">
        <v>0</v>
      </c>
      <c r="G9" s="537">
        <v>0</v>
      </c>
      <c r="H9" s="537">
        <v>0</v>
      </c>
      <c r="I9" s="537">
        <v>0</v>
      </c>
      <c r="J9" s="473"/>
      <c r="K9" s="90"/>
      <c r="L9" s="473"/>
      <c r="M9" s="473"/>
      <c r="N9" s="473"/>
      <c r="O9" s="384"/>
      <c r="P9" s="479"/>
      <c r="Q9" s="479"/>
      <c r="R9" s="384"/>
      <c r="S9" s="384"/>
      <c r="T9" s="463"/>
      <c r="U9" s="507"/>
    </row>
    <row r="10" spans="1:21" ht="35.450000000000003" customHeight="1" thickBot="1" x14ac:dyDescent="0.3">
      <c r="A10" s="465"/>
      <c r="B10" s="477"/>
      <c r="C10" s="471"/>
      <c r="D10" s="91" t="s">
        <v>37</v>
      </c>
      <c r="E10" s="536">
        <v>0</v>
      </c>
      <c r="F10" s="536">
        <v>0</v>
      </c>
      <c r="G10" s="536">
        <v>0</v>
      </c>
      <c r="H10" s="536">
        <v>0</v>
      </c>
      <c r="I10" s="536">
        <v>0</v>
      </c>
      <c r="J10" s="474"/>
      <c r="K10" s="92"/>
      <c r="L10" s="474"/>
      <c r="M10" s="474"/>
      <c r="N10" s="474"/>
      <c r="O10" s="461"/>
      <c r="P10" s="480"/>
      <c r="Q10" s="480"/>
      <c r="R10" s="461"/>
      <c r="S10" s="461"/>
      <c r="T10" s="464"/>
      <c r="U10" s="508"/>
    </row>
    <row r="11" spans="1:21" ht="35.450000000000003" customHeight="1" x14ac:dyDescent="0.25">
      <c r="A11" s="465">
        <v>2</v>
      </c>
      <c r="B11" s="475" t="s">
        <v>134</v>
      </c>
      <c r="C11" s="469" t="s">
        <v>154</v>
      </c>
      <c r="D11" s="85" t="s">
        <v>110</v>
      </c>
      <c r="E11" s="191">
        <v>6</v>
      </c>
      <c r="F11" s="191">
        <v>1</v>
      </c>
      <c r="G11" s="191">
        <v>1</v>
      </c>
      <c r="H11" s="93">
        <v>0.55000000000000004</v>
      </c>
      <c r="I11" s="93">
        <v>1</v>
      </c>
      <c r="J11" s="472"/>
      <c r="K11" s="93"/>
      <c r="L11" s="472" t="s">
        <v>105</v>
      </c>
      <c r="M11" s="472" t="s">
        <v>105</v>
      </c>
      <c r="N11" s="472" t="s">
        <v>105</v>
      </c>
      <c r="O11" s="398" t="s">
        <v>111</v>
      </c>
      <c r="P11" s="478">
        <v>3861626</v>
      </c>
      <c r="Q11" s="478">
        <v>4118375</v>
      </c>
      <c r="R11" s="398" t="s">
        <v>112</v>
      </c>
      <c r="S11" s="398" t="s">
        <v>113</v>
      </c>
      <c r="T11" s="462">
        <v>7980001</v>
      </c>
      <c r="U11" s="506" t="s">
        <v>187</v>
      </c>
    </row>
    <row r="12" spans="1:21" ht="35.450000000000003" customHeight="1" x14ac:dyDescent="0.25">
      <c r="A12" s="465"/>
      <c r="B12" s="476"/>
      <c r="C12" s="470"/>
      <c r="D12" s="88" t="s">
        <v>114</v>
      </c>
      <c r="E12" s="86">
        <v>591775000</v>
      </c>
      <c r="F12" s="86">
        <v>144000000</v>
      </c>
      <c r="G12" s="86">
        <v>71126000</v>
      </c>
      <c r="H12" s="266">
        <v>25633431</v>
      </c>
      <c r="I12" s="266">
        <v>42516274</v>
      </c>
      <c r="J12" s="473"/>
      <c r="K12" s="266"/>
      <c r="L12" s="473"/>
      <c r="M12" s="473"/>
      <c r="N12" s="473"/>
      <c r="O12" s="384"/>
      <c r="P12" s="479"/>
      <c r="Q12" s="479"/>
      <c r="R12" s="384"/>
      <c r="S12" s="384"/>
      <c r="T12" s="463"/>
      <c r="U12" s="507"/>
    </row>
    <row r="13" spans="1:21" ht="35.450000000000003" customHeight="1" x14ac:dyDescent="0.25">
      <c r="A13" s="465"/>
      <c r="B13" s="476"/>
      <c r="C13" s="470"/>
      <c r="D13" s="88" t="s">
        <v>36</v>
      </c>
      <c r="E13" s="537">
        <v>0</v>
      </c>
      <c r="F13" s="537">
        <v>0</v>
      </c>
      <c r="G13" s="537">
        <v>0</v>
      </c>
      <c r="H13" s="537">
        <v>0</v>
      </c>
      <c r="I13" s="537">
        <v>0</v>
      </c>
      <c r="J13" s="473"/>
      <c r="K13" s="90"/>
      <c r="L13" s="473"/>
      <c r="M13" s="473"/>
      <c r="N13" s="473"/>
      <c r="O13" s="384"/>
      <c r="P13" s="479"/>
      <c r="Q13" s="479"/>
      <c r="R13" s="384"/>
      <c r="S13" s="384"/>
      <c r="T13" s="463"/>
      <c r="U13" s="507"/>
    </row>
    <row r="14" spans="1:21" ht="35.450000000000003" customHeight="1" thickBot="1" x14ac:dyDescent="0.3">
      <c r="A14" s="465"/>
      <c r="B14" s="477"/>
      <c r="C14" s="471"/>
      <c r="D14" s="91" t="s">
        <v>37</v>
      </c>
      <c r="E14" s="536">
        <v>0</v>
      </c>
      <c r="F14" s="536">
        <v>0</v>
      </c>
      <c r="G14" s="536">
        <v>0</v>
      </c>
      <c r="H14" s="536">
        <v>0</v>
      </c>
      <c r="I14" s="536">
        <v>0</v>
      </c>
      <c r="J14" s="474"/>
      <c r="K14" s="92"/>
      <c r="L14" s="474"/>
      <c r="M14" s="474"/>
      <c r="N14" s="474"/>
      <c r="O14" s="461"/>
      <c r="P14" s="480"/>
      <c r="Q14" s="480"/>
      <c r="R14" s="461"/>
      <c r="S14" s="461"/>
      <c r="T14" s="464"/>
      <c r="U14" s="508"/>
    </row>
    <row r="15" spans="1:21" ht="35.450000000000003" customHeight="1" x14ac:dyDescent="0.25">
      <c r="A15" s="465">
        <v>3</v>
      </c>
      <c r="B15" s="475" t="s">
        <v>135</v>
      </c>
      <c r="C15" s="469" t="s">
        <v>115</v>
      </c>
      <c r="D15" s="85" t="s">
        <v>110</v>
      </c>
      <c r="E15" s="86">
        <v>10</v>
      </c>
      <c r="F15" s="86">
        <v>2</v>
      </c>
      <c r="G15" s="86">
        <v>2</v>
      </c>
      <c r="H15" s="189">
        <v>1</v>
      </c>
      <c r="I15" s="189">
        <v>2</v>
      </c>
      <c r="J15" s="472"/>
      <c r="K15" s="189"/>
      <c r="L15" s="472" t="s">
        <v>105</v>
      </c>
      <c r="M15" s="472" t="s">
        <v>105</v>
      </c>
      <c r="N15" s="472" t="s">
        <v>105</v>
      </c>
      <c r="O15" s="398" t="s">
        <v>111</v>
      </c>
      <c r="P15" s="478">
        <v>3861626</v>
      </c>
      <c r="Q15" s="478">
        <v>4118375</v>
      </c>
      <c r="R15" s="398" t="s">
        <v>112</v>
      </c>
      <c r="S15" s="398" t="s">
        <v>113</v>
      </c>
      <c r="T15" s="462">
        <v>7980001</v>
      </c>
      <c r="U15" s="506"/>
    </row>
    <row r="16" spans="1:21" ht="35.450000000000003" customHeight="1" x14ac:dyDescent="0.25">
      <c r="A16" s="465"/>
      <c r="B16" s="476"/>
      <c r="C16" s="470"/>
      <c r="D16" s="88" t="s">
        <v>114</v>
      </c>
      <c r="E16" s="541">
        <v>5560844000</v>
      </c>
      <c r="F16" s="541">
        <v>699000000</v>
      </c>
      <c r="G16" s="541">
        <v>551874000</v>
      </c>
      <c r="H16" s="538">
        <v>442251515</v>
      </c>
      <c r="I16" s="538">
        <v>551781180</v>
      </c>
      <c r="J16" s="473"/>
      <c r="K16" s="89"/>
      <c r="L16" s="473"/>
      <c r="M16" s="473"/>
      <c r="N16" s="473"/>
      <c r="O16" s="384"/>
      <c r="P16" s="479"/>
      <c r="Q16" s="479"/>
      <c r="R16" s="384"/>
      <c r="S16" s="384"/>
      <c r="T16" s="463"/>
      <c r="U16" s="507"/>
    </row>
    <row r="17" spans="1:21" ht="35.450000000000003" customHeight="1" x14ac:dyDescent="0.25">
      <c r="A17" s="465"/>
      <c r="B17" s="476"/>
      <c r="C17" s="470"/>
      <c r="D17" s="88" t="s">
        <v>36</v>
      </c>
      <c r="E17" s="537">
        <v>0</v>
      </c>
      <c r="F17" s="537">
        <v>0</v>
      </c>
      <c r="G17" s="537">
        <v>0</v>
      </c>
      <c r="H17" s="537">
        <v>0</v>
      </c>
      <c r="I17" s="537">
        <v>0</v>
      </c>
      <c r="J17" s="473"/>
      <c r="K17" s="90"/>
      <c r="L17" s="473"/>
      <c r="M17" s="473"/>
      <c r="N17" s="473"/>
      <c r="O17" s="384"/>
      <c r="P17" s="479"/>
      <c r="Q17" s="479"/>
      <c r="R17" s="384"/>
      <c r="S17" s="384"/>
      <c r="T17" s="463"/>
      <c r="U17" s="507"/>
    </row>
    <row r="18" spans="1:21" ht="35.450000000000003" customHeight="1" thickBot="1" x14ac:dyDescent="0.3">
      <c r="A18" s="465"/>
      <c r="B18" s="477"/>
      <c r="C18" s="471"/>
      <c r="D18" s="91" t="s">
        <v>37</v>
      </c>
      <c r="E18" s="536">
        <v>0</v>
      </c>
      <c r="F18" s="536">
        <v>0</v>
      </c>
      <c r="G18" s="536">
        <v>0</v>
      </c>
      <c r="H18" s="536">
        <v>0</v>
      </c>
      <c r="I18" s="536">
        <v>0</v>
      </c>
      <c r="J18" s="474"/>
      <c r="K18" s="92"/>
      <c r="L18" s="474"/>
      <c r="M18" s="474"/>
      <c r="N18" s="474"/>
      <c r="O18" s="461"/>
      <c r="P18" s="480"/>
      <c r="Q18" s="480"/>
      <c r="R18" s="461"/>
      <c r="S18" s="461"/>
      <c r="T18" s="464"/>
      <c r="U18" s="508"/>
    </row>
    <row r="19" spans="1:21" ht="35.450000000000003" customHeight="1" x14ac:dyDescent="0.25">
      <c r="A19" s="465">
        <v>4</v>
      </c>
      <c r="B19" s="475" t="s">
        <v>123</v>
      </c>
      <c r="C19" s="469" t="s">
        <v>115</v>
      </c>
      <c r="D19" s="85" t="s">
        <v>110</v>
      </c>
      <c r="E19" s="540">
        <v>10</v>
      </c>
      <c r="F19" s="540">
        <v>1</v>
      </c>
      <c r="G19" s="540">
        <v>1</v>
      </c>
      <c r="H19" s="93">
        <v>0.5</v>
      </c>
      <c r="I19" s="93">
        <v>1</v>
      </c>
      <c r="J19" s="472"/>
      <c r="K19" s="93"/>
      <c r="L19" s="472" t="s">
        <v>105</v>
      </c>
      <c r="M19" s="472" t="s">
        <v>105</v>
      </c>
      <c r="N19" s="472" t="s">
        <v>105</v>
      </c>
      <c r="O19" s="398" t="s">
        <v>111</v>
      </c>
      <c r="P19" s="478">
        <v>3861626</v>
      </c>
      <c r="Q19" s="478">
        <v>4118375</v>
      </c>
      <c r="R19" s="398" t="s">
        <v>112</v>
      </c>
      <c r="S19" s="398" t="s">
        <v>113</v>
      </c>
      <c r="T19" s="462">
        <v>7980001</v>
      </c>
      <c r="U19" s="506"/>
    </row>
    <row r="20" spans="1:21" ht="35.450000000000003" customHeight="1" x14ac:dyDescent="0.25">
      <c r="A20" s="465"/>
      <c r="B20" s="476"/>
      <c r="C20" s="470"/>
      <c r="D20" s="88" t="s">
        <v>114</v>
      </c>
      <c r="E20" s="541">
        <v>1251695000</v>
      </c>
      <c r="F20" s="541">
        <v>183000000</v>
      </c>
      <c r="G20" s="541">
        <v>164426239</v>
      </c>
      <c r="H20" s="538">
        <v>91507364</v>
      </c>
      <c r="I20" s="538">
        <v>113597777</v>
      </c>
      <c r="J20" s="473"/>
      <c r="K20" s="89"/>
      <c r="L20" s="473"/>
      <c r="M20" s="473"/>
      <c r="N20" s="473"/>
      <c r="O20" s="384"/>
      <c r="P20" s="479"/>
      <c r="Q20" s="479"/>
      <c r="R20" s="384"/>
      <c r="S20" s="384"/>
      <c r="T20" s="463"/>
      <c r="U20" s="507"/>
    </row>
    <row r="21" spans="1:21" ht="35.450000000000003" customHeight="1" x14ac:dyDescent="0.25">
      <c r="A21" s="465"/>
      <c r="B21" s="476"/>
      <c r="C21" s="470"/>
      <c r="D21" s="88" t="s">
        <v>36</v>
      </c>
      <c r="E21" s="537">
        <v>0</v>
      </c>
      <c r="F21" s="537">
        <v>0</v>
      </c>
      <c r="G21" s="537">
        <v>0</v>
      </c>
      <c r="H21" s="537">
        <v>0</v>
      </c>
      <c r="I21" s="537">
        <v>0</v>
      </c>
      <c r="J21" s="473"/>
      <c r="K21" s="90"/>
      <c r="L21" s="473"/>
      <c r="M21" s="473"/>
      <c r="N21" s="473"/>
      <c r="O21" s="384"/>
      <c r="P21" s="479"/>
      <c r="Q21" s="479"/>
      <c r="R21" s="384"/>
      <c r="S21" s="384"/>
      <c r="T21" s="463"/>
      <c r="U21" s="507"/>
    </row>
    <row r="22" spans="1:21" ht="35.450000000000003" customHeight="1" thickBot="1" x14ac:dyDescent="0.3">
      <c r="A22" s="465"/>
      <c r="B22" s="477"/>
      <c r="C22" s="471"/>
      <c r="D22" s="91" t="s">
        <v>37</v>
      </c>
      <c r="E22" s="536">
        <v>0</v>
      </c>
      <c r="F22" s="536">
        <v>0</v>
      </c>
      <c r="G22" s="536">
        <v>0</v>
      </c>
      <c r="H22" s="536">
        <v>0</v>
      </c>
      <c r="I22" s="536">
        <v>0</v>
      </c>
      <c r="J22" s="474"/>
      <c r="K22" s="92"/>
      <c r="L22" s="474"/>
      <c r="M22" s="474"/>
      <c r="N22" s="474"/>
      <c r="O22" s="461"/>
      <c r="P22" s="480"/>
      <c r="Q22" s="480"/>
      <c r="R22" s="461"/>
      <c r="S22" s="461"/>
      <c r="T22" s="464"/>
      <c r="U22" s="508"/>
    </row>
    <row r="23" spans="1:21" ht="35.450000000000003" customHeight="1" x14ac:dyDescent="0.25">
      <c r="A23" s="465">
        <v>5</v>
      </c>
      <c r="B23" s="475" t="s">
        <v>124</v>
      </c>
      <c r="C23" s="469" t="s">
        <v>115</v>
      </c>
      <c r="D23" s="85" t="s">
        <v>110</v>
      </c>
      <c r="E23" s="540">
        <v>14</v>
      </c>
      <c r="F23" s="540">
        <v>1</v>
      </c>
      <c r="G23" s="540">
        <v>1</v>
      </c>
      <c r="H23" s="93">
        <v>0</v>
      </c>
      <c r="I23" s="93">
        <v>1</v>
      </c>
      <c r="J23" s="472"/>
      <c r="K23" s="93"/>
      <c r="L23" s="472" t="s">
        <v>105</v>
      </c>
      <c r="M23" s="472" t="s">
        <v>105</v>
      </c>
      <c r="N23" s="472" t="s">
        <v>105</v>
      </c>
      <c r="O23" s="398" t="s">
        <v>111</v>
      </c>
      <c r="P23" s="478">
        <v>3861626</v>
      </c>
      <c r="Q23" s="478">
        <v>4118375</v>
      </c>
      <c r="R23" s="398" t="s">
        <v>112</v>
      </c>
      <c r="S23" s="398" t="s">
        <v>113</v>
      </c>
      <c r="T23" s="462">
        <v>7980001</v>
      </c>
      <c r="U23" s="506"/>
    </row>
    <row r="24" spans="1:21" ht="35.450000000000003" customHeight="1" x14ac:dyDescent="0.25">
      <c r="A24" s="465"/>
      <c r="B24" s="476"/>
      <c r="C24" s="470"/>
      <c r="D24" s="88" t="s">
        <v>114</v>
      </c>
      <c r="E24" s="539">
        <v>1876853000</v>
      </c>
      <c r="F24" s="539">
        <v>259000000</v>
      </c>
      <c r="G24" s="539">
        <v>266794422</v>
      </c>
      <c r="H24" s="538">
        <v>154962446</v>
      </c>
      <c r="I24" s="538">
        <v>262322021</v>
      </c>
      <c r="J24" s="473"/>
      <c r="K24" s="89"/>
      <c r="L24" s="473"/>
      <c r="M24" s="473"/>
      <c r="N24" s="473"/>
      <c r="O24" s="384"/>
      <c r="P24" s="479"/>
      <c r="Q24" s="479"/>
      <c r="R24" s="384"/>
      <c r="S24" s="384"/>
      <c r="T24" s="463"/>
      <c r="U24" s="507"/>
    </row>
    <row r="25" spans="1:21" ht="35.450000000000003" customHeight="1" x14ac:dyDescent="0.25">
      <c r="A25" s="465"/>
      <c r="B25" s="476"/>
      <c r="C25" s="470"/>
      <c r="D25" s="88" t="s">
        <v>36</v>
      </c>
      <c r="E25" s="537">
        <v>0</v>
      </c>
      <c r="F25" s="537">
        <v>0</v>
      </c>
      <c r="G25" s="537">
        <v>0</v>
      </c>
      <c r="H25" s="537">
        <v>0</v>
      </c>
      <c r="I25" s="537">
        <v>0</v>
      </c>
      <c r="J25" s="473"/>
      <c r="K25" s="90"/>
      <c r="L25" s="473"/>
      <c r="M25" s="473"/>
      <c r="N25" s="473"/>
      <c r="O25" s="384"/>
      <c r="P25" s="479"/>
      <c r="Q25" s="479"/>
      <c r="R25" s="384"/>
      <c r="S25" s="384"/>
      <c r="T25" s="463"/>
      <c r="U25" s="507"/>
    </row>
    <row r="26" spans="1:21" ht="35.450000000000003" customHeight="1" thickBot="1" x14ac:dyDescent="0.3">
      <c r="A26" s="465"/>
      <c r="B26" s="477"/>
      <c r="C26" s="471"/>
      <c r="D26" s="91" t="s">
        <v>37</v>
      </c>
      <c r="E26" s="536">
        <v>0</v>
      </c>
      <c r="F26" s="536">
        <v>0</v>
      </c>
      <c r="G26" s="536">
        <v>0</v>
      </c>
      <c r="H26" s="536">
        <v>0</v>
      </c>
      <c r="I26" s="536">
        <v>0</v>
      </c>
      <c r="J26" s="474"/>
      <c r="K26" s="92"/>
      <c r="L26" s="474"/>
      <c r="M26" s="474"/>
      <c r="N26" s="474"/>
      <c r="O26" s="461"/>
      <c r="P26" s="480"/>
      <c r="Q26" s="480"/>
      <c r="R26" s="461"/>
      <c r="S26" s="461"/>
      <c r="T26" s="464"/>
      <c r="U26" s="508"/>
    </row>
    <row r="27" spans="1:21" ht="35.450000000000003" customHeight="1" x14ac:dyDescent="0.25">
      <c r="A27" s="465">
        <v>6</v>
      </c>
      <c r="B27" s="466" t="s">
        <v>125</v>
      </c>
      <c r="C27" s="469" t="s">
        <v>115</v>
      </c>
      <c r="D27" s="85" t="s">
        <v>110</v>
      </c>
      <c r="E27" s="540">
        <v>24</v>
      </c>
      <c r="F27" s="540">
        <v>3</v>
      </c>
      <c r="G27" s="540">
        <v>3</v>
      </c>
      <c r="H27" s="267">
        <v>0</v>
      </c>
      <c r="I27" s="267">
        <v>3</v>
      </c>
      <c r="J27" s="472"/>
      <c r="K27" s="267"/>
      <c r="L27" s="472" t="s">
        <v>105</v>
      </c>
      <c r="M27" s="472" t="s">
        <v>105</v>
      </c>
      <c r="N27" s="472" t="s">
        <v>105</v>
      </c>
      <c r="O27" s="398" t="s">
        <v>111</v>
      </c>
      <c r="P27" s="478">
        <v>3861626</v>
      </c>
      <c r="Q27" s="478">
        <v>4118375</v>
      </c>
      <c r="R27" s="398" t="s">
        <v>112</v>
      </c>
      <c r="S27" s="398" t="s">
        <v>113</v>
      </c>
      <c r="T27" s="462">
        <v>7980001</v>
      </c>
      <c r="U27" s="506"/>
    </row>
    <row r="28" spans="1:21" ht="35.450000000000003" customHeight="1" x14ac:dyDescent="0.25">
      <c r="A28" s="465"/>
      <c r="B28" s="467"/>
      <c r="C28" s="470"/>
      <c r="D28" s="88" t="s">
        <v>114</v>
      </c>
      <c r="E28" s="539">
        <v>1220347895</v>
      </c>
      <c r="F28" s="539">
        <v>170999895</v>
      </c>
      <c r="G28" s="539">
        <v>126996034</v>
      </c>
      <c r="H28" s="538">
        <v>53977875</v>
      </c>
      <c r="I28" s="538">
        <v>83301867</v>
      </c>
      <c r="J28" s="473"/>
      <c r="K28" s="89"/>
      <c r="L28" s="473"/>
      <c r="M28" s="473"/>
      <c r="N28" s="473"/>
      <c r="O28" s="384"/>
      <c r="P28" s="479"/>
      <c r="Q28" s="479"/>
      <c r="R28" s="384"/>
      <c r="S28" s="384"/>
      <c r="T28" s="463"/>
      <c r="U28" s="507"/>
    </row>
    <row r="29" spans="1:21" ht="35.450000000000003" customHeight="1" x14ac:dyDescent="0.25">
      <c r="A29" s="465"/>
      <c r="B29" s="467"/>
      <c r="C29" s="470"/>
      <c r="D29" s="88" t="s">
        <v>36</v>
      </c>
      <c r="E29" s="537">
        <v>0</v>
      </c>
      <c r="F29" s="537">
        <v>0</v>
      </c>
      <c r="G29" s="537">
        <v>0</v>
      </c>
      <c r="H29" s="537">
        <v>0</v>
      </c>
      <c r="I29" s="537">
        <v>0</v>
      </c>
      <c r="J29" s="473"/>
      <c r="K29" s="90"/>
      <c r="L29" s="473"/>
      <c r="M29" s="473"/>
      <c r="N29" s="473"/>
      <c r="O29" s="384"/>
      <c r="P29" s="479"/>
      <c r="Q29" s="479"/>
      <c r="R29" s="384"/>
      <c r="S29" s="384"/>
      <c r="T29" s="463"/>
      <c r="U29" s="507"/>
    </row>
    <row r="30" spans="1:21" ht="35.450000000000003" customHeight="1" thickBot="1" x14ac:dyDescent="0.3">
      <c r="A30" s="465"/>
      <c r="B30" s="468"/>
      <c r="C30" s="471"/>
      <c r="D30" s="91" t="s">
        <v>37</v>
      </c>
      <c r="E30" s="536">
        <v>0</v>
      </c>
      <c r="F30" s="536">
        <v>0</v>
      </c>
      <c r="G30" s="536">
        <v>0</v>
      </c>
      <c r="H30" s="536">
        <v>0</v>
      </c>
      <c r="I30" s="536">
        <v>0</v>
      </c>
      <c r="J30" s="474"/>
      <c r="K30" s="92"/>
      <c r="L30" s="474"/>
      <c r="M30" s="474"/>
      <c r="N30" s="474"/>
      <c r="O30" s="461"/>
      <c r="P30" s="480"/>
      <c r="Q30" s="480"/>
      <c r="R30" s="461"/>
      <c r="S30" s="461"/>
      <c r="T30" s="464"/>
      <c r="U30" s="508"/>
    </row>
    <row r="31" spans="1:21" ht="35.450000000000003" customHeight="1" x14ac:dyDescent="0.25">
      <c r="A31" s="535" t="s">
        <v>38</v>
      </c>
      <c r="B31" s="534"/>
      <c r="C31" s="533"/>
      <c r="D31" s="532" t="s">
        <v>39</v>
      </c>
      <c r="E31" s="531">
        <f>+E28+E24+E20+E16+E12+E8</f>
        <v>11395018817</v>
      </c>
      <c r="F31" s="531">
        <f>+F28+F24+F20+F16+F12+F8</f>
        <v>1643433817</v>
      </c>
      <c r="G31" s="531">
        <f>+G28+G24+G20+G16+G12+G8</f>
        <v>1368650617</v>
      </c>
      <c r="H31" s="531">
        <f>+H28+H24+H20+H16+H12+H8</f>
        <v>893769120</v>
      </c>
      <c r="I31" s="531">
        <f>+I28+I24+I20+I16+I12+I8</f>
        <v>1198849249</v>
      </c>
      <c r="J31" s="530">
        <f>+J28+J24+J20+J16+J12+J8</f>
        <v>0</v>
      </c>
      <c r="K31" s="530">
        <f>+K28+K24+K20+K16+K12+K8</f>
        <v>0</v>
      </c>
      <c r="L31" s="529"/>
      <c r="M31" s="528"/>
      <c r="N31" s="528"/>
      <c r="O31" s="528"/>
      <c r="P31" s="528"/>
      <c r="Q31" s="528"/>
      <c r="R31" s="528"/>
      <c r="S31" s="528"/>
      <c r="T31" s="527"/>
    </row>
    <row r="32" spans="1:21" ht="35.450000000000003" customHeight="1" thickBot="1" x14ac:dyDescent="0.3">
      <c r="A32" s="526"/>
      <c r="B32" s="525"/>
      <c r="C32" s="524"/>
      <c r="D32" s="523" t="s">
        <v>40</v>
      </c>
      <c r="E32" s="522">
        <f>+E30+E26+E22+E18+E14+E10</f>
        <v>0</v>
      </c>
      <c r="F32" s="522">
        <f>+F30+F26+F22+F18+F14+F10</f>
        <v>0</v>
      </c>
      <c r="G32" s="522">
        <f>+G30+G26+G22+G18+G14+G10</f>
        <v>0</v>
      </c>
      <c r="H32" s="521">
        <v>0</v>
      </c>
      <c r="I32" s="520"/>
      <c r="J32" s="519"/>
      <c r="K32" s="518">
        <v>0</v>
      </c>
      <c r="L32" s="517"/>
      <c r="M32" s="516"/>
      <c r="N32" s="516"/>
      <c r="O32" s="516"/>
      <c r="P32" s="516"/>
      <c r="Q32" s="516"/>
      <c r="R32" s="516"/>
      <c r="S32" s="516"/>
      <c r="T32" s="515"/>
    </row>
    <row r="33" spans="4:20" ht="18" x14ac:dyDescent="0.25">
      <c r="D33" s="94"/>
      <c r="E33" s="94"/>
      <c r="F33" s="94"/>
      <c r="G33" s="94"/>
      <c r="H33" s="95"/>
      <c r="I33" s="95"/>
      <c r="J33" s="95"/>
      <c r="K33" s="95"/>
      <c r="L33" s="95"/>
      <c r="M33" s="95"/>
      <c r="O33" s="96"/>
      <c r="P33" s="96"/>
      <c r="Q33" s="96"/>
    </row>
    <row r="34" spans="4:20" ht="18" x14ac:dyDescent="0.25">
      <c r="D34" s="94"/>
      <c r="E34" s="94"/>
      <c r="F34" s="94"/>
      <c r="G34" s="94"/>
      <c r="H34" s="95"/>
      <c r="I34" s="95"/>
      <c r="J34" s="95"/>
      <c r="K34" s="95"/>
      <c r="L34" s="95"/>
      <c r="M34" s="95"/>
      <c r="N34" s="98"/>
      <c r="O34" s="98"/>
      <c r="P34" s="98"/>
      <c r="Q34" s="98"/>
      <c r="R34" s="460" t="s">
        <v>41</v>
      </c>
      <c r="S34" s="460"/>
      <c r="T34" s="460"/>
    </row>
    <row r="35" spans="4:20" ht="18" x14ac:dyDescent="0.25">
      <c r="D35" s="94"/>
      <c r="E35" s="94"/>
      <c r="F35" s="94"/>
      <c r="G35" s="94"/>
      <c r="H35" s="95"/>
      <c r="I35" s="95"/>
      <c r="J35" s="95"/>
      <c r="K35" s="95"/>
      <c r="L35" s="95"/>
      <c r="M35" s="95"/>
      <c r="N35" s="98"/>
      <c r="O35" s="98"/>
      <c r="P35" s="98"/>
      <c r="Q35" s="98"/>
      <c r="R35" s="95"/>
      <c r="S35" s="95"/>
    </row>
    <row r="36" spans="4:20" ht="18" x14ac:dyDescent="0.25">
      <c r="D36" s="94"/>
      <c r="E36" s="94"/>
      <c r="F36" s="94"/>
      <c r="G36" s="94"/>
      <c r="N36" s="268"/>
      <c r="O36" s="268"/>
      <c r="P36" s="268"/>
      <c r="Q36" s="268"/>
    </row>
    <row r="37" spans="4:20" ht="18" x14ac:dyDescent="0.25">
      <c r="D37" s="94"/>
      <c r="E37" s="94"/>
      <c r="F37" s="94"/>
      <c r="G37" s="94"/>
      <c r="N37" s="268"/>
      <c r="O37" s="268"/>
      <c r="P37" s="268"/>
      <c r="Q37" s="268"/>
    </row>
    <row r="38" spans="4:20" ht="18" x14ac:dyDescent="0.25">
      <c r="D38" s="94"/>
      <c r="E38" s="94"/>
      <c r="F38" s="94"/>
      <c r="G38" s="94"/>
      <c r="N38" s="268"/>
      <c r="O38" s="268"/>
      <c r="P38" s="268"/>
      <c r="Q38" s="268"/>
    </row>
    <row r="40" spans="4:20" x14ac:dyDescent="0.25">
      <c r="H40" s="99"/>
      <c r="I40" s="99"/>
    </row>
    <row r="56" spans="5:6" ht="15.75" thickBot="1" x14ac:dyDescent="0.3"/>
    <row r="57" spans="5:6" x14ac:dyDescent="0.25">
      <c r="E57" s="100"/>
      <c r="F57" s="101"/>
    </row>
  </sheetData>
  <mergeCells count="101">
    <mergeCell ref="U27:U30"/>
    <mergeCell ref="A31:C32"/>
    <mergeCell ref="L31:T32"/>
    <mergeCell ref="R34:T34"/>
    <mergeCell ref="P27:P30"/>
    <mergeCell ref="Q27:Q30"/>
    <mergeCell ref="R27:R30"/>
    <mergeCell ref="S27:S30"/>
    <mergeCell ref="T27:T30"/>
    <mergeCell ref="R23:R26"/>
    <mergeCell ref="S23:S26"/>
    <mergeCell ref="A23:A26"/>
    <mergeCell ref="B23:B26"/>
    <mergeCell ref="C23:C26"/>
    <mergeCell ref="J23:J26"/>
    <mergeCell ref="L23:L26"/>
    <mergeCell ref="M23:M26"/>
    <mergeCell ref="N27:N30"/>
    <mergeCell ref="O27:O30"/>
    <mergeCell ref="N23:N26"/>
    <mergeCell ref="O23:O26"/>
    <mergeCell ref="P23:P26"/>
    <mergeCell ref="Q23:Q26"/>
    <mergeCell ref="A15:A18"/>
    <mergeCell ref="B15:B18"/>
    <mergeCell ref="T23:T26"/>
    <mergeCell ref="U23:U26"/>
    <mergeCell ref="A27:A30"/>
    <mergeCell ref="B27:B30"/>
    <mergeCell ref="C27:C30"/>
    <mergeCell ref="J27:J30"/>
    <mergeCell ref="L27:L30"/>
    <mergeCell ref="M27:M30"/>
    <mergeCell ref="O19:O22"/>
    <mergeCell ref="N15:N18"/>
    <mergeCell ref="O15:O18"/>
    <mergeCell ref="P15:P18"/>
    <mergeCell ref="Q15:Q18"/>
    <mergeCell ref="R15:R18"/>
    <mergeCell ref="U19:U22"/>
    <mergeCell ref="T15:T18"/>
    <mergeCell ref="U15:U18"/>
    <mergeCell ref="A19:A22"/>
    <mergeCell ref="B19:B22"/>
    <mergeCell ref="C19:C22"/>
    <mergeCell ref="J19:J22"/>
    <mergeCell ref="L19:L22"/>
    <mergeCell ref="M19:M22"/>
    <mergeCell ref="N19:N22"/>
    <mergeCell ref="T11:T14"/>
    <mergeCell ref="P19:P22"/>
    <mergeCell ref="Q19:Q22"/>
    <mergeCell ref="R19:R22"/>
    <mergeCell ref="S19:S22"/>
    <mergeCell ref="T19:T22"/>
    <mergeCell ref="S15:S18"/>
    <mergeCell ref="S7:S10"/>
    <mergeCell ref="C15:C18"/>
    <mergeCell ref="J15:J18"/>
    <mergeCell ref="L15:L18"/>
    <mergeCell ref="M15:M18"/>
    <mergeCell ref="P11:P14"/>
    <mergeCell ref="Q11:Q14"/>
    <mergeCell ref="R11:R14"/>
    <mergeCell ref="S11:S14"/>
    <mergeCell ref="O11:O14"/>
    <mergeCell ref="N7:N10"/>
    <mergeCell ref="O7:O10"/>
    <mergeCell ref="P7:P10"/>
    <mergeCell ref="Q7:Q10"/>
    <mergeCell ref="R7:R10"/>
    <mergeCell ref="U11:U14"/>
    <mergeCell ref="T7:T10"/>
    <mergeCell ref="U7:U10"/>
    <mergeCell ref="A11:A14"/>
    <mergeCell ref="B11:B14"/>
    <mergeCell ref="C11:C14"/>
    <mergeCell ref="J11:J14"/>
    <mergeCell ref="L11:L14"/>
    <mergeCell ref="M11:M14"/>
    <mergeCell ref="N11:N14"/>
    <mergeCell ref="F5:G5"/>
    <mergeCell ref="H5:K5"/>
    <mergeCell ref="L5:O5"/>
    <mergeCell ref="P5:T5"/>
    <mergeCell ref="A7:A10"/>
    <mergeCell ref="B7:B10"/>
    <mergeCell ref="C7:C10"/>
    <mergeCell ref="J7:J10"/>
    <mergeCell ref="L7:L10"/>
    <mergeCell ref="M7:M10"/>
    <mergeCell ref="A1:E4"/>
    <mergeCell ref="F1:T1"/>
    <mergeCell ref="F2:T2"/>
    <mergeCell ref="G3:T3"/>
    <mergeCell ref="G4:T4"/>
    <mergeCell ref="A5:A6"/>
    <mergeCell ref="B5:B6"/>
    <mergeCell ref="C5:C6"/>
    <mergeCell ref="D5:D6"/>
    <mergeCell ref="E5:E6"/>
  </mergeCells>
  <pageMargins left="1.44" right="0.22" top="0.74803149606299213" bottom="0.74803149606299213" header="0.31496062992125984" footer="0.31496062992125984"/>
  <pageSetup paperSize="5" scale="3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baseColWidth="10" defaultRowHeight="15" x14ac:dyDescent="0.25"/>
  <sheetData>
    <row r="1" spans="1:2" x14ac:dyDescent="0.25">
      <c r="A1" t="s">
        <v>209</v>
      </c>
      <c r="B1" s="97">
        <f>+INVERSIÓN!J10+INVERSIÓN!J16</f>
        <v>258559922</v>
      </c>
    </row>
    <row r="2" spans="1:2" x14ac:dyDescent="0.25">
      <c r="A2" t="s">
        <v>210</v>
      </c>
      <c r="B2" s="97">
        <f>+INVERSIÓN!J22</f>
        <v>551874000</v>
      </c>
    </row>
    <row r="3" spans="1:2" x14ac:dyDescent="0.25">
      <c r="A3" t="s">
        <v>211</v>
      </c>
      <c r="B3" s="97">
        <f>+INVERSIÓN!J28+INVERSIÓN!J34+INVERSIÓN!J40</f>
        <v>558216695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vt:lpstr>
      <vt:lpstr>INVERSIÓN</vt:lpstr>
      <vt:lpstr>ACTIVIDADES</vt:lpstr>
      <vt:lpstr>TERRITORIALIZACION </vt:lpstr>
      <vt:lpstr>Hoja1</vt:lpstr>
      <vt:lpstr>ACTIVIDADES!Área_de_impresión</vt:lpstr>
      <vt:lpstr>GESTIÓN!Área_de_impresión</vt:lpstr>
      <vt:lpstr>INVERSIÓN!Área_de_impresión</vt:lpstr>
      <vt:lpstr>'TERRITORIALIZACION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2013-08-23T14:10:42Z</cp:lastPrinted>
  <dcterms:created xsi:type="dcterms:W3CDTF">2010-03-25T16:40:43Z</dcterms:created>
  <dcterms:modified xsi:type="dcterms:W3CDTF">2017-01-31T17:31:43Z</dcterms:modified>
</cp:coreProperties>
</file>