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yulied.penaranda\Desktop\Abril\I TRIMESTRE 2018\Para públicar\Plan de Acción I trim_2018\"/>
    </mc:Choice>
  </mc:AlternateContent>
  <bookViews>
    <workbookView xWindow="0" yWindow="0" windowWidth="20490" windowHeight="7755" tabRatio="509" activeTab="1"/>
  </bookViews>
  <sheets>
    <sheet name="GESTIÓN" sheetId="5" r:id="rId1"/>
    <sheet name="INVERSIÓN" sheetId="6" r:id="rId2"/>
    <sheet name="ACTIVIDADES" sheetId="7" r:id="rId3"/>
    <sheet name="TERRITORIALIZACIÓN" sheetId="10" r:id="rId4"/>
  </sheets>
  <externalReferences>
    <externalReference r:id="rId5"/>
    <externalReference r:id="rId6"/>
  </externalReferences>
  <definedNames>
    <definedName name="_xlnm.Print_Area" localSheetId="2">ACTIVIDADES!$A$1:$V$30</definedName>
    <definedName name="_xlnm.Print_Area" localSheetId="0">GESTIÓN!$A$1:$AW$15</definedName>
    <definedName name="_xlnm.Print_Area" localSheetId="1">INVERSIÓN!$A$1:$AU$48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71027"/>
</workbook>
</file>

<file path=xl/calcChain.xml><?xml version="1.0" encoding="utf-8"?>
<calcChain xmlns="http://schemas.openxmlformats.org/spreadsheetml/2006/main">
  <c r="I33" i="10" l="1"/>
  <c r="I32" i="10"/>
  <c r="H32" i="10"/>
  <c r="G32" i="10"/>
  <c r="F32" i="10"/>
  <c r="E32" i="10"/>
  <c r="I31" i="10"/>
  <c r="H31" i="10"/>
  <c r="H33" i="10" s="1"/>
  <c r="G31" i="10"/>
  <c r="G33" i="10" s="1"/>
  <c r="F31" i="10"/>
  <c r="F33" i="10" s="1"/>
  <c r="J30" i="10"/>
  <c r="J32" i="10" s="1"/>
  <c r="J29" i="10"/>
  <c r="J28" i="10"/>
  <c r="J31" i="10" s="1"/>
  <c r="E28" i="10"/>
  <c r="E31" i="10" s="1"/>
  <c r="E33" i="10" s="1"/>
  <c r="J27" i="10"/>
  <c r="E27" i="10"/>
  <c r="J26" i="10"/>
  <c r="J25" i="10"/>
  <c r="J24" i="10"/>
  <c r="E24" i="10"/>
  <c r="J23" i="10"/>
  <c r="E23" i="10"/>
  <c r="J22" i="10"/>
  <c r="J21" i="10"/>
  <c r="J20" i="10"/>
  <c r="E20" i="10"/>
  <c r="J19" i="10"/>
  <c r="E19" i="10"/>
  <c r="J18" i="10"/>
  <c r="J17" i="10"/>
  <c r="J16" i="10"/>
  <c r="E16" i="10"/>
  <c r="J15" i="10"/>
  <c r="E15" i="10"/>
  <c r="J14" i="10"/>
  <c r="J13" i="10"/>
  <c r="J12" i="10"/>
  <c r="E12" i="10"/>
  <c r="J11" i="10"/>
  <c r="E11" i="10"/>
  <c r="J10" i="10"/>
  <c r="J9" i="10"/>
  <c r="E9" i="10"/>
  <c r="J8" i="10"/>
  <c r="E8" i="10"/>
  <c r="J7" i="10"/>
  <c r="E7" i="10"/>
  <c r="J33" i="10" l="1"/>
  <c r="AQ14" i="5" l="1"/>
  <c r="AK14" i="6" l="1"/>
  <c r="AK13" i="6"/>
  <c r="AK20" i="6"/>
  <c r="AK19" i="6"/>
  <c r="AK26" i="6"/>
  <c r="AK25" i="6"/>
  <c r="AK32" i="6"/>
  <c r="AK31" i="6"/>
  <c r="AK38" i="6"/>
  <c r="AK37" i="6"/>
  <c r="AK44" i="6"/>
  <c r="AK43" i="6"/>
  <c r="AO42" i="6" l="1"/>
  <c r="AO40" i="6"/>
  <c r="AO39" i="6"/>
  <c r="AO36" i="6"/>
  <c r="AO34" i="6"/>
  <c r="AO33" i="6"/>
  <c r="AO30" i="6"/>
  <c r="AO28" i="6"/>
  <c r="AO27" i="6"/>
  <c r="AO24" i="6"/>
  <c r="AO22" i="6"/>
  <c r="AO21" i="6"/>
  <c r="AO18" i="6"/>
  <c r="AO16" i="6"/>
  <c r="AO15" i="6"/>
  <c r="AO12" i="6"/>
  <c r="AO10" i="6"/>
  <c r="AO9" i="6"/>
  <c r="I44" i="6" l="1"/>
  <c r="I43" i="6"/>
  <c r="I38" i="6"/>
  <c r="I37" i="6"/>
  <c r="I32" i="6"/>
  <c r="I31" i="6"/>
  <c r="I26" i="6"/>
  <c r="I25" i="6"/>
  <c r="I20" i="6"/>
  <c r="I19" i="6"/>
  <c r="I14" i="6"/>
  <c r="I13" i="6"/>
  <c r="K44" i="6"/>
  <c r="J44" i="6"/>
  <c r="K43" i="6"/>
  <c r="J43" i="6"/>
  <c r="K38" i="6"/>
  <c r="J38" i="6"/>
  <c r="K37" i="6"/>
  <c r="J37" i="6"/>
  <c r="K32" i="6"/>
  <c r="J32" i="6"/>
  <c r="K31" i="6"/>
  <c r="J31" i="6"/>
  <c r="K26" i="6"/>
  <c r="J26" i="6"/>
  <c r="K25" i="6"/>
  <c r="J25" i="6"/>
  <c r="K20" i="6"/>
  <c r="J20" i="6"/>
  <c r="K19" i="6"/>
  <c r="J19" i="6"/>
  <c r="K14" i="6"/>
  <c r="J14" i="6"/>
  <c r="K13" i="6"/>
  <c r="J13" i="6"/>
  <c r="T44" i="6" l="1"/>
  <c r="AO44" i="6" s="1"/>
  <c r="T43" i="6"/>
  <c r="AO43" i="6" s="1"/>
  <c r="T38" i="6"/>
  <c r="AO38" i="6" s="1"/>
  <c r="T37" i="6"/>
  <c r="AO37" i="6" s="1"/>
  <c r="T32" i="6"/>
  <c r="AO32" i="6" s="1"/>
  <c r="T31" i="6"/>
  <c r="AO31" i="6" s="1"/>
  <c r="T26" i="6"/>
  <c r="AO26" i="6" s="1"/>
  <c r="T25" i="6"/>
  <c r="AO25" i="6" s="1"/>
  <c r="T20" i="6"/>
  <c r="AO20" i="6" s="1"/>
  <c r="T19" i="6"/>
  <c r="AO19" i="6" s="1"/>
  <c r="T14" i="6"/>
  <c r="AO14" i="6" s="1"/>
  <c r="T13" i="6"/>
  <c r="AO13" i="6" s="1"/>
  <c r="U26" i="7" l="1"/>
  <c r="H40" i="6"/>
  <c r="H39" i="6"/>
  <c r="AP39" i="6" s="1"/>
  <c r="H34" i="6"/>
  <c r="AP34" i="6" s="1"/>
  <c r="H33" i="6"/>
  <c r="H28" i="6"/>
  <c r="H27" i="6"/>
  <c r="H22" i="6"/>
  <c r="AP22" i="6" s="1"/>
  <c r="H21" i="6"/>
  <c r="AP21" i="6" s="1"/>
  <c r="H16" i="6"/>
  <c r="AP16" i="6" s="1"/>
  <c r="H15" i="6"/>
  <c r="H10" i="6"/>
  <c r="AP10" i="6" s="1"/>
  <c r="H9" i="6"/>
  <c r="R43" i="6"/>
  <c r="R42" i="6"/>
  <c r="R44" i="6" s="1"/>
  <c r="R37" i="6"/>
  <c r="R36" i="6"/>
  <c r="R38" i="6" s="1"/>
  <c r="R31" i="6"/>
  <c r="R30" i="6"/>
  <c r="R32" i="6" s="1"/>
  <c r="R26" i="6"/>
  <c r="R25" i="6"/>
  <c r="R19" i="6"/>
  <c r="R18" i="6"/>
  <c r="R20" i="6" s="1"/>
  <c r="R14" i="6"/>
  <c r="R13" i="6"/>
  <c r="S27" i="7"/>
  <c r="S26" i="7"/>
  <c r="S25" i="7"/>
  <c r="S24" i="7"/>
  <c r="S23" i="7"/>
  <c r="S22" i="7"/>
  <c r="S21" i="7"/>
  <c r="S20" i="7"/>
  <c r="S19" i="7"/>
  <c r="S18" i="7"/>
  <c r="S17" i="7"/>
  <c r="T16" i="7"/>
  <c r="S16" i="7"/>
  <c r="S15" i="7"/>
  <c r="S14" i="7"/>
  <c r="S13" i="7"/>
  <c r="T12" i="7"/>
  <c r="S12" i="7"/>
  <c r="S11" i="7"/>
  <c r="T10" i="7"/>
  <c r="S10" i="7"/>
  <c r="S9" i="7"/>
  <c r="S8" i="7"/>
  <c r="Q44" i="6"/>
  <c r="Q43" i="6"/>
  <c r="Q38" i="6"/>
  <c r="Q37" i="6"/>
  <c r="Q32" i="6"/>
  <c r="Q31" i="6"/>
  <c r="Q26" i="6"/>
  <c r="Q25" i="6"/>
  <c r="Q20" i="6"/>
  <c r="Q19" i="6"/>
  <c r="Q14" i="6"/>
  <c r="Q13" i="6"/>
  <c r="M46" i="6"/>
  <c r="M45" i="6"/>
  <c r="P44" i="6"/>
  <c r="O44" i="6"/>
  <c r="N44" i="6"/>
  <c r="P43" i="6"/>
  <c r="O43" i="6"/>
  <c r="N43" i="6"/>
  <c r="P38" i="6"/>
  <c r="O38" i="6"/>
  <c r="N38" i="6"/>
  <c r="P37" i="6"/>
  <c r="O37" i="6"/>
  <c r="N37" i="6"/>
  <c r="P32" i="6"/>
  <c r="O32" i="6"/>
  <c r="N32" i="6"/>
  <c r="P31" i="6"/>
  <c r="O31" i="6"/>
  <c r="N31" i="6"/>
  <c r="P26" i="6"/>
  <c r="O26" i="6"/>
  <c r="N26" i="6"/>
  <c r="P25" i="6"/>
  <c r="O25" i="6"/>
  <c r="N25" i="6"/>
  <c r="P20" i="6"/>
  <c r="O20" i="6"/>
  <c r="N20" i="6"/>
  <c r="P19" i="6"/>
  <c r="O19" i="6"/>
  <c r="N19" i="6"/>
  <c r="Q46" i="6"/>
  <c r="Q47" i="6" s="1"/>
  <c r="Q45" i="6"/>
  <c r="H46" i="6"/>
  <c r="AE44" i="6"/>
  <c r="AE43" i="6"/>
  <c r="AE38" i="6"/>
  <c r="AE37" i="6"/>
  <c r="AE32" i="6"/>
  <c r="AE31" i="6"/>
  <c r="AE26" i="6"/>
  <c r="AE25" i="6"/>
  <c r="AE20" i="6"/>
  <c r="AE19" i="6"/>
  <c r="AE14" i="6"/>
  <c r="AE13" i="6"/>
  <c r="Y44" i="6"/>
  <c r="Y43" i="6"/>
  <c r="Y38" i="6"/>
  <c r="Y37" i="6"/>
  <c r="Y32" i="6"/>
  <c r="Y31" i="6"/>
  <c r="Y26" i="6"/>
  <c r="Y25" i="6"/>
  <c r="Y20" i="6"/>
  <c r="Y19" i="6"/>
  <c r="Y14" i="6"/>
  <c r="Y13" i="6"/>
  <c r="S44" i="6"/>
  <c r="S43" i="6"/>
  <c r="S38" i="6"/>
  <c r="S37" i="6"/>
  <c r="S32" i="6"/>
  <c r="S31" i="6"/>
  <c r="S26" i="6"/>
  <c r="S25" i="6"/>
  <c r="S20" i="6"/>
  <c r="S19" i="6"/>
  <c r="S14" i="6"/>
  <c r="S13" i="6"/>
  <c r="M13" i="6"/>
  <c r="M14" i="6"/>
  <c r="M19" i="6"/>
  <c r="M20" i="6"/>
  <c r="M25" i="6"/>
  <c r="M26" i="6"/>
  <c r="M31" i="6"/>
  <c r="M32" i="6"/>
  <c r="M37" i="6"/>
  <c r="M38" i="6"/>
  <c r="M43" i="6"/>
  <c r="M44" i="6"/>
  <c r="P14" i="6"/>
  <c r="O14" i="6"/>
  <c r="N14" i="6"/>
  <c r="P13" i="6"/>
  <c r="O13" i="6"/>
  <c r="N13" i="6"/>
  <c r="N45" i="6"/>
  <c r="O45" i="6"/>
  <c r="P45" i="6"/>
  <c r="R45" i="6"/>
  <c r="S45" i="6"/>
  <c r="T45" i="6"/>
  <c r="U45" i="6"/>
  <c r="V45" i="6"/>
  <c r="W45" i="6"/>
  <c r="X45" i="6"/>
  <c r="Y45" i="6"/>
  <c r="Z45" i="6"/>
  <c r="AA45" i="6"/>
  <c r="AB45" i="6"/>
  <c r="AC45" i="6"/>
  <c r="AD45" i="6"/>
  <c r="AE45" i="6"/>
  <c r="AF45" i="6"/>
  <c r="AG45" i="6"/>
  <c r="AH45" i="6"/>
  <c r="AI45" i="6"/>
  <c r="AJ45" i="6"/>
  <c r="AK45" i="6"/>
  <c r="AL45" i="6"/>
  <c r="AM45" i="6"/>
  <c r="AN45" i="6"/>
  <c r="N46" i="6"/>
  <c r="O46" i="6"/>
  <c r="O47" i="6" s="1"/>
  <c r="P46" i="6"/>
  <c r="S46" i="6"/>
  <c r="T46" i="6"/>
  <c r="T47" i="6" s="1"/>
  <c r="U46" i="6"/>
  <c r="V46" i="6"/>
  <c r="W46" i="6"/>
  <c r="X46" i="6"/>
  <c r="Y46" i="6"/>
  <c r="Z46" i="6"/>
  <c r="AA46" i="6"/>
  <c r="AB46" i="6"/>
  <c r="AC46" i="6"/>
  <c r="AD46" i="6"/>
  <c r="AE46" i="6"/>
  <c r="AE47" i="6"/>
  <c r="AF46" i="6"/>
  <c r="AG46" i="6"/>
  <c r="AH46" i="6"/>
  <c r="AH47" i="6"/>
  <c r="AI46" i="6"/>
  <c r="AJ46" i="6"/>
  <c r="AK46" i="6"/>
  <c r="AL46" i="6"/>
  <c r="AM46" i="6"/>
  <c r="AN46" i="6"/>
  <c r="I46" i="6"/>
  <c r="I45" i="6"/>
  <c r="L46" i="6"/>
  <c r="K46" i="6"/>
  <c r="J46" i="6"/>
  <c r="L45" i="6"/>
  <c r="K45" i="6"/>
  <c r="J45" i="6"/>
  <c r="L44" i="6"/>
  <c r="L43" i="6"/>
  <c r="H43" i="6" s="1"/>
  <c r="L38" i="6"/>
  <c r="L37" i="6"/>
  <c r="L32" i="6"/>
  <c r="L31" i="6"/>
  <c r="L26" i="6"/>
  <c r="L25" i="6"/>
  <c r="H25" i="6" s="1"/>
  <c r="L20" i="6"/>
  <c r="L19" i="6"/>
  <c r="L14" i="6"/>
  <c r="L13" i="6"/>
  <c r="E9" i="6"/>
  <c r="K14" i="5"/>
  <c r="AR14" i="5" s="1"/>
  <c r="AN47" i="6"/>
  <c r="U28" i="7"/>
  <c r="H37" i="6" l="1"/>
  <c r="P47" i="6"/>
  <c r="AA47" i="6"/>
  <c r="AC47" i="6"/>
  <c r="Z47" i="6"/>
  <c r="AF47" i="6"/>
  <c r="AB47" i="6"/>
  <c r="X47" i="6"/>
  <c r="H19" i="6"/>
  <c r="AP19" i="6" s="1"/>
  <c r="I47" i="6"/>
  <c r="AM47" i="6"/>
  <c r="AI47" i="6"/>
  <c r="M47" i="6"/>
  <c r="J47" i="6"/>
  <c r="K47" i="6"/>
  <c r="AO46" i="6"/>
  <c r="W47" i="6"/>
  <c r="N47" i="6"/>
  <c r="Y47" i="6"/>
  <c r="U47" i="6"/>
  <c r="H13" i="6"/>
  <c r="R46" i="6"/>
  <c r="R47" i="6" s="1"/>
  <c r="AO45" i="6"/>
  <c r="AG47" i="6"/>
  <c r="V47" i="6"/>
  <c r="AP33" i="6"/>
  <c r="AP13" i="6"/>
  <c r="H31" i="6"/>
  <c r="AP31" i="6"/>
  <c r="AP15" i="6"/>
  <c r="T28" i="7"/>
  <c r="AP25" i="6"/>
  <c r="AP43" i="6"/>
  <c r="AP9" i="6"/>
  <c r="AP27" i="6"/>
  <c r="L47" i="6"/>
  <c r="AJ47" i="6"/>
  <c r="AL47" i="6"/>
  <c r="AD47" i="6"/>
  <c r="S47" i="6"/>
  <c r="AP37" i="6"/>
  <c r="AP28" i="6"/>
  <c r="AP40" i="6"/>
  <c r="AK47" i="6"/>
  <c r="H14" i="6"/>
  <c r="AP14" i="6" s="1"/>
  <c r="H20" i="6"/>
  <c r="AP20" i="6" s="1"/>
  <c r="H32" i="6"/>
  <c r="AP32" i="6" s="1"/>
  <c r="H44" i="6"/>
  <c r="AP44" i="6" s="1"/>
  <c r="S50" i="6"/>
  <c r="H26" i="6"/>
  <c r="AP26" i="6" s="1"/>
  <c r="H38" i="6"/>
  <c r="AP38" i="6" s="1"/>
  <c r="H45" i="6"/>
  <c r="H47" i="6" s="1"/>
</calcChain>
</file>

<file path=xl/comments1.xml><?xml version="1.0" encoding="utf-8"?>
<comments xmlns="http://schemas.openxmlformats.org/spreadsheetml/2006/main">
  <authors>
    <author>ROSANNA.SANFELIU</author>
  </authors>
  <commentList>
    <comment ref="AT39" authorId="0" shapeId="0">
      <text>
        <r>
          <rPr>
            <b/>
            <sz val="9"/>
            <color indexed="81"/>
            <rFont val="Tahoma"/>
            <family val="2"/>
          </rPr>
          <t>ROSANNA.SANFELIU:</t>
        </r>
        <r>
          <rPr>
            <sz val="9"/>
            <color indexed="81"/>
            <rFont val="Tahoma"/>
            <family val="2"/>
          </rPr>
          <t xml:space="preserve">
Los benefecias </t>
        </r>
      </text>
    </comment>
  </commentList>
</comments>
</file>

<file path=xl/comments2.xml><?xml version="1.0" encoding="utf-8"?>
<comments xmlns="http://schemas.openxmlformats.org/spreadsheetml/2006/main">
  <authors>
    <author>YULIED.PENARANDA</author>
  </authors>
  <commentList>
    <comment ref="V8" authorId="0" shapeId="0">
      <text>
        <r>
          <rPr>
            <b/>
            <sz val="9"/>
            <color indexed="81"/>
            <rFont val="Tahoma"/>
            <family val="2"/>
          </rPr>
          <t xml:space="preserve">YULIED.PENARANDA
Logros más representativos alcanzados durante el trimestre reportado.
</t>
        </r>
      </text>
    </comment>
    <comment ref="C26" authorId="0" shapeId="0">
      <text>
        <r>
          <rPr>
            <b/>
            <sz val="9"/>
            <color indexed="81"/>
            <rFont val="Tahoma"/>
            <family val="2"/>
          </rPr>
          <t>YULIED.PENARANDA:</t>
        </r>
        <r>
          <rPr>
            <sz val="9"/>
            <color indexed="81"/>
            <rFont val="Tahoma"/>
            <family val="2"/>
          </rPr>
          <t xml:space="preserve">
Está actividad fue ajustada, para subirla al sistema, debido a que era muy larga </t>
        </r>
      </text>
    </comment>
  </commentList>
</comments>
</file>

<file path=xl/sharedStrings.xml><?xml version="1.0" encoding="utf-8"?>
<sst xmlns="http://schemas.openxmlformats.org/spreadsheetml/2006/main" count="434" uniqueCount="209">
  <si>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</si>
  <si>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</si>
  <si>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</si>
  <si>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</si>
  <si>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</si>
  <si>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</si>
  <si>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</si>
  <si>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</si>
  <si>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</si>
  <si>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</si>
  <si>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</si>
  <si>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</si>
  <si>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</si>
  <si>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</si>
  <si>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</si>
  <si>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</si>
  <si>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</si>
  <si>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</si>
  <si>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</si>
  <si>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</si>
  <si>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</si>
  <si>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</si>
  <si>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</si>
  <si>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</si>
  <si>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</si>
  <si>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</si>
  <si>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</si>
  <si>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</si>
  <si>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</si>
  <si>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</si>
  <si>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</si>
  <si>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</si>
  <si>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</si>
  <si>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</si>
  <si>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</si>
  <si>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</si>
  <si>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</si>
  <si>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</si>
  <si>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</si>
  <si>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</si>
  <si>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</si>
  <si>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</si>
  <si>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</si>
  <si>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</si>
  <si>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</si>
  <si>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</si>
  <si>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</si>
  <si>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</si>
  <si>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</si>
  <si>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</si>
  <si>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</si>
  <si>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</si>
  <si>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</si>
  <si>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</si>
  <si>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</si>
  <si>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</si>
  <si>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</si>
  <si>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</si>
  <si>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</si>
  <si>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</si>
  <si>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</si>
  <si>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</si>
  <si>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</si>
  <si>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</si>
  <si>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</si>
  <si>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</si>
  <si>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</si>
  <si>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</si>
  <si>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</si>
  <si>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</si>
  <si>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</si>
  <si>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</si>
  <si>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</si>
  <si>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</si>
  <si>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</si>
  <si>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</si>
  <si>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</si>
  <si>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</si>
  <si>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</si>
  <si>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</si>
  <si>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</si>
  <si>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</si>
  <si>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</si>
  <si>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</si>
  <si>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</si>
  <si>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</si>
  <si>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</si>
  <si>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</si>
  <si>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</si>
  <si>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</si>
  <si>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</si>
  <si>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</si>
  <si>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</si>
  <si>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</si>
  <si>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</si>
  <si>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</si>
  <si>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</si>
  <si>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</si>
  <si>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</si>
  <si>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</si>
  <si>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</si>
  <si>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</si>
  <si>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</si>
  <si>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</si>
  <si>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</si>
  <si>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</si>
  <si>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</si>
  <si>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</si>
  <si>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</si>
  <si>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</si>
  <si>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</si>
  <si>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</si>
  <si>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</si>
  <si>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</si>
  <si>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</si>
  <si>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</si>
  <si>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</si>
  <si>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</si>
  <si>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</si>
  <si>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</si>
  <si>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</si>
  <si>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</si>
  <si>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</si>
  <si>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</si>
  <si>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</si>
  <si>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</si>
  <si>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</si>
  <si>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</si>
  <si>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</si>
  <si>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</si>
  <si>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</si>
  <si>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</si>
  <si>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 xml:space="preserve">DEPENDENCIA: </t>
  </si>
  <si>
    <t>DIRECCION DE PLANEACION Y SISTEMAS DE INFORMACION AMBIENTAL</t>
  </si>
  <si>
    <t>1029 - PLANEACIÓN AMBIENTAL PARA UN MODELO DE DESARROLLO SOSTENIBLE EN EL DISTRITO Y LA REGIÓN</t>
  </si>
  <si>
    <t>6 - Sostenibilidad ambiental basada en efic6 - Sostenibilidad ambiental basada en eficiencia energétic6 - Sostenibilidad ambiental basada en eficiencia energéticaaiencia energética</t>
  </si>
  <si>
    <t>40 - Gestión de la huella ambiental urbana</t>
  </si>
  <si>
    <t>Priorizar y formular las determinantes ambientales</t>
  </si>
  <si>
    <t>Número de instrumentos de Planeación Ambiental  que, revisan, actualizan o incorporan determinantes ambientales, en la unidad espacial de referencia j, en el periodo de tiempo t.</t>
  </si>
  <si>
    <t>Número de Instrumentos</t>
  </si>
  <si>
    <t xml:space="preserve">Suma </t>
  </si>
  <si>
    <t>PLANEACIÓN AMBIENTAL PARA UN MODELO DE DESARROLLO    SOSTENIBLE EN EL DISTRITO Y LA REGIÓN</t>
  </si>
  <si>
    <t>FORTALECER LA PARTICIPACIÓN EN INSTANCIAS DE COORDINACIÓN INSTITUCIONAL DISTRITAL, REGIONAL Y NACIONAL</t>
  </si>
  <si>
    <t>GESTIONAR 4 ACTIVIDADES DE COORDINACIÓN PARA LA GESTIÓN AMBIENTAL DISTRITAL</t>
  </si>
  <si>
    <t>PRESENTAR 6 INICIATIVAS PARA LA AGENDA REGIONAL DESDE LAS COMPETENCIAS DE LA SECRETARÍA DISTRITAL DE AMBIENTE</t>
  </si>
  <si>
    <t>EMITIR 10 INFORMES DE SEGUIMIENTO A LAS POLÍTICAS E INSTRUMENTOS ECONÓMICOS Y DE PLANEACIÓN AMBIENTAL PRIORIZADOS TENDIENTE AL DESARROLLO DEL NUEVO MODELO DE CIUDAD SOSTENIBLE</t>
  </si>
  <si>
    <t>REALIZAR 10 ACTIVIDADES DE GESTIÓN DEL CONOCIMIENTO E INVESTIGACIÓN AMBIENTAL</t>
  </si>
  <si>
    <t>EMITIR 14 REPORTES DE SEGUIMIENTO SOBRE EL ESTADO DE AVANCE, RESULTADOS, ALERTAS Y RECOMENDACIONES.</t>
  </si>
  <si>
    <t>ADELANTAR 24 ACTIVIDADES DE COOPERACIÓN INTERNACIONAL ORIENTADAS AL FORTALECIMIENTO DE LAS LÍNEAS DE ACCIÓN PRIORITARIAS DE LOS PROYECTOS ESTRATÉGICOS DE LA ENTIDAD</t>
  </si>
  <si>
    <t>GESTIONAR LAS  POLÍTICAS E INSTRUMENTOS DE PLANEACIÓN AMBIENTAL</t>
  </si>
  <si>
    <t>MEJORAR LA CAPACIDAD INSTITUCIONAL PARA LA PLANEACIÓN AMBIENTAL</t>
  </si>
  <si>
    <t>1, GESTIONAR 4 ACTIVIDADES DE COORDINACIÓN PARA LA GESTIÓN AMBIENTAL DISTRITAL</t>
  </si>
  <si>
    <t>2, PRESENTAR 6 INICIATIVAS PARA LA AGENDA REGIONAL DESDE LAS COMPETENCIAS DE LA SECRETARÍA DISTRITAL DE AMBIENTE</t>
  </si>
  <si>
    <t>X</t>
  </si>
  <si>
    <t>3, EMITIR 10 INFORMES DE SEGUIMIENTO A LAS POLÍTICAS E INSTRUMENTOS ECONÓMICOS Y DE PLANEACIÓN AMBIENTAL PRIORIZADOS TENDIENTE AL DESARROLLO DEL NUEVO MODELO DE CIUDAD SOSTENIBLE</t>
  </si>
  <si>
    <t>4, REALIZAR 10 ACTIVIDADES DE GESTIÓN DEL CONOCIMIENTO E INVESTIGACIÓN AMBIENTAL</t>
  </si>
  <si>
    <t xml:space="preserve"> GESTIONAR 4 ACTIVIDADES DE COORDINACIÓN PARA LA GESTIÓN AMBIENTAL DISTRITAL</t>
  </si>
  <si>
    <t xml:space="preserve"> PRESENTAR 6 INICIATIVAS PARA LA AGENDA REGIONAL DESDE LAS COMPETENCIAS DE LA SECRETARÍA DISTRITAL DE AMBIENTE</t>
  </si>
  <si>
    <t>Especial (Cundinamarca, tolima, Meta y Boyaca)</t>
  </si>
  <si>
    <t xml:space="preserve"> EMITIR 10 INFORMES DE SEGUIMIENTO A LAS POLÍTICAS E INSTRUMENTOS ECONÓMICOS Y DE PLANEACIÓN AMBIENTAL PRIORIZADOS TENDIENTE AL DESARROLLO DEL NUEVO MODELO DE CIUDAD SOSTENIBLE</t>
  </si>
  <si>
    <t xml:space="preserve">DISTRITO CAPITAL </t>
  </si>
  <si>
    <t>N/A</t>
  </si>
  <si>
    <t>NO IDENTIFICA GRU´POS ETNICOS</t>
  </si>
  <si>
    <t>TODOS LOS GRUPOS</t>
  </si>
  <si>
    <t>5, PONDERACIÓN HORIZONTAL AÑO: 2018</t>
  </si>
  <si>
    <t>7,  HACER EL SEGUIMIENTO, LA REPROGRAMACIÓN Y ACTUALIZACIÓN   DE LOS PROYECTOS DE INVERSION DE LA SDA EN LOS DIFERENTES COMPONENTES DEL PLAN DE ACCIÓN.</t>
  </si>
  <si>
    <t>8, CONSOLIDAR Y EVALUAR  EL AVANCE DE LA GESTIÓN  DEL EJE TRANSVERSAL SEIS DEL PLAN DE DESARROLLO DISTRITAL "BOGOTÁ MEJOR PARA TODOS",  Y DE LOS PROGRAMAS ASOCIADOS A ÉSTE, A CARGO DE LA SDA.</t>
  </si>
  <si>
    <t>1, DESARROLLAR LA PROPUESTA DE REORGANIZACIÓN Y FORTALECIMIENTO DE LAS INSTANCIAS AMBIENTALES DE COORDINACIÓN INTERINSTITUCIONAL DEL D.C.</t>
  </si>
  <si>
    <t>2, PROMOVER EL DESARROLLO E IMPLEMENTACIÓN DE INICIATIVAS AMBIENTALES PRIORIZADAS DE ESCALA REGIONAL, CON ENTIDADES NACIONALES, REGIONALES Y DISTRITALES.</t>
  </si>
  <si>
    <t>3, SEGUIMIENTO A LA IMPLEMENTACIÓN DE INSTRUMENTOS Y POLÍTICAS AMBIENTALES PRIORIZADAS.</t>
  </si>
  <si>
    <t>4, SEGUIMIENTO Y MONITOREO  A LA IMPLEMENTACION Y REALIZAR LA ACTUALIZACION  DE LOS INSTRUMENTOS ECONÓMICOS AMBIENTALES PRIORIZADOS</t>
  </si>
  <si>
    <t xml:space="preserve"> 9, ELABORAR INFORMES INTEGRALES DE SEGUIMIENTO A LOS PROYECTOS DE INVERSIÓN  E INFORMES DE GESTIÓN DE LA SDA</t>
  </si>
  <si>
    <t>10 ,REALIZAR GESTION DE PROCESOS DE COOP.  INTERNACIONAL TÉCNICA Y/O FINANCIERA NO REEMBOLSABLE  Y ALIANZAS PARA PARTICIPAR  EN EVENTOS DE ORDEN NACIONAL E INTERNACIONAL, ORIENTADAS A LA  MISION DE LA SDA</t>
  </si>
  <si>
    <t>6, REALIZAR LA EVALUACIÓN Y REVISIÓN DEL PLAN DE INVESTIGACIÓN AMBIENTAL DE BOGOTÁ VIGENTE Y FORMULAR EL NUEVO PLAN DE INVESTIGACIÓN AMBIENTAL DE BOGOTÁ Y DESARROLLAR INVESTIGACIONES EN TEMÁTICA AMBIENTAL QUE SEAN PRIORIZADAS.</t>
  </si>
  <si>
    <t>5, REALIZAR LA MODERNIZACIÓN  TECNOLÓGICA Y LA  ADMINISTRACION INTEGRAL DEL OBSERVATORIO AMBIENTAL DE BOGOTÁ -OAB- Y EL OBSERVATORIO REGIONAL AMBIENTAL Y DE DESARROLLO SOSTENIBLE DEL RÍO BOGOTÁ -ORARBO</t>
  </si>
  <si>
    <t xml:space="preserve">7, OBSERVACIONES AVANCE 1er TRIMESTRE </t>
  </si>
  <si>
    <t xml:space="preserve">La optimización de espacios conlleva a que las entidades del Distrito Capital se articulen de  tal forma que se facilite el estudiar, conceptuar, discutir, apoyar y hacer recomendaciones para la toma de decisiones sobre la política ambiental, así como lograr la adecuada, coordinación para la implementación de las políticas, estrategias, planes y programas distritales. </t>
  </si>
  <si>
    <t xml:space="preserve">Acto administrativo del Comité técnico de la iniciativa del aire limpio de Bogotá.
Lista de asistencia de la sesión del 12 de marzo de 2018 en la secretaria General.
</t>
  </si>
  <si>
    <t>Las iniciativas de integración y articulación regional ayudan a promover una gestión ambiental conjunta, la protección y sustentabilidad de los ecosistemas de la región y sus servicios (regulación del agua, aire y suelo, provisión de agua, alimentos, fibras y materias primas, recreación y cultura) que son claves para el funcionamiento de la ciudad y el bienestar de sus habitantes.</t>
  </si>
  <si>
    <t>Archivos de gestión de la Dirección de Pleneación y Sistemas de Planeación Ambiental.</t>
  </si>
  <si>
    <t xml:space="preserve">-   Reporte Consolidado de Alertas y recomendaciones de la gestión de los proyectos de inversión.
-   Reportes SEGPLAN, publicados en la página de la SDA.
-   Plan de Adquisiciones publicado en la página web de SECOP.
- Informe de gestión publicados en la página de la SDA.
- Reportes indicadores-página de Isolución.
- Página oficial de la Secretaría Distrital de Hacienda.
</t>
  </si>
  <si>
    <t xml:space="preserve">En el primer trimestre de 2018, se realizó 1 Informe de seguimiento del estado de avance de las metas Plan de Desarrollo, metas de inversión, actividades y territorialización, correspondientes a los proyectos de inversión de la SDA, según los avances de los indicadores, magnitudes y recursos presupuestales, con corte a diciembre de 2017, el cual se socializó a los Gerentes de los Proyectos de Inversión de la SDA y su equipo de trabajo, a través del informe de alertas y recomendaciones, en el cual se presentaron las amenazas, oportunidades y estado de la gestión de los proyectos de la entidad.
Adicionalmente se realizó asesoría a los proyectos de inversión de la SDA así:
Se realizó las actividades de revisión, evaluación y consolidación de los Planes de Acción, en los procesos de actualización y seguimiento en los componentes de gestión, inversión, actividades y territorialización, con corte a diciembre de 2017 y la reprogramación 2018. Lo anterior para todos los proyectos de inversión de la SDA.  Como resultado de este proceso se generó la información final que fue cargada en el aplicativo SEGPLAN, la cual fue publicada en la página de la SDA. 
Se dio asesoría en la revisión y consolidación al Plan Anual de Adquisiciones, en el cierre de 2017 y vigencia 2018, así como su publicación en la página web de SECOP.
Se coordinó la elaboración del informe de rendición de cuenta del Eje 6 “Sostenibilidad ambiental basada en eficiencia energética” y el seguimiento a los programas 38, 39 y 40 asociados al Plan de Desarrollo, con corte a diciembre de 2017, el cual fue cargada en el aplicativo SEGPLAN.
Se consolido y elaboró el informe de Gestión de la entidad para la vigencia 2017, el cual fue publicado en la página web de la entidad.
Se consolido la información correspondiente a los meses de diciembre 2017 a febrero 2018, referente a los indicadores de gestión reportados por las áreas de la SDA, los cual sirvieron de insumo para el reporte de Producto Metas y resultados-PMR
</t>
  </si>
  <si>
    <t>N.A.</t>
  </si>
  <si>
    <t xml:space="preserve">Estos informes son insumo para los Gerentes de los proyectos, para prever posibles errores en los reportes y así poder tomar decisiones preventivas y correctivas en la gestión de los proyectos de inversión de la SDA, cuyo resultado permite visibilizar las amenazas y oportunidades para dar claridad a la gestión de los proyectos de la entidad.
Con los informes de seguimiento que se publican en la plataforma de la SDA, se tiene informado a la ciudadanía sobre la gestión que desarrolla la entidad.
Además, permite la articulación de los proyectos de inversión local y de la entidad en materia ambiental, para dar cumplimiento a las MPDD.
Con la territorialización desagregada en los proyectos de inversión, se puede identificar las áreas de intervención trabajadas por la SDA.
</t>
  </si>
  <si>
    <t xml:space="preserve">En el primer trimestre de 2018, se coordinó la elaboración del informe de rendición de cuenta del Eje 6 “Sostenibilidad ambiental basada en eficiencia energética”, con corte a diciembre de 2017, de acuerdo con los requerimientos de la Secretaría Distrital de Planeación.
Igualmente, se realizó el seguimiento a los programas 38, 39 y 40 asociados al Plan de Desarrollo "Bogotá Mejor Para Todos", con corte a diciembre de 2017, según los avances de las metas plan de desarrollo asociadas a los programas en mención. Como resultado de este proceso se generó la información final que fue cargada en el aplicativo SEGPLAN.
</t>
  </si>
  <si>
    <t>En el primer trimestre de 2018, se realizó 1 Informe de seguimiento del estado de avance de las metas Plan de Desarrollo, metas de inversión, actividades y territorialización, correspondientes a los proyectos de inversión de la SDA, según los avances de los indicadores, magnitudes y recursos presupuestales, con corte a diciembre de 2017, el cual se socializó a los Gerentes de los Proyectos de Inversión de la SDA y su equipo de trabajo, a través del informe de alertas y recomendaciones, en el cual se presentaron las amenazas, oportunidades y estado de la gestión de los proyectos de la entidad, adicionalmente se consolido y elaboró el informe de Gestión de la entidad para la vigencia 2017, el cual fue publicado en la página  web de la entidad.</t>
  </si>
  <si>
    <t xml:space="preserve">En el primer trimestre de 2018, se realizaron las actividades de revisión, evaluación y consolidación de los Planes de Acción, en los procesos de actualización y seguimiento en los componentes de gestión, inversión, actividades y territorialización, con corte a diciembre de 2017. Lo anterior para todos los proyectos de inversión de la SDA.  Como resultado de este proceso se generó la información final que fue cargada en el aplicativo SEGPLAN, la cual fue publicada en la página de la SDA. 
De igual manera, se realizó acompañamiento a la Gerencia de los proyectos y su equipo de trabajo, en el proceso de Reprogramación 2018, en todos sus componentes, cuyos resultados fueron cargados en el aplicativo SEGPLAN, de acuerdo con los lineamientos de la SDP, donde se dio asesoría en la revisión y consolidación al Plan Anual de Adquisiciones (PAA), en el cierre de 2017 y vigencia 2018, así como su publicación en la página web de SECOP.
Se consolido la información correspondiente a los meses de diciembre 2017 a febrero 2018, referente a los indicadores de gestión reportados por las áreas de la SDA, los cual sirvieron de insumo para el reporte de Producto Metas y resultados-PMR, sobre los mismos cortes.
También se revisaron y analizaron las acciones desarrolladas por la SDA en localidades, cuyo resultado permitió visibilizar las amenazas y oportunidades para dar claridad la inversión en las localidades. </t>
  </si>
  <si>
    <t xml:space="preserve">Durante el primer trimestre de 2018, en el marco del desarrollo de las acciones de Cooperación Internacional en la SDA se adelantó lo siguientes:  
• La hora del planeta”: Se participó - como representantes de la ciudad de Bogotá - en la preparación, organización y ejecución del evento mundial “la hora del planeta”, iniciativa de la ONG WWF  World Wide Fund for Nature, que consiste en un apagón eléctrico voluntario en hogares y empresas, durante una hora de 8:30 a 9:30 p.m., el  cuarto sábado del mes de marzo de cada año, con el propósito aportar a la mitigación por el impacto que el consumo de energía tiene en el medio ambiente y adoptar medidas frente al cambio climático.   
• Difusión de cursos y becas de estudios: se dio a conocer al interior de la entidad un portafolio de cursos y becas de estudios superiores que ofertan otros gobiernos y que pueden contribuir al fortalecimiento del recurso humano de la Secretaría Distrital de Ambiente.
• Convenio Marco de Cooperación “IMPLEMENTACIÓN DE METODOLOGIAS DE EVALUACION AMBIENTAL DE RECURSO HIDRICO SUBTERRANEO SOMERO EN BOGOTA D.C”: Se participó en la gestión y seguimiento al proceso precontractual y la hoja de ruta para suscribir el convenio con la alcaldía de Stuttgart, Alemania.
</t>
  </si>
  <si>
    <t xml:space="preserve">En el primer trimestre de 2018, en el marco del desarrollo de las acciones de Cooperación Internacional en la SDA, se adelantó lo siguiente:  
La hora del planeta”: Se participó -como representantes de la ciudad de Bogotá- en la preparación, organización y ejecución del evento mundial “la hora del planeta”, iniciativa de la ONG WWF  World Wide Fund for Nature-, que consiste en un apagón eléctrico voluntario en hogares y empresas, durante una hora de 8:30 a 9:30 p.m., el  cuarto sábado del mes de marzo de cada año, con el propósito aportar a la mitigación por el impacto que el consumo de energía tiene en el medio ambiente y adoptar medidas frente al cambio climático.   </t>
  </si>
  <si>
    <t>Correos electrónicos, registros fotográficos, documentos oficiales y actas de reuniones e informes.</t>
  </si>
  <si>
    <t>Actualizar los instrumentos de planeación de los Parques Ecológico Distrital de Humedal-PEDH priorizados, en cumplimiento normativo y a las condiciones ambientales, sociales que han venido evolucionando y garantizar un adecuado proceso de contratación 
La orientación y acompañamiento brindado a las entidades participantes en el PACA Distrital, logró el cumplimiento de los lineamientos del instrumento y la respuesta efectiva a los diferentes compromisos.
Contar con un instrumento de planeación ambiental, que visibiliza el beneficio para la ciudad alcanzado por las entidades distritales que desarrollan acciones ambientales complementarias, en el marco del Plan de Desarrollo vigente en armonía con el Plan de Gestión Ambiental–PGA.
Conocimiento de los principales logros, avances físicos y presupuestales de las metas/acciones ambientales alcanzados en la ciudad, mediante la ejecución del PACA Distrital “Bogotá Mejor para Todos” de la vigencia 2017.
Contar en el Observatorio Ambiental de Bogotá – OAB, con un módulo de indicadores que den cuenta de los principales compromisos ambientales del PACA “Bogotá Mejor para Todos”.
Seguimiento a los proyectos de inversión ambientales locales de cada vigencia, por parte de la Comisión Ambiental Local y el Consejo de Planeación Local-CPL como espacios de participación y control social entre entidades y comunidad en cumplimiento del Decreto 815 del 2017 y decreto 101 de 2010.
Contar con información del avance en la implementación del PDGR-CC, para favorecer la toma de decisiones.
Análisis de Información para la toma de decisiones sobre la actualización de los planes de acción de las políticas. Inicio de procesos para la actualización/ elaboración de planes de acción y reformulación de políticas</t>
  </si>
  <si>
    <t xml:space="preserve">Archivo de Gestión de la Subdirección de Políticas y Planes Ambientales.
Archivo de Gestión de la Dirección de Planeación y Sistemas de Información Ambiental. </t>
  </si>
  <si>
    <t>8.5%</t>
  </si>
  <si>
    <t>• Informe de Gestión del OAB – ORARBO, Primer trimestre de 2018.
• Documento de formulación.
• Actas de reunión.</t>
  </si>
  <si>
    <t>Observatorios actualizados y disponibles para acceso al público y fortalecimiento en la gestión de conocimiento.
Las actividades de difusión han permitido mejorar las visitas al OAB y registros de usuarios promocionando los esfuerzos institucionales de la SDA.
Generar gestión del conocimiento con las actividades  desarrolladas y contar con una línea base que permitirá direccionar los alcances posibles en el Distrito para el 2019 en lo referente a investigación ambiental</t>
  </si>
  <si>
    <t xml:space="preserve">Se gestionó con entidades distritales y dependencias de la SDA, la entrega de información faltante para completar el reporte de seguimiento a la implementación del Plan Distrital de Gestión de Riesgos y Cambio Climático - PDGRCC (adoptado mediante el Decreto Distrital 579 de 2015) años 2016 y 2017. La revisión y análisis de este seguimiento, permite identificar las potencialidades y debilidades en la implementación del plan y orientar acciones para su continuidad en armonización con el Plan Distrital de Desarrollo. Paralelamente, se ha avanzado en trabajo conjunto y coordinado con el IDIGER, en la actualización del PDGRCC en donde se están revisando y actualizando, los programas de conocimiento, reducción y manejo del riesgo de desastres, ordenamiento territorial, consolidación de los ecosistemas estratégicos y gestión integral del agua, entre otros, para garantizar que se incorporen las determinantes ambientales para el desarrollo sostenible de la ciudad en sincronía con la Política Nacional de Gestión del Riesgo de Desastres y la Política Nacional de Cambio Climático. </t>
  </si>
  <si>
    <t>Contar con información del avance en la implementación del PDGR-CC, para favorecer la toma de decisiones.</t>
  </si>
  <si>
    <t>Archivo de Gestión de la Subdirección de Políticas y Planes Ambientales.</t>
  </si>
  <si>
    <t xml:space="preserve">El liderazgo que ejerció  la Secretaría de Ambiente en las actividades de cooperación internacional realizadas permiten  fortalecer el relacionamiento con sus pares a nivel distrital y visibilizar la misión y el compromiso de la entidad con la protección del medio ambiente a nivel nacional e internacional.                                                                                               </t>
  </si>
  <si>
    <t xml:space="preserve">Durante el primer trimestre del 2018, se realizó una mesa de trabajo con la Secretaria General para revisar la viabilidad de desarrollar la propuesta de reorganización y fortalecimiento de las instancias ambientales de Coordinación Interinstitucional del D.C. formulada en la Vigencia 2017. Del mismo modo se definieron las instancias objeto de fortalecimiento y racionalización, las cuales se reglamentarán en los próximos meses. 
Se avanzó en el borrador del acto administrativo para la racionalización del Comité técnico de la Iniciativa del Aire Limpio de Bogotá, acto que se encuentra en proceso de revisión por parte de la Dirección Legal Ambiental de la Secretaría Distrital de Ambiente.
</t>
  </si>
  <si>
    <t>Durante el primer trimestre del 2018, se realizó una mesa de trabajo con la Secretaria General para revisar la viabilidad de desarrollar la propuesta de reorganización y fortalecimiento de las instancias ambientales de Coordinación Interinstitucional del D.C. formulada en la Vigencia 2017. Del mismo modo se definieron las instancias objeto de fortalecimiento y racionalización, las cuales se reglamentarán en los próximos meses. 
Se avanzó en el borrador del acto administrativo para la racionalización del Comité técnico de la Iniciativa del Aire Limpio de Bogotá, acto que se encuentra en proceso de revisión por parte de la Dirección Legal Ambiental de la Secretaría Distrital de Ambiente.</t>
  </si>
  <si>
    <r>
      <t xml:space="preserve">Durante este trimestre de identificaron las siguientes propuestas y procesos de articulación regional:
</t>
    </r>
    <r>
      <rPr>
        <b/>
        <sz val="10"/>
        <color theme="1"/>
        <rFont val="Calibri"/>
        <family val="2"/>
        <scheme val="minor"/>
      </rPr>
      <t>Desarrollo de propuesta de adaptación y mitigación para el corredor de páramos Chingaza, Sumapaz, Guerrero y Guacheneque:</t>
    </r>
    <r>
      <rPr>
        <sz val="10"/>
        <color theme="1"/>
        <rFont val="Calibri"/>
        <family val="2"/>
        <scheme val="minor"/>
      </rPr>
      <t xml:space="preserve"> Se realizaron observaciones y aportes al documento de proyecto realizado por Conservación Internacional. Se realizaron ajustes en la matriz de contrapartida de la SDA relacionada con los proyectos de inversión que aportan al cumplimiento de los objetivos del proyecto. 
</t>
    </r>
    <r>
      <rPr>
        <b/>
        <sz val="10"/>
        <color theme="1"/>
        <rFont val="Calibri"/>
        <family val="2"/>
        <scheme val="minor"/>
      </rPr>
      <t>Articulación con el Ministerio de Ambiente y Desarrollo Sostenible-MADS:</t>
    </r>
    <r>
      <rPr>
        <sz val="10"/>
        <color theme="1"/>
        <rFont val="Calibri"/>
        <family val="2"/>
        <scheme val="minor"/>
      </rPr>
      <t xml:space="preserve"> Se realizó una reunión en la que se revisó la matriz de articulación entre el Plan Distrital de Gestión de Riesgos y Cambio Climático - PDGRCC y la Política Nacional de Cambio Climático, y se identificó la oportunidad de que Bogotá sea el piloto para el esquema de reporte y seguimiento a los Planes territoriales de Cambio Climático y se visibilicen los esfuerzos del Distrito en adaptación y mitigación. 
Se continuó con el proceso de consolidación del </t>
    </r>
    <r>
      <rPr>
        <b/>
        <sz val="10"/>
        <color theme="1"/>
        <rFont val="Calibri"/>
        <family val="2"/>
        <scheme val="minor"/>
      </rPr>
      <t>Nodo Regional de Cambio Climático Centro Oriente Andino - NRCOA</t>
    </r>
    <r>
      <rPr>
        <sz val="10"/>
        <color theme="1"/>
        <rFont val="Calibri"/>
        <family val="2"/>
        <scheme val="minor"/>
      </rPr>
      <t xml:space="preserve"> al identificar actividades, tiempos y responsables para el cumplimiento del plan de acción del NRCOA. Se realizó una primera prueba de la plataforma tecnológica que servirá para compartir información entre los miembros del nodo y definir acciones de articulación. 
Adicionalmente se realizaron la siguientes acciones con:
</t>
    </r>
    <r>
      <rPr>
        <b/>
        <sz val="10"/>
        <color theme="1"/>
        <rFont val="Calibri"/>
        <family val="2"/>
        <scheme val="minor"/>
      </rPr>
      <t>RAPE</t>
    </r>
    <r>
      <rPr>
        <sz val="10"/>
        <color theme="1"/>
        <rFont val="Calibri"/>
        <family val="2"/>
        <scheme val="minor"/>
      </rPr>
      <t xml:space="preserve">: Se realizó un proceso de articulación entre el proyecto de Conservación, Restauración y Manejo sostenible en los complejos de páramos de la región central y las acciones desarrolladas por la SDA en la Ruralidad del DC. 
</t>
    </r>
    <r>
      <rPr>
        <b/>
        <sz val="10"/>
        <color theme="1"/>
        <rFont val="Calibri"/>
        <family val="2"/>
        <scheme val="minor"/>
      </rPr>
      <t>IDEAM</t>
    </r>
    <r>
      <rPr>
        <sz val="10"/>
        <color theme="1"/>
        <rFont val="Calibri"/>
        <family val="2"/>
        <scheme val="minor"/>
      </rPr>
      <t xml:space="preserve">: Se realizó una reunión con el IDEAM en la que se resolvieron inquietudes referentes al Análisis de Vulnerabilidad publicado en la Tercera Comunicación Nacional de Cambio Climático. </t>
    </r>
  </si>
  <si>
    <r>
      <t xml:space="preserve">En el seguimiento a la implementación de instrumentos y políticas ambientales priorizadas, se realizaron las siguientes actividades </t>
    </r>
    <r>
      <rPr>
        <b/>
        <sz val="10"/>
        <color theme="1"/>
        <rFont val="Calibri"/>
        <family val="2"/>
        <scheme val="minor"/>
      </rPr>
      <t>PMA</t>
    </r>
    <r>
      <rPr>
        <sz val="10"/>
        <color theme="1"/>
        <rFont val="Calibri"/>
        <family val="2"/>
        <scheme val="minor"/>
      </rPr>
      <t>: Se Inicio del proceso de seguimiento y control de los PMA de humedales Vaca y Burro.</t>
    </r>
    <r>
      <rPr>
        <b/>
        <sz val="10"/>
        <color theme="1"/>
        <rFont val="Calibri"/>
        <family val="2"/>
        <scheme val="minor"/>
      </rPr>
      <t xml:space="preserve"> PACA</t>
    </r>
    <r>
      <rPr>
        <sz val="10"/>
        <color theme="1"/>
        <rFont val="Calibri"/>
        <family val="2"/>
        <scheme val="minor"/>
      </rPr>
      <t xml:space="preserve">: Se orientó a las entidades en el seguimiento y ajustes a los PACA Institucionales, logrando el seguimiento al 100% de las entidades participantes; se apoyó la parametrización de los indicadores en el OAB. </t>
    </r>
    <r>
      <rPr>
        <b/>
        <sz val="10"/>
        <color theme="1"/>
        <rFont val="Calibri"/>
        <family val="2"/>
        <scheme val="minor"/>
      </rPr>
      <t xml:space="preserve"> PIGA</t>
    </r>
    <r>
      <rPr>
        <sz val="10"/>
        <color theme="1"/>
        <rFont val="Calibri"/>
        <family val="2"/>
        <scheme val="minor"/>
      </rPr>
      <t>: Se oriento a las entidades a través de reuniones, y se revisaron los informes del plan de acción; publicación de indicadores y del boletín de energías alternativas y avance en artículo 4 del Acuerdo 655 de 2016 para informar sobre energías alternativas.</t>
    </r>
    <r>
      <rPr>
        <b/>
        <sz val="10"/>
        <color theme="1"/>
        <rFont val="Calibri"/>
        <family val="2"/>
        <scheme val="minor"/>
      </rPr>
      <t xml:space="preserve"> PAL</t>
    </r>
    <r>
      <rPr>
        <sz val="10"/>
        <color theme="1"/>
        <rFont val="Calibri"/>
        <family val="2"/>
        <scheme val="minor"/>
      </rPr>
      <t xml:space="preserve">: Se oriento a la OPEL sobre los Lineamientos para el seguimiento PAL. Se apoyo el proceso de seguimiento a la Política de Salud Ambiental, y se socializó el decreto 815 del 2017. Se orientó la formulación y ajustes de los proyectos de inversión vigencia 2018. </t>
    </r>
    <r>
      <rPr>
        <b/>
        <sz val="10"/>
        <color theme="1"/>
        <rFont val="Calibri"/>
        <family val="2"/>
        <scheme val="minor"/>
      </rPr>
      <t>PLAN DISTRITAL DE GESTIÓN DE RIESGO Y CAMBIO CLIMÁTICO-PDGRCC:</t>
    </r>
    <r>
      <rPr>
        <sz val="10"/>
        <color theme="1"/>
        <rFont val="Calibri"/>
        <family val="2"/>
        <scheme val="minor"/>
      </rPr>
      <t xml:space="preserve"> Se gestionó con entidades distritales y dependencias de la SDA, la entrega de información faltante para el reporte de seguimiento a la implementación del PDGRCC año 2017. Se reactivó mesa de trabajo con IDIGER para su actualización.</t>
    </r>
    <r>
      <rPr>
        <b/>
        <sz val="10"/>
        <color theme="1"/>
        <rFont val="Calibri"/>
        <family val="2"/>
        <scheme val="minor"/>
      </rPr>
      <t xml:space="preserve"> POLÍTICAS</t>
    </r>
    <r>
      <rPr>
        <sz val="10"/>
        <color theme="1"/>
        <rFont val="Calibri"/>
        <family val="2"/>
        <scheme val="minor"/>
      </rPr>
      <t>: Se consolidó el informe final y la matriz de seguimiento a la implementación de las Políticas de Humedales y Biodiversidad para los años 2016-2017; se presentó el informe de Biodiversidad. Se aprobó la hoja de ruta para la elaboración del plan de acción de la Política de Educación Ambiental. Se conformó grupo de la entidad para implementar la Política de Salud Ambiental</t>
    </r>
    <r>
      <rPr>
        <b/>
        <sz val="10"/>
        <color theme="1"/>
        <rFont val="Calibri"/>
        <family val="2"/>
        <scheme val="minor"/>
      </rPr>
      <t>. INSTRUMENTOS ECONÓMICOS</t>
    </r>
    <r>
      <rPr>
        <sz val="10"/>
        <color theme="1"/>
        <rFont val="Calibri"/>
        <family val="2"/>
        <scheme val="minor"/>
      </rPr>
      <t>: Se adelantó la elaboración de tres documentos que servirán de soporte para la presentación del proyecto de acuerdo de Pagos por servicios Ambientales-PSA en el Distrito Capital por parte de la SDA: 1. Incentivos Ambientales en Dinero y en Especie en el D. C.; 2. Revisión Conceptual y Metodológica del Costo de Oportunidad en el contexto de los PSA.; 3. Metodología para la implementación de los PSA en Bogotá D.C.</t>
    </r>
  </si>
  <si>
    <t xml:space="preserve">Se formuló el proyecto de investigación titulado “Vulnerabilidad territorial de Bogotá bajo escenarios de cambio climático ante enfermedades respiratorias asociadas a islas de calor”, como dinamizador de la relación de una necesidad o interés particular temático que contribuye al Distrito Capital en sus actividades inherentes al Ordenamiento Territorial. Elaborando cronograma y alcance del proyecto.
Se participó en dos mesas de trabajo del CECH-Mesas de gestión del conocimiento: 
1ra mesa: se presentó por parte de MADS la metodología para la elaboración del “Programa Nacional de Investigación Integral del Recurso Hídrico”. 
2a. mesa: se abordó el plan de trabajo para el año 2018. </t>
  </si>
  <si>
    <t xml:space="preserve">En el primer trimestre del año 2018 se registraron en el OAB 551 usuarios, para un total de 3.127 registrados a la fecha y en el ORARBO 26, para un total de 365 usuarios registrados a la fecha.
Se ha participó en 4 actividades de difusión del Observatorio Ambiental de Bogotá (OAB) con la comunidad, en el primer trimestre del año 2018. Adicionalmente se hicieron 5 capacitaciones a los responsables de actualizar los indicadores en la plataforma del OAB.
Se realizó la gestión de los indicadores logrando actualizar en un 92,72% de un total de 426 indicadores publicados en el OAB y en un 33,90% de un total de 59 indicadores publicados en el ORARBO del Distrito Capital. Se publicaron 94 noticias en los dos observatorios durante el primer trimestre del año. Se asistió y participó en 5 mesas en el primer trimestre del año, del Consejo Estratégico de la Cuenta Hidrográfica del rio Bogotá-CECH con el objeto de hacer seguimiento al Plan de Acción e integrarlo con el ORARBO. 
Se formuló el proyecto de investigación titulado “Vulnerabilidad territorial de Bogotá bajo escenarios de cambio climático ante enfermedades respiratorias asociadas a islas de calor”, como dinamizador de la relación de una necesidad o interés particular temático que contribuye al Distrito Capital en sus actividades inherentes al Ordenamiento Territorial. Elaborando cronograma y alcance del proyecto.
Se participó en dos mesas de trabajo del CECH-Mesas de gestión del conocimiento: 
1ra mesa: se presentó por parte de MADS la metodología para la elaboración del “Programa Nacional de Investigación Integral del Recurso Hídrico”. 
2a. mesa: se abordó el plan de trabajo para el año 2018.
</t>
  </si>
  <si>
    <r>
      <t xml:space="preserve">Durante este trimestre de identificaron las siguientes propuestas y procesos de articulación regional:
</t>
    </r>
    <r>
      <rPr>
        <b/>
        <sz val="10"/>
        <rFont val="Calibri"/>
        <family val="2"/>
        <scheme val="minor"/>
      </rPr>
      <t xml:space="preserve">Desarrollo de propuesta de adaptación y mitigación para el corredor de páramos Chingaza, Sumapaz, Guerrero y Guacheneque: </t>
    </r>
    <r>
      <rPr>
        <sz val="10"/>
        <rFont val="Calibri"/>
        <family val="2"/>
        <scheme val="minor"/>
      </rPr>
      <t xml:space="preserve">Se realizaron observaciones y aportes al documento de proyecto realizado por Conservación Internacional. Se realizaron ajustes en la matriz de contrapartida de la SDA relacionada con los proyectos de inversión que aportan al cumplimiento de los objetivos del proyecto. 
</t>
    </r>
    <r>
      <rPr>
        <b/>
        <sz val="10"/>
        <rFont val="Calibri"/>
        <family val="2"/>
        <scheme val="minor"/>
      </rPr>
      <t>Articulación con e</t>
    </r>
    <r>
      <rPr>
        <sz val="10"/>
        <rFont val="Calibri"/>
        <family val="2"/>
        <scheme val="minor"/>
      </rPr>
      <t xml:space="preserve">l </t>
    </r>
    <r>
      <rPr>
        <b/>
        <sz val="10"/>
        <rFont val="Calibri"/>
        <family val="2"/>
        <scheme val="minor"/>
      </rPr>
      <t>Ministerio de Ambiente y Desarrollo Sostenible-MADS:</t>
    </r>
    <r>
      <rPr>
        <sz val="10"/>
        <rFont val="Calibri"/>
        <family val="2"/>
        <scheme val="minor"/>
      </rPr>
      <t xml:space="preserve"> Se realizó una reunión en la que se revisó la matriz de articulación entre el Plan Distrital de Gestión de Riesgos y Cambio Climático - PDGRCC y la Política Nacional de Cambio Climático, y se identificó la oportunidad de que Bogotá sea el piloto para el esquema de reporte y seguimiento a los Planes territoriales de Cambio Climático y se visibilicen los esfuerzos del Distrito en adaptación y mitigación. 
Se continuó con el proceso de consolidación del</t>
    </r>
    <r>
      <rPr>
        <b/>
        <sz val="10"/>
        <rFont val="Calibri"/>
        <family val="2"/>
        <scheme val="minor"/>
      </rPr>
      <t xml:space="preserve"> Nodo Regional de Cambio Climático Centro Oriente Andino - NRCOA</t>
    </r>
    <r>
      <rPr>
        <sz val="10"/>
        <rFont val="Calibri"/>
        <family val="2"/>
        <scheme val="minor"/>
      </rPr>
      <t xml:space="preserve"> al identificar actividades, tiempos y responsables para el cumplimiento del plan de acción del NRCOA. Se realizó una primera prueba de la plataforma tecnológica que servirá para compartir información entre los miembros del nodo y definir acciones de articulación. 
Adicionalmente se realizaron la siguientes acciones con:
</t>
    </r>
    <r>
      <rPr>
        <b/>
        <sz val="10"/>
        <rFont val="Calibri"/>
        <family val="2"/>
        <scheme val="minor"/>
      </rPr>
      <t>RAPE</t>
    </r>
    <r>
      <rPr>
        <sz val="10"/>
        <rFont val="Calibri"/>
        <family val="2"/>
        <scheme val="minor"/>
      </rPr>
      <t>: Se realizó un proceso de articulación entre el proyecto de Conservación, Restauración y Manejo sostenible en los complejos de páramos de la región central y las acciones desarrolladas por la SDA en la Ruralidad del DC. 
I</t>
    </r>
    <r>
      <rPr>
        <b/>
        <sz val="10"/>
        <rFont val="Calibri"/>
        <family val="2"/>
        <scheme val="minor"/>
      </rPr>
      <t xml:space="preserve">DEAM: </t>
    </r>
    <r>
      <rPr>
        <sz val="10"/>
        <rFont val="Calibri"/>
        <family val="2"/>
        <scheme val="minor"/>
      </rPr>
      <t xml:space="preserve">Se realizó una reunión con el IDEAM en la que se resolvieron inquietudes referentes al Análisis de Vulnerabilidad publicado en la Tercera Comunicación Nacional de Cambio Climático. </t>
    </r>
  </si>
  <si>
    <r>
      <t xml:space="preserve">En el seguimiento a la implementación de instrumentos y políticas ambientales priorizadas, se realizaron las siguientes actividades </t>
    </r>
    <r>
      <rPr>
        <b/>
        <sz val="10"/>
        <rFont val="Calibri"/>
        <family val="2"/>
        <scheme val="minor"/>
      </rPr>
      <t>PMA</t>
    </r>
    <r>
      <rPr>
        <sz val="10"/>
        <rFont val="Calibri"/>
        <family val="2"/>
        <scheme val="minor"/>
      </rPr>
      <t xml:space="preserve">: Se Inicio del proceso de seguimiento y control de los PMA de humedales Vaca y Burro.  </t>
    </r>
    <r>
      <rPr>
        <b/>
        <sz val="10"/>
        <rFont val="Calibri"/>
        <family val="2"/>
        <scheme val="minor"/>
      </rPr>
      <t>PACA</t>
    </r>
    <r>
      <rPr>
        <sz val="10"/>
        <rFont val="Calibri"/>
        <family val="2"/>
        <scheme val="minor"/>
      </rPr>
      <t>: Se orientó a las entidades en el seguimiento y ajustes a los PACA Institucionales, logrando el seguimiento al 100% de las entidades participantes; se apoyó la parametrización de los indicadores en el OAB.</t>
    </r>
    <r>
      <rPr>
        <b/>
        <sz val="10"/>
        <rFont val="Calibri"/>
        <family val="2"/>
        <scheme val="minor"/>
      </rPr>
      <t xml:space="preserve"> PIGA</t>
    </r>
    <r>
      <rPr>
        <sz val="10"/>
        <rFont val="Calibri"/>
        <family val="2"/>
        <scheme val="minor"/>
      </rPr>
      <t>: Se oriento a las entidades a través de reuniones, y se revisaron los informes del plan de acción; publicación de indicadores y del boletín de energías alternativas y avance en artículo 4 del Acuerdo 655 de 2016 para informar sobre energías alternativas.</t>
    </r>
    <r>
      <rPr>
        <b/>
        <sz val="10"/>
        <rFont val="Calibri"/>
        <family val="2"/>
        <scheme val="minor"/>
      </rPr>
      <t xml:space="preserve"> PAL</t>
    </r>
    <r>
      <rPr>
        <sz val="10"/>
        <rFont val="Calibri"/>
        <family val="2"/>
        <scheme val="minor"/>
      </rPr>
      <t xml:space="preserve">: Se oriento a la OPEL sobre los Lineamientos para el seguimiento PAL. Se apoyo el proceso de seguimiento a la Política de Salud Ambiental, y se socializó el decreto 815 del 2017. Se orientó la formulación y ajustes de los proyectos de inversión vigencia 2018. </t>
    </r>
    <r>
      <rPr>
        <b/>
        <sz val="10"/>
        <rFont val="Calibri"/>
        <family val="2"/>
        <scheme val="minor"/>
      </rPr>
      <t>PLAN DISTRITAL DE GESTIÓN DE RIESGO Y CAMBIO CLIMÁTICO-PDGRCC</t>
    </r>
    <r>
      <rPr>
        <sz val="10"/>
        <rFont val="Calibri"/>
        <family val="2"/>
        <scheme val="minor"/>
      </rPr>
      <t>: Se gestionó con entidades distritales y dependencias de la SDA, la entrega de información faltante para el reporte de seguimiento a la implementación del PDGRCC año 2017. Se reactivó mesa de trabajo con IDIGER para su actualización.</t>
    </r>
    <r>
      <rPr>
        <b/>
        <sz val="10"/>
        <rFont val="Calibri"/>
        <family val="2"/>
        <scheme val="minor"/>
      </rPr>
      <t xml:space="preserve"> POLÍTICAS</t>
    </r>
    <r>
      <rPr>
        <sz val="10"/>
        <rFont val="Calibri"/>
        <family val="2"/>
        <scheme val="minor"/>
      </rPr>
      <t>: Se consolidó el informe final y la matriz de seguimiento a la implementación de las Políticas de Humedales y Biodiversidad para los años 2016-2017; se presentó el informe de Biodiversidad. Se aprobó la hoja de ruta para la elaboración del plan de acción de la Política de Educación Ambiental. Se conformó grupo de la entidad para implementar la Política de Salud Ambiental.</t>
    </r>
  </si>
  <si>
    <r>
      <rPr>
        <b/>
        <sz val="10"/>
        <rFont val="Calibri"/>
        <family val="2"/>
        <scheme val="minor"/>
      </rPr>
      <t>INSTRUMENTOS ECONÓMICOS</t>
    </r>
    <r>
      <rPr>
        <sz val="10"/>
        <rFont val="Calibri"/>
        <family val="2"/>
        <scheme val="minor"/>
      </rPr>
      <t>: Se adelantó la elaboración de tres documentos que servirán de soporte para la presentación del proyecto de acuerdo de Pagos por servicios Ambientales-PSA en el Distrito Capital por parte de la SDA: 1. Incentivos Ambientales en Dinero y en Especie en el D. C.; 2. Revisión Conceptual y Metodológica del Costo de Oportunidad en el contexto de los PSA.; 3. Metodología para la implementación de los PSA en Bogotá D.C.</t>
    </r>
  </si>
  <si>
    <t xml:space="preserve">En el primer trimestre del año 2018 se dio inicio como primera actividad a la modernización del OAB, estableciendo los requerimientos de los usuarios y los procesos de evaluación de alternativas tecnológicas para implementar la nueva versión. Se realizó la preparación del ambiente de pruebas para la implementación de las soluciones del gestor de contenido web y sistema administrador de indicadores, así como la programación de la nueva plantilla del portal web con la imagen visual ya establecida; se realizó el análisis de las estructuras de datos conforme a los requerimientos específicos y el diseño de la arquitectura.
Por otra parte se registraron en el OAB 551 usuarios, para un total de 3.127 registrados a la fecha y en el ORARBO 26, para un total de 365 usuarios registrados a la fecha.
Se ha participó en 4 actividades de difusión del Observatorio Ambiental de Bogotá (OAB) con la comunidad, en el primer trimestre del año 2018. Adicionalmente se hicieron 5 capacitaciones a los responsables de actualizar los indicadores en la plataforma del OAB.
Se realizó la gestión de los indicadores logrando actualizar en un 92,72% de un total de 426 indicadores publicados en el OAB y en un 33,90% de un total de 59 indicadores publicados en el ORARBO del Distrito Capital. Se publicaron 94 noticias en los dos observatorios durante el primer trimestre del año. Se asistió y participó en 5 mesas en el primer trimestre del año, del Consejo Estratégico de la Cuenta Hidrográfica del rio Bogotá-CECH con el objeto de hacer seguimiento al Plan de Acción e integrarlo con el ORARBO.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</si>
</sst>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0.0%"/>
    <numFmt numFmtId="170" formatCode="_ * #,##0_ ;_ * \-#,##0_ ;_ * &quot;-&quot;??_ ;_ @_ "/>
    <numFmt numFmtId="171" formatCode="_(&quot;$&quot;* #,##0.00_);_(&quot;$&quot;* \(#,##0.00\);_(&quot;$&quot;* &quot;-&quot;??_);_(@_)"/>
    <numFmt numFmtId="172" formatCode="_-* #,##0\ _€_-;\-* #,##0\ _€_-;_-* &quot;-&quot;??\ _€_-;_-@_-"/>
    <numFmt numFmtId="173" formatCode="#,##0.0"/>
    <numFmt numFmtId="174" formatCode="_(* #,##0_);_(* \(#,##0\);_(* &quot;-&quot;??_);_(@_)"/>
  </numFmts>
  <fonts count="4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7"/>
      <name val="Calibri"/>
      <family val="2"/>
      <scheme val="minor"/>
    </font>
    <font>
      <sz val="9"/>
      <color theme="1"/>
      <name val="Calibri"/>
      <family val="2"/>
      <scheme val="minor"/>
    </font>
    <font>
      <sz val="9"/>
      <name val="Calibri"/>
      <family val="2"/>
      <scheme val="minor"/>
    </font>
    <font>
      <sz val="10"/>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4"/>
      <name val="Tahoma"/>
      <family val="2"/>
    </font>
    <font>
      <b/>
      <sz val="14"/>
      <name val="Tahoma"/>
      <family val="2"/>
    </font>
    <font>
      <sz val="14"/>
      <name val="Arial"/>
      <family val="2"/>
    </font>
    <font>
      <sz val="10"/>
      <color indexed="8"/>
      <name val="Arial"/>
      <family val="2"/>
    </font>
    <font>
      <sz val="11"/>
      <name val="Calibri"/>
      <family val="2"/>
      <scheme val="minor"/>
    </font>
    <font>
      <sz val="9"/>
      <color theme="1"/>
      <name val="Arial"/>
      <family val="2"/>
    </font>
    <font>
      <sz val="10"/>
      <color theme="1"/>
      <name val="Arial"/>
      <family val="2"/>
    </font>
    <font>
      <b/>
      <sz val="12"/>
      <color indexed="8"/>
      <name val="Arial"/>
      <family val="2"/>
    </font>
    <font>
      <b/>
      <sz val="11"/>
      <name val="Arial"/>
      <family val="2"/>
    </font>
    <font>
      <sz val="9"/>
      <color indexed="81"/>
      <name val="Tahoma"/>
      <family val="2"/>
    </font>
    <font>
      <b/>
      <sz val="10"/>
      <color theme="1"/>
      <name val="Calibri"/>
      <family val="2"/>
      <scheme val="minor"/>
    </font>
    <font>
      <b/>
      <sz val="10"/>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6" tint="0.79998168889431442"/>
        <bgColor indexed="64"/>
      </patternFill>
    </fill>
    <fill>
      <patternFill patternType="solid">
        <fgColor rgb="FF9CD35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theme="1"/>
      </top>
      <bottom style="medium">
        <color indexed="64"/>
      </bottom>
      <diagonal/>
    </border>
    <border>
      <left style="thin">
        <color indexed="64"/>
      </left>
      <right style="medium">
        <color indexed="64"/>
      </right>
      <top style="medium">
        <color theme="1"/>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s>
  <cellStyleXfs count="29">
    <xf numFmtId="0" fontId="0" fillId="0" borderId="0"/>
    <xf numFmtId="167" fontId="10" fillId="0" borderId="0" applyFont="0" applyFill="0" applyBorder="0" applyAlignment="0" applyProtection="0"/>
    <xf numFmtId="167" fontId="4" fillId="0" borderId="0" applyFont="0" applyFill="0" applyBorder="0" applyAlignment="0" applyProtection="0"/>
    <xf numFmtId="165" fontId="7"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xf numFmtId="44" fontId="24" fillId="0" borderId="0" applyFont="0" applyFill="0" applyBorder="0" applyAlignment="0" applyProtection="0"/>
    <xf numFmtId="171" fontId="14"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9" fontId="7"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cellStyleXfs>
  <cellXfs count="547">
    <xf numFmtId="0" fontId="0" fillId="0" borderId="0" xfId="0"/>
    <xf numFmtId="0" fontId="0" fillId="0" borderId="0" xfId="0" applyFill="1"/>
    <xf numFmtId="0" fontId="5" fillId="0" borderId="0" xfId="16" applyFont="1" applyBorder="1" applyAlignment="1">
      <alignment vertical="center"/>
    </xf>
    <xf numFmtId="0" fontId="8" fillId="0" borderId="0" xfId="0" applyFont="1"/>
    <xf numFmtId="0" fontId="0" fillId="4" borderId="0" xfId="0" applyFill="1"/>
    <xf numFmtId="0" fontId="0" fillId="0" borderId="0" xfId="0" applyFill="1" applyAlignment="1">
      <alignment horizontal="center" vertical="center"/>
    </xf>
    <xf numFmtId="0" fontId="25"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3" fillId="2" borderId="0" xfId="16" applyFont="1" applyFill="1" applyAlignment="1">
      <alignment vertical="center"/>
    </xf>
    <xf numFmtId="0" fontId="13" fillId="0" borderId="0" xfId="16" applyFont="1" applyAlignment="1">
      <alignment vertical="center"/>
    </xf>
    <xf numFmtId="0" fontId="26" fillId="4" borderId="0" xfId="0" applyFont="1" applyFill="1" applyBorder="1" applyAlignment="1">
      <alignment horizontal="center" vertical="center" wrapText="1"/>
    </xf>
    <xf numFmtId="0" fontId="27" fillId="4" borderId="0" xfId="0" applyFont="1" applyFill="1" applyBorder="1" applyAlignment="1">
      <alignment horizontal="center" vertical="center" wrapText="1"/>
    </xf>
    <xf numFmtId="10" fontId="27" fillId="4"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4" borderId="0" xfId="0" applyFill="1" applyAlignment="1">
      <alignment horizontal="center"/>
    </xf>
    <xf numFmtId="0" fontId="8" fillId="0" borderId="1" xfId="0" applyFont="1" applyBorder="1" applyAlignment="1">
      <alignment horizontal="center" vertical="center"/>
    </xf>
    <xf numFmtId="0" fontId="0" fillId="0" borderId="0" xfId="0" applyFill="1" applyAlignment="1">
      <alignment horizontal="center"/>
    </xf>
    <xf numFmtId="0" fontId="4" fillId="0" borderId="0" xfId="16" applyFill="1" applyAlignment="1">
      <alignment horizontal="left" vertical="center"/>
    </xf>
    <xf numFmtId="0" fontId="26" fillId="4"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13" fillId="0" borderId="0" xfId="0" applyFont="1" applyFill="1"/>
    <xf numFmtId="172" fontId="0" fillId="0" borderId="0" xfId="0" applyNumberFormat="1" applyFill="1" applyAlignment="1">
      <alignment horizontal="center"/>
    </xf>
    <xf numFmtId="37" fontId="20" fillId="4" borderId="1" xfId="9"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20" fillId="4" borderId="1" xfId="0" applyFont="1" applyFill="1" applyBorder="1" applyAlignment="1">
      <alignment horizontal="right" vertical="center"/>
    </xf>
    <xf numFmtId="3" fontId="19" fillId="4" borderId="1" xfId="10" applyNumberFormat="1" applyFont="1" applyFill="1" applyBorder="1" applyAlignment="1">
      <alignment horizontal="center" vertical="center" wrapText="1"/>
    </xf>
    <xf numFmtId="3" fontId="19" fillId="4" borderId="5" xfId="10" applyNumberFormat="1" applyFont="1" applyFill="1" applyBorder="1" applyAlignment="1">
      <alignment horizontal="center" vertical="center" wrapText="1"/>
    </xf>
    <xf numFmtId="0" fontId="2" fillId="6" borderId="1" xfId="16" applyFont="1" applyFill="1" applyBorder="1" applyAlignment="1">
      <alignment horizontal="left" vertical="center" wrapText="1"/>
    </xf>
    <xf numFmtId="169" fontId="28" fillId="7" borderId="1" xfId="0" applyNumberFormat="1" applyFont="1" applyFill="1" applyBorder="1" applyAlignment="1">
      <alignment vertical="center"/>
    </xf>
    <xf numFmtId="0" fontId="0" fillId="0" borderId="28" xfId="0" applyFill="1" applyBorder="1"/>
    <xf numFmtId="0" fontId="0" fillId="0" borderId="29" xfId="0" applyFill="1" applyBorder="1"/>
    <xf numFmtId="0" fontId="35" fillId="0" borderId="0" xfId="0" applyFont="1" applyFill="1" applyAlignment="1">
      <alignment horizontal="center" vertical="center"/>
    </xf>
    <xf numFmtId="0" fontId="5" fillId="4" borderId="0" xfId="0" applyFont="1" applyFill="1" applyBorder="1" applyAlignment="1">
      <alignment horizontal="center" vertical="center" wrapText="1"/>
    </xf>
    <xf numFmtId="0" fontId="36" fillId="4" borderId="26" xfId="0" applyFont="1" applyFill="1" applyBorder="1"/>
    <xf numFmtId="0" fontId="36" fillId="4" borderId="0" xfId="0" applyFont="1" applyFill="1" applyBorder="1"/>
    <xf numFmtId="0" fontId="36" fillId="4" borderId="0" xfId="0" applyFont="1" applyFill="1" applyBorder="1" applyAlignment="1">
      <alignment horizontal="center"/>
    </xf>
    <xf numFmtId="0" fontId="36" fillId="4" borderId="27" xfId="0" applyFont="1" applyFill="1" applyBorder="1"/>
    <xf numFmtId="0" fontId="17" fillId="7" borderId="3" xfId="0" applyFont="1" applyFill="1" applyBorder="1" applyAlignment="1" applyProtection="1">
      <alignment horizontal="left" vertical="center" wrapText="1"/>
      <protection locked="0"/>
    </xf>
    <xf numFmtId="0" fontId="17" fillId="7" borderId="1" xfId="0" applyFont="1" applyFill="1" applyBorder="1" applyAlignment="1" applyProtection="1">
      <alignment horizontal="left" vertical="center" wrapText="1"/>
      <protection locked="0"/>
    </xf>
    <xf numFmtId="0" fontId="17" fillId="7" borderId="2" xfId="0" applyFont="1" applyFill="1" applyBorder="1" applyAlignment="1" applyProtection="1">
      <alignment horizontal="left" vertical="center" wrapText="1"/>
      <protection locked="0"/>
    </xf>
    <xf numFmtId="0" fontId="17" fillId="7" borderId="4" xfId="0" applyFont="1" applyFill="1" applyBorder="1" applyAlignment="1" applyProtection="1">
      <alignment horizontal="left" vertical="center" wrapText="1"/>
      <protection locked="0"/>
    </xf>
    <xf numFmtId="0" fontId="17" fillId="7" borderId="5" xfId="0" applyFont="1" applyFill="1" applyBorder="1" applyAlignment="1" applyProtection="1">
      <alignment horizontal="left" vertical="center" wrapText="1"/>
      <protection locked="0"/>
    </xf>
    <xf numFmtId="0" fontId="30" fillId="7" borderId="0" xfId="0" applyFont="1" applyFill="1" applyBorder="1" applyAlignment="1"/>
    <xf numFmtId="0" fontId="31" fillId="7" borderId="0" xfId="0" applyFont="1" applyFill="1" applyBorder="1" applyAlignment="1"/>
    <xf numFmtId="0" fontId="5" fillId="7" borderId="4"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22" xfId="0" applyFont="1" applyBorder="1" applyAlignment="1">
      <alignment horizontal="justify" vertical="center" wrapText="1"/>
    </xf>
    <xf numFmtId="0" fontId="31" fillId="7" borderId="27" xfId="0" applyFont="1" applyFill="1" applyBorder="1" applyAlignment="1"/>
    <xf numFmtId="0" fontId="30" fillId="7" borderId="29" xfId="0" applyFont="1" applyFill="1" applyBorder="1" applyAlignment="1"/>
    <xf numFmtId="0" fontId="31" fillId="7" borderId="29" xfId="0" applyFont="1" applyFill="1" applyBorder="1" applyAlignment="1"/>
    <xf numFmtId="0" fontId="12" fillId="7" borderId="41" xfId="0" applyFont="1" applyFill="1" applyBorder="1" applyAlignment="1">
      <alignment horizontal="right"/>
    </xf>
    <xf numFmtId="0" fontId="2" fillId="6" borderId="4" xfId="16" applyFont="1" applyFill="1" applyBorder="1" applyAlignment="1">
      <alignment horizontal="left" vertical="center" wrapText="1"/>
    </xf>
    <xf numFmtId="0" fontId="16" fillId="6" borderId="4" xfId="16" applyFont="1" applyFill="1" applyBorder="1" applyAlignment="1">
      <alignment horizontal="center" vertical="center" textRotation="180" wrapText="1"/>
    </xf>
    <xf numFmtId="10" fontId="4" fillId="6" borderId="4" xfId="16" applyNumberFormat="1" applyFont="1" applyFill="1" applyBorder="1" applyAlignment="1">
      <alignment horizontal="center" vertical="center" wrapText="1"/>
    </xf>
    <xf numFmtId="0" fontId="2" fillId="6" borderId="4" xfId="16" applyFont="1" applyFill="1" applyBorder="1" applyAlignment="1">
      <alignment horizontal="center" vertical="center" wrapText="1"/>
    </xf>
    <xf numFmtId="0" fontId="2" fillId="6" borderId="45" xfId="16" applyFont="1" applyFill="1" applyBorder="1" applyAlignment="1">
      <alignment horizontal="center" vertical="center" wrapText="1"/>
    </xf>
    <xf numFmtId="10" fontId="12" fillId="4" borderId="0" xfId="16" applyNumberFormat="1"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0" fillId="0" borderId="0" xfId="0" applyAlignment="1">
      <alignment wrapText="1"/>
    </xf>
    <xf numFmtId="0" fontId="13" fillId="0" borderId="0" xfId="0" applyFont="1" applyAlignment="1">
      <alignment horizontal="center" vertical="center" wrapText="1"/>
    </xf>
    <xf numFmtId="0" fontId="0" fillId="8" borderId="0" xfId="0" applyFill="1"/>
    <xf numFmtId="0" fontId="0" fillId="9" borderId="0" xfId="0" applyFill="1"/>
    <xf numFmtId="0" fontId="37" fillId="4" borderId="0" xfId="16" applyFont="1" applyFill="1" applyBorder="1" applyProtection="1">
      <protection locked="0"/>
    </xf>
    <xf numFmtId="0" fontId="0" fillId="4" borderId="0" xfId="0" applyFill="1" applyBorder="1"/>
    <xf numFmtId="0" fontId="38" fillId="4" borderId="0" xfId="16" applyFont="1" applyFill="1" applyBorder="1" applyAlignment="1" applyProtection="1">
      <alignment horizontal="center"/>
      <protection locked="0"/>
    </xf>
    <xf numFmtId="0" fontId="39" fillId="4" borderId="0" xfId="16" applyFont="1" applyFill="1" applyBorder="1" applyProtection="1">
      <protection locked="0"/>
    </xf>
    <xf numFmtId="0" fontId="37" fillId="4" borderId="0" xfId="16" applyFont="1" applyFill="1" applyBorder="1" applyAlignment="1" applyProtection="1">
      <alignment horizontal="center"/>
      <protection locked="0"/>
    </xf>
    <xf numFmtId="0" fontId="21" fillId="7" borderId="4" xfId="19" applyFont="1" applyFill="1" applyBorder="1" applyAlignment="1">
      <alignment horizontal="left" vertical="center" wrapText="1"/>
    </xf>
    <xf numFmtId="0" fontId="21" fillId="7" borderId="1" xfId="19" applyFont="1" applyFill="1" applyBorder="1" applyAlignment="1">
      <alignment horizontal="left" vertical="center" wrapText="1"/>
    </xf>
    <xf numFmtId="0" fontId="21" fillId="7" borderId="5" xfId="19" applyFont="1" applyFill="1" applyBorder="1" applyAlignment="1">
      <alignment horizontal="left" vertical="center" wrapText="1"/>
    </xf>
    <xf numFmtId="168" fontId="20" fillId="7" borderId="4" xfId="19" applyNumberFormat="1" applyFont="1" applyFill="1" applyBorder="1" applyAlignment="1">
      <alignment vertical="center" wrapText="1"/>
    </xf>
    <xf numFmtId="168" fontId="20" fillId="7" borderId="1" xfId="19" applyNumberFormat="1" applyFont="1" applyFill="1" applyBorder="1" applyAlignment="1">
      <alignment vertical="center" wrapText="1"/>
    </xf>
    <xf numFmtId="168" fontId="20" fillId="7" borderId="1" xfId="19" applyNumberFormat="1" applyFont="1" applyFill="1" applyBorder="1" applyAlignment="1">
      <alignment horizontal="left" vertical="center" wrapText="1"/>
    </xf>
    <xf numFmtId="0" fontId="20" fillId="7" borderId="1" xfId="19" applyFont="1" applyFill="1" applyBorder="1" applyAlignment="1">
      <alignment horizontal="left" vertical="center" wrapText="1"/>
    </xf>
    <xf numFmtId="0" fontId="20" fillId="7" borderId="5" xfId="19" applyFont="1" applyFill="1" applyBorder="1" applyAlignment="1">
      <alignment horizontal="left" vertical="center" wrapText="1"/>
    </xf>
    <xf numFmtId="0" fontId="16" fillId="7" borderId="12" xfId="19" applyFont="1" applyFill="1" applyBorder="1" applyAlignment="1">
      <alignment horizontal="center" vertical="center" wrapText="1"/>
    </xf>
    <xf numFmtId="0" fontId="16" fillId="7" borderId="4" xfId="19" applyFont="1" applyFill="1" applyBorder="1" applyAlignment="1">
      <alignment horizontal="center" vertical="center"/>
    </xf>
    <xf numFmtId="0" fontId="5" fillId="7" borderId="8"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8" fillId="0" borderId="1" xfId="0" quotePrefix="1" applyFont="1" applyBorder="1" applyAlignment="1">
      <alignment horizontal="center" vertical="center" wrapText="1"/>
    </xf>
    <xf numFmtId="1" fontId="8" fillId="0" borderId="1" xfId="5" applyNumberFormat="1" applyFont="1" applyBorder="1" applyAlignment="1">
      <alignment horizontal="center" vertical="center"/>
    </xf>
    <xf numFmtId="37" fontId="19" fillId="4" borderId="1" xfId="10" applyNumberFormat="1" applyFont="1" applyFill="1" applyBorder="1" applyAlignment="1">
      <alignment horizontal="center" vertical="center"/>
    </xf>
    <xf numFmtId="37" fontId="20" fillId="4" borderId="8" xfId="9" applyNumberFormat="1" applyFont="1" applyFill="1" applyBorder="1" applyAlignment="1">
      <alignment horizontal="center" vertical="center"/>
    </xf>
    <xf numFmtId="0" fontId="20" fillId="4" borderId="8" xfId="0" applyFont="1" applyFill="1" applyBorder="1" applyAlignment="1">
      <alignment horizontal="right" vertical="center"/>
    </xf>
    <xf numFmtId="3" fontId="19" fillId="4" borderId="8" xfId="10" applyNumberFormat="1" applyFont="1" applyFill="1" applyBorder="1" applyAlignment="1">
      <alignment horizontal="center" vertical="center" wrapText="1"/>
    </xf>
    <xf numFmtId="4" fontId="19" fillId="4" borderId="1" xfId="0" applyNumberFormat="1" applyFont="1" applyFill="1" applyBorder="1" applyAlignment="1">
      <alignment horizontal="center" vertical="center" wrapText="1"/>
    </xf>
    <xf numFmtId="4" fontId="19" fillId="4" borderId="1" xfId="10" applyNumberFormat="1" applyFont="1" applyFill="1" applyBorder="1" applyAlignment="1">
      <alignment horizontal="center" vertical="center" wrapText="1"/>
    </xf>
    <xf numFmtId="37" fontId="19" fillId="4" borderId="4" xfId="10" applyNumberFormat="1" applyFont="1" applyFill="1" applyBorder="1" applyAlignment="1">
      <alignment horizontal="center" vertical="center"/>
    </xf>
    <xf numFmtId="4" fontId="19" fillId="4" borderId="16" xfId="10" applyNumberFormat="1" applyFont="1" applyFill="1" applyBorder="1" applyAlignment="1">
      <alignment horizontal="center" vertical="center" wrapText="1"/>
    </xf>
    <xf numFmtId="37" fontId="19" fillId="4" borderId="17" xfId="10" applyNumberFormat="1" applyFont="1" applyFill="1" applyBorder="1" applyAlignment="1">
      <alignment horizontal="center" vertical="center"/>
    </xf>
    <xf numFmtId="3" fontId="19" fillId="4" borderId="16" xfId="10" applyNumberFormat="1" applyFont="1" applyFill="1" applyBorder="1" applyAlignment="1">
      <alignment horizontal="center" vertical="center" wrapText="1"/>
    </xf>
    <xf numFmtId="0" fontId="5" fillId="7" borderId="47" xfId="0" applyFont="1" applyFill="1" applyBorder="1" applyAlignment="1">
      <alignment horizontal="center" vertical="center" wrapText="1"/>
    </xf>
    <xf numFmtId="37" fontId="19" fillId="4" borderId="12" xfId="10" applyNumberFormat="1" applyFont="1" applyFill="1" applyBorder="1" applyAlignment="1">
      <alignment horizontal="center" vertical="center"/>
    </xf>
    <xf numFmtId="4" fontId="19" fillId="4" borderId="8" xfId="10" applyNumberFormat="1" applyFont="1" applyFill="1" applyBorder="1" applyAlignment="1">
      <alignment horizontal="center" vertical="center" wrapText="1"/>
    </xf>
    <xf numFmtId="3" fontId="19" fillId="4" borderId="1" xfId="0" applyNumberFormat="1" applyFont="1" applyFill="1" applyBorder="1" applyAlignment="1">
      <alignment horizontal="center" vertical="center" wrapText="1"/>
    </xf>
    <xf numFmtId="3" fontId="19" fillId="4" borderId="8" xfId="0" applyNumberFormat="1" applyFont="1" applyFill="1" applyBorder="1" applyAlignment="1">
      <alignment horizontal="center" vertical="center" wrapText="1"/>
    </xf>
    <xf numFmtId="37" fontId="20" fillId="4" borderId="43" xfId="9" applyNumberFormat="1" applyFont="1" applyFill="1" applyBorder="1" applyAlignment="1">
      <alignment horizontal="center" vertical="center"/>
    </xf>
    <xf numFmtId="37" fontId="20" fillId="4" borderId="4" xfId="9" applyNumberFormat="1" applyFont="1" applyFill="1" applyBorder="1" applyAlignment="1">
      <alignment horizontal="center" vertical="center"/>
    </xf>
    <xf numFmtId="172" fontId="29" fillId="4" borderId="11" xfId="3" applyNumberFormat="1" applyFont="1" applyFill="1" applyBorder="1" applyAlignment="1">
      <alignment horizontal="center" vertical="center"/>
    </xf>
    <xf numFmtId="173" fontId="19" fillId="4" borderId="51" xfId="0" applyNumberFormat="1" applyFont="1" applyFill="1" applyBorder="1" applyAlignment="1">
      <alignment horizontal="center" vertical="center" wrapText="1"/>
    </xf>
    <xf numFmtId="37" fontId="19" fillId="4" borderId="54" xfId="10" applyNumberFormat="1" applyFont="1" applyFill="1" applyBorder="1" applyAlignment="1">
      <alignment horizontal="center" vertical="center"/>
    </xf>
    <xf numFmtId="169" fontId="41" fillId="6" borderId="5" xfId="0" applyNumberFormat="1" applyFont="1" applyFill="1" applyBorder="1" applyAlignment="1">
      <alignment vertical="center"/>
    </xf>
    <xf numFmtId="10" fontId="41" fillId="11" borderId="1" xfId="0" applyNumberFormat="1" applyFont="1" applyFill="1" applyBorder="1" applyAlignment="1" applyProtection="1">
      <alignment vertical="center"/>
      <protection locked="0"/>
    </xf>
    <xf numFmtId="169" fontId="28" fillId="5" borderId="52" xfId="0" applyNumberFormat="1" applyFont="1" applyFill="1" applyBorder="1" applyAlignment="1">
      <alignment vertical="center"/>
    </xf>
    <xf numFmtId="10" fontId="41" fillId="11" borderId="2" xfId="0" applyNumberFormat="1" applyFont="1" applyFill="1" applyBorder="1" applyAlignment="1" applyProtection="1">
      <alignment vertical="center"/>
      <protection locked="0"/>
    </xf>
    <xf numFmtId="169" fontId="4" fillId="4" borderId="1" xfId="0" applyNumberFormat="1" applyFont="1" applyFill="1" applyBorder="1" applyAlignment="1">
      <alignment horizontal="center" vertical="center"/>
    </xf>
    <xf numFmtId="169" fontId="41" fillId="6" borderId="1" xfId="0" applyNumberFormat="1" applyFont="1" applyFill="1" applyBorder="1" applyAlignment="1">
      <alignment vertical="center"/>
    </xf>
    <xf numFmtId="9" fontId="2" fillId="6" borderId="44" xfId="21" applyFont="1" applyFill="1" applyBorder="1" applyAlignment="1">
      <alignment horizontal="center" vertical="center" wrapText="1"/>
    </xf>
    <xf numFmtId="169" fontId="28" fillId="5" borderId="5" xfId="0" applyNumberFormat="1" applyFont="1" applyFill="1" applyBorder="1" applyAlignment="1">
      <alignment vertical="center"/>
    </xf>
    <xf numFmtId="169" fontId="28" fillId="5" borderId="1" xfId="0" applyNumberFormat="1" applyFont="1" applyFill="1" applyBorder="1" applyAlignment="1">
      <alignment vertical="center"/>
    </xf>
    <xf numFmtId="169" fontId="28" fillId="7" borderId="53" xfId="0" applyNumberFormat="1" applyFont="1" applyFill="1" applyBorder="1" applyAlignment="1">
      <alignment vertical="center"/>
    </xf>
    <xf numFmtId="3" fontId="5" fillId="7" borderId="3" xfId="0"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3" fontId="44" fillId="7" borderId="1" xfId="19" applyNumberFormat="1" applyFont="1" applyFill="1" applyBorder="1" applyAlignment="1">
      <alignment horizontal="center" vertical="center" wrapText="1"/>
    </xf>
    <xf numFmtId="10" fontId="42" fillId="4" borderId="16" xfId="24" applyNumberFormat="1" applyFont="1" applyFill="1" applyBorder="1" applyAlignment="1">
      <alignment horizontal="center" vertical="center"/>
    </xf>
    <xf numFmtId="1" fontId="8" fillId="0" borderId="1" xfId="5" applyNumberFormat="1" applyFont="1" applyFill="1" applyBorder="1" applyAlignment="1">
      <alignment horizontal="center" vertical="center"/>
    </xf>
    <xf numFmtId="4" fontId="19" fillId="4" borderId="11" xfId="10" applyNumberFormat="1" applyFont="1" applyFill="1" applyBorder="1" applyAlignment="1">
      <alignment horizontal="center" vertical="center" wrapText="1"/>
    </xf>
    <xf numFmtId="169" fontId="28" fillId="7" borderId="16" xfId="0" applyNumberFormat="1" applyFont="1" applyFill="1" applyBorder="1" applyAlignment="1">
      <alignment vertical="center"/>
    </xf>
    <xf numFmtId="9" fontId="5" fillId="9" borderId="0" xfId="21" applyNumberFormat="1" applyFont="1" applyFill="1" applyAlignment="1">
      <alignment horizontal="center"/>
    </xf>
    <xf numFmtId="3" fontId="3" fillId="0" borderId="5" xfId="10" applyNumberFormat="1" applyFont="1" applyFill="1" applyBorder="1" applyAlignment="1">
      <alignment horizontal="center" vertical="center" wrapText="1"/>
    </xf>
    <xf numFmtId="3" fontId="45" fillId="3" borderId="4" xfId="0" applyNumberFormat="1" applyFont="1" applyFill="1" applyBorder="1" applyAlignment="1">
      <alignment horizontal="center" vertical="center" wrapText="1"/>
    </xf>
    <xf numFmtId="173" fontId="19" fillId="4" borderId="4" xfId="0" applyNumberFormat="1" applyFont="1" applyFill="1" applyBorder="1" applyAlignment="1">
      <alignment horizontal="center" vertical="center" wrapText="1"/>
    </xf>
    <xf numFmtId="0" fontId="5" fillId="7" borderId="42"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7" borderId="59"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4" fillId="7" borderId="59"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5" fillId="7" borderId="58" xfId="0" applyFont="1" applyFill="1" applyBorder="1" applyAlignment="1">
      <alignment horizontal="center" vertical="center" wrapText="1"/>
    </xf>
    <xf numFmtId="0" fontId="8" fillId="7" borderId="22" xfId="0" applyFont="1" applyFill="1" applyBorder="1" applyAlignment="1">
      <alignment horizontal="center" vertical="center"/>
    </xf>
    <xf numFmtId="3" fontId="3" fillId="7" borderId="5" xfId="1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4" fontId="19" fillId="4" borderId="5" xfId="0" applyNumberFormat="1" applyFont="1" applyFill="1" applyBorder="1" applyAlignment="1">
      <alignment horizontal="center" vertical="center" wrapText="1"/>
    </xf>
    <xf numFmtId="3" fontId="19" fillId="4" borderId="1" xfId="10" applyNumberFormat="1" applyFont="1" applyFill="1" applyBorder="1" applyAlignment="1">
      <alignment horizontal="center" vertical="center"/>
    </xf>
    <xf numFmtId="3" fontId="19" fillId="4" borderId="3" xfId="0" applyNumberFormat="1" applyFont="1" applyFill="1" applyBorder="1" applyAlignment="1">
      <alignment horizontal="center" vertical="center" wrapText="1"/>
    </xf>
    <xf numFmtId="173" fontId="19" fillId="4" borderId="1" xfId="10" applyNumberFormat="1" applyFont="1" applyFill="1" applyBorder="1" applyAlignment="1">
      <alignment horizontal="center" vertical="center" wrapText="1"/>
    </xf>
    <xf numFmtId="3" fontId="19" fillId="4" borderId="4" xfId="10" applyNumberFormat="1" applyFont="1" applyFill="1" applyBorder="1" applyAlignment="1">
      <alignment horizontal="center" vertical="center"/>
    </xf>
    <xf numFmtId="10" fontId="42" fillId="4" borderId="1" xfId="24" applyNumberFormat="1" applyFont="1" applyFill="1" applyBorder="1" applyAlignment="1">
      <alignment horizontal="center" vertical="center"/>
    </xf>
    <xf numFmtId="10" fontId="3" fillId="0" borderId="5" xfId="21" applyNumberFormat="1" applyFont="1" applyFill="1" applyBorder="1" applyAlignment="1">
      <alignment horizontal="center" vertical="center" wrapText="1"/>
    </xf>
    <xf numFmtId="0" fontId="18" fillId="0" borderId="22" xfId="0" applyFont="1" applyFill="1" applyBorder="1" applyAlignment="1">
      <alignment horizontal="justify" vertical="center" wrapText="1"/>
    </xf>
    <xf numFmtId="0" fontId="18" fillId="0" borderId="22" xfId="0" applyFont="1" applyFill="1" applyBorder="1" applyAlignment="1">
      <alignment horizontal="center" vertical="center" wrapText="1"/>
    </xf>
    <xf numFmtId="0" fontId="18" fillId="0" borderId="21" xfId="0" applyFont="1" applyFill="1" applyBorder="1" applyAlignment="1">
      <alignment horizontal="center" vertical="center" wrapText="1"/>
    </xf>
    <xf numFmtId="10" fontId="42" fillId="4" borderId="42" xfId="24" applyNumberFormat="1" applyFont="1" applyFill="1" applyBorder="1" applyAlignment="1">
      <alignment horizontal="center" vertical="center"/>
    </xf>
    <xf numFmtId="10" fontId="42" fillId="4" borderId="5" xfId="24" applyNumberFormat="1" applyFont="1" applyFill="1" applyBorder="1" applyAlignment="1">
      <alignment horizontal="center" vertical="center"/>
    </xf>
    <xf numFmtId="10" fontId="42" fillId="4" borderId="17" xfId="24" applyNumberFormat="1" applyFont="1" applyFill="1" applyBorder="1" applyAlignment="1">
      <alignment horizontal="center" vertical="center"/>
    </xf>
    <xf numFmtId="10" fontId="42" fillId="4" borderId="4" xfId="24" applyNumberFormat="1" applyFont="1" applyFill="1" applyBorder="1" applyAlignment="1">
      <alignment horizontal="center" vertical="center"/>
    </xf>
    <xf numFmtId="0" fontId="16" fillId="7" borderId="4" xfId="19"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1" fillId="0" borderId="30" xfId="0" applyFont="1" applyFill="1" applyBorder="1" applyAlignment="1">
      <alignment horizontal="right" vertical="center"/>
    </xf>
    <xf numFmtId="0" fontId="6" fillId="0" borderId="30" xfId="0" applyFont="1" applyFill="1" applyBorder="1" applyAlignment="1">
      <alignment horizontal="right" vertical="center"/>
    </xf>
    <xf numFmtId="0" fontId="6" fillId="0" borderId="31" xfId="0" applyFont="1" applyFill="1" applyBorder="1" applyAlignment="1">
      <alignment horizontal="right" vertical="center"/>
    </xf>
    <xf numFmtId="0" fontId="5" fillId="7" borderId="3" xfId="0" applyFont="1" applyFill="1" applyBorder="1" applyAlignment="1">
      <alignment horizontal="center" vertical="center" wrapText="1"/>
    </xf>
    <xf numFmtId="0" fontId="5" fillId="7" borderId="3"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xf>
    <xf numFmtId="0" fontId="5" fillId="7" borderId="1" xfId="0" applyFont="1" applyFill="1" applyBorder="1" applyAlignment="1">
      <alignment horizontal="left" vertical="center"/>
    </xf>
    <xf numFmtId="0" fontId="5" fillId="7" borderId="8"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4" xfId="0" applyFont="1" applyFill="1" applyBorder="1" applyAlignment="1">
      <alignment horizontal="center" vertical="center" wrapText="1"/>
    </xf>
    <xf numFmtId="0" fontId="5" fillId="7" borderId="10"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11" fillId="7" borderId="8"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36" fillId="0" borderId="23" xfId="0" applyFont="1" applyFill="1" applyBorder="1" applyAlignment="1">
      <alignment horizontal="center"/>
    </xf>
    <xf numFmtId="0" fontId="36" fillId="0" borderId="24" xfId="0" applyFont="1" applyFill="1" applyBorder="1" applyAlignment="1">
      <alignment horizontal="center"/>
    </xf>
    <xf numFmtId="0" fontId="36" fillId="0" borderId="25" xfId="0" applyFont="1" applyFill="1" applyBorder="1" applyAlignment="1">
      <alignment horizontal="center"/>
    </xf>
    <xf numFmtId="0" fontId="36" fillId="0" borderId="26" xfId="0" applyFont="1" applyFill="1" applyBorder="1" applyAlignment="1">
      <alignment horizontal="center"/>
    </xf>
    <xf numFmtId="0" fontId="36" fillId="0" borderId="0" xfId="0" applyFont="1" applyFill="1" applyBorder="1" applyAlignment="1">
      <alignment horizontal="center"/>
    </xf>
    <xf numFmtId="0" fontId="36" fillId="0" borderId="9" xfId="0" applyFont="1" applyFill="1" applyBorder="1" applyAlignment="1">
      <alignment horizontal="center"/>
    </xf>
    <xf numFmtId="0" fontId="0" fillId="0" borderId="0" xfId="0" applyFill="1" applyAlignment="1">
      <alignment horizontal="center"/>
    </xf>
    <xf numFmtId="0" fontId="11" fillId="7" borderId="0" xfId="0" applyFont="1" applyFill="1" applyBorder="1" applyAlignment="1">
      <alignment horizontal="left" vertical="center" wrapText="1"/>
    </xf>
    <xf numFmtId="0" fontId="11" fillId="7" borderId="9" xfId="0" applyFont="1" applyFill="1" applyBorder="1" applyAlignment="1">
      <alignment horizontal="left" vertical="center" wrapText="1"/>
    </xf>
    <xf numFmtId="0" fontId="11" fillId="7" borderId="14"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0" fillId="0" borderId="15" xfId="0" applyFill="1" applyBorder="1" applyAlignment="1">
      <alignment horizontal="center"/>
    </xf>
    <xf numFmtId="0" fontId="0" fillId="0" borderId="3" xfId="0" applyFill="1" applyBorder="1" applyAlignment="1">
      <alignment horizontal="center"/>
    </xf>
    <xf numFmtId="0" fontId="0" fillId="0" borderId="16" xfId="0" applyFill="1" applyBorder="1" applyAlignment="1">
      <alignment horizontal="center"/>
    </xf>
    <xf numFmtId="0" fontId="0" fillId="0" borderId="1" xfId="0" applyFill="1" applyBorder="1" applyAlignment="1">
      <alignment horizontal="center"/>
    </xf>
    <xf numFmtId="0" fontId="0" fillId="0" borderId="17" xfId="0" applyFill="1" applyBorder="1" applyAlignment="1">
      <alignment horizontal="center"/>
    </xf>
    <xf numFmtId="0" fontId="0" fillId="0" borderId="4" xfId="0" applyFill="1" applyBorder="1" applyAlignment="1">
      <alignment horizontal="center"/>
    </xf>
    <xf numFmtId="0" fontId="19" fillId="7" borderId="60" xfId="0" applyFont="1" applyFill="1" applyBorder="1" applyAlignment="1">
      <alignment horizontal="left" vertical="center"/>
    </xf>
    <xf numFmtId="0" fontId="19" fillId="7" borderId="61" xfId="0" applyFont="1" applyFill="1" applyBorder="1" applyAlignment="1">
      <alignment horizontal="left" vertical="center"/>
    </xf>
    <xf numFmtId="0" fontId="19" fillId="7" borderId="64" xfId="0" applyFont="1" applyFill="1" applyBorder="1" applyAlignment="1">
      <alignment horizontal="left" vertical="center"/>
    </xf>
    <xf numFmtId="0" fontId="11" fillId="7" borderId="1"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54"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7" borderId="60" xfId="0" applyFont="1" applyFill="1" applyBorder="1" applyAlignment="1">
      <alignment horizontal="center" vertical="center"/>
    </xf>
    <xf numFmtId="0" fontId="5" fillId="7" borderId="61" xfId="0" applyFont="1" applyFill="1" applyBorder="1" applyAlignment="1">
      <alignment horizontal="center" vertical="center"/>
    </xf>
    <xf numFmtId="0" fontId="5" fillId="7" borderId="63" xfId="0" applyFont="1" applyFill="1" applyBorder="1" applyAlignment="1">
      <alignment horizontal="center" vertical="center"/>
    </xf>
    <xf numFmtId="0" fontId="5" fillId="7" borderId="8" xfId="0" applyFont="1" applyFill="1" applyBorder="1" applyAlignment="1">
      <alignment horizontal="center" vertical="center" wrapText="1"/>
    </xf>
    <xf numFmtId="0" fontId="5" fillId="7" borderId="43" xfId="0" applyFont="1" applyFill="1" applyBorder="1" applyAlignment="1">
      <alignment horizontal="center"/>
    </xf>
    <xf numFmtId="0" fontId="5" fillId="7" borderId="47"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5" xfId="0" applyFont="1" applyFill="1" applyBorder="1" applyAlignment="1">
      <alignment horizontal="center" vertical="center"/>
    </xf>
    <xf numFmtId="0" fontId="4" fillId="0" borderId="5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62" xfId="0" applyFont="1" applyFill="1" applyBorder="1" applyAlignment="1">
      <alignment horizontal="center" vertical="center"/>
    </xf>
    <xf numFmtId="0" fontId="25" fillId="0" borderId="1" xfId="0" applyFont="1" applyFill="1" applyBorder="1" applyAlignment="1">
      <alignment horizontal="justify" vertical="center" wrapText="1"/>
    </xf>
    <xf numFmtId="0" fontId="22" fillId="0" borderId="0" xfId="0" applyFont="1" applyFill="1" applyAlignment="1">
      <alignment horizontal="right" vertical="center"/>
    </xf>
    <xf numFmtId="0" fontId="4" fillId="0" borderId="37" xfId="0" applyFont="1" applyFill="1" applyBorder="1" applyAlignment="1">
      <alignment horizontal="center" vertical="center" wrapText="1"/>
    </xf>
    <xf numFmtId="0" fontId="25" fillId="0" borderId="1" xfId="0" applyFont="1" applyFill="1" applyBorder="1" applyAlignment="1">
      <alignment horizontal="justify" vertical="center"/>
    </xf>
    <xf numFmtId="0" fontId="3" fillId="7" borderId="26" xfId="0" applyFont="1" applyFill="1" applyBorder="1" applyAlignment="1" applyProtection="1">
      <alignment horizontal="center" vertical="center" wrapText="1"/>
      <protection locked="0"/>
    </xf>
    <xf numFmtId="0" fontId="3" fillId="7" borderId="0"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28" xfId="0" applyFont="1" applyFill="1" applyBorder="1" applyAlignment="1" applyProtection="1">
      <alignment horizontal="center" vertical="center" wrapText="1"/>
      <protection locked="0"/>
    </xf>
    <xf numFmtId="0" fontId="3" fillId="7" borderId="29" xfId="0" applyFont="1" applyFill="1" applyBorder="1" applyAlignment="1" applyProtection="1">
      <alignment horizontal="center" vertical="center" wrapText="1"/>
      <protection locked="0"/>
    </xf>
    <xf numFmtId="0" fontId="3" fillId="7" borderId="35" xfId="0" applyFont="1" applyFill="1" applyBorder="1" applyAlignment="1" applyProtection="1">
      <alignment horizontal="center" vertical="center" wrapText="1"/>
      <protection locked="0"/>
    </xf>
    <xf numFmtId="0" fontId="25" fillId="0" borderId="2"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43" fillId="0" borderId="1" xfId="0" applyFont="1" applyBorder="1" applyAlignment="1">
      <alignment horizontal="center" vertical="center" wrapText="1"/>
    </xf>
    <xf numFmtId="0" fontId="4" fillId="0" borderId="1" xfId="0" applyFont="1" applyBorder="1" applyAlignment="1">
      <alignment horizontal="center" vertical="center" wrapText="1"/>
    </xf>
    <xf numFmtId="10" fontId="2" fillId="10" borderId="1" xfId="0" applyNumberFormat="1" applyFont="1" applyFill="1" applyBorder="1" applyAlignment="1" applyProtection="1">
      <alignment horizontal="center" vertical="center" wrapText="1"/>
      <protection locked="0"/>
    </xf>
    <xf numFmtId="0" fontId="4" fillId="0" borderId="15" xfId="16" applyFont="1" applyFill="1" applyBorder="1" applyAlignment="1">
      <alignment horizontal="center" vertical="center" wrapText="1"/>
    </xf>
    <xf numFmtId="0" fontId="4" fillId="0" borderId="16" xfId="16" applyFont="1" applyFill="1" applyBorder="1" applyAlignment="1">
      <alignment horizontal="center" vertical="center" wrapText="1"/>
    </xf>
    <xf numFmtId="0" fontId="4" fillId="0" borderId="19" xfId="16"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10" fontId="2" fillId="10" borderId="2" xfId="0" applyNumberFormat="1"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 fillId="6" borderId="3" xfId="16" applyFont="1" applyFill="1" applyBorder="1" applyAlignment="1">
      <alignment horizontal="center" vertical="center" wrapText="1"/>
    </xf>
    <xf numFmtId="0" fontId="4" fillId="0" borderId="15" xfId="16" applyBorder="1"/>
    <xf numFmtId="0" fontId="4" fillId="0" borderId="3" xfId="16" applyBorder="1"/>
    <xf numFmtId="0" fontId="4" fillId="0" borderId="16" xfId="16" applyBorder="1"/>
    <xf numFmtId="0" fontId="4" fillId="0" borderId="1" xfId="16" applyBorder="1"/>
    <xf numFmtId="0" fontId="4" fillId="0" borderId="17" xfId="16" applyBorder="1"/>
    <xf numFmtId="0" fontId="4" fillId="0" borderId="4" xfId="16" applyBorder="1"/>
    <xf numFmtId="0" fontId="23" fillId="6" borderId="3" xfId="0" applyFont="1" applyFill="1" applyBorder="1" applyAlignment="1">
      <alignment horizontal="center" vertical="center" wrapText="1"/>
    </xf>
    <xf numFmtId="0" fontId="23" fillId="6" borderId="10"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32" fillId="6" borderId="12" xfId="0" applyFont="1" applyFill="1" applyBorder="1" applyAlignment="1">
      <alignment horizontal="center" vertical="center" wrapText="1"/>
    </xf>
    <xf numFmtId="0" fontId="2" fillId="6" borderId="10" xfId="16" applyFont="1" applyFill="1" applyBorder="1" applyAlignment="1">
      <alignment horizontal="center" vertical="center" wrapText="1"/>
    </xf>
    <xf numFmtId="0" fontId="2" fillId="6" borderId="12" xfId="16" applyFont="1" applyFill="1" applyBorder="1" applyAlignment="1">
      <alignment horizontal="center" vertical="center" wrapText="1"/>
    </xf>
    <xf numFmtId="0" fontId="2" fillId="6" borderId="36" xfId="16" applyFont="1" applyFill="1" applyBorder="1" applyAlignment="1">
      <alignment horizontal="center" vertical="center" wrapText="1"/>
    </xf>
    <xf numFmtId="0" fontId="2" fillId="6" borderId="37" xfId="16" applyFont="1" applyFill="1" applyBorder="1" applyAlignment="1">
      <alignment horizontal="center" vertical="center" wrapText="1"/>
    </xf>
    <xf numFmtId="0" fontId="16" fillId="6" borderId="14" xfId="16" applyFont="1" applyFill="1" applyBorder="1" applyAlignment="1">
      <alignment horizontal="center" vertical="center" wrapText="1"/>
    </xf>
    <xf numFmtId="0" fontId="16" fillId="6" borderId="39" xfId="16" applyFont="1" applyFill="1" applyBorder="1" applyAlignment="1">
      <alignment horizontal="center" vertical="center" wrapText="1"/>
    </xf>
    <xf numFmtId="0" fontId="2" fillId="6" borderId="23" xfId="16" applyFont="1" applyFill="1" applyBorder="1" applyAlignment="1">
      <alignment horizontal="center" vertical="center" wrapText="1"/>
    </xf>
    <xf numFmtId="0" fontId="2" fillId="6" borderId="28" xfId="16" applyFont="1" applyFill="1" applyBorder="1" applyAlignment="1">
      <alignment horizontal="center" vertical="center" wrapText="1"/>
    </xf>
    <xf numFmtId="0" fontId="2" fillId="6" borderId="4" xfId="16" applyFont="1" applyFill="1" applyBorder="1" applyAlignment="1">
      <alignment horizontal="center" vertical="center" wrapText="1"/>
    </xf>
    <xf numFmtId="0" fontId="16" fillId="0" borderId="2"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10" fontId="2" fillId="10" borderId="5" xfId="0" applyNumberFormat="1" applyFont="1" applyFill="1" applyBorder="1" applyAlignment="1" applyProtection="1">
      <alignment horizontal="center" vertical="center" wrapText="1"/>
      <protection locked="0"/>
    </xf>
    <xf numFmtId="10" fontId="2" fillId="10" borderId="22" xfId="0" applyNumberFormat="1" applyFont="1" applyFill="1" applyBorder="1" applyAlignment="1" applyProtection="1">
      <alignment horizontal="center" vertical="center" wrapText="1"/>
      <protection locked="0"/>
    </xf>
    <xf numFmtId="10" fontId="2" fillId="10" borderId="46" xfId="0" applyNumberFormat="1" applyFont="1" applyFill="1" applyBorder="1" applyAlignment="1" applyProtection="1">
      <alignment horizontal="center" vertical="center" wrapText="1"/>
      <protection locked="0"/>
    </xf>
    <xf numFmtId="10" fontId="2" fillId="10" borderId="51" xfId="0" applyNumberFormat="1" applyFont="1" applyFill="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2" fillId="6" borderId="17" xfId="16" applyFont="1" applyFill="1" applyBorder="1" applyAlignment="1">
      <alignment horizontal="center" vertical="center" wrapText="1"/>
    </xf>
    <xf numFmtId="0" fontId="43"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5" xfId="19" applyBorder="1" applyAlignment="1">
      <alignment horizontal="center"/>
    </xf>
    <xf numFmtId="0" fontId="4" fillId="0" borderId="3" xfId="19" applyBorder="1" applyAlignment="1">
      <alignment horizontal="center"/>
    </xf>
    <xf numFmtId="0" fontId="4" fillId="0" borderId="16" xfId="19" applyBorder="1" applyAlignment="1">
      <alignment horizontal="center"/>
    </xf>
    <xf numFmtId="0" fontId="4" fillId="0" borderId="1" xfId="19" applyBorder="1" applyAlignment="1">
      <alignment horizontal="center"/>
    </xf>
    <xf numFmtId="0" fontId="4" fillId="0" borderId="17" xfId="19" applyBorder="1" applyAlignment="1">
      <alignment horizontal="center"/>
    </xf>
    <xf numFmtId="0" fontId="4" fillId="0" borderId="4" xfId="19" applyBorder="1" applyAlignment="1">
      <alignment horizontal="center"/>
    </xf>
    <xf numFmtId="0" fontId="33" fillId="7" borderId="3" xfId="19" applyFont="1" applyFill="1" applyBorder="1" applyAlignment="1">
      <alignment horizontal="center" vertical="center" wrapText="1"/>
    </xf>
    <xf numFmtId="0" fontId="33" fillId="7" borderId="10" xfId="19" applyFont="1" applyFill="1" applyBorder="1" applyAlignment="1">
      <alignment horizontal="center" vertical="center" wrapText="1"/>
    </xf>
    <xf numFmtId="0" fontId="33" fillId="7" borderId="1" xfId="19" applyFont="1" applyFill="1" applyBorder="1" applyAlignment="1">
      <alignment horizontal="center" vertical="center" wrapText="1"/>
    </xf>
    <xf numFmtId="0" fontId="33" fillId="7" borderId="11" xfId="19" applyFont="1" applyFill="1" applyBorder="1" applyAlignment="1">
      <alignment horizontal="center" vertical="center" wrapText="1"/>
    </xf>
    <xf numFmtId="0" fontId="34" fillId="7" borderId="1" xfId="19" applyFont="1" applyFill="1" applyBorder="1" applyAlignment="1">
      <alignment horizontal="center" vertical="center" wrapText="1"/>
    </xf>
    <xf numFmtId="0" fontId="34" fillId="7" borderId="11" xfId="19" applyFont="1" applyFill="1" applyBorder="1" applyAlignment="1">
      <alignment horizontal="center" vertical="center" wrapText="1"/>
    </xf>
    <xf numFmtId="0" fontId="34" fillId="7" borderId="4" xfId="19" applyFont="1" applyFill="1" applyBorder="1" applyAlignment="1">
      <alignment horizontal="center" vertical="center" wrapText="1"/>
    </xf>
    <xf numFmtId="0" fontId="33" fillId="7" borderId="4" xfId="19" applyFont="1" applyFill="1" applyBorder="1" applyAlignment="1">
      <alignment horizontal="center" vertical="center" wrapText="1"/>
    </xf>
    <xf numFmtId="0" fontId="34" fillId="7" borderId="12" xfId="19" applyFont="1" applyFill="1" applyBorder="1" applyAlignment="1">
      <alignment horizontal="center" vertical="center" wrapText="1"/>
    </xf>
    <xf numFmtId="0" fontId="0" fillId="0" borderId="57" xfId="0" applyBorder="1" applyAlignment="1">
      <alignment horizontal="center" vertical="center"/>
    </xf>
    <xf numFmtId="0" fontId="18" fillId="0" borderId="39"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54" xfId="0" applyFont="1" applyFill="1" applyBorder="1" applyAlignment="1">
      <alignment horizontal="center" vertical="center" wrapText="1"/>
    </xf>
    <xf numFmtId="3" fontId="40" fillId="0" borderId="36" xfId="0" applyNumberFormat="1" applyFont="1" applyFill="1" applyBorder="1" applyAlignment="1">
      <alignment horizontal="center" vertical="center" wrapText="1"/>
    </xf>
    <xf numFmtId="3" fontId="40" fillId="0" borderId="22" xfId="0" applyNumberFormat="1" applyFont="1" applyFill="1" applyBorder="1" applyAlignment="1">
      <alignment horizontal="center" vertical="center" wrapText="1"/>
    </xf>
    <xf numFmtId="3" fontId="40" fillId="0" borderId="37" xfId="0" applyNumberFormat="1" applyFont="1" applyFill="1" applyBorder="1" applyAlignment="1">
      <alignment horizontal="center" vertical="center" wrapText="1"/>
    </xf>
    <xf numFmtId="0" fontId="16" fillId="7" borderId="5" xfId="19" applyFont="1" applyFill="1" applyBorder="1" applyAlignment="1">
      <alignment horizontal="center" vertical="center" wrapText="1"/>
    </xf>
    <xf numFmtId="0" fontId="16" fillId="7" borderId="4" xfId="19" applyFont="1" applyFill="1" applyBorder="1" applyAlignment="1">
      <alignment horizontal="center" vertical="center" wrapText="1"/>
    </xf>
    <xf numFmtId="0" fontId="0" fillId="0" borderId="56" xfId="0" applyBorder="1" applyAlignment="1">
      <alignment horizontal="center" vertical="center"/>
    </xf>
    <xf numFmtId="0" fontId="16" fillId="7" borderId="20" xfId="19" applyFont="1" applyFill="1" applyBorder="1" applyAlignment="1">
      <alignment horizontal="center" vertical="center" wrapText="1"/>
    </xf>
    <xf numFmtId="0" fontId="16" fillId="7" borderId="14" xfId="19" applyFont="1" applyFill="1" applyBorder="1" applyAlignment="1">
      <alignment horizontal="center" vertical="center" wrapText="1"/>
    </xf>
    <xf numFmtId="0" fontId="16" fillId="7" borderId="32" xfId="19" applyFont="1" applyFill="1" applyBorder="1" applyAlignment="1">
      <alignment horizontal="center" vertical="center" wrapText="1"/>
    </xf>
    <xf numFmtId="0" fontId="16" fillId="7" borderId="42" xfId="19" applyFont="1" applyFill="1" applyBorder="1" applyAlignment="1">
      <alignment horizontal="center" vertical="center" wrapText="1"/>
    </xf>
    <xf numFmtId="0" fontId="16" fillId="7" borderId="17" xfId="19" applyFont="1" applyFill="1" applyBorder="1" applyAlignment="1">
      <alignment horizontal="center" vertical="center" wrapText="1"/>
    </xf>
    <xf numFmtId="0" fontId="16" fillId="7" borderId="16" xfId="19" applyFont="1" applyFill="1" applyBorder="1" applyAlignment="1">
      <alignment horizontal="center" vertical="center" wrapText="1"/>
    </xf>
    <xf numFmtId="0" fontId="16" fillId="7" borderId="1" xfId="19" applyFont="1" applyFill="1" applyBorder="1" applyAlignment="1">
      <alignment horizontal="center" vertical="center" wrapText="1"/>
    </xf>
    <xf numFmtId="0" fontId="2" fillId="7" borderId="47"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2" fillId="7" borderId="46"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38"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35" xfId="0" applyFont="1" applyFill="1" applyBorder="1" applyAlignment="1">
      <alignment horizontal="center" vertical="center" wrapText="1"/>
    </xf>
    <xf numFmtId="1" fontId="8" fillId="4" borderId="1" xfId="5" applyNumberFormat="1" applyFont="1" applyFill="1" applyBorder="1" applyAlignment="1">
      <alignment horizontal="center" vertical="center"/>
    </xf>
    <xf numFmtId="1" fontId="8" fillId="4" borderId="1" xfId="5" applyNumberFormat="1" applyFont="1" applyFill="1" applyBorder="1" applyAlignment="1" applyProtection="1">
      <alignment horizontal="center" vertical="center"/>
      <protection locked="0"/>
    </xf>
    <xf numFmtId="1" fontId="8" fillId="4" borderId="1" xfId="0" applyNumberFormat="1" applyFont="1" applyFill="1" applyBorder="1" applyAlignment="1" applyProtection="1">
      <alignment horizontal="center" vertical="center"/>
      <protection locked="0"/>
    </xf>
    <xf numFmtId="0" fontId="8" fillId="4" borderId="0" xfId="0" applyFont="1" applyFill="1"/>
    <xf numFmtId="172" fontId="8" fillId="4" borderId="1" xfId="5" applyNumberFormat="1" applyFont="1" applyFill="1" applyBorder="1" applyAlignment="1">
      <alignment horizontal="left" vertical="center"/>
    </xf>
    <xf numFmtId="172" fontId="8" fillId="4" borderId="1" xfId="5" applyNumberFormat="1" applyFont="1" applyFill="1" applyBorder="1" applyAlignment="1">
      <alignment vertical="center"/>
    </xf>
    <xf numFmtId="172" fontId="8" fillId="4" borderId="22" xfId="3" applyNumberFormat="1" applyFont="1" applyFill="1" applyBorder="1" applyAlignment="1">
      <alignment horizontal="left" vertical="center"/>
    </xf>
    <xf numFmtId="172" fontId="8" fillId="4" borderId="22" xfId="3" applyNumberFormat="1" applyFont="1" applyFill="1" applyBorder="1" applyAlignment="1">
      <alignment vertical="center"/>
    </xf>
    <xf numFmtId="10" fontId="8" fillId="4" borderId="22" xfId="21" applyNumberFormat="1" applyFont="1" applyFill="1" applyBorder="1" applyAlignment="1">
      <alignment vertical="center"/>
    </xf>
    <xf numFmtId="0" fontId="18" fillId="4" borderId="22" xfId="0" applyFont="1" applyFill="1" applyBorder="1" applyAlignment="1">
      <alignment horizontal="justify" vertical="center" wrapText="1"/>
    </xf>
    <xf numFmtId="0" fontId="4" fillId="4" borderId="3"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justify" vertical="center" wrapText="1"/>
    </xf>
    <xf numFmtId="0" fontId="4" fillId="4" borderId="1" xfId="0" applyFont="1" applyFill="1" applyBorder="1" applyAlignment="1">
      <alignment horizontal="justify" vertical="center" wrapText="1"/>
    </xf>
    <xf numFmtId="0" fontId="4" fillId="4" borderId="4" xfId="0" applyFont="1" applyFill="1" applyBorder="1" applyAlignment="1">
      <alignment horizontal="justify" vertical="center" wrapText="1"/>
    </xf>
    <xf numFmtId="4" fontId="42" fillId="4" borderId="11" xfId="0" applyNumberFormat="1" applyFont="1" applyFill="1" applyBorder="1" applyAlignment="1">
      <alignment horizontal="center" vertical="center" wrapText="1"/>
    </xf>
    <xf numFmtId="3" fontId="19" fillId="4" borderId="16" xfId="0" applyNumberFormat="1" applyFont="1" applyFill="1" applyBorder="1" applyAlignment="1">
      <alignment horizontal="center" vertical="center" wrapText="1"/>
    </xf>
    <xf numFmtId="3" fontId="30" fillId="4" borderId="16" xfId="0" applyNumberFormat="1" applyFont="1" applyFill="1" applyBorder="1" applyAlignment="1">
      <alignment horizontal="center" vertical="center" wrapText="1"/>
    </xf>
    <xf numFmtId="4" fontId="19" fillId="4" borderId="16" xfId="0" applyNumberFormat="1" applyFont="1" applyFill="1" applyBorder="1" applyAlignment="1">
      <alignment horizontal="center" vertical="center" wrapText="1"/>
    </xf>
    <xf numFmtId="4" fontId="42" fillId="4" borderId="16" xfId="0" applyNumberFormat="1" applyFont="1" applyFill="1" applyBorder="1" applyAlignment="1">
      <alignment horizontal="center" vertical="center" wrapText="1"/>
    </xf>
    <xf numFmtId="4" fontId="42" fillId="4" borderId="1" xfId="0" applyNumberFormat="1" applyFont="1" applyFill="1" applyBorder="1" applyAlignment="1">
      <alignment horizontal="center" vertical="center" wrapText="1"/>
    </xf>
    <xf numFmtId="10" fontId="4" fillId="4" borderId="42" xfId="24" applyNumberFormat="1" applyFont="1" applyFill="1" applyBorder="1" applyAlignment="1">
      <alignment horizontal="center" vertical="center"/>
    </xf>
    <xf numFmtId="0" fontId="25" fillId="4" borderId="1" xfId="0" applyFont="1" applyFill="1" applyBorder="1" applyAlignment="1">
      <alignment horizontal="justify" vertical="center" wrapText="1"/>
    </xf>
    <xf numFmtId="0" fontId="25" fillId="4" borderId="1" xfId="0" applyFont="1" applyFill="1" applyBorder="1" applyAlignment="1">
      <alignment horizontal="center" vertical="center" wrapText="1"/>
    </xf>
    <xf numFmtId="49" fontId="31" fillId="4" borderId="3" xfId="0" applyNumberFormat="1" applyFont="1" applyFill="1" applyBorder="1" applyAlignment="1">
      <alignment horizontal="center" vertical="center" wrapText="1"/>
    </xf>
    <xf numFmtId="172" fontId="42" fillId="4" borderId="11" xfId="5" applyNumberFormat="1" applyFont="1" applyFill="1" applyBorder="1" applyAlignment="1">
      <alignment horizontal="center" vertical="center"/>
    </xf>
    <xf numFmtId="37" fontId="19" fillId="4" borderId="16" xfId="10" applyNumberFormat="1" applyFont="1" applyFill="1" applyBorder="1" applyAlignment="1">
      <alignment horizontal="center" vertical="center"/>
    </xf>
    <xf numFmtId="37" fontId="30" fillId="4" borderId="16" xfId="10" applyNumberFormat="1" applyFont="1" applyFill="1" applyBorder="1" applyAlignment="1">
      <alignment horizontal="center" vertical="center"/>
    </xf>
    <xf numFmtId="3" fontId="42" fillId="4" borderId="16" xfId="0" applyNumberFormat="1" applyFont="1" applyFill="1" applyBorder="1" applyAlignment="1">
      <alignment horizontal="center" vertical="center" wrapText="1"/>
    </xf>
    <xf numFmtId="3" fontId="42" fillId="4" borderId="1" xfId="0" applyNumberFormat="1" applyFont="1" applyFill="1" applyBorder="1" applyAlignment="1">
      <alignment horizontal="center" vertical="center" wrapText="1"/>
    </xf>
    <xf numFmtId="10" fontId="4" fillId="4" borderId="16" xfId="24" applyNumberFormat="1" applyFont="1" applyFill="1" applyBorder="1" applyAlignment="1">
      <alignment horizontal="center" vertical="center"/>
    </xf>
    <xf numFmtId="0" fontId="25" fillId="4" borderId="1" xfId="0" applyFont="1" applyFill="1" applyBorder="1" applyAlignment="1">
      <alignment horizontal="justify" vertical="center"/>
    </xf>
    <xf numFmtId="49" fontId="31" fillId="4" borderId="1" xfId="0" applyNumberFormat="1" applyFont="1" applyFill="1" applyBorder="1" applyAlignment="1">
      <alignment horizontal="center" vertical="center" wrapText="1"/>
    </xf>
    <xf numFmtId="0" fontId="19" fillId="4" borderId="8" xfId="0" applyFont="1" applyFill="1" applyBorder="1" applyAlignment="1">
      <alignment horizontal="center" vertical="center"/>
    </xf>
    <xf numFmtId="4" fontId="19" fillId="4" borderId="1" xfId="0" applyNumberFormat="1" applyFont="1" applyFill="1" applyBorder="1" applyAlignment="1">
      <alignment horizontal="center" vertical="center"/>
    </xf>
    <xf numFmtId="0" fontId="42" fillId="4" borderId="11" xfId="0" applyFont="1" applyFill="1" applyBorder="1" applyAlignment="1">
      <alignment horizontal="center" vertical="center"/>
    </xf>
    <xf numFmtId="0" fontId="19" fillId="4" borderId="16" xfId="0" applyFont="1" applyFill="1" applyBorder="1" applyAlignment="1">
      <alignment horizontal="center" vertical="center"/>
    </xf>
    <xf numFmtId="0" fontId="42" fillId="4" borderId="7" xfId="0" applyFont="1" applyFill="1" applyBorder="1" applyAlignment="1">
      <alignment horizontal="center" vertical="center"/>
    </xf>
    <xf numFmtId="0" fontId="42" fillId="4" borderId="1" xfId="0" applyFont="1" applyFill="1" applyBorder="1" applyAlignment="1">
      <alignment horizontal="center" vertical="center"/>
    </xf>
    <xf numFmtId="172" fontId="29" fillId="4" borderId="11" xfId="0" applyNumberFormat="1" applyFont="1" applyFill="1" applyBorder="1" applyAlignment="1">
      <alignment horizontal="center" vertical="center"/>
    </xf>
    <xf numFmtId="0" fontId="30" fillId="4" borderId="16" xfId="0" applyFont="1" applyFill="1" applyBorder="1" applyAlignment="1">
      <alignment horizontal="center" vertical="center"/>
    </xf>
    <xf numFmtId="0" fontId="19" fillId="4" borderId="1" xfId="0" applyFont="1" applyFill="1" applyBorder="1" applyAlignment="1">
      <alignment horizontal="center" vertical="center"/>
    </xf>
    <xf numFmtId="0" fontId="42" fillId="4" borderId="16" xfId="0" applyFont="1" applyFill="1" applyBorder="1" applyAlignment="1">
      <alignment horizontal="center" vertical="center"/>
    </xf>
    <xf numFmtId="165" fontId="19" fillId="4" borderId="1" xfId="5" applyFont="1" applyFill="1" applyBorder="1" applyAlignment="1">
      <alignment horizontal="center" vertical="center"/>
    </xf>
    <xf numFmtId="3" fontId="29" fillId="4" borderId="11" xfId="0" applyNumberFormat="1" applyFont="1" applyFill="1" applyBorder="1" applyAlignment="1">
      <alignment horizontal="center" vertical="center"/>
    </xf>
    <xf numFmtId="172" fontId="42" fillId="4" borderId="16" xfId="5" applyNumberFormat="1" applyFont="1" applyFill="1" applyBorder="1" applyAlignment="1" applyProtection="1">
      <alignment horizontal="center" vertical="center"/>
      <protection locked="0"/>
    </xf>
    <xf numFmtId="172" fontId="42" fillId="4" borderId="1" xfId="5" applyNumberFormat="1" applyFont="1" applyFill="1" applyBorder="1" applyAlignment="1" applyProtection="1">
      <alignment horizontal="center" vertical="center"/>
      <protection locked="0"/>
    </xf>
    <xf numFmtId="3" fontId="30" fillId="4" borderId="16" xfId="10" applyNumberFormat="1" applyFont="1" applyFill="1" applyBorder="1" applyAlignment="1">
      <alignment horizontal="center" vertical="center" wrapText="1"/>
    </xf>
    <xf numFmtId="37" fontId="30" fillId="4" borderId="17" xfId="10" applyNumberFormat="1" applyFont="1" applyFill="1" applyBorder="1" applyAlignment="1">
      <alignment horizontal="center" vertical="center"/>
    </xf>
    <xf numFmtId="49" fontId="31" fillId="4" borderId="4" xfId="0" applyNumberFormat="1" applyFont="1" applyFill="1" applyBorder="1" applyAlignment="1">
      <alignment horizontal="center" vertical="center" wrapText="1"/>
    </xf>
    <xf numFmtId="10" fontId="2" fillId="4" borderId="42" xfId="24" applyNumberFormat="1" applyFont="1" applyFill="1" applyBorder="1" applyAlignment="1">
      <alignment horizontal="center" vertical="center"/>
    </xf>
    <xf numFmtId="49" fontId="31" fillId="4" borderId="3" xfId="0" applyNumberFormat="1" applyFont="1" applyFill="1" applyBorder="1" applyAlignment="1">
      <alignment horizontal="center" vertical="center"/>
    </xf>
    <xf numFmtId="49" fontId="31" fillId="4" borderId="3" xfId="0" applyNumberFormat="1" applyFont="1" applyFill="1" applyBorder="1" applyAlignment="1">
      <alignment horizontal="justify" vertical="center" wrapText="1"/>
    </xf>
    <xf numFmtId="10" fontId="2" fillId="4" borderId="16" xfId="24" applyNumberFormat="1" applyFont="1" applyFill="1" applyBorder="1" applyAlignment="1">
      <alignment horizontal="center" vertical="center"/>
    </xf>
    <xf numFmtId="49" fontId="31" fillId="4" borderId="1" xfId="0" applyNumberFormat="1" applyFont="1" applyFill="1" applyBorder="1" applyAlignment="1">
      <alignment horizontal="center" vertical="center"/>
    </xf>
    <xf numFmtId="49" fontId="31" fillId="4" borderId="1" xfId="0" applyNumberFormat="1" applyFont="1" applyFill="1" applyBorder="1" applyAlignment="1">
      <alignment horizontal="justify" vertical="center"/>
    </xf>
    <xf numFmtId="49" fontId="31" fillId="4" borderId="4" xfId="0" applyNumberFormat="1" applyFont="1" applyFill="1" applyBorder="1" applyAlignment="1">
      <alignment horizontal="center" vertical="center"/>
    </xf>
    <xf numFmtId="49" fontId="31" fillId="4" borderId="4" xfId="0" applyNumberFormat="1" applyFont="1" applyFill="1" applyBorder="1" applyAlignment="1">
      <alignment horizontal="justify" vertical="center"/>
    </xf>
    <xf numFmtId="4" fontId="19" fillId="4" borderId="11" xfId="0" applyNumberFormat="1" applyFont="1" applyFill="1" applyBorder="1" applyAlignment="1">
      <alignment horizontal="center" vertical="center" wrapText="1"/>
    </xf>
    <xf numFmtId="10" fontId="19" fillId="4" borderId="5" xfId="24" applyNumberFormat="1" applyFont="1" applyFill="1" applyBorder="1" applyAlignment="1">
      <alignment horizontal="center" vertical="center"/>
    </xf>
    <xf numFmtId="0" fontId="31" fillId="4" borderId="1" xfId="0" applyFont="1" applyFill="1" applyBorder="1" applyAlignment="1">
      <alignment horizontal="justify" vertical="center" wrapText="1"/>
    </xf>
    <xf numFmtId="0" fontId="31" fillId="4" borderId="1" xfId="0" applyFont="1" applyFill="1" applyBorder="1" applyAlignment="1">
      <alignment horizontal="center" vertical="center" wrapText="1"/>
    </xf>
    <xf numFmtId="0" fontId="31" fillId="4" borderId="2" xfId="0" applyFont="1" applyFill="1" applyBorder="1" applyAlignment="1">
      <alignment vertical="center" wrapText="1"/>
    </xf>
    <xf numFmtId="172" fontId="19" fillId="4" borderId="11" xfId="5" applyNumberFormat="1" applyFont="1" applyFill="1" applyBorder="1" applyAlignment="1">
      <alignment horizontal="center" vertical="center"/>
    </xf>
    <xf numFmtId="172" fontId="30" fillId="4" borderId="11" xfId="3" applyNumberFormat="1" applyFont="1" applyFill="1" applyBorder="1" applyAlignment="1">
      <alignment horizontal="center" vertical="center"/>
    </xf>
    <xf numFmtId="37" fontId="19" fillId="4" borderId="1" xfId="9" applyNumberFormat="1" applyFont="1" applyFill="1" applyBorder="1" applyAlignment="1">
      <alignment horizontal="center" vertical="center"/>
    </xf>
    <xf numFmtId="37" fontId="19" fillId="4" borderId="8" xfId="9" applyNumberFormat="1" applyFont="1" applyFill="1" applyBorder="1" applyAlignment="1">
      <alignment horizontal="center" vertical="center"/>
    </xf>
    <xf numFmtId="10" fontId="19" fillId="4" borderId="1" xfId="24" applyNumberFormat="1" applyFont="1" applyFill="1" applyBorder="1" applyAlignment="1">
      <alignment horizontal="center" vertical="center"/>
    </xf>
    <xf numFmtId="0" fontId="31" fillId="4" borderId="1" xfId="0" applyFont="1" applyFill="1" applyBorder="1" applyAlignment="1">
      <alignment horizontal="justify" vertical="center"/>
    </xf>
    <xf numFmtId="0" fontId="31" fillId="4" borderId="22" xfId="0" applyFont="1" applyFill="1" applyBorder="1" applyAlignment="1">
      <alignment vertical="center" wrapText="1"/>
    </xf>
    <xf numFmtId="0" fontId="19" fillId="4" borderId="11" xfId="0" applyFont="1" applyFill="1" applyBorder="1" applyAlignment="1">
      <alignment horizontal="center" vertical="center"/>
    </xf>
    <xf numFmtId="0" fontId="19" fillId="4" borderId="7" xfId="0" applyFont="1" applyFill="1" applyBorder="1" applyAlignment="1">
      <alignment horizontal="center" vertical="center"/>
    </xf>
    <xf numFmtId="172" fontId="30" fillId="4" borderId="11" xfId="0" applyNumberFormat="1" applyFont="1" applyFill="1" applyBorder="1" applyAlignment="1">
      <alignment horizontal="center" vertical="center"/>
    </xf>
    <xf numFmtId="0" fontId="19" fillId="4" borderId="1" xfId="0" applyFont="1" applyFill="1" applyBorder="1" applyAlignment="1">
      <alignment horizontal="right" vertical="center"/>
    </xf>
    <xf numFmtId="0" fontId="19" fillId="4" borderId="8" xfId="0" applyFont="1" applyFill="1" applyBorder="1" applyAlignment="1">
      <alignment horizontal="right" vertical="center"/>
    </xf>
    <xf numFmtId="3" fontId="30" fillId="4" borderId="11" xfId="0" applyNumberFormat="1" applyFont="1" applyFill="1" applyBorder="1" applyAlignment="1">
      <alignment horizontal="center" vertical="center"/>
    </xf>
    <xf numFmtId="172" fontId="19" fillId="4" borderId="16" xfId="5" applyNumberFormat="1" applyFont="1" applyFill="1" applyBorder="1" applyAlignment="1" applyProtection="1">
      <alignment horizontal="center" vertical="center"/>
      <protection locked="0"/>
    </xf>
    <xf numFmtId="172" fontId="19" fillId="4" borderId="1" xfId="5" applyNumberFormat="1" applyFont="1" applyFill="1" applyBorder="1" applyAlignment="1" applyProtection="1">
      <alignment horizontal="center" vertical="center"/>
      <protection locked="0"/>
    </xf>
    <xf numFmtId="10" fontId="19" fillId="4" borderId="16" xfId="24" applyNumberFormat="1" applyFont="1" applyFill="1" applyBorder="1" applyAlignment="1">
      <alignment horizontal="center" vertical="center"/>
    </xf>
    <xf numFmtId="37" fontId="19" fillId="4" borderId="4" xfId="9" applyNumberFormat="1" applyFont="1" applyFill="1" applyBorder="1" applyAlignment="1">
      <alignment horizontal="center" vertical="center"/>
    </xf>
    <xf numFmtId="37" fontId="19" fillId="4" borderId="43" xfId="9" applyNumberFormat="1" applyFont="1" applyFill="1" applyBorder="1" applyAlignment="1">
      <alignment horizontal="center" vertical="center"/>
    </xf>
    <xf numFmtId="10" fontId="19" fillId="4" borderId="17" xfId="24" applyNumberFormat="1" applyFont="1" applyFill="1" applyBorder="1" applyAlignment="1">
      <alignment horizontal="center" vertical="center"/>
    </xf>
    <xf numFmtId="10" fontId="19" fillId="4" borderId="4" xfId="24" applyNumberFormat="1" applyFont="1" applyFill="1" applyBorder="1" applyAlignment="1">
      <alignment horizontal="center" vertical="center"/>
    </xf>
    <xf numFmtId="0" fontId="31" fillId="4" borderId="5" xfId="0" applyFont="1" applyFill="1" applyBorder="1" applyAlignment="1">
      <alignment vertical="center" wrapText="1"/>
    </xf>
    <xf numFmtId="49" fontId="31" fillId="4" borderId="3" xfId="24" applyNumberFormat="1" applyFont="1" applyFill="1" applyBorder="1" applyAlignment="1">
      <alignment horizontal="center" vertical="center" wrapText="1"/>
    </xf>
    <xf numFmtId="49" fontId="31" fillId="4" borderId="1" xfId="24" applyNumberFormat="1" applyFont="1" applyFill="1" applyBorder="1" applyAlignment="1">
      <alignment horizontal="center" vertical="center"/>
    </xf>
    <xf numFmtId="49" fontId="31" fillId="4" borderId="4" xfId="24" applyNumberFormat="1" applyFont="1" applyFill="1" applyBorder="1" applyAlignment="1">
      <alignment horizontal="center" vertical="center"/>
    </xf>
    <xf numFmtId="10" fontId="31" fillId="4" borderId="36" xfId="24" applyNumberFormat="1" applyFont="1" applyFill="1" applyBorder="1" applyAlignment="1">
      <alignment horizontal="center" vertical="center" wrapText="1"/>
    </xf>
    <xf numFmtId="10" fontId="31" fillId="4" borderId="36" xfId="24" applyNumberFormat="1" applyFont="1" applyFill="1" applyBorder="1" applyAlignment="1">
      <alignment horizontal="left" vertical="center" wrapText="1"/>
    </xf>
    <xf numFmtId="10" fontId="31" fillId="4" borderId="22" xfId="24" applyNumberFormat="1" applyFont="1" applyFill="1" applyBorder="1" applyAlignment="1">
      <alignment horizontal="center" vertical="center"/>
    </xf>
    <xf numFmtId="10" fontId="31" fillId="4" borderId="22" xfId="24" applyNumberFormat="1" applyFont="1" applyFill="1" applyBorder="1" applyAlignment="1">
      <alignment horizontal="left" vertical="center"/>
    </xf>
    <xf numFmtId="10" fontId="31" fillId="4" borderId="37" xfId="24" applyNumberFormat="1" applyFont="1" applyFill="1" applyBorder="1" applyAlignment="1">
      <alignment horizontal="center" vertical="center"/>
    </xf>
    <xf numFmtId="10" fontId="31" fillId="4" borderId="37" xfId="24" applyNumberFormat="1" applyFont="1" applyFill="1" applyBorder="1" applyAlignment="1">
      <alignment horizontal="left" vertical="center"/>
    </xf>
    <xf numFmtId="4" fontId="42" fillId="4" borderId="20" xfId="0" applyNumberFormat="1" applyFont="1" applyFill="1" applyBorder="1" applyAlignment="1">
      <alignment horizontal="center" vertical="center" wrapText="1"/>
    </xf>
    <xf numFmtId="3" fontId="19" fillId="4" borderId="42" xfId="0" applyNumberFormat="1" applyFont="1" applyFill="1" applyBorder="1" applyAlignment="1">
      <alignment horizontal="center" vertical="center" wrapText="1"/>
    </xf>
    <xf numFmtId="3" fontId="19" fillId="4" borderId="5" xfId="0" applyNumberFormat="1" applyFont="1" applyFill="1" applyBorder="1" applyAlignment="1">
      <alignment horizontal="center" vertical="center" wrapText="1"/>
    </xf>
    <xf numFmtId="3" fontId="42" fillId="4" borderId="20" xfId="0" applyNumberFormat="1" applyFont="1" applyFill="1" applyBorder="1" applyAlignment="1">
      <alignment horizontal="center" vertical="center" wrapText="1"/>
    </xf>
    <xf numFmtId="3" fontId="19" fillId="4" borderId="51" xfId="0" applyNumberFormat="1" applyFont="1" applyFill="1" applyBorder="1" applyAlignment="1">
      <alignment horizontal="center" vertical="center" wrapText="1"/>
    </xf>
    <xf numFmtId="4" fontId="19" fillId="4" borderId="42" xfId="0" applyNumberFormat="1" applyFont="1" applyFill="1" applyBorder="1" applyAlignment="1">
      <alignment horizontal="center" vertical="center" wrapText="1"/>
    </xf>
    <xf numFmtId="4" fontId="42" fillId="4" borderId="42" xfId="0" applyNumberFormat="1" applyFont="1" applyFill="1" applyBorder="1" applyAlignment="1">
      <alignment horizontal="center" vertical="center" wrapText="1"/>
    </xf>
    <xf numFmtId="4" fontId="42" fillId="4" borderId="5" xfId="0" applyNumberFormat="1" applyFont="1" applyFill="1" applyBorder="1" applyAlignment="1">
      <alignment horizontal="center" vertical="center" wrapText="1"/>
    </xf>
    <xf numFmtId="172" fontId="19" fillId="4" borderId="1" xfId="5" applyNumberFormat="1" applyFont="1" applyFill="1" applyBorder="1" applyAlignment="1">
      <alignment horizontal="center" vertical="center"/>
    </xf>
    <xf numFmtId="3" fontId="42" fillId="4" borderId="8" xfId="0" applyNumberFormat="1" applyFont="1" applyFill="1" applyBorder="1" applyAlignment="1">
      <alignment horizontal="center" vertical="center" wrapText="1"/>
    </xf>
    <xf numFmtId="0" fontId="25" fillId="4" borderId="1" xfId="0" applyFont="1" applyFill="1" applyBorder="1" applyAlignment="1">
      <alignment horizontal="center" vertical="center"/>
    </xf>
    <xf numFmtId="0" fontId="25" fillId="4" borderId="2" xfId="0" applyFont="1" applyFill="1" applyBorder="1" applyAlignment="1">
      <alignment horizontal="center" vertical="center" wrapText="1"/>
    </xf>
    <xf numFmtId="0" fontId="25" fillId="4" borderId="22" xfId="0" applyFont="1" applyFill="1" applyBorder="1" applyAlignment="1">
      <alignment horizontal="center" vertical="center"/>
    </xf>
    <xf numFmtId="0" fontId="25" fillId="4" borderId="5" xfId="0" applyFont="1" applyFill="1" applyBorder="1" applyAlignment="1">
      <alignment horizontal="center" vertical="center"/>
    </xf>
    <xf numFmtId="0" fontId="4" fillId="4" borderId="36" xfId="16" applyFont="1" applyFill="1" applyBorder="1" applyAlignment="1">
      <alignment horizontal="center" vertical="center" wrapText="1"/>
    </xf>
    <xf numFmtId="0" fontId="4" fillId="4" borderId="5" xfId="16" applyFont="1" applyFill="1" applyBorder="1" applyAlignment="1">
      <alignment horizontal="center" vertical="center" wrapText="1"/>
    </xf>
    <xf numFmtId="0" fontId="4" fillId="4" borderId="2" xfId="16" applyFont="1" applyFill="1" applyBorder="1" applyAlignment="1">
      <alignment horizontal="center" vertical="center" wrapText="1"/>
    </xf>
    <xf numFmtId="0" fontId="4" fillId="4" borderId="22" xfId="16" applyFont="1" applyFill="1" applyBorder="1" applyAlignment="1">
      <alignment horizontal="center" vertical="center" wrapText="1"/>
    </xf>
    <xf numFmtId="0" fontId="4" fillId="4" borderId="1" xfId="16" applyFont="1" applyFill="1" applyBorder="1" applyAlignment="1">
      <alignment horizontal="center" vertical="center" wrapText="1"/>
    </xf>
    <xf numFmtId="0" fontId="4" fillId="4" borderId="42" xfId="16" applyFont="1" applyFill="1" applyBorder="1" applyAlignment="1">
      <alignment horizontal="center" vertical="center" wrapText="1"/>
    </xf>
    <xf numFmtId="0" fontId="4" fillId="4" borderId="16" xfId="16" applyFont="1" applyFill="1" applyBorder="1" applyAlignment="1">
      <alignment horizontal="center" vertical="center" wrapText="1"/>
    </xf>
    <xf numFmtId="0" fontId="43" fillId="4" borderId="16" xfId="0" applyFont="1" applyFill="1" applyBorder="1" applyAlignment="1">
      <alignment horizontal="center" vertical="center" wrapText="1"/>
    </xf>
    <xf numFmtId="10" fontId="4" fillId="4" borderId="3" xfId="0" applyNumberFormat="1" applyFont="1" applyFill="1" applyBorder="1" applyAlignment="1">
      <alignment horizontal="center" vertical="center"/>
    </xf>
    <xf numFmtId="9" fontId="4" fillId="4" borderId="1" xfId="0" applyNumberFormat="1" applyFont="1" applyFill="1" applyBorder="1" applyAlignment="1">
      <alignment horizontal="center" vertical="center"/>
    </xf>
    <xf numFmtId="9" fontId="4" fillId="4" borderId="5" xfId="0" applyNumberFormat="1" applyFont="1" applyFill="1" applyBorder="1" applyAlignment="1">
      <alignment horizontal="center" vertical="center"/>
    </xf>
    <xf numFmtId="169" fontId="4" fillId="4" borderId="2" xfId="0" applyNumberFormat="1" applyFont="1" applyFill="1" applyBorder="1" applyAlignment="1">
      <alignment horizontal="center" vertical="center"/>
    </xf>
    <xf numFmtId="9" fontId="4" fillId="4" borderId="2" xfId="0" applyNumberFormat="1" applyFont="1" applyFill="1" applyBorder="1" applyAlignment="1">
      <alignment horizontal="center" vertical="center"/>
    </xf>
    <xf numFmtId="10" fontId="4" fillId="4" borderId="1" xfId="0" applyNumberFormat="1" applyFont="1" applyFill="1" applyBorder="1" applyAlignment="1">
      <alignment horizontal="center" vertical="center"/>
    </xf>
    <xf numFmtId="10" fontId="4" fillId="4" borderId="5" xfId="0" applyNumberFormat="1" applyFont="1" applyFill="1" applyBorder="1" applyAlignment="1">
      <alignment horizontal="center" vertical="center"/>
    </xf>
    <xf numFmtId="169" fontId="4" fillId="4" borderId="5" xfId="0" applyNumberFormat="1" applyFont="1" applyFill="1" applyBorder="1" applyAlignment="1">
      <alignment horizontal="center" vertical="center"/>
    </xf>
    <xf numFmtId="169" fontId="2" fillId="4" borderId="5" xfId="23" applyNumberFormat="1" applyFont="1" applyFill="1" applyBorder="1" applyAlignment="1" applyProtection="1">
      <alignment horizontal="center" vertical="center" wrapText="1"/>
      <protection locked="0"/>
    </xf>
    <xf numFmtId="0" fontId="31" fillId="4" borderId="21" xfId="16" applyFont="1" applyFill="1" applyBorder="1" applyAlignment="1">
      <alignment horizontal="justify" vertical="center" wrapText="1"/>
    </xf>
    <xf numFmtId="169" fontId="2" fillId="4" borderId="1" xfId="23" applyNumberFormat="1" applyFont="1" applyFill="1" applyBorder="1" applyAlignment="1" applyProtection="1">
      <alignment horizontal="center" vertical="center" wrapText="1"/>
      <protection locked="0"/>
    </xf>
    <xf numFmtId="0" fontId="31" fillId="4" borderId="20" xfId="16" applyFont="1" applyFill="1" applyBorder="1" applyAlignment="1">
      <alignment horizontal="justify" vertical="center" wrapText="1"/>
    </xf>
    <xf numFmtId="169" fontId="2" fillId="4" borderId="2" xfId="23" applyNumberFormat="1" applyFont="1" applyFill="1" applyBorder="1" applyAlignment="1" applyProtection="1">
      <alignment horizontal="center" vertical="center" wrapText="1"/>
      <protection locked="0"/>
    </xf>
    <xf numFmtId="9" fontId="2" fillId="4" borderId="1" xfId="23" applyFont="1" applyFill="1" applyBorder="1" applyAlignment="1" applyProtection="1">
      <alignment horizontal="center" vertical="center" wrapText="1"/>
      <protection locked="0"/>
    </xf>
    <xf numFmtId="9" fontId="2" fillId="4" borderId="5" xfId="23" applyFont="1" applyFill="1" applyBorder="1" applyAlignment="1" applyProtection="1">
      <alignment horizontal="center" vertical="center" wrapText="1"/>
      <protection locked="0"/>
    </xf>
    <xf numFmtId="169" fontId="2" fillId="4" borderId="66" xfId="23" applyNumberFormat="1" applyFont="1" applyFill="1" applyBorder="1" applyAlignment="1" applyProtection="1">
      <alignment horizontal="center" vertical="center" wrapText="1"/>
      <protection locked="0"/>
    </xf>
    <xf numFmtId="169" fontId="2" fillId="4" borderId="51" xfId="23" applyNumberFormat="1" applyFont="1" applyFill="1" applyBorder="1" applyAlignment="1" applyProtection="1">
      <alignment horizontal="center" vertical="center" wrapText="1"/>
      <protection locked="0"/>
    </xf>
    <xf numFmtId="169" fontId="2" fillId="4" borderId="18" xfId="23" applyNumberFormat="1" applyFont="1" applyFill="1" applyBorder="1" applyAlignment="1" applyProtection="1">
      <alignment horizontal="center" vertical="center" wrapText="1"/>
      <protection locked="0"/>
    </xf>
    <xf numFmtId="169" fontId="2" fillId="4" borderId="20" xfId="23" applyNumberFormat="1" applyFont="1" applyFill="1" applyBorder="1" applyAlignment="1" applyProtection="1">
      <alignment horizontal="center" vertical="center" wrapText="1"/>
      <protection locked="0"/>
    </xf>
    <xf numFmtId="169" fontId="2" fillId="4" borderId="58" xfId="23" applyNumberFormat="1" applyFont="1" applyFill="1" applyBorder="1" applyAlignment="1" applyProtection="1">
      <alignment horizontal="center" vertical="center" wrapText="1"/>
      <protection locked="0"/>
    </xf>
    <xf numFmtId="9" fontId="2" fillId="4" borderId="47" xfId="23" applyNumberFormat="1" applyFont="1" applyFill="1" applyBorder="1" applyAlignment="1" applyProtection="1">
      <alignment horizontal="center" vertical="center" wrapText="1"/>
      <protection locked="0"/>
    </xf>
    <xf numFmtId="9" fontId="2" fillId="4" borderId="46" xfId="23" applyNumberFormat="1" applyFont="1" applyFill="1" applyBorder="1" applyAlignment="1" applyProtection="1">
      <alignment horizontal="center" vertical="center" wrapText="1"/>
      <protection locked="0"/>
    </xf>
    <xf numFmtId="0" fontId="31" fillId="4" borderId="18" xfId="16" applyFont="1" applyFill="1" applyBorder="1" applyAlignment="1">
      <alignment horizontal="justify" vertical="center" wrapText="1"/>
    </xf>
    <xf numFmtId="0" fontId="31" fillId="4" borderId="21" xfId="16" applyFont="1" applyFill="1" applyBorder="1" applyAlignment="1">
      <alignment horizontal="justify" vertical="center"/>
    </xf>
    <xf numFmtId="0" fontId="31" fillId="4" borderId="1" xfId="0" applyFont="1" applyFill="1" applyBorder="1" applyAlignment="1">
      <alignment horizontal="left" vertical="center" wrapText="1"/>
    </xf>
    <xf numFmtId="0" fontId="31" fillId="4" borderId="1" xfId="0" applyFont="1" applyFill="1" applyBorder="1" applyAlignment="1">
      <alignment horizontal="left" vertical="center"/>
    </xf>
    <xf numFmtId="0" fontId="31" fillId="4" borderId="26" xfId="0" applyFont="1" applyFill="1" applyBorder="1" applyAlignment="1">
      <alignment horizontal="left" vertical="center" wrapText="1"/>
    </xf>
    <xf numFmtId="0" fontId="31" fillId="4" borderId="65" xfId="0" applyFont="1" applyFill="1" applyBorder="1" applyAlignment="1">
      <alignment horizontal="left" vertical="center"/>
    </xf>
    <xf numFmtId="0" fontId="31" fillId="4" borderId="26" xfId="0" applyFont="1" applyFill="1" applyBorder="1" applyAlignment="1">
      <alignment vertical="center" wrapText="1"/>
    </xf>
    <xf numFmtId="0" fontId="31" fillId="4" borderId="65" xfId="0" applyFont="1" applyFill="1" applyBorder="1" applyAlignment="1">
      <alignment vertical="center"/>
    </xf>
    <xf numFmtId="0" fontId="31" fillId="4" borderId="11" xfId="16" applyFont="1" applyFill="1" applyBorder="1" applyAlignment="1">
      <alignment horizontal="justify" vertical="center" wrapText="1"/>
    </xf>
    <xf numFmtId="0" fontId="31" fillId="4" borderId="11" xfId="16" applyFont="1" applyFill="1" applyBorder="1" applyAlignment="1">
      <alignment horizontal="justify" vertical="center"/>
    </xf>
    <xf numFmtId="0" fontId="13" fillId="4" borderId="0" xfId="0" applyFont="1" applyFill="1" applyAlignment="1">
      <alignment horizontal="center" vertical="center" wrapText="1"/>
    </xf>
    <xf numFmtId="0" fontId="0" fillId="4" borderId="0" xfId="0" applyFill="1" applyAlignment="1">
      <alignment wrapText="1"/>
    </xf>
    <xf numFmtId="3" fontId="8" fillId="4" borderId="51" xfId="0" applyNumberFormat="1" applyFont="1" applyFill="1" applyBorder="1" applyAlignment="1">
      <alignment horizontal="center" vertical="center" wrapText="1"/>
    </xf>
    <xf numFmtId="4" fontId="5" fillId="4" borderId="51" xfId="0" applyNumberFormat="1" applyFont="1" applyFill="1" applyBorder="1" applyAlignment="1">
      <alignment horizontal="center" vertical="center" wrapText="1"/>
    </xf>
    <xf numFmtId="4" fontId="8" fillId="4" borderId="51" xfId="0" applyNumberFormat="1" applyFont="1" applyFill="1" applyBorder="1" applyAlignment="1">
      <alignment horizontal="center" vertical="center" wrapText="1"/>
    </xf>
    <xf numFmtId="0" fontId="0" fillId="4" borderId="5" xfId="0" applyFill="1" applyBorder="1" applyAlignment="1">
      <alignment horizontal="center" vertical="center"/>
    </xf>
    <xf numFmtId="3" fontId="8" fillId="4" borderId="5" xfId="0" applyNumberFormat="1" applyFont="1" applyFill="1" applyBorder="1" applyAlignment="1">
      <alignment horizontal="center" vertical="center" wrapText="1"/>
    </xf>
    <xf numFmtId="174" fontId="4" fillId="4" borderId="36" xfId="5" applyNumberFormat="1" applyFont="1" applyFill="1" applyBorder="1" applyAlignment="1">
      <alignment horizontal="center" vertical="center"/>
    </xf>
    <xf numFmtId="3" fontId="4" fillId="4" borderId="36"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174" fontId="0" fillId="4" borderId="20" xfId="0" applyNumberFormat="1" applyFill="1" applyBorder="1" applyAlignment="1">
      <alignment horizontal="center" vertical="center" wrapText="1"/>
    </xf>
    <xf numFmtId="0" fontId="0" fillId="4" borderId="1" xfId="0" applyFill="1" applyBorder="1" applyAlignment="1">
      <alignment horizontal="center" vertical="center"/>
    </xf>
    <xf numFmtId="3" fontId="8" fillId="4" borderId="1" xfId="0" applyNumberFormat="1" applyFont="1" applyFill="1" applyBorder="1" applyAlignment="1">
      <alignment horizontal="center" vertical="center" wrapText="1"/>
    </xf>
    <xf numFmtId="174" fontId="4" fillId="4" borderId="22" xfId="5" applyNumberFormat="1" applyFont="1" applyFill="1" applyBorder="1" applyAlignment="1">
      <alignment horizontal="center" vertical="center"/>
    </xf>
    <xf numFmtId="3" fontId="4" fillId="4" borderId="22"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11" xfId="0" applyFill="1" applyBorder="1" applyAlignment="1">
      <alignment horizontal="center" vertical="center" wrapText="1"/>
    </xf>
    <xf numFmtId="3" fontId="8" fillId="4"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168" fontId="8" fillId="4" borderId="4" xfId="0" applyNumberFormat="1" applyFont="1" applyFill="1" applyBorder="1" applyAlignment="1">
      <alignment horizontal="center" vertical="center" wrapText="1"/>
    </xf>
    <xf numFmtId="168" fontId="5" fillId="4" borderId="4" xfId="0" applyNumberFormat="1" applyFont="1" applyFill="1" applyBorder="1" applyAlignment="1">
      <alignment horizontal="center" vertical="center" wrapText="1"/>
    </xf>
    <xf numFmtId="0" fontId="0" fillId="4" borderId="4" xfId="0" applyFill="1" applyBorder="1" applyAlignment="1">
      <alignment horizontal="center" vertical="center"/>
    </xf>
    <xf numFmtId="3" fontId="8" fillId="4" borderId="4" xfId="0" applyNumberFormat="1" applyFont="1" applyFill="1" applyBorder="1" applyAlignment="1">
      <alignment horizontal="center" vertical="center" wrapText="1"/>
    </xf>
    <xf numFmtId="174" fontId="4" fillId="4" borderId="37" xfId="5" applyNumberFormat="1" applyFont="1" applyFill="1" applyBorder="1" applyAlignment="1">
      <alignment horizontal="center" vertical="center"/>
    </xf>
    <xf numFmtId="3" fontId="4" fillId="4" borderId="5"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0" fillId="4" borderId="12" xfId="0"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3" xfId="0" applyNumberFormat="1" applyFont="1" applyFill="1" applyBorder="1" applyAlignment="1">
      <alignment horizontal="center" vertical="center" wrapText="1"/>
    </xf>
    <xf numFmtId="4" fontId="8" fillId="4" borderId="4" xfId="0" applyNumberFormat="1" applyFont="1" applyFill="1" applyBorder="1" applyAlignment="1">
      <alignment horizontal="center" vertical="center" wrapText="1"/>
    </xf>
    <xf numFmtId="173" fontId="8" fillId="4" borderId="14" xfId="0" applyNumberFormat="1" applyFont="1" applyFill="1" applyBorder="1" applyAlignment="1">
      <alignment horizontal="center" vertical="center" wrapText="1"/>
    </xf>
    <xf numFmtId="173" fontId="8" fillId="4" borderId="3" xfId="0" applyNumberFormat="1" applyFont="1" applyFill="1" applyBorder="1" applyAlignment="1">
      <alignment horizontal="center" vertical="center" wrapText="1"/>
    </xf>
    <xf numFmtId="3" fontId="36" fillId="4" borderId="1" xfId="0" applyNumberFormat="1" applyFont="1" applyFill="1" applyBorder="1" applyAlignment="1">
      <alignment horizontal="center" vertical="center"/>
    </xf>
    <xf numFmtId="3" fontId="8" fillId="4" borderId="5" xfId="0" applyNumberFormat="1" applyFont="1" applyFill="1" applyBorder="1" applyAlignment="1">
      <alignment horizontal="center" vertical="center" wrapText="1"/>
    </xf>
    <xf numFmtId="3" fontId="8" fillId="4" borderId="38" xfId="0" applyNumberFormat="1" applyFont="1" applyFill="1" applyBorder="1" applyAlignment="1">
      <alignment horizontal="center" vertical="center" wrapText="1"/>
    </xf>
    <xf numFmtId="3" fontId="8" fillId="4" borderId="37" xfId="0" applyNumberFormat="1" applyFont="1" applyFill="1" applyBorder="1" applyAlignment="1">
      <alignment horizontal="center" vertical="center" wrapText="1"/>
    </xf>
    <xf numFmtId="3" fontId="36" fillId="4" borderId="3" xfId="0" applyNumberFormat="1" applyFont="1" applyFill="1" applyBorder="1" applyAlignment="1">
      <alignment horizontal="center" vertical="center"/>
    </xf>
    <xf numFmtId="4" fontId="36" fillId="4" borderId="3" xfId="0" applyNumberFormat="1" applyFont="1" applyFill="1" applyBorder="1" applyAlignment="1">
      <alignment horizontal="center" vertical="center"/>
    </xf>
    <xf numFmtId="3" fontId="36" fillId="4" borderId="5" xfId="0" applyNumberFormat="1" applyFont="1" applyFill="1" applyBorder="1" applyAlignment="1">
      <alignment horizontal="center" vertical="center"/>
    </xf>
    <xf numFmtId="3" fontId="36" fillId="4" borderId="22" xfId="0" applyNumberFormat="1" applyFont="1" applyFill="1" applyBorder="1" applyAlignment="1">
      <alignment horizontal="center" vertical="center"/>
    </xf>
    <xf numFmtId="0" fontId="12" fillId="4" borderId="0" xfId="19" applyFont="1" applyFill="1" applyAlignment="1">
      <alignment horizontal="right"/>
    </xf>
  </cellXfs>
  <cellStyles count="29">
    <cellStyle name="Coma 2" xfId="1"/>
    <cellStyle name="Coma 2 2" xfId="2"/>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2 3 2" xfId="27"/>
    <cellStyle name="Moneda 3" xfId="14"/>
    <cellStyle name="Moneda 3 2" xfId="28"/>
    <cellStyle name="Moneda 4" xfId="15"/>
    <cellStyle name="Normal" xfId="0" builtinId="0"/>
    <cellStyle name="Normal 2" xfId="16"/>
    <cellStyle name="Normal 2 10" xfId="17"/>
    <cellStyle name="Normal 3" xfId="18"/>
    <cellStyle name="Normal 3 2" xfId="19"/>
    <cellStyle name="Normal 4 2" xfId="20"/>
    <cellStyle name="Porcentaje" xfId="21" builtinId="5"/>
    <cellStyle name="Porcentaje 2" xfId="24"/>
    <cellStyle name="Porcentaje 3" xfId="25"/>
    <cellStyle name="Porcentaje 4" xfId="26"/>
    <cellStyle name="Porcentual 2" xfId="22"/>
    <cellStyle name="Porcentual 2 2" xfId="23"/>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148590</xdr:colOff>
      <xdr:row>1</xdr:row>
      <xdr:rowOff>236220</xdr:rowOff>
    </xdr:from>
    <xdr:to>
      <xdr:col>4</xdr:col>
      <xdr:colOff>1234440</xdr:colOff>
      <xdr:row>4</xdr:row>
      <xdr:rowOff>320040</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3230" y="510540"/>
          <a:ext cx="1695450" cy="128778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802822</xdr:colOff>
      <xdr:row>0</xdr:row>
      <xdr:rowOff>357867</xdr:rowOff>
    </xdr:from>
    <xdr:to>
      <xdr:col>2</xdr:col>
      <xdr:colOff>1326697</xdr:colOff>
      <xdr:row>3</xdr:row>
      <xdr:rowOff>108856</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60072" y="357867"/>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494296</xdr:colOff>
      <xdr:row>0</xdr:row>
      <xdr:rowOff>390525</xdr:rowOff>
    </xdr:from>
    <xdr:to>
      <xdr:col>1</xdr:col>
      <xdr:colOff>822157</xdr:colOff>
      <xdr:row>3</xdr:row>
      <xdr:rowOff>160421</xdr:rowOff>
    </xdr:to>
    <xdr:pic>
      <xdr:nvPicPr>
        <xdr:cNvPr id="10971" name="Imagen 2">
          <a:extLst>
            <a:ext uri="{FF2B5EF4-FFF2-40B4-BE49-F238E27FC236}">
              <a16:creationId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4296" y="390525"/>
          <a:ext cx="1350545" cy="922922"/>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1295400</xdr:colOff>
      <xdr:row>0</xdr:row>
      <xdr:rowOff>38100</xdr:rowOff>
    </xdr:from>
    <xdr:to>
      <xdr:col>2</xdr:col>
      <xdr:colOff>879</xdr:colOff>
      <xdr:row>3</xdr:row>
      <xdr:rowOff>206201</xdr:rowOff>
    </xdr:to>
    <xdr:pic>
      <xdr:nvPicPr>
        <xdr:cNvPr id="2" name="Imagen 1">
          <a:extLst>
            <a:ext uri="{FF2B5EF4-FFF2-40B4-BE49-F238E27FC236}">
              <a16:creationId xmlns:a16="http://schemas.microsoft.com/office/drawing/2014/main" id="{C0C60657-F2E4-4BA5-A57E-25A0B7E65871}"/>
            </a:ext>
          </a:extLst>
        </xdr:cNvPr>
        <xdr:cNvPicPr>
          <a:picLocks noChangeAspect="1"/>
        </xdr:cNvPicPr>
      </xdr:nvPicPr>
      <xdr:blipFill>
        <a:blip xmlns:r="http://schemas.openxmlformats.org/officeDocument/2006/relationships" r:embed="rId1"/>
        <a:stretch>
          <a:fillRect/>
        </a:stretch>
      </xdr:blipFill>
      <xdr:spPr>
        <a:xfrm>
          <a:off x="2057400" y="38100"/>
          <a:ext cx="1353429" cy="920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ola.rodriguez/0097-2018/0097-2018/Abril/10-SPCI/Territorializacion1erTrimestre/1029_PPA%20%202018I-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s>
    <sheetDataSet>
      <sheetData sheetId="0" refreshError="1"/>
      <sheetData sheetId="1" refreshError="1">
        <row r="9">
          <cell r="H9">
            <v>4</v>
          </cell>
          <cell r="AK9">
            <v>0.19</v>
          </cell>
        </row>
        <row r="10">
          <cell r="H10">
            <v>649221030</v>
          </cell>
          <cell r="AK10">
            <v>60081800</v>
          </cell>
        </row>
        <row r="12">
          <cell r="AK12">
            <v>5962667</v>
          </cell>
        </row>
        <row r="15">
          <cell r="H15">
            <v>6</v>
          </cell>
          <cell r="AK15">
            <v>0.4</v>
          </cell>
        </row>
        <row r="16">
          <cell r="H16">
            <v>477004774</v>
          </cell>
          <cell r="AK16">
            <v>40908000</v>
          </cell>
        </row>
        <row r="18">
          <cell r="AK18">
            <v>8554100</v>
          </cell>
        </row>
        <row r="21">
          <cell r="H21">
            <v>10</v>
          </cell>
          <cell r="AK21">
            <v>0.5</v>
          </cell>
        </row>
        <row r="22">
          <cell r="H22">
            <v>5394054447</v>
          </cell>
          <cell r="AK22">
            <v>1059165000</v>
          </cell>
        </row>
        <row r="24">
          <cell r="AK24">
            <v>68968933</v>
          </cell>
        </row>
        <row r="27">
          <cell r="H27">
            <v>10</v>
          </cell>
          <cell r="AK27">
            <v>0.64</v>
          </cell>
        </row>
        <row r="28">
          <cell r="H28">
            <v>1103497977</v>
          </cell>
          <cell r="AK28">
            <v>188910000</v>
          </cell>
        </row>
        <row r="30">
          <cell r="AK30">
            <v>13967066</v>
          </cell>
        </row>
        <row r="33">
          <cell r="H33">
            <v>14</v>
          </cell>
          <cell r="AK33">
            <v>1</v>
          </cell>
        </row>
        <row r="34">
          <cell r="H34">
            <v>1926398020</v>
          </cell>
          <cell r="AK34">
            <v>405935200</v>
          </cell>
        </row>
        <row r="36">
          <cell r="AK36">
            <v>22986466</v>
          </cell>
        </row>
        <row r="39">
          <cell r="H39">
            <v>24</v>
          </cell>
          <cell r="AK39">
            <v>1</v>
          </cell>
        </row>
        <row r="40">
          <cell r="H40">
            <v>954446386</v>
          </cell>
          <cell r="AK40">
            <v>93515000</v>
          </cell>
        </row>
        <row r="42">
          <cell r="AK42">
            <v>10614467</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
  <sheetViews>
    <sheetView view="pageBreakPreview" topLeftCell="H11" zoomScale="62" zoomScaleNormal="60" zoomScaleSheetLayoutView="62" workbookViewId="0">
      <selection activeCell="AS14" sqref="AS14"/>
    </sheetView>
  </sheetViews>
  <sheetFormatPr baseColWidth="10" defaultColWidth="11.42578125" defaultRowHeight="15" x14ac:dyDescent="0.25"/>
  <cols>
    <col min="1" max="1" width="11.42578125" style="1"/>
    <col min="2" max="2" width="8.85546875" style="1" customWidth="1"/>
    <col min="3" max="3" width="26.7109375" style="1" customWidth="1"/>
    <col min="4" max="4" width="8.85546875" style="1" customWidth="1"/>
    <col min="5" max="5" width="27.140625" style="1" customWidth="1"/>
    <col min="6" max="6" width="9.5703125" style="1" customWidth="1"/>
    <col min="7" max="7" width="22" style="1" customWidth="1"/>
    <col min="8" max="8" width="15.28515625" style="1" customWidth="1"/>
    <col min="9" max="9" width="11.7109375" style="1" customWidth="1"/>
    <col min="10" max="10" width="14.28515625" style="23" customWidth="1"/>
    <col min="11" max="11" width="18.28515625" style="34" customWidth="1"/>
    <col min="12" max="12" width="15.28515625" style="33" hidden="1" customWidth="1"/>
    <col min="13" max="13" width="15.28515625" style="23" hidden="1" customWidth="1"/>
    <col min="14" max="14" width="15.28515625" style="34" customWidth="1"/>
    <col min="15" max="15" width="15.28515625" style="34" hidden="1" customWidth="1"/>
    <col min="16" max="18" width="15.28515625" style="33" hidden="1" customWidth="1"/>
    <col min="19" max="19" width="12.7109375" style="33" hidden="1" customWidth="1"/>
    <col min="20" max="21" width="12.7109375" style="34" customWidth="1"/>
    <col min="22" max="22" width="14.28515625" style="33" customWidth="1"/>
    <col min="23" max="25" width="12.7109375" style="33" hidden="1" customWidth="1"/>
    <col min="26" max="26" width="0.140625" style="34" customWidth="1"/>
    <col min="27" max="27" width="12.7109375" style="34" customWidth="1"/>
    <col min="28" max="31" width="12.7109375" style="33" hidden="1" customWidth="1"/>
    <col min="32" max="32" width="12.7109375" style="34" hidden="1" customWidth="1"/>
    <col min="33" max="33" width="12.7109375" style="34" customWidth="1"/>
    <col min="34" max="38" width="12.7109375" style="34" hidden="1" customWidth="1"/>
    <col min="39" max="39" width="10.85546875" style="1" customWidth="1"/>
    <col min="40" max="42" width="10.85546875" style="1" hidden="1" customWidth="1"/>
    <col min="43" max="43" width="13.140625" style="1" customWidth="1"/>
    <col min="44" max="44" width="12.28515625" style="1" customWidth="1"/>
    <col min="45" max="45" width="86.140625" style="1" customWidth="1"/>
    <col min="46" max="47" width="25.7109375" style="1" customWidth="1"/>
    <col min="48" max="48" width="35.85546875" style="1" customWidth="1"/>
    <col min="49" max="49" width="25.7109375" style="1" customWidth="1"/>
    <col min="50" max="50" width="11.42578125" style="1"/>
    <col min="51" max="51" width="56.5703125" style="1" customWidth="1"/>
    <col min="52" max="16384" width="11.42578125" style="1"/>
  </cols>
  <sheetData>
    <row r="1" spans="1:49" ht="21" customHeight="1" thickBot="1" x14ac:dyDescent="0.3">
      <c r="B1" s="4"/>
      <c r="C1" s="4"/>
      <c r="D1" s="4"/>
      <c r="E1" s="4"/>
      <c r="F1" s="4"/>
      <c r="G1" s="4"/>
      <c r="H1" s="4"/>
      <c r="I1" s="4"/>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4"/>
      <c r="AN1" s="4"/>
      <c r="AO1" s="4"/>
      <c r="AP1" s="4"/>
      <c r="AQ1" s="4"/>
      <c r="AR1" s="4"/>
      <c r="AS1" s="4"/>
      <c r="AT1" s="4"/>
      <c r="AU1" s="4"/>
      <c r="AV1" s="4"/>
      <c r="AW1" s="4"/>
    </row>
    <row r="2" spans="1:49" ht="38.25" customHeight="1" x14ac:dyDescent="0.25">
      <c r="B2" s="184"/>
      <c r="C2" s="185"/>
      <c r="D2" s="185"/>
      <c r="E2" s="185"/>
      <c r="F2" s="185"/>
      <c r="G2" s="186"/>
      <c r="H2" s="193" t="s">
        <v>0</v>
      </c>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5"/>
    </row>
    <row r="3" spans="1:49" ht="28.5" customHeight="1" x14ac:dyDescent="0.25">
      <c r="B3" s="187"/>
      <c r="C3" s="188"/>
      <c r="D3" s="188"/>
      <c r="E3" s="188"/>
      <c r="F3" s="188"/>
      <c r="G3" s="189"/>
      <c r="H3" s="181" t="s">
        <v>105</v>
      </c>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3"/>
    </row>
    <row r="4" spans="1:49" ht="27.75" customHeight="1" x14ac:dyDescent="0.25">
      <c r="B4" s="187"/>
      <c r="C4" s="188"/>
      <c r="D4" s="188"/>
      <c r="E4" s="188"/>
      <c r="F4" s="188"/>
      <c r="G4" s="189"/>
      <c r="H4" s="181" t="s">
        <v>132</v>
      </c>
      <c r="I4" s="182"/>
      <c r="J4" s="182"/>
      <c r="K4" s="182"/>
      <c r="L4" s="182"/>
      <c r="M4" s="182"/>
      <c r="N4" s="182"/>
      <c r="O4" s="182"/>
      <c r="P4" s="182"/>
      <c r="Q4" s="182"/>
      <c r="R4" s="196"/>
      <c r="S4" s="181" t="s">
        <v>133</v>
      </c>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3"/>
    </row>
    <row r="5" spans="1:49" ht="26.25" customHeight="1" x14ac:dyDescent="0.25">
      <c r="B5" s="187"/>
      <c r="C5" s="188"/>
      <c r="D5" s="188"/>
      <c r="E5" s="188"/>
      <c r="F5" s="188"/>
      <c r="G5" s="189"/>
      <c r="H5" s="181" t="s">
        <v>3</v>
      </c>
      <c r="I5" s="182"/>
      <c r="J5" s="182"/>
      <c r="K5" s="182"/>
      <c r="L5" s="182"/>
      <c r="M5" s="182"/>
      <c r="N5" s="182"/>
      <c r="O5" s="182"/>
      <c r="P5" s="182"/>
      <c r="Q5" s="182"/>
      <c r="R5" s="196"/>
      <c r="S5" s="181" t="s">
        <v>134</v>
      </c>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3"/>
    </row>
    <row r="6" spans="1:49" ht="15" customHeight="1" x14ac:dyDescent="0.25">
      <c r="B6" s="44"/>
      <c r="C6" s="45"/>
      <c r="D6" s="45"/>
      <c r="E6" s="45"/>
      <c r="F6" s="45"/>
      <c r="G6" s="45"/>
      <c r="H6" s="45"/>
      <c r="I6" s="45"/>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5"/>
      <c r="AN6" s="45"/>
      <c r="AO6" s="45"/>
      <c r="AP6" s="45"/>
      <c r="AQ6" s="45"/>
      <c r="AR6" s="45"/>
      <c r="AS6" s="45"/>
      <c r="AT6" s="45"/>
      <c r="AU6" s="45"/>
      <c r="AV6" s="45"/>
      <c r="AW6" s="47"/>
    </row>
    <row r="7" spans="1:49" ht="30" customHeight="1" x14ac:dyDescent="0.25">
      <c r="A7" s="191" t="s">
        <v>4</v>
      </c>
      <c r="B7" s="191"/>
      <c r="C7" s="191"/>
      <c r="D7" s="191"/>
      <c r="E7" s="191"/>
      <c r="F7" s="191"/>
      <c r="G7" s="191"/>
      <c r="H7" s="191"/>
      <c r="I7" s="191"/>
      <c r="J7" s="191"/>
      <c r="K7" s="191"/>
      <c r="L7" s="191"/>
      <c r="M7" s="191"/>
      <c r="N7" s="191"/>
      <c r="O7" s="191"/>
      <c r="P7" s="191"/>
      <c r="Q7" s="191"/>
      <c r="R7" s="192"/>
      <c r="S7" s="197" t="s">
        <v>135</v>
      </c>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9"/>
    </row>
    <row r="8" spans="1:49" ht="30" customHeight="1" thickBot="1" x14ac:dyDescent="0.3">
      <c r="A8" s="191" t="s">
        <v>2</v>
      </c>
      <c r="B8" s="191"/>
      <c r="C8" s="191"/>
      <c r="D8" s="191"/>
      <c r="E8" s="191"/>
      <c r="F8" s="191"/>
      <c r="G8" s="191"/>
      <c r="H8" s="191"/>
      <c r="I8" s="191"/>
      <c r="J8" s="191"/>
      <c r="K8" s="191"/>
      <c r="L8" s="191"/>
      <c r="M8" s="191"/>
      <c r="N8" s="191"/>
      <c r="O8" s="191"/>
      <c r="P8" s="191"/>
      <c r="Q8" s="191"/>
      <c r="R8" s="192"/>
      <c r="S8" s="200" t="s">
        <v>136</v>
      </c>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2"/>
    </row>
    <row r="9" spans="1:49" ht="36" customHeight="1" thickBot="1" x14ac:dyDescent="0.3">
      <c r="A9" s="190"/>
      <c r="B9" s="190"/>
      <c r="C9" s="190"/>
      <c r="D9" s="190"/>
      <c r="E9" s="190"/>
      <c r="F9" s="190"/>
      <c r="G9" s="190"/>
      <c r="H9" s="190"/>
      <c r="I9" s="190"/>
      <c r="J9" s="190"/>
      <c r="K9" s="190"/>
      <c r="L9" s="190"/>
      <c r="M9" s="190"/>
      <c r="N9" s="190"/>
      <c r="O9" s="190"/>
      <c r="P9" s="190"/>
      <c r="Q9" s="190"/>
      <c r="R9" s="43"/>
      <c r="S9" s="43"/>
      <c r="T9" s="43"/>
      <c r="U9" s="43"/>
      <c r="V9" s="43"/>
      <c r="W9" s="43"/>
      <c r="X9" s="43"/>
      <c r="Y9" s="43"/>
      <c r="Z9" s="43"/>
      <c r="AA9" s="43"/>
      <c r="AB9" s="43"/>
      <c r="AC9" s="43"/>
      <c r="AD9" s="43"/>
      <c r="AE9" s="43"/>
      <c r="AF9" s="43"/>
      <c r="AG9" s="43"/>
      <c r="AH9" s="43"/>
      <c r="AI9" s="43"/>
      <c r="AJ9" s="43"/>
      <c r="AK9" s="43"/>
      <c r="AL9" s="43"/>
      <c r="AM9" s="45"/>
      <c r="AN9" s="45"/>
      <c r="AO9" s="45"/>
      <c r="AP9" s="45"/>
      <c r="AQ9" s="45"/>
      <c r="AR9" s="45"/>
      <c r="AS9" s="45"/>
      <c r="AT9" s="45"/>
      <c r="AU9" s="45"/>
      <c r="AV9" s="45"/>
      <c r="AW9" s="47"/>
    </row>
    <row r="10" spans="1:49" s="2" customFormat="1" ht="70.5" customHeight="1" x14ac:dyDescent="0.25">
      <c r="A10" s="164" t="s">
        <v>120</v>
      </c>
      <c r="B10" s="164"/>
      <c r="C10" s="164"/>
      <c r="D10" s="168" t="s">
        <v>86</v>
      </c>
      <c r="E10" s="168"/>
      <c r="F10" s="168" t="s">
        <v>88</v>
      </c>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t="s">
        <v>96</v>
      </c>
      <c r="AR10" s="168" t="s">
        <v>97</v>
      </c>
      <c r="AS10" s="169" t="s">
        <v>98</v>
      </c>
      <c r="AT10" s="169" t="s">
        <v>99</v>
      </c>
      <c r="AU10" s="169" t="s">
        <v>100</v>
      </c>
      <c r="AV10" s="169" t="s">
        <v>101</v>
      </c>
      <c r="AW10" s="178" t="s">
        <v>102</v>
      </c>
    </row>
    <row r="11" spans="1:49" s="3" customFormat="1" ht="45.75" customHeight="1" x14ac:dyDescent="0.2">
      <c r="A11" s="162" t="s">
        <v>119</v>
      </c>
      <c r="B11" s="162" t="s">
        <v>85</v>
      </c>
      <c r="C11" s="164" t="s">
        <v>121</v>
      </c>
      <c r="D11" s="164" t="s">
        <v>70</v>
      </c>
      <c r="E11" s="164" t="s">
        <v>87</v>
      </c>
      <c r="F11" s="164" t="s">
        <v>89</v>
      </c>
      <c r="G11" s="164" t="s">
        <v>90</v>
      </c>
      <c r="H11" s="164" t="s">
        <v>91</v>
      </c>
      <c r="I11" s="164" t="s">
        <v>92</v>
      </c>
      <c r="J11" s="164" t="s">
        <v>93</v>
      </c>
      <c r="K11" s="90"/>
      <c r="L11" s="174" t="s">
        <v>94</v>
      </c>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6"/>
      <c r="AM11" s="173" t="s">
        <v>95</v>
      </c>
      <c r="AN11" s="173"/>
      <c r="AO11" s="173"/>
      <c r="AP11" s="173"/>
      <c r="AQ11" s="164"/>
      <c r="AR11" s="164"/>
      <c r="AS11" s="170"/>
      <c r="AT11" s="170"/>
      <c r="AU11" s="170"/>
      <c r="AV11" s="170"/>
      <c r="AW11" s="179"/>
    </row>
    <row r="12" spans="1:49" s="3" customFormat="1" ht="51" customHeight="1" x14ac:dyDescent="0.2">
      <c r="A12" s="162"/>
      <c r="B12" s="162"/>
      <c r="C12" s="164"/>
      <c r="D12" s="164"/>
      <c r="E12" s="164"/>
      <c r="F12" s="164"/>
      <c r="G12" s="164"/>
      <c r="H12" s="164"/>
      <c r="I12" s="164"/>
      <c r="J12" s="164"/>
      <c r="K12" s="69"/>
      <c r="L12" s="172">
        <v>2016</v>
      </c>
      <c r="M12" s="172"/>
      <c r="N12" s="172"/>
      <c r="O12" s="174">
        <v>2017</v>
      </c>
      <c r="P12" s="175"/>
      <c r="Q12" s="175"/>
      <c r="R12" s="175"/>
      <c r="S12" s="175"/>
      <c r="T12" s="176"/>
      <c r="U12" s="174">
        <v>2018</v>
      </c>
      <c r="V12" s="175"/>
      <c r="W12" s="175"/>
      <c r="X12" s="175"/>
      <c r="Y12" s="175"/>
      <c r="Z12" s="176"/>
      <c r="AA12" s="174">
        <v>2019</v>
      </c>
      <c r="AB12" s="175"/>
      <c r="AC12" s="175"/>
      <c r="AD12" s="175"/>
      <c r="AE12" s="175"/>
      <c r="AF12" s="176"/>
      <c r="AG12" s="174">
        <v>2020</v>
      </c>
      <c r="AH12" s="175"/>
      <c r="AI12" s="175"/>
      <c r="AJ12" s="175"/>
      <c r="AK12" s="175"/>
      <c r="AL12" s="176"/>
      <c r="AM12" s="164" t="s">
        <v>5</v>
      </c>
      <c r="AN12" s="164" t="s">
        <v>6</v>
      </c>
      <c r="AO12" s="164" t="s">
        <v>7</v>
      </c>
      <c r="AP12" s="164" t="s">
        <v>8</v>
      </c>
      <c r="AQ12" s="164"/>
      <c r="AR12" s="164"/>
      <c r="AS12" s="170"/>
      <c r="AT12" s="170"/>
      <c r="AU12" s="170"/>
      <c r="AV12" s="170"/>
      <c r="AW12" s="179"/>
    </row>
    <row r="13" spans="1:49" s="3" customFormat="1" ht="69.599999999999994" customHeight="1" thickBot="1" x14ac:dyDescent="0.25">
      <c r="A13" s="163"/>
      <c r="B13" s="163"/>
      <c r="C13" s="177"/>
      <c r="D13" s="177"/>
      <c r="E13" s="177"/>
      <c r="F13" s="177"/>
      <c r="G13" s="177"/>
      <c r="H13" s="177"/>
      <c r="I13" s="177"/>
      <c r="J13" s="177"/>
      <c r="K13" s="70" t="s">
        <v>122</v>
      </c>
      <c r="L13" s="91" t="s">
        <v>126</v>
      </c>
      <c r="M13" s="91" t="s">
        <v>130</v>
      </c>
      <c r="N13" s="55" t="s">
        <v>33</v>
      </c>
      <c r="O13" s="91" t="s">
        <v>125</v>
      </c>
      <c r="P13" s="91" t="s">
        <v>128</v>
      </c>
      <c r="Q13" s="91" t="s">
        <v>129</v>
      </c>
      <c r="R13" s="91" t="s">
        <v>126</v>
      </c>
      <c r="S13" s="91" t="s">
        <v>130</v>
      </c>
      <c r="T13" s="55" t="s">
        <v>33</v>
      </c>
      <c r="U13" s="91" t="s">
        <v>125</v>
      </c>
      <c r="V13" s="91" t="s">
        <v>128</v>
      </c>
      <c r="W13" s="91" t="s">
        <v>129</v>
      </c>
      <c r="X13" s="91" t="s">
        <v>126</v>
      </c>
      <c r="Y13" s="91" t="s">
        <v>130</v>
      </c>
      <c r="Z13" s="55" t="s">
        <v>33</v>
      </c>
      <c r="AA13" s="91" t="s">
        <v>125</v>
      </c>
      <c r="AB13" s="91" t="s">
        <v>128</v>
      </c>
      <c r="AC13" s="91" t="s">
        <v>129</v>
      </c>
      <c r="AD13" s="91" t="s">
        <v>126</v>
      </c>
      <c r="AE13" s="91" t="s">
        <v>130</v>
      </c>
      <c r="AF13" s="55" t="s">
        <v>33</v>
      </c>
      <c r="AG13" s="91" t="s">
        <v>125</v>
      </c>
      <c r="AH13" s="91" t="s">
        <v>128</v>
      </c>
      <c r="AI13" s="91" t="s">
        <v>129</v>
      </c>
      <c r="AJ13" s="91" t="s">
        <v>126</v>
      </c>
      <c r="AK13" s="91" t="s">
        <v>130</v>
      </c>
      <c r="AL13" s="56" t="s">
        <v>33</v>
      </c>
      <c r="AM13" s="177"/>
      <c r="AN13" s="177"/>
      <c r="AO13" s="177"/>
      <c r="AP13" s="177"/>
      <c r="AQ13" s="177"/>
      <c r="AR13" s="177"/>
      <c r="AS13" s="171"/>
      <c r="AT13" s="171"/>
      <c r="AU13" s="171"/>
      <c r="AV13" s="171"/>
      <c r="AW13" s="180"/>
    </row>
    <row r="14" spans="1:49" s="3" customFormat="1" ht="271.5" customHeight="1" x14ac:dyDescent="0.2">
      <c r="A14" s="57">
        <v>40</v>
      </c>
      <c r="B14" s="57">
        <v>1029</v>
      </c>
      <c r="C14" s="58" t="s">
        <v>141</v>
      </c>
      <c r="D14" s="144">
        <v>433</v>
      </c>
      <c r="E14" s="28" t="s">
        <v>137</v>
      </c>
      <c r="F14" s="22">
        <v>367</v>
      </c>
      <c r="G14" s="92" t="s">
        <v>138</v>
      </c>
      <c r="H14" s="29" t="s">
        <v>139</v>
      </c>
      <c r="I14" s="29" t="s">
        <v>140</v>
      </c>
      <c r="J14" s="128">
        <v>14</v>
      </c>
      <c r="K14" s="128">
        <f>+N14+R14+U14+AA14+AG14</f>
        <v>14</v>
      </c>
      <c r="L14" s="93">
        <v>1</v>
      </c>
      <c r="M14" s="93">
        <v>1</v>
      </c>
      <c r="N14" s="128">
        <v>1</v>
      </c>
      <c r="O14" s="128">
        <v>3</v>
      </c>
      <c r="P14" s="128">
        <v>3</v>
      </c>
      <c r="Q14" s="128">
        <v>3</v>
      </c>
      <c r="R14" s="128">
        <v>3</v>
      </c>
      <c r="S14" s="146">
        <v>3</v>
      </c>
      <c r="T14" s="128">
        <v>3</v>
      </c>
      <c r="U14" s="356">
        <v>4</v>
      </c>
      <c r="V14" s="356">
        <v>4</v>
      </c>
      <c r="W14" s="357"/>
      <c r="X14" s="358"/>
      <c r="Y14" s="356"/>
      <c r="Z14" s="356"/>
      <c r="AA14" s="356">
        <v>4</v>
      </c>
      <c r="AB14" s="356"/>
      <c r="AC14" s="356"/>
      <c r="AD14" s="359"/>
      <c r="AE14" s="360"/>
      <c r="AF14" s="360"/>
      <c r="AG14" s="356">
        <v>2</v>
      </c>
      <c r="AH14" s="361"/>
      <c r="AI14" s="362"/>
      <c r="AJ14" s="362"/>
      <c r="AK14" s="363"/>
      <c r="AL14" s="363"/>
      <c r="AM14" s="356">
        <v>1</v>
      </c>
      <c r="AN14" s="356"/>
      <c r="AO14" s="356"/>
      <c r="AP14" s="356"/>
      <c r="AQ14" s="364">
        <f>+AM14/V14</f>
        <v>0.25</v>
      </c>
      <c r="AR14" s="364">
        <f>+(AM14+T14+N14)/K14</f>
        <v>0.35714285714285715</v>
      </c>
      <c r="AS14" s="365" t="s">
        <v>195</v>
      </c>
      <c r="AT14" s="155" t="s">
        <v>161</v>
      </c>
      <c r="AU14" s="155" t="s">
        <v>161</v>
      </c>
      <c r="AV14" s="154" t="s">
        <v>196</v>
      </c>
      <c r="AW14" s="156" t="s">
        <v>197</v>
      </c>
    </row>
    <row r="15" spans="1:49" ht="90.75" customHeight="1" thickBot="1" x14ac:dyDescent="0.3">
      <c r="B15" s="40"/>
      <c r="C15" s="41"/>
      <c r="D15" s="165" t="s">
        <v>131</v>
      </c>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7"/>
    </row>
  </sheetData>
  <mergeCells count="44">
    <mergeCell ref="H3:AW3"/>
    <mergeCell ref="B2:G5"/>
    <mergeCell ref="A9:Q9"/>
    <mergeCell ref="A7:R7"/>
    <mergeCell ref="A8:R8"/>
    <mergeCell ref="H2:AW2"/>
    <mergeCell ref="H5:R5"/>
    <mergeCell ref="S4:AW4"/>
    <mergeCell ref="S7:AW7"/>
    <mergeCell ref="H4:R4"/>
    <mergeCell ref="S8:AW8"/>
    <mergeCell ref="S5:AW5"/>
    <mergeCell ref="B11:B13"/>
    <mergeCell ref="C11:C13"/>
    <mergeCell ref="D11:D13"/>
    <mergeCell ref="E11:E13"/>
    <mergeCell ref="F11:F13"/>
    <mergeCell ref="AT10:AT13"/>
    <mergeCell ref="L11:AL11"/>
    <mergeCell ref="AM12:AM13"/>
    <mergeCell ref="AN12:AN13"/>
    <mergeCell ref="F10:AP10"/>
    <mergeCell ref="AS10:AS13"/>
    <mergeCell ref="I11:I13"/>
    <mergeCell ref="AO12:AO13"/>
    <mergeCell ref="AP12:AP13"/>
    <mergeCell ref="AQ10:AQ13"/>
    <mergeCell ref="AR10:AR13"/>
    <mergeCell ref="A11:A13"/>
    <mergeCell ref="A10:C10"/>
    <mergeCell ref="D15:AW15"/>
    <mergeCell ref="D10:E10"/>
    <mergeCell ref="AU10:AU13"/>
    <mergeCell ref="L12:N12"/>
    <mergeCell ref="AM11:AP11"/>
    <mergeCell ref="O12:T12"/>
    <mergeCell ref="U12:Z12"/>
    <mergeCell ref="AA12:AF12"/>
    <mergeCell ref="AG12:AL12"/>
    <mergeCell ref="J11:J13"/>
    <mergeCell ref="AV10:AV13"/>
    <mergeCell ref="AW10:AW13"/>
    <mergeCell ref="G11:G13"/>
    <mergeCell ref="H11:H13"/>
  </mergeCells>
  <phoneticPr fontId="9" type="noConversion"/>
  <dataValidations count="1">
    <dataValidation type="list" allowBlank="1" showInputMessage="1" showErrorMessage="1" sqref="I14">
      <formula1>#REF!</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0"/>
  <sheetViews>
    <sheetView tabSelected="1" view="pageBreakPreview" topLeftCell="AA1" zoomScale="78" zoomScaleNormal="50" zoomScaleSheetLayoutView="78" workbookViewId="0">
      <selection activeCell="AL9" sqref="AL9"/>
    </sheetView>
  </sheetViews>
  <sheetFormatPr baseColWidth="10" defaultColWidth="11.42578125" defaultRowHeight="15.75" x14ac:dyDescent="0.25"/>
  <cols>
    <col min="1" max="1" width="12.85546875" style="1" customWidth="1"/>
    <col min="2" max="2" width="12.42578125" style="1" customWidth="1"/>
    <col min="3" max="3" width="25.140625" style="1" customWidth="1"/>
    <col min="4" max="4" width="17.85546875" style="7" customWidth="1"/>
    <col min="5" max="5" width="16.140625" style="7" customWidth="1"/>
    <col min="6" max="6" width="14.140625" style="7" customWidth="1"/>
    <col min="7" max="7" width="13.85546875" style="30" customWidth="1"/>
    <col min="8" max="8" width="19" style="8" customWidth="1"/>
    <col min="9" max="11" width="17.140625" style="8" customWidth="1"/>
    <col min="12" max="13" width="18.28515625" style="8" customWidth="1"/>
    <col min="14" max="14" width="16.42578125" style="8" customWidth="1"/>
    <col min="15" max="15" width="15.85546875" style="8" customWidth="1"/>
    <col min="16" max="17" width="16.7109375" style="8" customWidth="1"/>
    <col min="18" max="18" width="18.28515625" style="8" customWidth="1"/>
    <col min="19" max="19" width="19.42578125" style="8" customWidth="1"/>
    <col min="20" max="20" width="17.7109375" style="8" customWidth="1"/>
    <col min="21" max="21" width="13.140625" style="8" customWidth="1"/>
    <col min="22" max="22" width="14" style="8" customWidth="1"/>
    <col min="23" max="23" width="13.42578125" style="8" customWidth="1"/>
    <col min="24" max="24" width="18.28515625" style="8" customWidth="1"/>
    <col min="25" max="25" width="19.28515625" style="8" customWidth="1"/>
    <col min="26" max="26" width="13.42578125" style="8" customWidth="1"/>
    <col min="27" max="29" width="16.28515625" style="8" customWidth="1"/>
    <col min="30" max="30" width="18.28515625" style="8" customWidth="1"/>
    <col min="31" max="31" width="20" style="8" customWidth="1"/>
    <col min="32" max="35" width="16.28515625" style="8" customWidth="1"/>
    <col min="36" max="36" width="18.28515625" style="8" customWidth="1"/>
    <col min="37" max="37" width="18.7109375" style="1" customWidth="1"/>
    <col min="38" max="38" width="15.42578125" style="1" customWidth="1"/>
    <col min="39" max="40" width="15.42578125" style="23" customWidth="1"/>
    <col min="41" max="41" width="11.28515625" style="1" customWidth="1"/>
    <col min="42" max="42" width="9.7109375" style="1" customWidth="1"/>
    <col min="43" max="43" width="105" style="1" customWidth="1"/>
    <col min="44" max="45" width="20" style="1" customWidth="1"/>
    <col min="46" max="46" width="58.42578125" style="1" customWidth="1"/>
    <col min="47" max="47" width="28.5703125" style="1" customWidth="1"/>
    <col min="48" max="16384" width="11.42578125" style="1"/>
  </cols>
  <sheetData>
    <row r="1" spans="1:47" ht="38.25" customHeight="1" x14ac:dyDescent="0.25">
      <c r="A1" s="203"/>
      <c r="B1" s="204"/>
      <c r="C1" s="204"/>
      <c r="D1" s="204"/>
      <c r="E1" s="204"/>
      <c r="F1" s="193" t="s">
        <v>0</v>
      </c>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5"/>
    </row>
    <row r="2" spans="1:47" ht="30.75" customHeight="1" x14ac:dyDescent="0.25">
      <c r="A2" s="205"/>
      <c r="B2" s="206"/>
      <c r="C2" s="206"/>
      <c r="D2" s="206"/>
      <c r="E2" s="206"/>
      <c r="F2" s="181" t="s">
        <v>104</v>
      </c>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3"/>
    </row>
    <row r="3" spans="1:47" ht="27.75" customHeight="1" x14ac:dyDescent="0.25">
      <c r="A3" s="205"/>
      <c r="B3" s="206"/>
      <c r="C3" s="206"/>
      <c r="D3" s="206"/>
      <c r="E3" s="206"/>
      <c r="F3" s="212" t="s">
        <v>1</v>
      </c>
      <c r="G3" s="212"/>
      <c r="H3" s="212"/>
      <c r="I3" s="212"/>
      <c r="J3" s="212"/>
      <c r="K3" s="212"/>
      <c r="L3" s="212"/>
      <c r="M3" s="212"/>
      <c r="N3" s="212"/>
      <c r="O3" s="212"/>
      <c r="P3" s="212"/>
      <c r="Q3" s="181" t="s">
        <v>133</v>
      </c>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3"/>
    </row>
    <row r="4" spans="1:47" ht="26.25" customHeight="1" thickBot="1" x14ac:dyDescent="0.3">
      <c r="A4" s="207"/>
      <c r="B4" s="208"/>
      <c r="C4" s="208"/>
      <c r="D4" s="208"/>
      <c r="E4" s="208"/>
      <c r="F4" s="213" t="s">
        <v>3</v>
      </c>
      <c r="G4" s="213"/>
      <c r="H4" s="213"/>
      <c r="I4" s="213"/>
      <c r="J4" s="213"/>
      <c r="K4" s="213"/>
      <c r="L4" s="213"/>
      <c r="M4" s="213"/>
      <c r="N4" s="213"/>
      <c r="O4" s="213"/>
      <c r="P4" s="213"/>
      <c r="Q4" s="214" t="s">
        <v>134</v>
      </c>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6"/>
    </row>
    <row r="5" spans="1:47" ht="14.25" customHeight="1" thickBot="1" x14ac:dyDescent="0.3">
      <c r="AN5" s="31"/>
    </row>
    <row r="6" spans="1:47" s="42" customFormat="1" ht="67.150000000000006" customHeight="1" thickBot="1" x14ac:dyDescent="0.3">
      <c r="A6" s="248" t="s">
        <v>59</v>
      </c>
      <c r="B6" s="168" t="s">
        <v>69</v>
      </c>
      <c r="C6" s="168"/>
      <c r="D6" s="168"/>
      <c r="E6" s="168" t="s">
        <v>73</v>
      </c>
      <c r="F6" s="168" t="s">
        <v>118</v>
      </c>
      <c r="G6" s="168" t="s">
        <v>74</v>
      </c>
      <c r="H6" s="168" t="s">
        <v>123</v>
      </c>
      <c r="I6" s="104"/>
      <c r="J6" s="241" t="s">
        <v>75</v>
      </c>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3"/>
      <c r="AK6" s="217" t="s">
        <v>76</v>
      </c>
      <c r="AL6" s="217"/>
      <c r="AM6" s="217"/>
      <c r="AN6" s="217"/>
      <c r="AO6" s="168" t="s">
        <v>78</v>
      </c>
      <c r="AP6" s="168" t="s">
        <v>79</v>
      </c>
      <c r="AQ6" s="168" t="s">
        <v>80</v>
      </c>
      <c r="AR6" s="168" t="s">
        <v>81</v>
      </c>
      <c r="AS6" s="168" t="s">
        <v>82</v>
      </c>
      <c r="AT6" s="168" t="s">
        <v>83</v>
      </c>
      <c r="AU6" s="221" t="s">
        <v>84</v>
      </c>
    </row>
    <row r="7" spans="1:47" s="42" customFormat="1" ht="23.45" customHeight="1" thickBot="1" x14ac:dyDescent="0.3">
      <c r="A7" s="162"/>
      <c r="B7" s="164"/>
      <c r="C7" s="164"/>
      <c r="D7" s="164"/>
      <c r="E7" s="164"/>
      <c r="F7" s="164"/>
      <c r="G7" s="164"/>
      <c r="H7" s="239"/>
      <c r="I7" s="236">
        <v>2016</v>
      </c>
      <c r="J7" s="237"/>
      <c r="K7" s="237"/>
      <c r="L7" s="237"/>
      <c r="M7" s="249">
        <v>2017</v>
      </c>
      <c r="N7" s="237"/>
      <c r="O7" s="237"/>
      <c r="P7" s="237"/>
      <c r="Q7" s="237"/>
      <c r="R7" s="238"/>
      <c r="S7" s="236">
        <v>2018</v>
      </c>
      <c r="T7" s="237"/>
      <c r="U7" s="237"/>
      <c r="V7" s="237"/>
      <c r="W7" s="237"/>
      <c r="X7" s="238"/>
      <c r="Y7" s="236">
        <v>2019</v>
      </c>
      <c r="Z7" s="237"/>
      <c r="AA7" s="237"/>
      <c r="AB7" s="237"/>
      <c r="AC7" s="237"/>
      <c r="AD7" s="238"/>
      <c r="AE7" s="236">
        <v>2020</v>
      </c>
      <c r="AF7" s="237"/>
      <c r="AG7" s="237"/>
      <c r="AH7" s="237"/>
      <c r="AI7" s="237"/>
      <c r="AJ7" s="238"/>
      <c r="AK7" s="209" t="s">
        <v>77</v>
      </c>
      <c r="AL7" s="210"/>
      <c r="AM7" s="210"/>
      <c r="AN7" s="211"/>
      <c r="AO7" s="218"/>
      <c r="AP7" s="164"/>
      <c r="AQ7" s="164"/>
      <c r="AR7" s="164"/>
      <c r="AS7" s="164"/>
      <c r="AT7" s="164"/>
      <c r="AU7" s="222"/>
    </row>
    <row r="8" spans="1:47" s="42" customFormat="1" ht="67.150000000000006" customHeight="1" thickBot="1" x14ac:dyDescent="0.3">
      <c r="A8" s="163"/>
      <c r="B8" s="56" t="s">
        <v>70</v>
      </c>
      <c r="C8" s="55" t="s">
        <v>71</v>
      </c>
      <c r="D8" s="55" t="s">
        <v>72</v>
      </c>
      <c r="E8" s="177"/>
      <c r="F8" s="177"/>
      <c r="G8" s="177"/>
      <c r="H8" s="240"/>
      <c r="I8" s="135" t="s">
        <v>124</v>
      </c>
      <c r="J8" s="136" t="s">
        <v>126</v>
      </c>
      <c r="K8" s="136" t="s">
        <v>127</v>
      </c>
      <c r="L8" s="137" t="s">
        <v>33</v>
      </c>
      <c r="M8" s="138" t="s">
        <v>125</v>
      </c>
      <c r="N8" s="139" t="s">
        <v>128</v>
      </c>
      <c r="O8" s="139" t="s">
        <v>129</v>
      </c>
      <c r="P8" s="139" t="s">
        <v>126</v>
      </c>
      <c r="Q8" s="139" t="s">
        <v>130</v>
      </c>
      <c r="R8" s="137" t="s">
        <v>33</v>
      </c>
      <c r="S8" s="140" t="s">
        <v>125</v>
      </c>
      <c r="T8" s="141" t="s">
        <v>128</v>
      </c>
      <c r="U8" s="141" t="s">
        <v>129</v>
      </c>
      <c r="V8" s="141" t="s">
        <v>126</v>
      </c>
      <c r="W8" s="141" t="s">
        <v>130</v>
      </c>
      <c r="X8" s="142" t="s">
        <v>33</v>
      </c>
      <c r="Y8" s="140" t="s">
        <v>125</v>
      </c>
      <c r="Z8" s="141" t="s">
        <v>128</v>
      </c>
      <c r="AA8" s="141" t="s">
        <v>129</v>
      </c>
      <c r="AB8" s="141" t="s">
        <v>126</v>
      </c>
      <c r="AC8" s="141" t="s">
        <v>130</v>
      </c>
      <c r="AD8" s="142" t="s">
        <v>33</v>
      </c>
      <c r="AE8" s="140" t="s">
        <v>125</v>
      </c>
      <c r="AF8" s="139" t="s">
        <v>128</v>
      </c>
      <c r="AG8" s="139" t="s">
        <v>129</v>
      </c>
      <c r="AH8" s="139" t="s">
        <v>126</v>
      </c>
      <c r="AI8" s="139" t="s">
        <v>130</v>
      </c>
      <c r="AJ8" s="137" t="s">
        <v>33</v>
      </c>
      <c r="AK8" s="138" t="s">
        <v>5</v>
      </c>
      <c r="AL8" s="139" t="s">
        <v>6</v>
      </c>
      <c r="AM8" s="139" t="s">
        <v>7</v>
      </c>
      <c r="AN8" s="143" t="s">
        <v>8</v>
      </c>
      <c r="AO8" s="219"/>
      <c r="AP8" s="177"/>
      <c r="AQ8" s="220"/>
      <c r="AR8" s="220"/>
      <c r="AS8" s="220"/>
      <c r="AT8" s="220"/>
      <c r="AU8" s="223"/>
    </row>
    <row r="9" spans="1:47" s="5" customFormat="1" ht="40.15" customHeight="1" x14ac:dyDescent="0.25">
      <c r="A9" s="226" t="s">
        <v>142</v>
      </c>
      <c r="B9" s="229">
        <v>1</v>
      </c>
      <c r="C9" s="369" t="s">
        <v>143</v>
      </c>
      <c r="D9" s="224" t="s">
        <v>140</v>
      </c>
      <c r="E9" s="233">
        <f>+GESTIÓN!D14</f>
        <v>433</v>
      </c>
      <c r="F9" s="233"/>
      <c r="G9" s="52" t="s">
        <v>9</v>
      </c>
      <c r="H9" s="112">
        <f>+L9+R9+S9+Y9+AE9</f>
        <v>4</v>
      </c>
      <c r="I9" s="147">
        <v>0.5</v>
      </c>
      <c r="J9" s="147">
        <v>0.5</v>
      </c>
      <c r="K9" s="147">
        <v>0.5</v>
      </c>
      <c r="L9" s="452">
        <v>0.5</v>
      </c>
      <c r="M9" s="453">
        <v>1</v>
      </c>
      <c r="N9" s="454">
        <v>1</v>
      </c>
      <c r="O9" s="454">
        <v>1</v>
      </c>
      <c r="P9" s="454">
        <v>1</v>
      </c>
      <c r="Q9" s="454">
        <v>1</v>
      </c>
      <c r="R9" s="455">
        <v>1</v>
      </c>
      <c r="S9" s="375">
        <v>1</v>
      </c>
      <c r="T9" s="375">
        <v>1</v>
      </c>
      <c r="U9" s="454"/>
      <c r="V9" s="454"/>
      <c r="W9" s="454"/>
      <c r="X9" s="456"/>
      <c r="Y9" s="453">
        <v>1</v>
      </c>
      <c r="Z9" s="454"/>
      <c r="AA9" s="454"/>
      <c r="AB9" s="454"/>
      <c r="AC9" s="454"/>
      <c r="AD9" s="456"/>
      <c r="AE9" s="457">
        <v>0.5</v>
      </c>
      <c r="AF9" s="147"/>
      <c r="AG9" s="454"/>
      <c r="AH9" s="454"/>
      <c r="AI9" s="454"/>
      <c r="AJ9" s="456"/>
      <c r="AK9" s="458">
        <v>0.19</v>
      </c>
      <c r="AL9" s="459"/>
      <c r="AM9" s="459"/>
      <c r="AN9" s="452"/>
      <c r="AO9" s="157">
        <f>+AK9/T9</f>
        <v>0.19</v>
      </c>
      <c r="AP9" s="158">
        <f>(AK9+R9+L9)/H9</f>
        <v>0.42249999999999999</v>
      </c>
      <c r="AQ9" s="381" t="s">
        <v>199</v>
      </c>
      <c r="AR9" s="382" t="s">
        <v>161</v>
      </c>
      <c r="AS9" s="382" t="s">
        <v>161</v>
      </c>
      <c r="AT9" s="381" t="s">
        <v>176</v>
      </c>
      <c r="AU9" s="250" t="s">
        <v>177</v>
      </c>
    </row>
    <row r="10" spans="1:47" s="5" customFormat="1" ht="40.15" customHeight="1" x14ac:dyDescent="0.25">
      <c r="A10" s="227"/>
      <c r="B10" s="230"/>
      <c r="C10" s="367"/>
      <c r="D10" s="225"/>
      <c r="E10" s="234"/>
      <c r="F10" s="234"/>
      <c r="G10" s="49" t="s">
        <v>10</v>
      </c>
      <c r="H10" s="112">
        <f>+L10+R10+S10+Y10+AE10</f>
        <v>649221030</v>
      </c>
      <c r="I10" s="148">
        <v>187433922</v>
      </c>
      <c r="J10" s="148">
        <v>187433922</v>
      </c>
      <c r="K10" s="148">
        <v>187433922</v>
      </c>
      <c r="L10" s="384">
        <v>145330130</v>
      </c>
      <c r="M10" s="385">
        <v>112070000</v>
      </c>
      <c r="N10" s="94">
        <v>112070000</v>
      </c>
      <c r="O10" s="94">
        <v>46687478</v>
      </c>
      <c r="P10" s="94">
        <v>46687478</v>
      </c>
      <c r="Q10" s="94">
        <v>46808900</v>
      </c>
      <c r="R10" s="111">
        <v>46808900</v>
      </c>
      <c r="S10" s="375">
        <v>60082000</v>
      </c>
      <c r="T10" s="375">
        <v>60082000</v>
      </c>
      <c r="U10" s="32"/>
      <c r="V10" s="32"/>
      <c r="W10" s="32"/>
      <c r="X10" s="95"/>
      <c r="Y10" s="385">
        <v>198000000</v>
      </c>
      <c r="Z10" s="94"/>
      <c r="AA10" s="32"/>
      <c r="AB10" s="32"/>
      <c r="AC10" s="32"/>
      <c r="AD10" s="95"/>
      <c r="AE10" s="385">
        <v>199000000</v>
      </c>
      <c r="AF10" s="94"/>
      <c r="AG10" s="32"/>
      <c r="AH10" s="32"/>
      <c r="AI10" s="32"/>
      <c r="AJ10" s="95"/>
      <c r="AK10" s="387">
        <v>60081800</v>
      </c>
      <c r="AL10" s="388"/>
      <c r="AM10" s="388"/>
      <c r="AN10" s="111"/>
      <c r="AO10" s="127">
        <f>+AK10/T10</f>
        <v>0.99999667121600477</v>
      </c>
      <c r="AP10" s="152">
        <f>(AK10+R10+L10)/H10</f>
        <v>0.38849762768775375</v>
      </c>
      <c r="AQ10" s="390"/>
      <c r="AR10" s="382"/>
      <c r="AS10" s="382"/>
      <c r="AT10" s="390"/>
      <c r="AU10" s="250"/>
    </row>
    <row r="11" spans="1:47" s="5" customFormat="1" ht="40.15" customHeight="1" x14ac:dyDescent="0.25">
      <c r="A11" s="227"/>
      <c r="B11" s="230"/>
      <c r="C11" s="367"/>
      <c r="D11" s="225"/>
      <c r="E11" s="234"/>
      <c r="F11" s="234"/>
      <c r="G11" s="49" t="s">
        <v>11</v>
      </c>
      <c r="H11" s="392"/>
      <c r="I11" s="393"/>
      <c r="J11" s="393"/>
      <c r="K11" s="393"/>
      <c r="L11" s="394"/>
      <c r="M11" s="395"/>
      <c r="N11" s="397"/>
      <c r="O11" s="397"/>
      <c r="P11" s="397"/>
      <c r="Q11" s="397"/>
      <c r="R11" s="398"/>
      <c r="S11" s="395"/>
      <c r="T11" s="395"/>
      <c r="U11" s="35"/>
      <c r="V11" s="35"/>
      <c r="W11" s="35"/>
      <c r="X11" s="96"/>
      <c r="Y11" s="395"/>
      <c r="Z11" s="400"/>
      <c r="AA11" s="35"/>
      <c r="AB11" s="35"/>
      <c r="AC11" s="35"/>
      <c r="AD11" s="96"/>
      <c r="AE11" s="395"/>
      <c r="AF11" s="400"/>
      <c r="AG11" s="35"/>
      <c r="AH11" s="35"/>
      <c r="AI11" s="35"/>
      <c r="AJ11" s="96"/>
      <c r="AK11" s="401"/>
      <c r="AL11" s="397"/>
      <c r="AM11" s="397"/>
      <c r="AN11" s="398"/>
      <c r="AO11" s="401"/>
      <c r="AP11" s="397"/>
      <c r="AQ11" s="390"/>
      <c r="AR11" s="382"/>
      <c r="AS11" s="382"/>
      <c r="AT11" s="390"/>
      <c r="AU11" s="250"/>
    </row>
    <row r="12" spans="1:47" s="5" customFormat="1" ht="40.15" customHeight="1" x14ac:dyDescent="0.25">
      <c r="A12" s="227"/>
      <c r="B12" s="230"/>
      <c r="C12" s="367"/>
      <c r="D12" s="225"/>
      <c r="E12" s="234"/>
      <c r="F12" s="234"/>
      <c r="G12" s="49" t="s">
        <v>12</v>
      </c>
      <c r="H12" s="112">
        <v>0</v>
      </c>
      <c r="I12" s="393"/>
      <c r="J12" s="393"/>
      <c r="K12" s="393"/>
      <c r="L12" s="394"/>
      <c r="M12" s="395"/>
      <c r="N12" s="460">
        <v>26268590</v>
      </c>
      <c r="O12" s="460">
        <v>26268590</v>
      </c>
      <c r="P12" s="460">
        <v>26268590</v>
      </c>
      <c r="Q12" s="460">
        <v>26268590</v>
      </c>
      <c r="R12" s="461">
        <v>26268590</v>
      </c>
      <c r="S12" s="386">
        <v>5962667</v>
      </c>
      <c r="T12" s="386">
        <v>5962667</v>
      </c>
      <c r="U12" s="35"/>
      <c r="V12" s="35"/>
      <c r="W12" s="35"/>
      <c r="X12" s="96"/>
      <c r="Y12" s="404"/>
      <c r="Z12" s="405"/>
      <c r="AA12" s="35"/>
      <c r="AB12" s="35"/>
      <c r="AC12" s="35"/>
      <c r="AD12" s="96"/>
      <c r="AE12" s="395"/>
      <c r="AF12" s="400"/>
      <c r="AG12" s="35"/>
      <c r="AH12" s="35"/>
      <c r="AI12" s="35"/>
      <c r="AJ12" s="96"/>
      <c r="AK12" s="387">
        <v>5962667</v>
      </c>
      <c r="AL12" s="388"/>
      <c r="AM12" s="388"/>
      <c r="AN12" s="461"/>
      <c r="AO12" s="127">
        <f>+AK12/T12</f>
        <v>1</v>
      </c>
      <c r="AP12" s="397"/>
      <c r="AQ12" s="390"/>
      <c r="AR12" s="382"/>
      <c r="AS12" s="382"/>
      <c r="AT12" s="390"/>
      <c r="AU12" s="250"/>
    </row>
    <row r="13" spans="1:47" s="5" customFormat="1" ht="40.15" customHeight="1" x14ac:dyDescent="0.25">
      <c r="A13" s="227"/>
      <c r="B13" s="230"/>
      <c r="C13" s="367"/>
      <c r="D13" s="225"/>
      <c r="E13" s="234"/>
      <c r="F13" s="234"/>
      <c r="G13" s="49" t="s">
        <v>13</v>
      </c>
      <c r="H13" s="112">
        <f>+L13+R13+S13+Y13+AE13</f>
        <v>4</v>
      </c>
      <c r="I13" s="99">
        <f t="shared" ref="I13" si="0">+I9+I11</f>
        <v>0.5</v>
      </c>
      <c r="J13" s="99">
        <f t="shared" ref="J13:K13" si="1">+J9+J11</f>
        <v>0.5</v>
      </c>
      <c r="K13" s="99">
        <f t="shared" si="1"/>
        <v>0.5</v>
      </c>
      <c r="L13" s="129">
        <f t="shared" ref="L13:L14" si="2">+L9+L11</f>
        <v>0.5</v>
      </c>
      <c r="M13" s="103">
        <f>+M9+M11</f>
        <v>1</v>
      </c>
      <c r="N13" s="36">
        <f t="shared" ref="N13:P13" si="3">+N9+N11</f>
        <v>1</v>
      </c>
      <c r="O13" s="36">
        <f t="shared" si="3"/>
        <v>1</v>
      </c>
      <c r="P13" s="36">
        <f t="shared" si="3"/>
        <v>1</v>
      </c>
      <c r="Q13" s="36">
        <f t="shared" ref="Q13:R14" si="4">+Q9+Q11</f>
        <v>1</v>
      </c>
      <c r="R13" s="106">
        <f t="shared" si="4"/>
        <v>1</v>
      </c>
      <c r="S13" s="103">
        <f t="shared" ref="S13:T14" si="5">+S9+S11</f>
        <v>1</v>
      </c>
      <c r="T13" s="103">
        <f t="shared" si="5"/>
        <v>1</v>
      </c>
      <c r="U13" s="36"/>
      <c r="V13" s="36"/>
      <c r="W13" s="36"/>
      <c r="X13" s="97"/>
      <c r="Y13" s="103">
        <f t="shared" ref="Y13:Y14" si="6">+Y9+Y11</f>
        <v>1</v>
      </c>
      <c r="Z13" s="36"/>
      <c r="AA13" s="36"/>
      <c r="AB13" s="36"/>
      <c r="AC13" s="36"/>
      <c r="AD13" s="97"/>
      <c r="AE13" s="101">
        <f t="shared" ref="AE13:AE14" si="7">+AE9+AE11</f>
        <v>0.5</v>
      </c>
      <c r="AF13" s="99"/>
      <c r="AG13" s="36"/>
      <c r="AH13" s="36"/>
      <c r="AI13" s="36"/>
      <c r="AJ13" s="97"/>
      <c r="AK13" s="101">
        <f t="shared" ref="AK13:AK14" si="8">+AK9+AK11</f>
        <v>0.19</v>
      </c>
      <c r="AL13" s="99"/>
      <c r="AM13" s="99"/>
      <c r="AN13" s="106"/>
      <c r="AO13" s="127">
        <f>+AK13/T13</f>
        <v>0.19</v>
      </c>
      <c r="AP13" s="152">
        <f>(AK13+R13+L13)/H13</f>
        <v>0.42249999999999999</v>
      </c>
      <c r="AQ13" s="390"/>
      <c r="AR13" s="382"/>
      <c r="AS13" s="382"/>
      <c r="AT13" s="390"/>
      <c r="AU13" s="250"/>
    </row>
    <row r="14" spans="1:47" s="5" customFormat="1" ht="40.15" customHeight="1" thickBot="1" x14ac:dyDescent="0.3">
      <c r="A14" s="227"/>
      <c r="B14" s="231"/>
      <c r="C14" s="370"/>
      <c r="D14" s="225"/>
      <c r="E14" s="235"/>
      <c r="F14" s="235"/>
      <c r="G14" s="51" t="s">
        <v>14</v>
      </c>
      <c r="H14" s="134">
        <f>+L14+R14+S14+Y14+AE14</f>
        <v>681452287</v>
      </c>
      <c r="I14" s="148">
        <f>+I10+I12</f>
        <v>187433922</v>
      </c>
      <c r="J14" s="148">
        <f>+J10+J12</f>
        <v>187433922</v>
      </c>
      <c r="K14" s="148">
        <f>+K10+K12</f>
        <v>187433922</v>
      </c>
      <c r="L14" s="105">
        <f t="shared" si="2"/>
        <v>145330130</v>
      </c>
      <c r="M14" s="113">
        <f>+M10+M12</f>
        <v>112070000</v>
      </c>
      <c r="N14" s="100">
        <f>+N10+N12</f>
        <v>138338590</v>
      </c>
      <c r="O14" s="100">
        <f>+O10+O12</f>
        <v>72956068</v>
      </c>
      <c r="P14" s="100">
        <f>+P10+P12</f>
        <v>72956068</v>
      </c>
      <c r="Q14" s="100">
        <f>+Q10+Q12</f>
        <v>73077490</v>
      </c>
      <c r="R14" s="100">
        <f t="shared" si="4"/>
        <v>73077490</v>
      </c>
      <c r="S14" s="102">
        <f t="shared" si="5"/>
        <v>66044667</v>
      </c>
      <c r="T14" s="102">
        <f t="shared" si="5"/>
        <v>66044667</v>
      </c>
      <c r="U14" s="110"/>
      <c r="V14" s="110"/>
      <c r="W14" s="110"/>
      <c r="X14" s="109"/>
      <c r="Y14" s="102">
        <f t="shared" si="6"/>
        <v>198000000</v>
      </c>
      <c r="Z14" s="100"/>
      <c r="AA14" s="110"/>
      <c r="AB14" s="110"/>
      <c r="AC14" s="110"/>
      <c r="AD14" s="109"/>
      <c r="AE14" s="102">
        <f t="shared" si="7"/>
        <v>199000000</v>
      </c>
      <c r="AF14" s="100"/>
      <c r="AG14" s="110"/>
      <c r="AH14" s="110"/>
      <c r="AI14" s="110"/>
      <c r="AJ14" s="109"/>
      <c r="AK14" s="102">
        <f t="shared" si="8"/>
        <v>66044467</v>
      </c>
      <c r="AL14" s="100"/>
      <c r="AM14" s="100"/>
      <c r="AN14" s="100"/>
      <c r="AO14" s="159">
        <f>+AK14/T14</f>
        <v>0.99999697174640911</v>
      </c>
      <c r="AP14" s="160">
        <f>(L14+R14+AK14)/H14</f>
        <v>0.41742040114394685</v>
      </c>
      <c r="AQ14" s="390"/>
      <c r="AR14" s="382"/>
      <c r="AS14" s="382"/>
      <c r="AT14" s="390"/>
      <c r="AU14" s="250"/>
    </row>
    <row r="15" spans="1:47" s="5" customFormat="1" ht="67.150000000000006" customHeight="1" x14ac:dyDescent="0.25">
      <c r="A15" s="227"/>
      <c r="B15" s="232">
        <v>2</v>
      </c>
      <c r="C15" s="366" t="s">
        <v>144</v>
      </c>
      <c r="D15" s="224" t="s">
        <v>140</v>
      </c>
      <c r="E15" s="233">
        <v>433</v>
      </c>
      <c r="F15" s="233"/>
      <c r="G15" s="52" t="s">
        <v>9</v>
      </c>
      <c r="H15" s="112">
        <f t="shared" ref="H15:H16" si="9">+L15+R15+S15+Y15+AE15</f>
        <v>6</v>
      </c>
      <c r="I15" s="149">
        <v>1</v>
      </c>
      <c r="J15" s="149">
        <v>1</v>
      </c>
      <c r="K15" s="149">
        <v>1</v>
      </c>
      <c r="L15" s="452">
        <v>1</v>
      </c>
      <c r="M15" s="375">
        <v>1</v>
      </c>
      <c r="N15" s="149">
        <v>1</v>
      </c>
      <c r="O15" s="149">
        <v>1</v>
      </c>
      <c r="P15" s="149">
        <v>1</v>
      </c>
      <c r="Q15" s="149">
        <v>1</v>
      </c>
      <c r="R15" s="374">
        <v>1</v>
      </c>
      <c r="S15" s="376">
        <v>2</v>
      </c>
      <c r="T15" s="376">
        <v>2</v>
      </c>
      <c r="U15" s="107"/>
      <c r="V15" s="107"/>
      <c r="W15" s="107"/>
      <c r="X15" s="108"/>
      <c r="Y15" s="375">
        <v>1</v>
      </c>
      <c r="Z15" s="107"/>
      <c r="AA15" s="107"/>
      <c r="AB15" s="107"/>
      <c r="AC15" s="107"/>
      <c r="AD15" s="108"/>
      <c r="AE15" s="377">
        <v>1</v>
      </c>
      <c r="AF15" s="98"/>
      <c r="AG15" s="107"/>
      <c r="AH15" s="107"/>
      <c r="AI15" s="107"/>
      <c r="AJ15" s="108"/>
      <c r="AK15" s="378">
        <v>0.4</v>
      </c>
      <c r="AL15" s="379"/>
      <c r="AM15" s="379"/>
      <c r="AN15" s="374"/>
      <c r="AO15" s="380">
        <f t="shared" ref="AO15:AO16" si="10">+AK15/T15</f>
        <v>0.2</v>
      </c>
      <c r="AP15" s="158">
        <f t="shared" ref="AP15:AP16" si="11">(AK15+R15+L15)/H15</f>
        <v>0.39999999999999997</v>
      </c>
      <c r="AQ15" s="381" t="s">
        <v>201</v>
      </c>
      <c r="AR15" s="382" t="s">
        <v>161</v>
      </c>
      <c r="AS15" s="382" t="s">
        <v>161</v>
      </c>
      <c r="AT15" s="381" t="s">
        <v>178</v>
      </c>
      <c r="AU15" s="250" t="s">
        <v>179</v>
      </c>
    </row>
    <row r="16" spans="1:47" s="5" customFormat="1" ht="67.150000000000006" customHeight="1" x14ac:dyDescent="0.25">
      <c r="A16" s="227"/>
      <c r="B16" s="230"/>
      <c r="C16" s="367"/>
      <c r="D16" s="225"/>
      <c r="E16" s="234"/>
      <c r="F16" s="234"/>
      <c r="G16" s="49" t="s">
        <v>10</v>
      </c>
      <c r="H16" s="112">
        <f t="shared" si="9"/>
        <v>477004774</v>
      </c>
      <c r="I16" s="148">
        <v>144000000</v>
      </c>
      <c r="J16" s="148">
        <v>144000000</v>
      </c>
      <c r="K16" s="148">
        <v>71126000</v>
      </c>
      <c r="L16" s="384">
        <v>42516274</v>
      </c>
      <c r="M16" s="385">
        <v>40775000</v>
      </c>
      <c r="N16" s="94">
        <v>40775000</v>
      </c>
      <c r="O16" s="94">
        <v>65757500</v>
      </c>
      <c r="P16" s="94">
        <v>65757500</v>
      </c>
      <c r="Q16" s="94">
        <v>68340500</v>
      </c>
      <c r="R16" s="111">
        <v>68340500</v>
      </c>
      <c r="S16" s="386">
        <v>93148000</v>
      </c>
      <c r="T16" s="386">
        <v>93148000</v>
      </c>
      <c r="U16" s="32"/>
      <c r="V16" s="32"/>
      <c r="W16" s="32"/>
      <c r="X16" s="95"/>
      <c r="Y16" s="385">
        <v>136000000</v>
      </c>
      <c r="Z16" s="94"/>
      <c r="AA16" s="32"/>
      <c r="AB16" s="32"/>
      <c r="AC16" s="32"/>
      <c r="AD16" s="95"/>
      <c r="AE16" s="385">
        <v>137000000</v>
      </c>
      <c r="AF16" s="94"/>
      <c r="AG16" s="32"/>
      <c r="AH16" s="32"/>
      <c r="AI16" s="32"/>
      <c r="AJ16" s="95"/>
      <c r="AK16" s="387">
        <v>40908000</v>
      </c>
      <c r="AL16" s="388"/>
      <c r="AM16" s="388"/>
      <c r="AN16" s="111"/>
      <c r="AO16" s="389">
        <f t="shared" si="10"/>
        <v>0.43917207025378968</v>
      </c>
      <c r="AP16" s="152">
        <f t="shared" si="11"/>
        <v>0.31816196036645955</v>
      </c>
      <c r="AQ16" s="390"/>
      <c r="AR16" s="462"/>
      <c r="AS16" s="462"/>
      <c r="AT16" s="390"/>
      <c r="AU16" s="253"/>
    </row>
    <row r="17" spans="1:47" s="5" customFormat="1" ht="67.150000000000006" customHeight="1" x14ac:dyDescent="0.25">
      <c r="A17" s="227"/>
      <c r="B17" s="230"/>
      <c r="C17" s="367"/>
      <c r="D17" s="225"/>
      <c r="E17" s="234"/>
      <c r="F17" s="234"/>
      <c r="G17" s="49" t="s">
        <v>11</v>
      </c>
      <c r="H17" s="392"/>
      <c r="I17" s="393"/>
      <c r="J17" s="393"/>
      <c r="K17" s="393"/>
      <c r="L17" s="394"/>
      <c r="M17" s="395"/>
      <c r="N17" s="396"/>
      <c r="O17" s="397"/>
      <c r="P17" s="397"/>
      <c r="Q17" s="397"/>
      <c r="R17" s="398"/>
      <c r="S17" s="399"/>
      <c r="T17" s="399"/>
      <c r="U17" s="35"/>
      <c r="V17" s="35"/>
      <c r="W17" s="35"/>
      <c r="X17" s="96"/>
      <c r="Y17" s="395"/>
      <c r="Z17" s="400"/>
      <c r="AA17" s="35"/>
      <c r="AB17" s="35"/>
      <c r="AC17" s="35"/>
      <c r="AD17" s="96"/>
      <c r="AE17" s="395"/>
      <c r="AF17" s="400"/>
      <c r="AG17" s="35"/>
      <c r="AH17" s="35"/>
      <c r="AI17" s="35"/>
      <c r="AJ17" s="96"/>
      <c r="AK17" s="401"/>
      <c r="AL17" s="397"/>
      <c r="AM17" s="397"/>
      <c r="AN17" s="398"/>
      <c r="AO17" s="401"/>
      <c r="AP17" s="397"/>
      <c r="AQ17" s="390"/>
      <c r="AR17" s="462"/>
      <c r="AS17" s="462"/>
      <c r="AT17" s="390"/>
      <c r="AU17" s="253"/>
    </row>
    <row r="18" spans="1:47" s="5" customFormat="1" ht="67.150000000000006" customHeight="1" x14ac:dyDescent="0.25">
      <c r="A18" s="227"/>
      <c r="B18" s="230"/>
      <c r="C18" s="367"/>
      <c r="D18" s="225"/>
      <c r="E18" s="234"/>
      <c r="F18" s="234"/>
      <c r="G18" s="49" t="s">
        <v>12</v>
      </c>
      <c r="H18" s="112"/>
      <c r="I18" s="393"/>
      <c r="J18" s="393"/>
      <c r="K18" s="393"/>
      <c r="L18" s="394"/>
      <c r="M18" s="395"/>
      <c r="N18" s="402">
        <v>18298049</v>
      </c>
      <c r="O18" s="402">
        <v>18298049</v>
      </c>
      <c r="P18" s="402">
        <v>18298049</v>
      </c>
      <c r="Q18" s="402">
        <v>18298049</v>
      </c>
      <c r="R18" s="403">
        <f>+Q18</f>
        <v>18298049</v>
      </c>
      <c r="S18" s="386">
        <v>8554100</v>
      </c>
      <c r="T18" s="386">
        <v>8554100</v>
      </c>
      <c r="U18" s="35"/>
      <c r="V18" s="35"/>
      <c r="W18" s="35"/>
      <c r="X18" s="96"/>
      <c r="Y18" s="404"/>
      <c r="Z18" s="405"/>
      <c r="AA18" s="35"/>
      <c r="AB18" s="35"/>
      <c r="AC18" s="35"/>
      <c r="AD18" s="96"/>
      <c r="AE18" s="395"/>
      <c r="AF18" s="400"/>
      <c r="AG18" s="35"/>
      <c r="AH18" s="35"/>
      <c r="AI18" s="35"/>
      <c r="AJ18" s="96"/>
      <c r="AK18" s="387">
        <v>8554100</v>
      </c>
      <c r="AL18" s="388"/>
      <c r="AM18" s="388"/>
      <c r="AN18" s="403"/>
      <c r="AO18" s="127">
        <f t="shared" ref="AO18:AO22" si="12">+AK18/T18</f>
        <v>1</v>
      </c>
      <c r="AP18" s="397"/>
      <c r="AQ18" s="390"/>
      <c r="AR18" s="462"/>
      <c r="AS18" s="462"/>
      <c r="AT18" s="390"/>
      <c r="AU18" s="253"/>
    </row>
    <row r="19" spans="1:47" s="5" customFormat="1" ht="67.150000000000006" customHeight="1" x14ac:dyDescent="0.25">
      <c r="A19" s="227"/>
      <c r="B19" s="230"/>
      <c r="C19" s="367"/>
      <c r="D19" s="225"/>
      <c r="E19" s="234"/>
      <c r="F19" s="234"/>
      <c r="G19" s="49" t="s">
        <v>13</v>
      </c>
      <c r="H19" s="112">
        <f t="shared" ref="H19:H22" si="13">+L19+R19+S19+Y19+AE19</f>
        <v>6</v>
      </c>
      <c r="I19" s="36">
        <f t="shared" ref="I19" si="14">+I15+I17</f>
        <v>1</v>
      </c>
      <c r="J19" s="36">
        <f t="shared" ref="J19:K19" si="15">+J15+J17</f>
        <v>1</v>
      </c>
      <c r="K19" s="36">
        <f t="shared" si="15"/>
        <v>1</v>
      </c>
      <c r="L19" s="129">
        <f t="shared" ref="L19:L20" si="16">+L15+L17</f>
        <v>1</v>
      </c>
      <c r="M19" s="103">
        <f>+M15+M17</f>
        <v>1</v>
      </c>
      <c r="N19" s="36">
        <f t="shared" ref="N19:P19" si="17">+N15+N17</f>
        <v>1</v>
      </c>
      <c r="O19" s="36">
        <f t="shared" si="17"/>
        <v>1</v>
      </c>
      <c r="P19" s="36">
        <f t="shared" si="17"/>
        <v>1</v>
      </c>
      <c r="Q19" s="36">
        <f t="shared" ref="Q19:R20" si="18">+Q15+Q17</f>
        <v>1</v>
      </c>
      <c r="R19" s="99">
        <f t="shared" si="18"/>
        <v>1</v>
      </c>
      <c r="S19" s="406">
        <f t="shared" ref="S19:T20" si="19">+S15+S17</f>
        <v>2</v>
      </c>
      <c r="T19" s="406">
        <f t="shared" si="19"/>
        <v>2</v>
      </c>
      <c r="U19" s="36"/>
      <c r="V19" s="36"/>
      <c r="W19" s="36"/>
      <c r="X19" s="97"/>
      <c r="Y19" s="103">
        <f t="shared" ref="Y19:Y20" si="20">+Y15+Y17</f>
        <v>1</v>
      </c>
      <c r="Z19" s="36"/>
      <c r="AA19" s="36"/>
      <c r="AB19" s="36"/>
      <c r="AC19" s="36"/>
      <c r="AD19" s="97"/>
      <c r="AE19" s="101">
        <f t="shared" ref="AE19:AE20" si="21">+AE15+AE17</f>
        <v>1</v>
      </c>
      <c r="AF19" s="99"/>
      <c r="AG19" s="36"/>
      <c r="AH19" s="36"/>
      <c r="AI19" s="36"/>
      <c r="AJ19" s="97"/>
      <c r="AK19" s="101">
        <f t="shared" ref="AK19:AK20" si="22">+AK15+AK17</f>
        <v>0.4</v>
      </c>
      <c r="AL19" s="99"/>
      <c r="AM19" s="99"/>
      <c r="AN19" s="99"/>
      <c r="AO19" s="127">
        <f t="shared" si="12"/>
        <v>0.2</v>
      </c>
      <c r="AP19" s="152">
        <f t="shared" ref="AP19" si="23">(AK19+R19+L19)/H19</f>
        <v>0.39999999999999997</v>
      </c>
      <c r="AQ19" s="390"/>
      <c r="AR19" s="462"/>
      <c r="AS19" s="462"/>
      <c r="AT19" s="390"/>
      <c r="AU19" s="253"/>
    </row>
    <row r="20" spans="1:47" s="5" customFormat="1" ht="67.150000000000006" customHeight="1" thickBot="1" x14ac:dyDescent="0.3">
      <c r="A20" s="228"/>
      <c r="B20" s="231"/>
      <c r="C20" s="370"/>
      <c r="D20" s="225"/>
      <c r="E20" s="235"/>
      <c r="F20" s="235"/>
      <c r="G20" s="51" t="s">
        <v>14</v>
      </c>
      <c r="H20" s="112">
        <f t="shared" si="13"/>
        <v>503856923</v>
      </c>
      <c r="I20" s="148">
        <f>+I16+I18</f>
        <v>144000000</v>
      </c>
      <c r="J20" s="148">
        <f>+J16+J18</f>
        <v>144000000</v>
      </c>
      <c r="K20" s="148">
        <f>+K16+K18</f>
        <v>71126000</v>
      </c>
      <c r="L20" s="105">
        <f t="shared" si="16"/>
        <v>42516274</v>
      </c>
      <c r="M20" s="102">
        <f>+M16+M18</f>
        <v>40775000</v>
      </c>
      <c r="N20" s="94">
        <f>+N16+N18</f>
        <v>59073049</v>
      </c>
      <c r="O20" s="94">
        <f>+O16+O18</f>
        <v>84055549</v>
      </c>
      <c r="P20" s="94">
        <f>+P16+P18</f>
        <v>84055549</v>
      </c>
      <c r="Q20" s="94">
        <f>+Q16+Q18</f>
        <v>86638549</v>
      </c>
      <c r="R20" s="100">
        <f t="shared" si="18"/>
        <v>86638549</v>
      </c>
      <c r="S20" s="407">
        <f t="shared" si="19"/>
        <v>101702100</v>
      </c>
      <c r="T20" s="407">
        <f t="shared" si="19"/>
        <v>101702100</v>
      </c>
      <c r="U20" s="110"/>
      <c r="V20" s="110"/>
      <c r="W20" s="110"/>
      <c r="X20" s="109"/>
      <c r="Y20" s="102">
        <f t="shared" si="20"/>
        <v>136000000</v>
      </c>
      <c r="Z20" s="100"/>
      <c r="AA20" s="110"/>
      <c r="AB20" s="110"/>
      <c r="AC20" s="110"/>
      <c r="AD20" s="109"/>
      <c r="AE20" s="102">
        <f t="shared" si="21"/>
        <v>137000000</v>
      </c>
      <c r="AF20" s="100"/>
      <c r="AG20" s="110"/>
      <c r="AH20" s="110"/>
      <c r="AI20" s="110"/>
      <c r="AJ20" s="109"/>
      <c r="AK20" s="102">
        <f t="shared" si="22"/>
        <v>49462100</v>
      </c>
      <c r="AL20" s="100"/>
      <c r="AM20" s="100"/>
      <c r="AN20" s="100"/>
      <c r="AO20" s="159">
        <f t="shared" si="12"/>
        <v>0.48634295653678733</v>
      </c>
      <c r="AP20" s="160">
        <f t="shared" ref="AP20" si="24">(L20+R20+AK20)/H20</f>
        <v>0.35449929304633171</v>
      </c>
      <c r="AQ20" s="390"/>
      <c r="AR20" s="462"/>
      <c r="AS20" s="462"/>
      <c r="AT20" s="390"/>
      <c r="AU20" s="253"/>
    </row>
    <row r="21" spans="1:47" s="5" customFormat="1" ht="49.5" customHeight="1" x14ac:dyDescent="0.25">
      <c r="A21" s="227" t="s">
        <v>149</v>
      </c>
      <c r="B21" s="245">
        <v>3</v>
      </c>
      <c r="C21" s="366" t="s">
        <v>145</v>
      </c>
      <c r="D21" s="224" t="s">
        <v>140</v>
      </c>
      <c r="E21" s="233">
        <v>433</v>
      </c>
      <c r="F21" s="233"/>
      <c r="G21" s="52" t="s">
        <v>9</v>
      </c>
      <c r="H21" s="112">
        <f t="shared" si="13"/>
        <v>10</v>
      </c>
      <c r="I21" s="149">
        <v>2</v>
      </c>
      <c r="J21" s="149">
        <v>2</v>
      </c>
      <c r="K21" s="149">
        <v>2</v>
      </c>
      <c r="L21" s="374">
        <v>2</v>
      </c>
      <c r="M21" s="375">
        <v>2</v>
      </c>
      <c r="N21" s="149">
        <v>2</v>
      </c>
      <c r="O21" s="149">
        <v>2</v>
      </c>
      <c r="P21" s="149">
        <v>2</v>
      </c>
      <c r="Q21" s="149">
        <v>2</v>
      </c>
      <c r="R21" s="374">
        <v>2</v>
      </c>
      <c r="S21" s="376">
        <v>2</v>
      </c>
      <c r="T21" s="376">
        <v>2</v>
      </c>
      <c r="U21" s="107"/>
      <c r="V21" s="107"/>
      <c r="W21" s="107"/>
      <c r="X21" s="108"/>
      <c r="Y21" s="375">
        <v>2</v>
      </c>
      <c r="Z21" s="107"/>
      <c r="AA21" s="107"/>
      <c r="AB21" s="107"/>
      <c r="AC21" s="107"/>
      <c r="AD21" s="108"/>
      <c r="AE21" s="377">
        <v>2</v>
      </c>
      <c r="AF21" s="98"/>
      <c r="AG21" s="107"/>
      <c r="AH21" s="107"/>
      <c r="AI21" s="107"/>
      <c r="AJ21" s="108"/>
      <c r="AK21" s="378">
        <v>0.5</v>
      </c>
      <c r="AL21" s="379"/>
      <c r="AM21" s="379"/>
      <c r="AN21" s="374"/>
      <c r="AO21" s="380">
        <f t="shared" si="12"/>
        <v>0.25</v>
      </c>
      <c r="AP21" s="158">
        <f t="shared" ref="AP21:AP22" si="25">(AK21+R21+L21)/H21</f>
        <v>0.45</v>
      </c>
      <c r="AQ21" s="381" t="s">
        <v>202</v>
      </c>
      <c r="AR21" s="382" t="s">
        <v>161</v>
      </c>
      <c r="AS21" s="382" t="s">
        <v>161</v>
      </c>
      <c r="AT21" s="463" t="s">
        <v>190</v>
      </c>
      <c r="AU21" s="260" t="s">
        <v>191</v>
      </c>
    </row>
    <row r="22" spans="1:47" s="5" customFormat="1" ht="49.5" customHeight="1" x14ac:dyDescent="0.25">
      <c r="A22" s="227"/>
      <c r="B22" s="246"/>
      <c r="C22" s="367"/>
      <c r="D22" s="225"/>
      <c r="E22" s="234"/>
      <c r="F22" s="234"/>
      <c r="G22" s="49" t="s">
        <v>10</v>
      </c>
      <c r="H22" s="112">
        <f t="shared" si="13"/>
        <v>5394054447</v>
      </c>
      <c r="I22" s="148">
        <v>699000000</v>
      </c>
      <c r="J22" s="148">
        <v>699000000</v>
      </c>
      <c r="K22" s="148">
        <v>551874000</v>
      </c>
      <c r="L22" s="384">
        <v>551781180</v>
      </c>
      <c r="M22" s="385">
        <v>901844000</v>
      </c>
      <c r="N22" s="94">
        <v>901844000</v>
      </c>
      <c r="O22" s="94">
        <v>901844000</v>
      </c>
      <c r="P22" s="94">
        <v>901844000</v>
      </c>
      <c r="Q22" s="94">
        <v>879228292</v>
      </c>
      <c r="R22" s="111">
        <v>879191267</v>
      </c>
      <c r="S22" s="386">
        <v>1323082000</v>
      </c>
      <c r="T22" s="386">
        <v>1323082000</v>
      </c>
      <c r="U22" s="32"/>
      <c r="V22" s="32"/>
      <c r="W22" s="32"/>
      <c r="X22" s="95"/>
      <c r="Y22" s="385">
        <v>1320000000</v>
      </c>
      <c r="Z22" s="94"/>
      <c r="AA22" s="32"/>
      <c r="AB22" s="32"/>
      <c r="AC22" s="32"/>
      <c r="AD22" s="95"/>
      <c r="AE22" s="385">
        <v>1320000000</v>
      </c>
      <c r="AF22" s="94"/>
      <c r="AG22" s="32"/>
      <c r="AH22" s="32"/>
      <c r="AI22" s="32"/>
      <c r="AJ22" s="95"/>
      <c r="AK22" s="387">
        <v>1059165000</v>
      </c>
      <c r="AL22" s="388"/>
      <c r="AM22" s="388"/>
      <c r="AN22" s="111"/>
      <c r="AO22" s="389">
        <f t="shared" si="12"/>
        <v>0.80052861425066624</v>
      </c>
      <c r="AP22" s="152">
        <f t="shared" si="25"/>
        <v>0.46164484831719388</v>
      </c>
      <c r="AQ22" s="390"/>
      <c r="AR22" s="382"/>
      <c r="AS22" s="382"/>
      <c r="AT22" s="464"/>
      <c r="AU22" s="261"/>
    </row>
    <row r="23" spans="1:47" s="5" customFormat="1" ht="49.5" customHeight="1" x14ac:dyDescent="0.25">
      <c r="A23" s="227"/>
      <c r="B23" s="246"/>
      <c r="C23" s="367"/>
      <c r="D23" s="225"/>
      <c r="E23" s="234"/>
      <c r="F23" s="234"/>
      <c r="G23" s="49" t="s">
        <v>11</v>
      </c>
      <c r="H23" s="392"/>
      <c r="I23" s="393"/>
      <c r="J23" s="393"/>
      <c r="K23" s="393"/>
      <c r="L23" s="394"/>
      <c r="M23" s="395"/>
      <c r="N23" s="396"/>
      <c r="O23" s="397"/>
      <c r="P23" s="397"/>
      <c r="Q23" s="397"/>
      <c r="R23" s="398"/>
      <c r="S23" s="399"/>
      <c r="T23" s="399"/>
      <c r="U23" s="35"/>
      <c r="V23" s="35"/>
      <c r="W23" s="35"/>
      <c r="X23" s="96"/>
      <c r="Y23" s="395"/>
      <c r="Z23" s="400"/>
      <c r="AA23" s="35"/>
      <c r="AB23" s="35"/>
      <c r="AC23" s="35"/>
      <c r="AD23" s="96"/>
      <c r="AE23" s="395"/>
      <c r="AF23" s="400"/>
      <c r="AG23" s="35"/>
      <c r="AH23" s="35"/>
      <c r="AI23" s="35"/>
      <c r="AJ23" s="96"/>
      <c r="AK23" s="401"/>
      <c r="AL23" s="397"/>
      <c r="AM23" s="397"/>
      <c r="AN23" s="398"/>
      <c r="AO23" s="401"/>
      <c r="AP23" s="397"/>
      <c r="AQ23" s="390"/>
      <c r="AR23" s="382"/>
      <c r="AS23" s="382"/>
      <c r="AT23" s="464"/>
      <c r="AU23" s="261"/>
    </row>
    <row r="24" spans="1:47" s="5" customFormat="1" ht="49.5" customHeight="1" x14ac:dyDescent="0.25">
      <c r="A24" s="227"/>
      <c r="B24" s="246"/>
      <c r="C24" s="367"/>
      <c r="D24" s="225"/>
      <c r="E24" s="234"/>
      <c r="F24" s="234"/>
      <c r="G24" s="49" t="s">
        <v>12</v>
      </c>
      <c r="H24" s="112"/>
      <c r="I24" s="393"/>
      <c r="J24" s="393"/>
      <c r="K24" s="393"/>
      <c r="L24" s="394"/>
      <c r="M24" s="395"/>
      <c r="N24" s="94">
        <v>188958315</v>
      </c>
      <c r="O24" s="94">
        <v>188958315</v>
      </c>
      <c r="P24" s="94">
        <v>188958311</v>
      </c>
      <c r="Q24" s="94">
        <v>188958311</v>
      </c>
      <c r="R24" s="403">
        <v>188958310</v>
      </c>
      <c r="S24" s="386">
        <v>79725568</v>
      </c>
      <c r="T24" s="386">
        <v>79725568</v>
      </c>
      <c r="U24" s="35"/>
      <c r="V24" s="35"/>
      <c r="W24" s="35"/>
      <c r="X24" s="96"/>
      <c r="Y24" s="404"/>
      <c r="Z24" s="405"/>
      <c r="AA24" s="35"/>
      <c r="AB24" s="35"/>
      <c r="AC24" s="35"/>
      <c r="AD24" s="96"/>
      <c r="AE24" s="395"/>
      <c r="AF24" s="400"/>
      <c r="AG24" s="35"/>
      <c r="AH24" s="35"/>
      <c r="AI24" s="35"/>
      <c r="AJ24" s="96"/>
      <c r="AK24" s="387">
        <v>68968933</v>
      </c>
      <c r="AL24" s="388"/>
      <c r="AM24" s="388"/>
      <c r="AN24" s="403"/>
      <c r="AO24" s="127">
        <f t="shared" ref="AO24:AO28" si="26">+AK24/T24</f>
        <v>0.86507923029159228</v>
      </c>
      <c r="AP24" s="397"/>
      <c r="AQ24" s="390"/>
      <c r="AR24" s="382"/>
      <c r="AS24" s="382"/>
      <c r="AT24" s="464"/>
      <c r="AU24" s="261"/>
    </row>
    <row r="25" spans="1:47" s="5" customFormat="1" ht="49.5" customHeight="1" x14ac:dyDescent="0.25">
      <c r="A25" s="227"/>
      <c r="B25" s="246"/>
      <c r="C25" s="367"/>
      <c r="D25" s="225"/>
      <c r="E25" s="234"/>
      <c r="F25" s="234"/>
      <c r="G25" s="49" t="s">
        <v>13</v>
      </c>
      <c r="H25" s="112">
        <f t="shared" ref="H25:H28" si="27">+L25+R25+S25+Y25+AE25</f>
        <v>10</v>
      </c>
      <c r="I25" s="36">
        <f t="shared" ref="I25" si="28">+I21+I23</f>
        <v>2</v>
      </c>
      <c r="J25" s="36">
        <f t="shared" ref="J25:K25" si="29">+J21+J23</f>
        <v>2</v>
      </c>
      <c r="K25" s="36">
        <f t="shared" si="29"/>
        <v>2</v>
      </c>
      <c r="L25" s="129">
        <f t="shared" ref="L25:L26" si="30">+L21+L23</f>
        <v>2</v>
      </c>
      <c r="M25" s="103">
        <f>+M21+M23</f>
        <v>2</v>
      </c>
      <c r="N25" s="36">
        <f t="shared" ref="N25:P25" si="31">+N21+N23</f>
        <v>2</v>
      </c>
      <c r="O25" s="36">
        <f t="shared" si="31"/>
        <v>2</v>
      </c>
      <c r="P25" s="36">
        <f t="shared" si="31"/>
        <v>2</v>
      </c>
      <c r="Q25" s="36">
        <f t="shared" ref="Q25:R26" si="32">+Q21+Q23</f>
        <v>2</v>
      </c>
      <c r="R25" s="99">
        <f t="shared" si="32"/>
        <v>2</v>
      </c>
      <c r="S25" s="406">
        <f t="shared" ref="S25:T26" si="33">+S21+S23</f>
        <v>2</v>
      </c>
      <c r="T25" s="406">
        <f t="shared" si="33"/>
        <v>2</v>
      </c>
      <c r="U25" s="36"/>
      <c r="V25" s="36"/>
      <c r="W25" s="36"/>
      <c r="X25" s="97"/>
      <c r="Y25" s="103">
        <f t="shared" ref="Y25:Y26" si="34">+Y21+Y23</f>
        <v>2</v>
      </c>
      <c r="Z25" s="36"/>
      <c r="AA25" s="36"/>
      <c r="AB25" s="36"/>
      <c r="AC25" s="36"/>
      <c r="AD25" s="97"/>
      <c r="AE25" s="101">
        <f t="shared" ref="AE25:AE26" si="35">+AE21+AE23</f>
        <v>2</v>
      </c>
      <c r="AF25" s="99"/>
      <c r="AG25" s="36"/>
      <c r="AH25" s="36"/>
      <c r="AI25" s="36"/>
      <c r="AJ25" s="97"/>
      <c r="AK25" s="101">
        <f t="shared" ref="AK25:AK26" si="36">+AK21+AK23</f>
        <v>0.5</v>
      </c>
      <c r="AL25" s="99"/>
      <c r="AM25" s="99"/>
      <c r="AN25" s="99"/>
      <c r="AO25" s="127">
        <f t="shared" si="26"/>
        <v>0.25</v>
      </c>
      <c r="AP25" s="152">
        <f t="shared" ref="AP25" si="37">(AK25+R25+L25)/H25</f>
        <v>0.45</v>
      </c>
      <c r="AQ25" s="390"/>
      <c r="AR25" s="382"/>
      <c r="AS25" s="382"/>
      <c r="AT25" s="464"/>
      <c r="AU25" s="261"/>
    </row>
    <row r="26" spans="1:47" s="5" customFormat="1" ht="49.5" customHeight="1" thickBot="1" x14ac:dyDescent="0.3">
      <c r="A26" s="244"/>
      <c r="B26" s="247"/>
      <c r="C26" s="368"/>
      <c r="D26" s="225"/>
      <c r="E26" s="235"/>
      <c r="F26" s="235"/>
      <c r="G26" s="51" t="s">
        <v>14</v>
      </c>
      <c r="H26" s="134">
        <f t="shared" si="27"/>
        <v>5662738325</v>
      </c>
      <c r="I26" s="148">
        <f>+I22+I24</f>
        <v>699000000</v>
      </c>
      <c r="J26" s="148">
        <f>+J22+J24</f>
        <v>699000000</v>
      </c>
      <c r="K26" s="148">
        <f>+K22+K24</f>
        <v>551874000</v>
      </c>
      <c r="L26" s="105">
        <f t="shared" si="30"/>
        <v>551781180</v>
      </c>
      <c r="M26" s="102">
        <f>+M22+M24</f>
        <v>901844000</v>
      </c>
      <c r="N26" s="94">
        <f>+N22+N24</f>
        <v>1090802315</v>
      </c>
      <c r="O26" s="94">
        <f>+O22+O24</f>
        <v>1090802315</v>
      </c>
      <c r="P26" s="94">
        <f>+P22+P24</f>
        <v>1090802311</v>
      </c>
      <c r="Q26" s="94">
        <f>+Q22+Q24</f>
        <v>1068186603</v>
      </c>
      <c r="R26" s="100">
        <f t="shared" si="32"/>
        <v>1068149577</v>
      </c>
      <c r="S26" s="407">
        <f t="shared" si="33"/>
        <v>1402807568</v>
      </c>
      <c r="T26" s="407">
        <f t="shared" si="33"/>
        <v>1402807568</v>
      </c>
      <c r="U26" s="110"/>
      <c r="V26" s="110"/>
      <c r="W26" s="110"/>
      <c r="X26" s="109"/>
      <c r="Y26" s="102">
        <f t="shared" si="34"/>
        <v>1320000000</v>
      </c>
      <c r="Z26" s="100"/>
      <c r="AA26" s="110"/>
      <c r="AB26" s="110"/>
      <c r="AC26" s="110"/>
      <c r="AD26" s="109"/>
      <c r="AE26" s="102">
        <f t="shared" si="35"/>
        <v>1320000000</v>
      </c>
      <c r="AF26" s="100"/>
      <c r="AG26" s="110"/>
      <c r="AH26" s="110"/>
      <c r="AI26" s="110"/>
      <c r="AJ26" s="109"/>
      <c r="AK26" s="102">
        <f t="shared" si="36"/>
        <v>1128133933</v>
      </c>
      <c r="AL26" s="100"/>
      <c r="AM26" s="100"/>
      <c r="AN26" s="100"/>
      <c r="AO26" s="159">
        <f t="shared" si="26"/>
        <v>0.80419721046158488</v>
      </c>
      <c r="AP26" s="160">
        <f t="shared" ref="AP26" si="38">(L26+R26+AK26)/H26</f>
        <v>0.48528901253794027</v>
      </c>
      <c r="AQ26" s="390"/>
      <c r="AR26" s="382"/>
      <c r="AS26" s="382"/>
      <c r="AT26" s="465"/>
      <c r="AU26" s="262"/>
    </row>
    <row r="27" spans="1:47" s="5" customFormat="1" ht="49.5" customHeight="1" x14ac:dyDescent="0.25">
      <c r="A27" s="226" t="s">
        <v>150</v>
      </c>
      <c r="B27" s="245">
        <v>4</v>
      </c>
      <c r="C27" s="371" t="s">
        <v>146</v>
      </c>
      <c r="D27" s="224" t="s">
        <v>140</v>
      </c>
      <c r="E27" s="233">
        <v>433</v>
      </c>
      <c r="F27" s="233"/>
      <c r="G27" s="52" t="s">
        <v>9</v>
      </c>
      <c r="H27" s="112">
        <f t="shared" si="27"/>
        <v>10</v>
      </c>
      <c r="I27" s="149">
        <v>1</v>
      </c>
      <c r="J27" s="149">
        <v>1</v>
      </c>
      <c r="K27" s="149">
        <v>1</v>
      </c>
      <c r="L27" s="417">
        <v>1</v>
      </c>
      <c r="M27" s="375">
        <v>2</v>
      </c>
      <c r="N27" s="149">
        <v>2</v>
      </c>
      <c r="O27" s="149">
        <v>2</v>
      </c>
      <c r="P27" s="149">
        <v>2</v>
      </c>
      <c r="Q27" s="149">
        <v>2</v>
      </c>
      <c r="R27" s="417">
        <v>2</v>
      </c>
      <c r="S27" s="376">
        <v>3</v>
      </c>
      <c r="T27" s="376">
        <v>3</v>
      </c>
      <c r="U27" s="107"/>
      <c r="V27" s="107"/>
      <c r="W27" s="107"/>
      <c r="X27" s="108"/>
      <c r="Y27" s="375">
        <v>3</v>
      </c>
      <c r="Z27" s="107"/>
      <c r="AA27" s="107"/>
      <c r="AB27" s="107"/>
      <c r="AC27" s="107"/>
      <c r="AD27" s="108"/>
      <c r="AE27" s="377">
        <v>1</v>
      </c>
      <c r="AF27" s="98"/>
      <c r="AG27" s="107"/>
      <c r="AH27" s="107"/>
      <c r="AI27" s="107"/>
      <c r="AJ27" s="108"/>
      <c r="AK27" s="377">
        <v>0.64</v>
      </c>
      <c r="AL27" s="98"/>
      <c r="AM27" s="98"/>
      <c r="AN27" s="417"/>
      <c r="AO27" s="380">
        <f t="shared" si="26"/>
        <v>0.21333333333333335</v>
      </c>
      <c r="AP27" s="418">
        <f t="shared" ref="AP27:AP28" si="39">(AK27+R27+L27)/H27</f>
        <v>0.36399999999999999</v>
      </c>
      <c r="AQ27" s="419" t="s">
        <v>204</v>
      </c>
      <c r="AR27" s="420" t="s">
        <v>161</v>
      </c>
      <c r="AS27" s="420" t="s">
        <v>161</v>
      </c>
      <c r="AT27" s="383" t="s">
        <v>194</v>
      </c>
      <c r="AU27" s="421" t="s">
        <v>193</v>
      </c>
    </row>
    <row r="28" spans="1:47" s="5" customFormat="1" ht="49.5" customHeight="1" x14ac:dyDescent="0.25">
      <c r="A28" s="227"/>
      <c r="B28" s="246"/>
      <c r="C28" s="372"/>
      <c r="D28" s="225"/>
      <c r="E28" s="234"/>
      <c r="F28" s="234"/>
      <c r="G28" s="49" t="s">
        <v>10</v>
      </c>
      <c r="H28" s="112">
        <f t="shared" si="27"/>
        <v>1103497977</v>
      </c>
      <c r="I28" s="148">
        <v>183000000</v>
      </c>
      <c r="J28" s="148">
        <v>183000000</v>
      </c>
      <c r="K28" s="148">
        <v>164426239</v>
      </c>
      <c r="L28" s="422">
        <v>113597777</v>
      </c>
      <c r="M28" s="385">
        <v>172695000</v>
      </c>
      <c r="N28" s="94">
        <v>172695000</v>
      </c>
      <c r="O28" s="94">
        <v>172695000</v>
      </c>
      <c r="P28" s="94">
        <v>172695000</v>
      </c>
      <c r="Q28" s="94">
        <v>161666520</v>
      </c>
      <c r="R28" s="423">
        <v>161659200</v>
      </c>
      <c r="S28" s="386">
        <v>229241000</v>
      </c>
      <c r="T28" s="386">
        <v>229241000</v>
      </c>
      <c r="U28" s="424"/>
      <c r="V28" s="424"/>
      <c r="W28" s="424"/>
      <c r="X28" s="425"/>
      <c r="Y28" s="385">
        <v>299000000</v>
      </c>
      <c r="Z28" s="94"/>
      <c r="AA28" s="424"/>
      <c r="AB28" s="424"/>
      <c r="AC28" s="424"/>
      <c r="AD28" s="425"/>
      <c r="AE28" s="385">
        <v>300000000</v>
      </c>
      <c r="AF28" s="94"/>
      <c r="AG28" s="424"/>
      <c r="AH28" s="424"/>
      <c r="AI28" s="424"/>
      <c r="AJ28" s="425"/>
      <c r="AK28" s="375">
        <v>188910000</v>
      </c>
      <c r="AL28" s="107"/>
      <c r="AM28" s="107"/>
      <c r="AN28" s="423"/>
      <c r="AO28" s="389">
        <f t="shared" si="26"/>
        <v>0.82406724800537423</v>
      </c>
      <c r="AP28" s="426">
        <f t="shared" si="39"/>
        <v>0.42063237692732081</v>
      </c>
      <c r="AQ28" s="427"/>
      <c r="AR28" s="420"/>
      <c r="AS28" s="420"/>
      <c r="AT28" s="391"/>
      <c r="AU28" s="428"/>
    </row>
    <row r="29" spans="1:47" s="5" customFormat="1" ht="49.5" customHeight="1" x14ac:dyDescent="0.25">
      <c r="A29" s="227"/>
      <c r="B29" s="246"/>
      <c r="C29" s="372"/>
      <c r="D29" s="225"/>
      <c r="E29" s="234"/>
      <c r="F29" s="234"/>
      <c r="G29" s="49" t="s">
        <v>11</v>
      </c>
      <c r="H29" s="392"/>
      <c r="I29" s="393"/>
      <c r="J29" s="393"/>
      <c r="K29" s="393"/>
      <c r="L29" s="429"/>
      <c r="M29" s="395"/>
      <c r="N29" s="430"/>
      <c r="O29" s="400"/>
      <c r="P29" s="400"/>
      <c r="Q29" s="400"/>
      <c r="R29" s="431"/>
      <c r="S29" s="399"/>
      <c r="T29" s="399"/>
      <c r="U29" s="432"/>
      <c r="V29" s="432"/>
      <c r="W29" s="432"/>
      <c r="X29" s="433"/>
      <c r="Y29" s="395"/>
      <c r="Z29" s="400"/>
      <c r="AA29" s="432"/>
      <c r="AB29" s="432"/>
      <c r="AC29" s="432"/>
      <c r="AD29" s="433"/>
      <c r="AE29" s="395"/>
      <c r="AF29" s="400"/>
      <c r="AG29" s="432"/>
      <c r="AH29" s="432"/>
      <c r="AI29" s="432"/>
      <c r="AJ29" s="433"/>
      <c r="AK29" s="395"/>
      <c r="AL29" s="400"/>
      <c r="AM29" s="400"/>
      <c r="AN29" s="431"/>
      <c r="AO29" s="395"/>
      <c r="AP29" s="400"/>
      <c r="AQ29" s="427"/>
      <c r="AR29" s="420"/>
      <c r="AS29" s="420"/>
      <c r="AT29" s="391"/>
      <c r="AU29" s="428"/>
    </row>
    <row r="30" spans="1:47" s="5" customFormat="1" ht="49.5" customHeight="1" x14ac:dyDescent="0.25">
      <c r="A30" s="227"/>
      <c r="B30" s="246"/>
      <c r="C30" s="372"/>
      <c r="D30" s="225"/>
      <c r="E30" s="234"/>
      <c r="F30" s="234"/>
      <c r="G30" s="49" t="s">
        <v>12</v>
      </c>
      <c r="H30" s="112"/>
      <c r="I30" s="393"/>
      <c r="J30" s="393"/>
      <c r="K30" s="393"/>
      <c r="L30" s="429"/>
      <c r="M30" s="395"/>
      <c r="N30" s="402">
        <v>45395203</v>
      </c>
      <c r="O30" s="402">
        <v>45395203</v>
      </c>
      <c r="P30" s="402">
        <v>45395203</v>
      </c>
      <c r="Q30" s="402">
        <v>45395203</v>
      </c>
      <c r="R30" s="434">
        <f>+Q30</f>
        <v>45395203</v>
      </c>
      <c r="S30" s="386">
        <v>13967066</v>
      </c>
      <c r="T30" s="386">
        <v>13967066</v>
      </c>
      <c r="U30" s="432"/>
      <c r="V30" s="432"/>
      <c r="W30" s="432"/>
      <c r="X30" s="433"/>
      <c r="Y30" s="435"/>
      <c r="Z30" s="436"/>
      <c r="AA30" s="432"/>
      <c r="AB30" s="432"/>
      <c r="AC30" s="432"/>
      <c r="AD30" s="433"/>
      <c r="AE30" s="395"/>
      <c r="AF30" s="400"/>
      <c r="AG30" s="432"/>
      <c r="AH30" s="432"/>
      <c r="AI30" s="432"/>
      <c r="AJ30" s="433"/>
      <c r="AK30" s="375">
        <v>13967066</v>
      </c>
      <c r="AL30" s="107"/>
      <c r="AM30" s="107"/>
      <c r="AN30" s="434"/>
      <c r="AO30" s="437">
        <f t="shared" ref="AO30:AO34" si="40">+AK30/T30</f>
        <v>1</v>
      </c>
      <c r="AP30" s="400"/>
      <c r="AQ30" s="427"/>
      <c r="AR30" s="420"/>
      <c r="AS30" s="420"/>
      <c r="AT30" s="391"/>
      <c r="AU30" s="428"/>
    </row>
    <row r="31" spans="1:47" s="5" customFormat="1" ht="49.5" customHeight="1" x14ac:dyDescent="0.25">
      <c r="A31" s="227"/>
      <c r="B31" s="246"/>
      <c r="C31" s="372"/>
      <c r="D31" s="225"/>
      <c r="E31" s="234"/>
      <c r="F31" s="234"/>
      <c r="G31" s="49" t="s">
        <v>13</v>
      </c>
      <c r="H31" s="112">
        <f t="shared" ref="H31:H34" si="41">+L31+R31+S31+Y31+AE31</f>
        <v>10</v>
      </c>
      <c r="I31" s="150">
        <f t="shared" ref="I31" si="42">+I27+I29</f>
        <v>1</v>
      </c>
      <c r="J31" s="150">
        <f t="shared" ref="J31:K31" si="43">+J27+J29</f>
        <v>1</v>
      </c>
      <c r="K31" s="150">
        <f t="shared" si="43"/>
        <v>1</v>
      </c>
      <c r="L31" s="129">
        <f t="shared" ref="L31:L32" si="44">+L27+L29</f>
        <v>1</v>
      </c>
      <c r="M31" s="103">
        <f>+M27+M29</f>
        <v>2</v>
      </c>
      <c r="N31" s="402">
        <f t="shared" ref="N31:P31" si="45">+N27+N29</f>
        <v>2</v>
      </c>
      <c r="O31" s="402">
        <f t="shared" si="45"/>
        <v>2</v>
      </c>
      <c r="P31" s="402">
        <f t="shared" si="45"/>
        <v>2</v>
      </c>
      <c r="Q31" s="402">
        <f t="shared" ref="Q31:R32" si="46">+Q27+Q29</f>
        <v>2</v>
      </c>
      <c r="R31" s="99">
        <f t="shared" si="46"/>
        <v>2</v>
      </c>
      <c r="S31" s="406">
        <f t="shared" ref="S31:T32" si="47">+S27+S29</f>
        <v>3</v>
      </c>
      <c r="T31" s="406">
        <f t="shared" si="47"/>
        <v>3</v>
      </c>
      <c r="U31" s="36"/>
      <c r="V31" s="36"/>
      <c r="W31" s="36"/>
      <c r="X31" s="97"/>
      <c r="Y31" s="103">
        <f t="shared" ref="Y31:Y32" si="48">+Y27+Y29</f>
        <v>3</v>
      </c>
      <c r="Z31" s="36"/>
      <c r="AA31" s="36"/>
      <c r="AB31" s="36"/>
      <c r="AC31" s="36"/>
      <c r="AD31" s="97"/>
      <c r="AE31" s="101">
        <f t="shared" ref="AE31:AE32" si="49">+AE27+AE29</f>
        <v>1</v>
      </c>
      <c r="AF31" s="99"/>
      <c r="AG31" s="36"/>
      <c r="AH31" s="36"/>
      <c r="AI31" s="36"/>
      <c r="AJ31" s="97"/>
      <c r="AK31" s="101">
        <f t="shared" ref="AK31:AK32" si="50">+AK27+AK29</f>
        <v>0.64</v>
      </c>
      <c r="AL31" s="99"/>
      <c r="AM31" s="99"/>
      <c r="AN31" s="99"/>
      <c r="AO31" s="437">
        <f t="shared" si="40"/>
        <v>0.21333333333333335</v>
      </c>
      <c r="AP31" s="426">
        <f t="shared" ref="AP31" si="51">(AK31+R31+L31)/H31</f>
        <v>0.36399999999999999</v>
      </c>
      <c r="AQ31" s="427"/>
      <c r="AR31" s="420"/>
      <c r="AS31" s="420"/>
      <c r="AT31" s="391"/>
      <c r="AU31" s="428"/>
    </row>
    <row r="32" spans="1:47" s="5" customFormat="1" ht="49.5" customHeight="1" thickBot="1" x14ac:dyDescent="0.3">
      <c r="A32" s="227"/>
      <c r="B32" s="247"/>
      <c r="C32" s="373"/>
      <c r="D32" s="225"/>
      <c r="E32" s="235"/>
      <c r="F32" s="235"/>
      <c r="G32" s="51" t="s">
        <v>14</v>
      </c>
      <c r="H32" s="112">
        <f t="shared" si="41"/>
        <v>1162860246</v>
      </c>
      <c r="I32" s="148">
        <f>+I28+I30</f>
        <v>183000000</v>
      </c>
      <c r="J32" s="148">
        <f>+J28+J30</f>
        <v>183000000</v>
      </c>
      <c r="K32" s="148">
        <f>+K28+K30</f>
        <v>164426239</v>
      </c>
      <c r="L32" s="105">
        <f t="shared" si="44"/>
        <v>113597777</v>
      </c>
      <c r="M32" s="102">
        <f>+M28+M30</f>
        <v>172695000</v>
      </c>
      <c r="N32" s="94">
        <f>+N28+N30</f>
        <v>218090203</v>
      </c>
      <c r="O32" s="94">
        <f>+O28+O30</f>
        <v>218090203</v>
      </c>
      <c r="P32" s="94">
        <f>+P28+P30</f>
        <v>218090203</v>
      </c>
      <c r="Q32" s="94">
        <f>+Q28+Q30</f>
        <v>207061723</v>
      </c>
      <c r="R32" s="100">
        <f t="shared" si="46"/>
        <v>207054403</v>
      </c>
      <c r="S32" s="407">
        <f t="shared" si="47"/>
        <v>243208066</v>
      </c>
      <c r="T32" s="407">
        <f t="shared" si="47"/>
        <v>243208066</v>
      </c>
      <c r="U32" s="438"/>
      <c r="V32" s="438"/>
      <c r="W32" s="438"/>
      <c r="X32" s="439"/>
      <c r="Y32" s="102">
        <f t="shared" si="48"/>
        <v>299000000</v>
      </c>
      <c r="Z32" s="100"/>
      <c r="AA32" s="438"/>
      <c r="AB32" s="438"/>
      <c r="AC32" s="438"/>
      <c r="AD32" s="439"/>
      <c r="AE32" s="102">
        <f t="shared" si="49"/>
        <v>300000000</v>
      </c>
      <c r="AF32" s="100"/>
      <c r="AG32" s="438"/>
      <c r="AH32" s="438"/>
      <c r="AI32" s="438"/>
      <c r="AJ32" s="439"/>
      <c r="AK32" s="102">
        <f t="shared" si="50"/>
        <v>202877066</v>
      </c>
      <c r="AL32" s="100"/>
      <c r="AM32" s="100"/>
      <c r="AN32" s="100"/>
      <c r="AO32" s="440">
        <f t="shared" si="40"/>
        <v>0.83417079596365029</v>
      </c>
      <c r="AP32" s="441">
        <f t="shared" ref="AP32" si="52">(L32+R32+AK32)/H32</f>
        <v>0.45020822390380349</v>
      </c>
      <c r="AQ32" s="427"/>
      <c r="AR32" s="420"/>
      <c r="AS32" s="420"/>
      <c r="AT32" s="408"/>
      <c r="AU32" s="442"/>
    </row>
    <row r="33" spans="1:51" s="5" customFormat="1" ht="60" customHeight="1" x14ac:dyDescent="0.25">
      <c r="A33" s="227"/>
      <c r="B33" s="245">
        <v>5</v>
      </c>
      <c r="C33" s="366" t="s">
        <v>147</v>
      </c>
      <c r="D33" s="224" t="s">
        <v>140</v>
      </c>
      <c r="E33" s="233">
        <v>433</v>
      </c>
      <c r="F33" s="233"/>
      <c r="G33" s="52" t="s">
        <v>9</v>
      </c>
      <c r="H33" s="112">
        <f t="shared" si="41"/>
        <v>14</v>
      </c>
      <c r="I33" s="149">
        <v>1</v>
      </c>
      <c r="J33" s="149">
        <v>1</v>
      </c>
      <c r="K33" s="149">
        <v>1</v>
      </c>
      <c r="L33" s="417">
        <v>1</v>
      </c>
      <c r="M33" s="375">
        <v>4</v>
      </c>
      <c r="N33" s="149">
        <v>4</v>
      </c>
      <c r="O33" s="149">
        <v>4</v>
      </c>
      <c r="P33" s="149">
        <v>4</v>
      </c>
      <c r="Q33" s="149">
        <v>4</v>
      </c>
      <c r="R33" s="417">
        <v>4</v>
      </c>
      <c r="S33" s="376">
        <v>4</v>
      </c>
      <c r="T33" s="376">
        <v>4</v>
      </c>
      <c r="U33" s="107"/>
      <c r="V33" s="107"/>
      <c r="W33" s="107"/>
      <c r="X33" s="108"/>
      <c r="Y33" s="375">
        <v>4</v>
      </c>
      <c r="Z33" s="107"/>
      <c r="AA33" s="107"/>
      <c r="AB33" s="107"/>
      <c r="AC33" s="107"/>
      <c r="AD33" s="108"/>
      <c r="AE33" s="377">
        <v>1</v>
      </c>
      <c r="AF33" s="98"/>
      <c r="AG33" s="107"/>
      <c r="AH33" s="107"/>
      <c r="AI33" s="107"/>
      <c r="AJ33" s="108"/>
      <c r="AK33" s="377">
        <v>1</v>
      </c>
      <c r="AL33" s="98"/>
      <c r="AM33" s="98"/>
      <c r="AN33" s="417"/>
      <c r="AO33" s="409">
        <f t="shared" si="40"/>
        <v>0.25</v>
      </c>
      <c r="AP33" s="418">
        <f t="shared" ref="AP33:AP34" si="53">(AK33+R33+L33)/H33</f>
        <v>0.42857142857142855</v>
      </c>
      <c r="AQ33" s="419" t="s">
        <v>181</v>
      </c>
      <c r="AR33" s="410" t="s">
        <v>182</v>
      </c>
      <c r="AS33" s="410" t="s">
        <v>182</v>
      </c>
      <c r="AT33" s="411" t="s">
        <v>183</v>
      </c>
      <c r="AU33" s="443" t="s">
        <v>180</v>
      </c>
    </row>
    <row r="34" spans="1:51" s="5" customFormat="1" ht="60" customHeight="1" x14ac:dyDescent="0.25">
      <c r="A34" s="227"/>
      <c r="B34" s="246"/>
      <c r="C34" s="367"/>
      <c r="D34" s="225"/>
      <c r="E34" s="234"/>
      <c r="F34" s="234"/>
      <c r="G34" s="49" t="s">
        <v>10</v>
      </c>
      <c r="H34" s="112">
        <f t="shared" si="41"/>
        <v>1926398020</v>
      </c>
      <c r="I34" s="148">
        <v>259000000</v>
      </c>
      <c r="J34" s="148">
        <v>259000000</v>
      </c>
      <c r="K34" s="148">
        <v>266794422</v>
      </c>
      <c r="L34" s="422">
        <v>262322021</v>
      </c>
      <c r="M34" s="385">
        <v>348853000</v>
      </c>
      <c r="N34" s="94">
        <v>348853000</v>
      </c>
      <c r="O34" s="94">
        <v>365100900</v>
      </c>
      <c r="P34" s="94">
        <v>365100900</v>
      </c>
      <c r="Q34" s="94">
        <v>378416999</v>
      </c>
      <c r="R34" s="423">
        <v>378416999</v>
      </c>
      <c r="S34" s="386">
        <v>437659000</v>
      </c>
      <c r="T34" s="386">
        <v>437659000</v>
      </c>
      <c r="U34" s="424"/>
      <c r="V34" s="424"/>
      <c r="W34" s="424"/>
      <c r="X34" s="425"/>
      <c r="Y34" s="385">
        <v>423000000</v>
      </c>
      <c r="Z34" s="94"/>
      <c r="AA34" s="424"/>
      <c r="AB34" s="424"/>
      <c r="AC34" s="424"/>
      <c r="AD34" s="425"/>
      <c r="AE34" s="385">
        <v>425000000</v>
      </c>
      <c r="AF34" s="94"/>
      <c r="AG34" s="424"/>
      <c r="AH34" s="424"/>
      <c r="AI34" s="424"/>
      <c r="AJ34" s="425"/>
      <c r="AK34" s="375">
        <v>405935200</v>
      </c>
      <c r="AL34" s="107"/>
      <c r="AM34" s="107"/>
      <c r="AN34" s="423"/>
      <c r="AO34" s="412">
        <f t="shared" si="40"/>
        <v>0.927514800335421</v>
      </c>
      <c r="AP34" s="426">
        <f t="shared" si="53"/>
        <v>0.54333227564260056</v>
      </c>
      <c r="AQ34" s="427"/>
      <c r="AR34" s="413"/>
      <c r="AS34" s="413"/>
      <c r="AT34" s="414"/>
      <c r="AU34" s="444"/>
    </row>
    <row r="35" spans="1:51" s="5" customFormat="1" ht="60" customHeight="1" x14ac:dyDescent="0.25">
      <c r="A35" s="227"/>
      <c r="B35" s="246"/>
      <c r="C35" s="367"/>
      <c r="D35" s="225"/>
      <c r="E35" s="234"/>
      <c r="F35" s="234"/>
      <c r="G35" s="49" t="s">
        <v>11</v>
      </c>
      <c r="H35" s="392"/>
      <c r="I35" s="393"/>
      <c r="J35" s="393"/>
      <c r="K35" s="393"/>
      <c r="L35" s="429"/>
      <c r="M35" s="395"/>
      <c r="N35" s="430"/>
      <c r="O35" s="400"/>
      <c r="P35" s="400"/>
      <c r="Q35" s="400"/>
      <c r="R35" s="431"/>
      <c r="S35" s="399"/>
      <c r="T35" s="399"/>
      <c r="U35" s="432"/>
      <c r="V35" s="432"/>
      <c r="W35" s="432"/>
      <c r="X35" s="433"/>
      <c r="Y35" s="395"/>
      <c r="Z35" s="400"/>
      <c r="AA35" s="432"/>
      <c r="AB35" s="432"/>
      <c r="AC35" s="432"/>
      <c r="AD35" s="433"/>
      <c r="AE35" s="395"/>
      <c r="AF35" s="400"/>
      <c r="AG35" s="432"/>
      <c r="AH35" s="432"/>
      <c r="AI35" s="432"/>
      <c r="AJ35" s="433"/>
      <c r="AK35" s="395"/>
      <c r="AL35" s="400"/>
      <c r="AM35" s="400"/>
      <c r="AN35" s="431"/>
      <c r="AO35" s="395"/>
      <c r="AP35" s="400"/>
      <c r="AQ35" s="427"/>
      <c r="AR35" s="413"/>
      <c r="AS35" s="413"/>
      <c r="AT35" s="414"/>
      <c r="AU35" s="444"/>
    </row>
    <row r="36" spans="1:51" s="5" customFormat="1" ht="60" customHeight="1" x14ac:dyDescent="0.25">
      <c r="A36" s="227"/>
      <c r="B36" s="246"/>
      <c r="C36" s="367"/>
      <c r="D36" s="225"/>
      <c r="E36" s="234"/>
      <c r="F36" s="234"/>
      <c r="G36" s="49" t="s">
        <v>12</v>
      </c>
      <c r="H36" s="112"/>
      <c r="I36" s="393"/>
      <c r="J36" s="393"/>
      <c r="K36" s="393"/>
      <c r="L36" s="429"/>
      <c r="M36" s="395"/>
      <c r="N36" s="402">
        <v>97852816</v>
      </c>
      <c r="O36" s="402">
        <v>97852816</v>
      </c>
      <c r="P36" s="402">
        <v>97852816</v>
      </c>
      <c r="Q36" s="402">
        <v>97852816</v>
      </c>
      <c r="R36" s="434">
        <f>+Q36</f>
        <v>97852816</v>
      </c>
      <c r="S36" s="386">
        <v>25113733</v>
      </c>
      <c r="T36" s="386">
        <v>25113733</v>
      </c>
      <c r="U36" s="432"/>
      <c r="V36" s="432"/>
      <c r="W36" s="432"/>
      <c r="X36" s="433"/>
      <c r="Y36" s="435"/>
      <c r="Z36" s="436"/>
      <c r="AA36" s="432"/>
      <c r="AB36" s="432"/>
      <c r="AC36" s="432"/>
      <c r="AD36" s="433"/>
      <c r="AE36" s="395"/>
      <c r="AF36" s="400"/>
      <c r="AG36" s="432"/>
      <c r="AH36" s="432"/>
      <c r="AI36" s="432"/>
      <c r="AJ36" s="433"/>
      <c r="AK36" s="375">
        <v>22986466</v>
      </c>
      <c r="AL36" s="107"/>
      <c r="AM36" s="107"/>
      <c r="AN36" s="434"/>
      <c r="AO36" s="437">
        <f t="shared" ref="AO36:AO40" si="54">+AK36/T36</f>
        <v>0.91529467164439471</v>
      </c>
      <c r="AP36" s="400"/>
      <c r="AQ36" s="427"/>
      <c r="AR36" s="413"/>
      <c r="AS36" s="413"/>
      <c r="AT36" s="414"/>
      <c r="AU36" s="444"/>
    </row>
    <row r="37" spans="1:51" s="5" customFormat="1" ht="60" customHeight="1" x14ac:dyDescent="0.25">
      <c r="A37" s="227"/>
      <c r="B37" s="246"/>
      <c r="C37" s="367"/>
      <c r="D37" s="225"/>
      <c r="E37" s="234"/>
      <c r="F37" s="234"/>
      <c r="G37" s="49" t="s">
        <v>13</v>
      </c>
      <c r="H37" s="112">
        <f t="shared" ref="H37:H40" si="55">+L37+R37+S37+Y37+AE37</f>
        <v>14</v>
      </c>
      <c r="I37" s="36">
        <f t="shared" ref="I37" si="56">+I33+I35</f>
        <v>1</v>
      </c>
      <c r="J37" s="36">
        <f t="shared" ref="J37:K37" si="57">+J33+J35</f>
        <v>1</v>
      </c>
      <c r="K37" s="36">
        <f t="shared" si="57"/>
        <v>1</v>
      </c>
      <c r="L37" s="129">
        <f t="shared" ref="L37:L38" si="58">+L33+L35</f>
        <v>1</v>
      </c>
      <c r="M37" s="103">
        <f>+M33+M35</f>
        <v>4</v>
      </c>
      <c r="N37" s="36">
        <f t="shared" ref="N37:P37" si="59">+N33+N35</f>
        <v>4</v>
      </c>
      <c r="O37" s="36">
        <f t="shared" si="59"/>
        <v>4</v>
      </c>
      <c r="P37" s="36">
        <f t="shared" si="59"/>
        <v>4</v>
      </c>
      <c r="Q37" s="36">
        <f t="shared" ref="Q37:R38" si="60">+Q33+Q35</f>
        <v>4</v>
      </c>
      <c r="R37" s="99">
        <f t="shared" si="60"/>
        <v>4</v>
      </c>
      <c r="S37" s="406">
        <f t="shared" ref="S37:T38" si="61">+S33+S35</f>
        <v>4</v>
      </c>
      <c r="T37" s="406">
        <f t="shared" si="61"/>
        <v>4</v>
      </c>
      <c r="U37" s="36"/>
      <c r="V37" s="36"/>
      <c r="W37" s="36"/>
      <c r="X37" s="97"/>
      <c r="Y37" s="103">
        <f t="shared" ref="Y37:Y38" si="62">+Y33+Y35</f>
        <v>4</v>
      </c>
      <c r="Z37" s="36"/>
      <c r="AA37" s="36"/>
      <c r="AB37" s="36"/>
      <c r="AC37" s="36"/>
      <c r="AD37" s="97"/>
      <c r="AE37" s="101">
        <f t="shared" ref="AE37:AE38" si="63">+AE33+AE35</f>
        <v>1</v>
      </c>
      <c r="AF37" s="99"/>
      <c r="AG37" s="36"/>
      <c r="AH37" s="36"/>
      <c r="AI37" s="36"/>
      <c r="AJ37" s="97"/>
      <c r="AK37" s="101">
        <f t="shared" ref="AK37:AK38" si="64">+AK33+AK35</f>
        <v>1</v>
      </c>
      <c r="AL37" s="99"/>
      <c r="AM37" s="99"/>
      <c r="AN37" s="99"/>
      <c r="AO37" s="437">
        <f t="shared" si="54"/>
        <v>0.25</v>
      </c>
      <c r="AP37" s="426">
        <f t="shared" ref="AP37" si="65">(AK37+R37+L37)/H37</f>
        <v>0.42857142857142855</v>
      </c>
      <c r="AQ37" s="427"/>
      <c r="AR37" s="413"/>
      <c r="AS37" s="413"/>
      <c r="AT37" s="414"/>
      <c r="AU37" s="444"/>
    </row>
    <row r="38" spans="1:51" s="5" customFormat="1" ht="60" customHeight="1" thickBot="1" x14ac:dyDescent="0.3">
      <c r="A38" s="227"/>
      <c r="B38" s="247"/>
      <c r="C38" s="368"/>
      <c r="D38" s="225"/>
      <c r="E38" s="235"/>
      <c r="F38" s="235"/>
      <c r="G38" s="50" t="s">
        <v>14</v>
      </c>
      <c r="H38" s="112">
        <f t="shared" si="55"/>
        <v>2049364569</v>
      </c>
      <c r="I38" s="148">
        <f>+I34+I36</f>
        <v>259000000</v>
      </c>
      <c r="J38" s="148">
        <f>+J34+J36</f>
        <v>259000000</v>
      </c>
      <c r="K38" s="148">
        <f>+K34+K36</f>
        <v>266794422</v>
      </c>
      <c r="L38" s="105">
        <f t="shared" si="58"/>
        <v>262322021</v>
      </c>
      <c r="M38" s="102">
        <f>+M34+M36</f>
        <v>348853000</v>
      </c>
      <c r="N38" s="94">
        <f>+N34+N36</f>
        <v>446705816</v>
      </c>
      <c r="O38" s="94">
        <f>+O34+O36</f>
        <v>462953716</v>
      </c>
      <c r="P38" s="94">
        <f>+P34+P36</f>
        <v>462953716</v>
      </c>
      <c r="Q38" s="94">
        <f>+Q34+Q36</f>
        <v>476269815</v>
      </c>
      <c r="R38" s="100">
        <f t="shared" si="60"/>
        <v>476269815</v>
      </c>
      <c r="S38" s="407">
        <f t="shared" si="61"/>
        <v>462772733</v>
      </c>
      <c r="T38" s="407">
        <f t="shared" si="61"/>
        <v>462772733</v>
      </c>
      <c r="U38" s="438"/>
      <c r="V38" s="438"/>
      <c r="W38" s="438"/>
      <c r="X38" s="439"/>
      <c r="Y38" s="102">
        <f t="shared" si="62"/>
        <v>423000000</v>
      </c>
      <c r="Z38" s="100"/>
      <c r="AA38" s="438"/>
      <c r="AB38" s="438"/>
      <c r="AC38" s="438"/>
      <c r="AD38" s="439"/>
      <c r="AE38" s="102">
        <f t="shared" si="63"/>
        <v>425000000</v>
      </c>
      <c r="AF38" s="100"/>
      <c r="AG38" s="438"/>
      <c r="AH38" s="438"/>
      <c r="AI38" s="438"/>
      <c r="AJ38" s="439"/>
      <c r="AK38" s="102">
        <f t="shared" si="64"/>
        <v>428921666</v>
      </c>
      <c r="AL38" s="100"/>
      <c r="AM38" s="100"/>
      <c r="AN38" s="100"/>
      <c r="AO38" s="440">
        <f t="shared" si="54"/>
        <v>0.92685163885833355</v>
      </c>
      <c r="AP38" s="441">
        <f t="shared" ref="AP38" si="66">(L38+R38+AK38)/H38</f>
        <v>0.56969536785233643</v>
      </c>
      <c r="AQ38" s="427"/>
      <c r="AR38" s="415"/>
      <c r="AS38" s="415"/>
      <c r="AT38" s="416"/>
      <c r="AU38" s="445"/>
    </row>
    <row r="39" spans="1:51" s="5" customFormat="1" ht="63.75" customHeight="1" x14ac:dyDescent="0.25">
      <c r="A39" s="227"/>
      <c r="B39" s="245">
        <v>6</v>
      </c>
      <c r="C39" s="366" t="s">
        <v>148</v>
      </c>
      <c r="D39" s="224" t="s">
        <v>140</v>
      </c>
      <c r="E39" s="233">
        <v>433</v>
      </c>
      <c r="F39" s="233"/>
      <c r="G39" s="48" t="s">
        <v>9</v>
      </c>
      <c r="H39" s="112">
        <f t="shared" si="55"/>
        <v>24</v>
      </c>
      <c r="I39" s="149">
        <v>3</v>
      </c>
      <c r="J39" s="149">
        <v>3</v>
      </c>
      <c r="K39" s="149">
        <v>3</v>
      </c>
      <c r="L39" s="417">
        <v>3</v>
      </c>
      <c r="M39" s="375">
        <v>6</v>
      </c>
      <c r="N39" s="149">
        <v>6</v>
      </c>
      <c r="O39" s="149">
        <v>7</v>
      </c>
      <c r="P39" s="149">
        <v>7</v>
      </c>
      <c r="Q39" s="149">
        <v>7</v>
      </c>
      <c r="R39" s="417">
        <v>7</v>
      </c>
      <c r="S39" s="376">
        <v>6</v>
      </c>
      <c r="T39" s="376">
        <v>6</v>
      </c>
      <c r="U39" s="107"/>
      <c r="V39" s="107"/>
      <c r="W39" s="107"/>
      <c r="X39" s="108"/>
      <c r="Y39" s="375">
        <v>6</v>
      </c>
      <c r="Z39" s="107"/>
      <c r="AA39" s="107"/>
      <c r="AB39" s="107"/>
      <c r="AC39" s="107"/>
      <c r="AD39" s="108"/>
      <c r="AE39" s="377">
        <v>2</v>
      </c>
      <c r="AF39" s="98"/>
      <c r="AG39" s="107"/>
      <c r="AH39" s="107"/>
      <c r="AI39" s="107"/>
      <c r="AJ39" s="108"/>
      <c r="AK39" s="377">
        <v>1</v>
      </c>
      <c r="AL39" s="98"/>
      <c r="AM39" s="98"/>
      <c r="AN39" s="417"/>
      <c r="AO39" s="380">
        <f t="shared" si="54"/>
        <v>0.16666666666666666</v>
      </c>
      <c r="AP39" s="418">
        <f t="shared" ref="AP39:AP40" si="67">(AK39+R39+L39)/H39</f>
        <v>0.45833333333333331</v>
      </c>
      <c r="AQ39" s="419" t="s">
        <v>188</v>
      </c>
      <c r="AR39" s="410" t="s">
        <v>182</v>
      </c>
      <c r="AS39" s="410" t="s">
        <v>182</v>
      </c>
      <c r="AT39" s="446" t="s">
        <v>198</v>
      </c>
      <c r="AU39" s="447" t="s">
        <v>189</v>
      </c>
    </row>
    <row r="40" spans="1:51" s="5" customFormat="1" ht="66.75" customHeight="1" x14ac:dyDescent="0.25">
      <c r="A40" s="227"/>
      <c r="B40" s="246"/>
      <c r="C40" s="367"/>
      <c r="D40" s="225"/>
      <c r="E40" s="234"/>
      <c r="F40" s="234"/>
      <c r="G40" s="49" t="s">
        <v>10</v>
      </c>
      <c r="H40" s="112">
        <f t="shared" si="55"/>
        <v>954446386</v>
      </c>
      <c r="I40" s="148">
        <v>170999895</v>
      </c>
      <c r="J40" s="148">
        <v>170999895</v>
      </c>
      <c r="K40" s="148">
        <v>126996034</v>
      </c>
      <c r="L40" s="422">
        <v>83301867</v>
      </c>
      <c r="M40" s="385">
        <v>168348000</v>
      </c>
      <c r="N40" s="94">
        <v>168348000</v>
      </c>
      <c r="O40" s="94">
        <v>152100100</v>
      </c>
      <c r="P40" s="94">
        <v>152100100</v>
      </c>
      <c r="Q40" s="94">
        <v>126473767</v>
      </c>
      <c r="R40" s="423">
        <v>125356519</v>
      </c>
      <c r="S40" s="386">
        <v>156788000</v>
      </c>
      <c r="T40" s="386">
        <v>156788000</v>
      </c>
      <c r="U40" s="424"/>
      <c r="V40" s="424"/>
      <c r="W40" s="424"/>
      <c r="X40" s="425"/>
      <c r="Y40" s="385">
        <v>294000000</v>
      </c>
      <c r="Z40" s="94"/>
      <c r="AA40" s="424"/>
      <c r="AB40" s="424"/>
      <c r="AC40" s="424"/>
      <c r="AD40" s="425"/>
      <c r="AE40" s="385">
        <v>295000000</v>
      </c>
      <c r="AF40" s="94"/>
      <c r="AG40" s="424"/>
      <c r="AH40" s="424"/>
      <c r="AI40" s="424"/>
      <c r="AJ40" s="425"/>
      <c r="AK40" s="375">
        <v>93515000</v>
      </c>
      <c r="AL40" s="107"/>
      <c r="AM40" s="107"/>
      <c r="AN40" s="423"/>
      <c r="AO40" s="389">
        <f t="shared" si="54"/>
        <v>0.59644232977013545</v>
      </c>
      <c r="AP40" s="426">
        <f t="shared" si="67"/>
        <v>0.31659545306298642</v>
      </c>
      <c r="AQ40" s="427"/>
      <c r="AR40" s="413"/>
      <c r="AS40" s="413"/>
      <c r="AT40" s="448"/>
      <c r="AU40" s="449"/>
    </row>
    <row r="41" spans="1:51" s="5" customFormat="1" ht="53.25" customHeight="1" x14ac:dyDescent="0.25">
      <c r="A41" s="227"/>
      <c r="B41" s="246"/>
      <c r="C41" s="367"/>
      <c r="D41" s="225"/>
      <c r="E41" s="234"/>
      <c r="F41" s="234"/>
      <c r="G41" s="49" t="s">
        <v>11</v>
      </c>
      <c r="H41" s="392"/>
      <c r="I41" s="393"/>
      <c r="J41" s="393"/>
      <c r="K41" s="393"/>
      <c r="L41" s="429"/>
      <c r="M41" s="395"/>
      <c r="N41" s="430"/>
      <c r="O41" s="400"/>
      <c r="P41" s="400"/>
      <c r="Q41" s="400"/>
      <c r="R41" s="431"/>
      <c r="S41" s="399"/>
      <c r="T41" s="399"/>
      <c r="U41" s="432"/>
      <c r="V41" s="432"/>
      <c r="W41" s="432"/>
      <c r="X41" s="433"/>
      <c r="Y41" s="395"/>
      <c r="Z41" s="400"/>
      <c r="AA41" s="432"/>
      <c r="AB41" s="432"/>
      <c r="AC41" s="432"/>
      <c r="AD41" s="433"/>
      <c r="AE41" s="395"/>
      <c r="AF41" s="400"/>
      <c r="AG41" s="432"/>
      <c r="AH41" s="432"/>
      <c r="AI41" s="432"/>
      <c r="AJ41" s="433"/>
      <c r="AK41" s="395"/>
      <c r="AL41" s="400"/>
      <c r="AM41" s="400"/>
      <c r="AN41" s="431"/>
      <c r="AO41" s="395"/>
      <c r="AP41" s="400"/>
      <c r="AQ41" s="427"/>
      <c r="AR41" s="413"/>
      <c r="AS41" s="413"/>
      <c r="AT41" s="448"/>
      <c r="AU41" s="449"/>
    </row>
    <row r="42" spans="1:51" s="5" customFormat="1" ht="62.25" customHeight="1" x14ac:dyDescent="0.25">
      <c r="A42" s="227"/>
      <c r="B42" s="246"/>
      <c r="C42" s="367"/>
      <c r="D42" s="225"/>
      <c r="E42" s="234"/>
      <c r="F42" s="234"/>
      <c r="G42" s="49" t="s">
        <v>12</v>
      </c>
      <c r="H42" s="112"/>
      <c r="I42" s="393"/>
      <c r="J42" s="393"/>
      <c r="K42" s="393"/>
      <c r="L42" s="429"/>
      <c r="M42" s="395"/>
      <c r="N42" s="402">
        <v>29455450</v>
      </c>
      <c r="O42" s="402">
        <v>29455450</v>
      </c>
      <c r="P42" s="402">
        <v>27737160</v>
      </c>
      <c r="Q42" s="402">
        <v>27737160</v>
      </c>
      <c r="R42" s="434">
        <f>+Q42</f>
        <v>27737160</v>
      </c>
      <c r="S42" s="386">
        <v>14781100</v>
      </c>
      <c r="T42" s="386">
        <v>14781100</v>
      </c>
      <c r="U42" s="432"/>
      <c r="V42" s="432"/>
      <c r="W42" s="432"/>
      <c r="X42" s="433"/>
      <c r="Y42" s="435"/>
      <c r="Z42" s="436"/>
      <c r="AA42" s="432"/>
      <c r="AB42" s="432"/>
      <c r="AC42" s="432"/>
      <c r="AD42" s="433"/>
      <c r="AE42" s="395"/>
      <c r="AF42" s="400"/>
      <c r="AG42" s="432"/>
      <c r="AH42" s="432"/>
      <c r="AI42" s="432"/>
      <c r="AJ42" s="433"/>
      <c r="AK42" s="375">
        <v>10614467</v>
      </c>
      <c r="AL42" s="107"/>
      <c r="AM42" s="107"/>
      <c r="AN42" s="434"/>
      <c r="AO42" s="437">
        <f t="shared" ref="AO42:AO44" si="68">+AK42/T42</f>
        <v>0.71811076306905441</v>
      </c>
      <c r="AP42" s="400"/>
      <c r="AQ42" s="427"/>
      <c r="AR42" s="413"/>
      <c r="AS42" s="413"/>
      <c r="AT42" s="448"/>
      <c r="AU42" s="449"/>
    </row>
    <row r="43" spans="1:51" s="5" customFormat="1" ht="54.75" customHeight="1" x14ac:dyDescent="0.25">
      <c r="A43" s="227"/>
      <c r="B43" s="246"/>
      <c r="C43" s="367"/>
      <c r="D43" s="225"/>
      <c r="E43" s="234"/>
      <c r="F43" s="234"/>
      <c r="G43" s="49" t="s">
        <v>13</v>
      </c>
      <c r="H43" s="112">
        <f t="shared" ref="H43:H44" si="69">+L43+R43+S43+Y43+AE43</f>
        <v>24</v>
      </c>
      <c r="I43" s="36">
        <f t="shared" ref="I43" si="70">+I39+I41</f>
        <v>3</v>
      </c>
      <c r="J43" s="36">
        <f t="shared" ref="J43:K43" si="71">+J39+J41</f>
        <v>3</v>
      </c>
      <c r="K43" s="36">
        <f t="shared" si="71"/>
        <v>3</v>
      </c>
      <c r="L43" s="129">
        <f t="shared" ref="L43:L44" si="72">+L39+L41</f>
        <v>3</v>
      </c>
      <c r="M43" s="103">
        <f>+M39+M41</f>
        <v>6</v>
      </c>
      <c r="N43" s="36">
        <f t="shared" ref="N43:P43" si="73">+N39+N41</f>
        <v>6</v>
      </c>
      <c r="O43" s="36">
        <f t="shared" si="73"/>
        <v>7</v>
      </c>
      <c r="P43" s="36">
        <f t="shared" si="73"/>
        <v>7</v>
      </c>
      <c r="Q43" s="36">
        <f t="shared" ref="Q43:R44" si="74">+Q39+Q41</f>
        <v>7</v>
      </c>
      <c r="R43" s="99">
        <f t="shared" si="74"/>
        <v>7</v>
      </c>
      <c r="S43" s="406">
        <f t="shared" ref="S43:T44" si="75">+S39+S41</f>
        <v>6</v>
      </c>
      <c r="T43" s="406">
        <f t="shared" si="75"/>
        <v>6</v>
      </c>
      <c r="U43" s="36"/>
      <c r="V43" s="36"/>
      <c r="W43" s="36"/>
      <c r="X43" s="97"/>
      <c r="Y43" s="103">
        <f t="shared" ref="Y43:Y44" si="76">+Y39+Y41</f>
        <v>6</v>
      </c>
      <c r="Z43" s="36"/>
      <c r="AA43" s="36"/>
      <c r="AB43" s="36"/>
      <c r="AC43" s="36"/>
      <c r="AD43" s="97"/>
      <c r="AE43" s="101">
        <f t="shared" ref="AE43:AE44" si="77">+AE39+AE41</f>
        <v>2</v>
      </c>
      <c r="AF43" s="99"/>
      <c r="AG43" s="36"/>
      <c r="AH43" s="36"/>
      <c r="AI43" s="36"/>
      <c r="AJ43" s="97"/>
      <c r="AK43" s="101">
        <f t="shared" ref="AK43:AK44" si="78">+AK39+AK41</f>
        <v>1</v>
      </c>
      <c r="AL43" s="99"/>
      <c r="AM43" s="99"/>
      <c r="AN43" s="99"/>
      <c r="AO43" s="437">
        <f t="shared" si="68"/>
        <v>0.16666666666666666</v>
      </c>
      <c r="AP43" s="426">
        <f t="shared" ref="AP43" si="79">(AK43+R43+L43)/H43</f>
        <v>0.45833333333333331</v>
      </c>
      <c r="AQ43" s="427"/>
      <c r="AR43" s="413"/>
      <c r="AS43" s="413"/>
      <c r="AT43" s="448"/>
      <c r="AU43" s="449"/>
    </row>
    <row r="44" spans="1:51" s="5" customFormat="1" ht="63.75" customHeight="1" thickBot="1" x14ac:dyDescent="0.3">
      <c r="A44" s="227"/>
      <c r="B44" s="247"/>
      <c r="C44" s="368"/>
      <c r="D44" s="252"/>
      <c r="E44" s="235"/>
      <c r="F44" s="235"/>
      <c r="G44" s="51" t="s">
        <v>14</v>
      </c>
      <c r="H44" s="134">
        <f t="shared" si="69"/>
        <v>996964646</v>
      </c>
      <c r="I44" s="151">
        <f>+I40+I42</f>
        <v>170999895</v>
      </c>
      <c r="J44" s="151">
        <f>+J40+J42</f>
        <v>170999895</v>
      </c>
      <c r="K44" s="151">
        <f>+K40+K42</f>
        <v>126996034</v>
      </c>
      <c r="L44" s="105">
        <f t="shared" si="72"/>
        <v>83301867</v>
      </c>
      <c r="M44" s="102">
        <f>+M40+M42</f>
        <v>168348000</v>
      </c>
      <c r="N44" s="102">
        <f>+N40+N42</f>
        <v>197803450</v>
      </c>
      <c r="O44" s="102">
        <f>+O40+O42</f>
        <v>181555550</v>
      </c>
      <c r="P44" s="102">
        <f>+P40+P42</f>
        <v>179837260</v>
      </c>
      <c r="Q44" s="102">
        <f>+Q40+Q42</f>
        <v>154210927</v>
      </c>
      <c r="R44" s="100">
        <f t="shared" si="74"/>
        <v>153093679</v>
      </c>
      <c r="S44" s="407">
        <f t="shared" si="75"/>
        <v>171569100</v>
      </c>
      <c r="T44" s="407">
        <f t="shared" si="75"/>
        <v>171569100</v>
      </c>
      <c r="U44" s="438"/>
      <c r="V44" s="438"/>
      <c r="W44" s="438"/>
      <c r="X44" s="439"/>
      <c r="Y44" s="102">
        <f t="shared" si="76"/>
        <v>294000000</v>
      </c>
      <c r="Z44" s="100"/>
      <c r="AA44" s="438"/>
      <c r="AB44" s="438"/>
      <c r="AC44" s="438"/>
      <c r="AD44" s="439"/>
      <c r="AE44" s="102">
        <f t="shared" si="77"/>
        <v>295000000</v>
      </c>
      <c r="AF44" s="100"/>
      <c r="AG44" s="438"/>
      <c r="AH44" s="438"/>
      <c r="AI44" s="438"/>
      <c r="AJ44" s="439"/>
      <c r="AK44" s="102">
        <f t="shared" si="78"/>
        <v>104129467</v>
      </c>
      <c r="AL44" s="100"/>
      <c r="AM44" s="100"/>
      <c r="AN44" s="100"/>
      <c r="AO44" s="440">
        <f t="shared" si="68"/>
        <v>0.60692436458546439</v>
      </c>
      <c r="AP44" s="441">
        <f t="shared" ref="AP44" si="80">(L44+R44+AK44)/H44</f>
        <v>0.34156177389664427</v>
      </c>
      <c r="AQ44" s="427"/>
      <c r="AR44" s="415"/>
      <c r="AS44" s="415"/>
      <c r="AT44" s="450"/>
      <c r="AU44" s="451"/>
    </row>
    <row r="45" spans="1:51" ht="31.5" customHeight="1" x14ac:dyDescent="0.25">
      <c r="A45" s="254" t="s">
        <v>15</v>
      </c>
      <c r="B45" s="255"/>
      <c r="C45" s="255"/>
      <c r="D45" s="255"/>
      <c r="E45" s="255"/>
      <c r="F45" s="256"/>
      <c r="G45" s="52" t="s">
        <v>10</v>
      </c>
      <c r="H45" s="132">
        <f>H10+H16+H22+H28+H34+H40</f>
        <v>10504622634</v>
      </c>
      <c r="I45" s="132">
        <f>I10+I16+I22+I28+I34+I40</f>
        <v>1643433817</v>
      </c>
      <c r="J45" s="132">
        <f>J10+J16+J22+J28+J34+J40</f>
        <v>1643433817</v>
      </c>
      <c r="K45" s="132">
        <f t="shared" ref="K45:L45" si="81">K10+K16+K22+K28+K34+K40</f>
        <v>1368650617</v>
      </c>
      <c r="L45" s="132">
        <f t="shared" si="81"/>
        <v>1198849249</v>
      </c>
      <c r="M45" s="132">
        <f t="shared" ref="M45" si="82">M10+M16+M22+M28+M34+M40</f>
        <v>1744585000</v>
      </c>
      <c r="N45" s="132">
        <f t="shared" ref="N45:AN45" si="83">N10+N16+N22+N28+N34+N40</f>
        <v>1744585000</v>
      </c>
      <c r="O45" s="132">
        <f t="shared" si="83"/>
        <v>1704184978</v>
      </c>
      <c r="P45" s="132">
        <f t="shared" si="83"/>
        <v>1704184978</v>
      </c>
      <c r="Q45" s="132">
        <f t="shared" ref="Q45" si="84">Q10+Q16+Q22+Q28+Q34+Q40</f>
        <v>1660934978</v>
      </c>
      <c r="R45" s="132">
        <f t="shared" si="83"/>
        <v>1659773385</v>
      </c>
      <c r="S45" s="145">
        <f t="shared" si="83"/>
        <v>2300000000</v>
      </c>
      <c r="T45" s="145">
        <f t="shared" si="83"/>
        <v>2300000000</v>
      </c>
      <c r="U45" s="37">
        <f t="shared" si="83"/>
        <v>0</v>
      </c>
      <c r="V45" s="37">
        <f t="shared" si="83"/>
        <v>0</v>
      </c>
      <c r="W45" s="37">
        <f t="shared" si="83"/>
        <v>0</v>
      </c>
      <c r="X45" s="37">
        <f t="shared" si="83"/>
        <v>0</v>
      </c>
      <c r="Y45" s="132">
        <f t="shared" si="83"/>
        <v>2670000000</v>
      </c>
      <c r="Z45" s="132">
        <f t="shared" si="83"/>
        <v>0</v>
      </c>
      <c r="AA45" s="132">
        <f t="shared" si="83"/>
        <v>0</v>
      </c>
      <c r="AB45" s="132">
        <f t="shared" si="83"/>
        <v>0</v>
      </c>
      <c r="AC45" s="132">
        <f t="shared" si="83"/>
        <v>0</v>
      </c>
      <c r="AD45" s="132">
        <f t="shared" si="83"/>
        <v>0</v>
      </c>
      <c r="AE45" s="132">
        <f t="shared" si="83"/>
        <v>2676000000</v>
      </c>
      <c r="AF45" s="132">
        <f t="shared" si="83"/>
        <v>0</v>
      </c>
      <c r="AG45" s="132">
        <f t="shared" si="83"/>
        <v>0</v>
      </c>
      <c r="AH45" s="132">
        <f t="shared" si="83"/>
        <v>0</v>
      </c>
      <c r="AI45" s="132">
        <f t="shared" si="83"/>
        <v>0</v>
      </c>
      <c r="AJ45" s="132">
        <f t="shared" si="83"/>
        <v>0</v>
      </c>
      <c r="AK45" s="132">
        <f t="shared" si="83"/>
        <v>1848515000</v>
      </c>
      <c r="AL45" s="132">
        <f t="shared" si="83"/>
        <v>0</v>
      </c>
      <c r="AM45" s="132">
        <f t="shared" si="83"/>
        <v>0</v>
      </c>
      <c r="AN45" s="132">
        <f t="shared" si="83"/>
        <v>0</v>
      </c>
      <c r="AO45" s="153">
        <f>+AK45/T45</f>
        <v>0.80370217391304344</v>
      </c>
      <c r="AP45" s="53"/>
      <c r="AQ45" s="54"/>
      <c r="AR45" s="54"/>
      <c r="AS45" s="54"/>
      <c r="AT45" s="54"/>
      <c r="AU45" s="59"/>
    </row>
    <row r="46" spans="1:51" ht="28.5" customHeight="1" x14ac:dyDescent="0.25">
      <c r="A46" s="254"/>
      <c r="B46" s="255"/>
      <c r="C46" s="255"/>
      <c r="D46" s="255"/>
      <c r="E46" s="255"/>
      <c r="F46" s="256"/>
      <c r="G46" s="49" t="s">
        <v>12</v>
      </c>
      <c r="H46" s="132">
        <f>+H12+H18+H24+H30+H36+H42</f>
        <v>0</v>
      </c>
      <c r="I46" s="132">
        <f t="shared" ref="I46" si="85">+I12+I18+I24+I30+I36+I42</f>
        <v>0</v>
      </c>
      <c r="J46" s="132">
        <f t="shared" ref="J46:L46" si="86">+J12+J18+J24+J30+J36+J42</f>
        <v>0</v>
      </c>
      <c r="K46" s="132">
        <f t="shared" si="86"/>
        <v>0</v>
      </c>
      <c r="L46" s="132">
        <f t="shared" si="86"/>
        <v>0</v>
      </c>
      <c r="M46" s="132">
        <f t="shared" ref="M46" si="87">+M12+M18+M24+M30+M36+M42</f>
        <v>0</v>
      </c>
      <c r="N46" s="132">
        <f t="shared" ref="N46:AN46" si="88">+N12+N18+N24+N30+N36+N42</f>
        <v>406228423</v>
      </c>
      <c r="O46" s="132">
        <f t="shared" si="88"/>
        <v>406228423</v>
      </c>
      <c r="P46" s="132">
        <f t="shared" si="88"/>
        <v>404510129</v>
      </c>
      <c r="Q46" s="132">
        <f t="shared" ref="Q46" si="89">+Q12+Q18+Q24+Q30+Q36+Q42</f>
        <v>404510129</v>
      </c>
      <c r="R46" s="132">
        <f t="shared" si="88"/>
        <v>404510128</v>
      </c>
      <c r="S46" s="145">
        <f t="shared" si="88"/>
        <v>148104234</v>
      </c>
      <c r="T46" s="145">
        <f t="shared" si="88"/>
        <v>148104234</v>
      </c>
      <c r="U46" s="37">
        <f t="shared" si="88"/>
        <v>0</v>
      </c>
      <c r="V46" s="37">
        <f t="shared" si="88"/>
        <v>0</v>
      </c>
      <c r="W46" s="37">
        <f t="shared" si="88"/>
        <v>0</v>
      </c>
      <c r="X46" s="37">
        <f t="shared" si="88"/>
        <v>0</v>
      </c>
      <c r="Y46" s="132">
        <f t="shared" si="88"/>
        <v>0</v>
      </c>
      <c r="Z46" s="132">
        <f t="shared" si="88"/>
        <v>0</v>
      </c>
      <c r="AA46" s="132">
        <f t="shared" si="88"/>
        <v>0</v>
      </c>
      <c r="AB46" s="132">
        <f t="shared" si="88"/>
        <v>0</v>
      </c>
      <c r="AC46" s="132">
        <f t="shared" si="88"/>
        <v>0</v>
      </c>
      <c r="AD46" s="132">
        <f t="shared" si="88"/>
        <v>0</v>
      </c>
      <c r="AE46" s="132">
        <f t="shared" si="88"/>
        <v>0</v>
      </c>
      <c r="AF46" s="132">
        <f t="shared" si="88"/>
        <v>0</v>
      </c>
      <c r="AG46" s="132">
        <f t="shared" si="88"/>
        <v>0</v>
      </c>
      <c r="AH46" s="132">
        <f t="shared" si="88"/>
        <v>0</v>
      </c>
      <c r="AI46" s="132">
        <f t="shared" si="88"/>
        <v>0</v>
      </c>
      <c r="AJ46" s="132">
        <f t="shared" si="88"/>
        <v>0</v>
      </c>
      <c r="AK46" s="132">
        <f t="shared" si="88"/>
        <v>131053699</v>
      </c>
      <c r="AL46" s="132">
        <f t="shared" si="88"/>
        <v>0</v>
      </c>
      <c r="AM46" s="132">
        <f t="shared" si="88"/>
        <v>0</v>
      </c>
      <c r="AN46" s="132">
        <f t="shared" si="88"/>
        <v>0</v>
      </c>
      <c r="AO46" s="153">
        <f>+AK46/T46</f>
        <v>0.88487476326976577</v>
      </c>
      <c r="AP46" s="53"/>
      <c r="AQ46" s="54"/>
      <c r="AR46" s="54"/>
      <c r="AS46" s="54"/>
      <c r="AT46" s="54"/>
      <c r="AU46" s="59"/>
    </row>
    <row r="47" spans="1:51" ht="35.25" customHeight="1" thickBot="1" x14ac:dyDescent="0.3">
      <c r="A47" s="257"/>
      <c r="B47" s="258"/>
      <c r="C47" s="258"/>
      <c r="D47" s="258"/>
      <c r="E47" s="258"/>
      <c r="F47" s="259"/>
      <c r="G47" s="51" t="s">
        <v>15</v>
      </c>
      <c r="H47" s="133">
        <f t="shared" ref="H47:I47" si="90">H45+H46</f>
        <v>10504622634</v>
      </c>
      <c r="I47" s="133">
        <f t="shared" si="90"/>
        <v>1643433817</v>
      </c>
      <c r="J47" s="133">
        <f t="shared" ref="J47:L47" si="91">J45+J46</f>
        <v>1643433817</v>
      </c>
      <c r="K47" s="133">
        <f t="shared" si="91"/>
        <v>1368650617</v>
      </c>
      <c r="L47" s="133">
        <f t="shared" si="91"/>
        <v>1198849249</v>
      </c>
      <c r="M47" s="133">
        <f t="shared" ref="M47" si="92">M45+M46</f>
        <v>1744585000</v>
      </c>
      <c r="N47" s="133">
        <f t="shared" ref="N47:AN47" si="93">N45+N46</f>
        <v>2150813423</v>
      </c>
      <c r="O47" s="133">
        <f t="shared" si="93"/>
        <v>2110413401</v>
      </c>
      <c r="P47" s="133">
        <f t="shared" si="93"/>
        <v>2108695107</v>
      </c>
      <c r="Q47" s="133">
        <f t="shared" ref="Q47" si="94">Q45+Q46</f>
        <v>2065445107</v>
      </c>
      <c r="R47" s="133">
        <f t="shared" si="93"/>
        <v>2064283513</v>
      </c>
      <c r="S47" s="133">
        <f t="shared" si="93"/>
        <v>2448104234</v>
      </c>
      <c r="T47" s="133">
        <f t="shared" si="93"/>
        <v>2448104234</v>
      </c>
      <c r="U47" s="133">
        <f t="shared" si="93"/>
        <v>0</v>
      </c>
      <c r="V47" s="133">
        <f t="shared" si="93"/>
        <v>0</v>
      </c>
      <c r="W47" s="133">
        <f t="shared" si="93"/>
        <v>0</v>
      </c>
      <c r="X47" s="133">
        <f t="shared" si="93"/>
        <v>0</v>
      </c>
      <c r="Y47" s="133">
        <f t="shared" si="93"/>
        <v>2670000000</v>
      </c>
      <c r="Z47" s="133">
        <f t="shared" si="93"/>
        <v>0</v>
      </c>
      <c r="AA47" s="133">
        <f t="shared" si="93"/>
        <v>0</v>
      </c>
      <c r="AB47" s="133">
        <f t="shared" si="93"/>
        <v>0</v>
      </c>
      <c r="AC47" s="133">
        <f t="shared" si="93"/>
        <v>0</v>
      </c>
      <c r="AD47" s="133">
        <f t="shared" si="93"/>
        <v>0</v>
      </c>
      <c r="AE47" s="133">
        <f t="shared" si="93"/>
        <v>2676000000</v>
      </c>
      <c r="AF47" s="133">
        <f t="shared" si="93"/>
        <v>0</v>
      </c>
      <c r="AG47" s="133">
        <f t="shared" si="93"/>
        <v>0</v>
      </c>
      <c r="AH47" s="133">
        <f t="shared" si="93"/>
        <v>0</v>
      </c>
      <c r="AI47" s="133">
        <f t="shared" si="93"/>
        <v>0</v>
      </c>
      <c r="AJ47" s="133">
        <f t="shared" si="93"/>
        <v>0</v>
      </c>
      <c r="AK47" s="133">
        <f t="shared" si="93"/>
        <v>1979568699</v>
      </c>
      <c r="AL47" s="133">
        <f t="shared" si="93"/>
        <v>0</v>
      </c>
      <c r="AM47" s="133">
        <f t="shared" si="93"/>
        <v>0</v>
      </c>
      <c r="AN47" s="133">
        <f t="shared" si="93"/>
        <v>0</v>
      </c>
      <c r="AO47" s="60"/>
      <c r="AP47" s="60"/>
      <c r="AQ47" s="61"/>
      <c r="AR47" s="61"/>
      <c r="AS47" s="61"/>
      <c r="AT47" s="61"/>
      <c r="AU47" s="62"/>
      <c r="AV47" s="6"/>
      <c r="AW47" s="6"/>
      <c r="AX47" s="6"/>
      <c r="AY47" s="6"/>
    </row>
    <row r="48" spans="1:51" ht="71.25" customHeight="1" x14ac:dyDescent="0.25">
      <c r="A48" s="251" t="s">
        <v>131</v>
      </c>
      <c r="B48" s="251"/>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row>
    <row r="50" spans="19:19" x14ac:dyDescent="0.25">
      <c r="S50" s="131">
        <f>S46/R45</f>
        <v>8.923159952947432E-2</v>
      </c>
    </row>
  </sheetData>
  <mergeCells count="93">
    <mergeCell ref="AS15:AS20"/>
    <mergeCell ref="D15:D20"/>
    <mergeCell ref="AR39:AR44"/>
    <mergeCell ref="AS39:AS44"/>
    <mergeCell ref="AQ39:AQ44"/>
    <mergeCell ref="F15:F20"/>
    <mergeCell ref="E21:E26"/>
    <mergeCell ref="F21:F26"/>
    <mergeCell ref="E27:E32"/>
    <mergeCell ref="F27:F32"/>
    <mergeCell ref="E33:E38"/>
    <mergeCell ref="F33:F38"/>
    <mergeCell ref="D21:D26"/>
    <mergeCell ref="D27:D32"/>
    <mergeCell ref="F39:F44"/>
    <mergeCell ref="AQ33:AQ38"/>
    <mergeCell ref="AU9:AU14"/>
    <mergeCell ref="AR9:AR14"/>
    <mergeCell ref="A48:AU48"/>
    <mergeCell ref="AT39:AT44"/>
    <mergeCell ref="AU39:AU44"/>
    <mergeCell ref="B39:B44"/>
    <mergeCell ref="C39:C44"/>
    <mergeCell ref="D39:D44"/>
    <mergeCell ref="E39:E44"/>
    <mergeCell ref="AT15:AT20"/>
    <mergeCell ref="AU15:AU20"/>
    <mergeCell ref="AS9:AS14"/>
    <mergeCell ref="AT9:AT14"/>
    <mergeCell ref="A45:F47"/>
    <mergeCell ref="AT21:AT26"/>
    <mergeCell ref="AU21:AU26"/>
    <mergeCell ref="AR15:AR20"/>
    <mergeCell ref="B6:D7"/>
    <mergeCell ref="J6:AJ6"/>
    <mergeCell ref="I7:L7"/>
    <mergeCell ref="A27:A44"/>
    <mergeCell ref="A21:A26"/>
    <mergeCell ref="B21:B26"/>
    <mergeCell ref="C21:C26"/>
    <mergeCell ref="B27:B32"/>
    <mergeCell ref="C27:C32"/>
    <mergeCell ref="B33:B38"/>
    <mergeCell ref="C33:C38"/>
    <mergeCell ref="F9:F14"/>
    <mergeCell ref="A6:A8"/>
    <mergeCell ref="M7:R7"/>
    <mergeCell ref="S7:X7"/>
    <mergeCell ref="E9:E14"/>
    <mergeCell ref="AQ9:AQ14"/>
    <mergeCell ref="AQ6:AQ8"/>
    <mergeCell ref="E15:E20"/>
    <mergeCell ref="AQ15:AQ20"/>
    <mergeCell ref="Y7:AD7"/>
    <mergeCell ref="AE7:AJ7"/>
    <mergeCell ref="E6:E8"/>
    <mergeCell ref="G6:G8"/>
    <mergeCell ref="H6:H8"/>
    <mergeCell ref="AP6:AP8"/>
    <mergeCell ref="A9:A20"/>
    <mergeCell ref="B9:B14"/>
    <mergeCell ref="C9:C14"/>
    <mergeCell ref="D9:D14"/>
    <mergeCell ref="B15:B20"/>
    <mergeCell ref="C15:C20"/>
    <mergeCell ref="D33:D38"/>
    <mergeCell ref="AR21:AR26"/>
    <mergeCell ref="AS21:AS26"/>
    <mergeCell ref="AQ21:AQ26"/>
    <mergeCell ref="AU27:AU32"/>
    <mergeCell ref="AU33:AU38"/>
    <mergeCell ref="AQ27:AQ32"/>
    <mergeCell ref="AR27:AR32"/>
    <mergeCell ref="AS27:AS32"/>
    <mergeCell ref="AT27:AT32"/>
    <mergeCell ref="AR33:AR38"/>
    <mergeCell ref="AS33:AS38"/>
    <mergeCell ref="AT33:AT38"/>
    <mergeCell ref="A1:E4"/>
    <mergeCell ref="AK7:AN7"/>
    <mergeCell ref="F3:P3"/>
    <mergeCell ref="F4:P4"/>
    <mergeCell ref="Q3:AU3"/>
    <mergeCell ref="Q4:AU4"/>
    <mergeCell ref="F1:AU1"/>
    <mergeCell ref="F2:AU2"/>
    <mergeCell ref="F6:F8"/>
    <mergeCell ref="AK6:AN6"/>
    <mergeCell ref="AO6:AO8"/>
    <mergeCell ref="AR6:AR8"/>
    <mergeCell ref="AU6:AU8"/>
    <mergeCell ref="AS6:AS8"/>
    <mergeCell ref="AT6:AT8"/>
  </mergeCells>
  <dataValidations count="1">
    <dataValidation type="list" allowBlank="1" showInputMessage="1" showErrorMessage="1" sqref="D9:D44">
      <formula1>#REF!</formula1>
    </dataValidation>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01"/>
  <sheetViews>
    <sheetView view="pageBreakPreview" topLeftCell="A19" zoomScale="78" zoomScaleNormal="50" zoomScaleSheetLayoutView="78" workbookViewId="0">
      <selection activeCell="C8" sqref="C8:C9"/>
    </sheetView>
  </sheetViews>
  <sheetFormatPr baseColWidth="10" defaultColWidth="11.42578125" defaultRowHeight="12.75" x14ac:dyDescent="0.25"/>
  <cols>
    <col min="1" max="1" width="15.28515625" style="9" customWidth="1"/>
    <col min="2" max="2" width="23.28515625" style="9" customWidth="1"/>
    <col min="3" max="3" width="78.85546875" style="27" customWidth="1"/>
    <col min="4" max="4" width="6.140625" style="9" customWidth="1"/>
    <col min="5" max="5" width="7.85546875" style="9" customWidth="1"/>
    <col min="6" max="6" width="9.42578125" style="9" customWidth="1"/>
    <col min="7" max="13" width="8.140625" style="9" customWidth="1"/>
    <col min="14" max="18" width="8.140625" style="10" customWidth="1"/>
    <col min="19" max="19" width="11.7109375" style="10" customWidth="1"/>
    <col min="20" max="20" width="14.42578125" style="10" customWidth="1"/>
    <col min="21" max="21" width="17.28515625" style="10" customWidth="1"/>
    <col min="22" max="22" width="100.7109375" style="14" customWidth="1"/>
    <col min="23" max="23" width="15.7109375" style="14" customWidth="1"/>
    <col min="24" max="60" width="11.42578125" style="14"/>
    <col min="61" max="16384" width="11.42578125" style="9"/>
  </cols>
  <sheetData>
    <row r="1" spans="1:22" s="11" customFormat="1" ht="33" customHeight="1" x14ac:dyDescent="0.25">
      <c r="A1" s="274"/>
      <c r="B1" s="275"/>
      <c r="C1" s="280" t="s">
        <v>0</v>
      </c>
      <c r="D1" s="280"/>
      <c r="E1" s="280"/>
      <c r="F1" s="280"/>
      <c r="G1" s="280"/>
      <c r="H1" s="280"/>
      <c r="I1" s="280"/>
      <c r="J1" s="280"/>
      <c r="K1" s="280"/>
      <c r="L1" s="280"/>
      <c r="M1" s="280"/>
      <c r="N1" s="280"/>
      <c r="O1" s="280"/>
      <c r="P1" s="280"/>
      <c r="Q1" s="280"/>
      <c r="R1" s="280"/>
      <c r="S1" s="280"/>
      <c r="T1" s="280"/>
      <c r="U1" s="280"/>
      <c r="V1" s="281"/>
    </row>
    <row r="2" spans="1:22" s="11" customFormat="1" ht="30" customHeight="1" x14ac:dyDescent="0.25">
      <c r="A2" s="276"/>
      <c r="B2" s="277"/>
      <c r="C2" s="282" t="s">
        <v>103</v>
      </c>
      <c r="D2" s="282"/>
      <c r="E2" s="282"/>
      <c r="F2" s="282"/>
      <c r="G2" s="282"/>
      <c r="H2" s="282"/>
      <c r="I2" s="282"/>
      <c r="J2" s="282"/>
      <c r="K2" s="282"/>
      <c r="L2" s="282"/>
      <c r="M2" s="282"/>
      <c r="N2" s="282"/>
      <c r="O2" s="282"/>
      <c r="P2" s="282"/>
      <c r="Q2" s="282"/>
      <c r="R2" s="282"/>
      <c r="S2" s="282"/>
      <c r="T2" s="282"/>
      <c r="U2" s="282"/>
      <c r="V2" s="283"/>
    </row>
    <row r="3" spans="1:22" s="11" customFormat="1" ht="27.75" customHeight="1" x14ac:dyDescent="0.25">
      <c r="A3" s="276"/>
      <c r="B3" s="277"/>
      <c r="C3" s="38" t="s">
        <v>1</v>
      </c>
      <c r="D3" s="284" t="s">
        <v>133</v>
      </c>
      <c r="E3" s="284"/>
      <c r="F3" s="284"/>
      <c r="G3" s="284"/>
      <c r="H3" s="284"/>
      <c r="I3" s="284"/>
      <c r="J3" s="284"/>
      <c r="K3" s="284"/>
      <c r="L3" s="284"/>
      <c r="M3" s="284"/>
      <c r="N3" s="284"/>
      <c r="O3" s="284"/>
      <c r="P3" s="284"/>
      <c r="Q3" s="284"/>
      <c r="R3" s="284"/>
      <c r="S3" s="284"/>
      <c r="T3" s="284"/>
      <c r="U3" s="284"/>
      <c r="V3" s="285"/>
    </row>
    <row r="4" spans="1:22" s="11" customFormat="1" ht="33" customHeight="1" thickBot="1" x14ac:dyDescent="0.3">
      <c r="A4" s="278"/>
      <c r="B4" s="279"/>
      <c r="C4" s="63" t="s">
        <v>16</v>
      </c>
      <c r="D4" s="286" t="s">
        <v>134</v>
      </c>
      <c r="E4" s="286"/>
      <c r="F4" s="286"/>
      <c r="G4" s="286"/>
      <c r="H4" s="286"/>
      <c r="I4" s="286"/>
      <c r="J4" s="286"/>
      <c r="K4" s="286"/>
      <c r="L4" s="286"/>
      <c r="M4" s="286"/>
      <c r="N4" s="286"/>
      <c r="O4" s="286"/>
      <c r="P4" s="286"/>
      <c r="Q4" s="286"/>
      <c r="R4" s="286"/>
      <c r="S4" s="286"/>
      <c r="T4" s="286"/>
      <c r="U4" s="286"/>
      <c r="V4" s="287"/>
    </row>
    <row r="5" spans="1:22" s="11" customFormat="1" ht="13.5" thickBot="1" x14ac:dyDescent="0.3">
      <c r="A5" s="12"/>
      <c r="B5" s="9"/>
      <c r="C5" s="24"/>
      <c r="D5" s="9"/>
      <c r="E5" s="9"/>
      <c r="F5" s="9"/>
      <c r="G5" s="9"/>
      <c r="H5" s="9"/>
      <c r="I5" s="9"/>
      <c r="J5" s="9"/>
      <c r="K5" s="9"/>
      <c r="L5" s="9"/>
      <c r="M5" s="9"/>
      <c r="N5" s="10"/>
      <c r="O5" s="10"/>
      <c r="P5" s="10"/>
      <c r="Q5" s="10"/>
      <c r="R5" s="10"/>
      <c r="S5" s="10"/>
      <c r="T5" s="10"/>
      <c r="U5" s="10"/>
    </row>
    <row r="6" spans="1:22" s="13" customFormat="1" ht="42.75" customHeight="1" x14ac:dyDescent="0.25">
      <c r="A6" s="294" t="s">
        <v>59</v>
      </c>
      <c r="B6" s="273" t="s">
        <v>60</v>
      </c>
      <c r="C6" s="290" t="s">
        <v>61</v>
      </c>
      <c r="D6" s="292" t="s">
        <v>62</v>
      </c>
      <c r="E6" s="293"/>
      <c r="F6" s="273" t="s">
        <v>164</v>
      </c>
      <c r="G6" s="273"/>
      <c r="H6" s="273"/>
      <c r="I6" s="273"/>
      <c r="J6" s="273"/>
      <c r="K6" s="273"/>
      <c r="L6" s="273"/>
      <c r="M6" s="273"/>
      <c r="N6" s="273"/>
      <c r="O6" s="273"/>
      <c r="P6" s="273"/>
      <c r="Q6" s="273"/>
      <c r="R6" s="273"/>
      <c r="S6" s="273"/>
      <c r="T6" s="273" t="s">
        <v>66</v>
      </c>
      <c r="U6" s="273"/>
      <c r="V6" s="288" t="s">
        <v>175</v>
      </c>
    </row>
    <row r="7" spans="1:22" s="13" customFormat="1" ht="44.25" customHeight="1" thickBot="1" x14ac:dyDescent="0.3">
      <c r="A7" s="295"/>
      <c r="B7" s="296"/>
      <c r="C7" s="291"/>
      <c r="D7" s="64" t="s">
        <v>63</v>
      </c>
      <c r="E7" s="64" t="s">
        <v>64</v>
      </c>
      <c r="F7" s="64" t="s">
        <v>65</v>
      </c>
      <c r="G7" s="65" t="s">
        <v>17</v>
      </c>
      <c r="H7" s="65" t="s">
        <v>18</v>
      </c>
      <c r="I7" s="65" t="s">
        <v>19</v>
      </c>
      <c r="J7" s="65" t="s">
        <v>20</v>
      </c>
      <c r="K7" s="65" t="s">
        <v>21</v>
      </c>
      <c r="L7" s="65" t="s">
        <v>22</v>
      </c>
      <c r="M7" s="65" t="s">
        <v>23</v>
      </c>
      <c r="N7" s="65" t="s">
        <v>24</v>
      </c>
      <c r="O7" s="65" t="s">
        <v>25</v>
      </c>
      <c r="P7" s="65" t="s">
        <v>26</v>
      </c>
      <c r="Q7" s="65" t="s">
        <v>27</v>
      </c>
      <c r="R7" s="65" t="s">
        <v>28</v>
      </c>
      <c r="S7" s="66" t="s">
        <v>29</v>
      </c>
      <c r="T7" s="66" t="s">
        <v>67</v>
      </c>
      <c r="U7" s="66" t="s">
        <v>68</v>
      </c>
      <c r="V7" s="289"/>
    </row>
    <row r="8" spans="1:22" s="14" customFormat="1" ht="88.15" customHeight="1" x14ac:dyDescent="0.25">
      <c r="A8" s="266" t="s">
        <v>142</v>
      </c>
      <c r="B8" s="269" t="s">
        <v>151</v>
      </c>
      <c r="C8" s="466" t="s">
        <v>167</v>
      </c>
      <c r="D8" s="300" t="s">
        <v>153</v>
      </c>
      <c r="E8" s="301"/>
      <c r="F8" s="116" t="s">
        <v>30</v>
      </c>
      <c r="G8" s="474">
        <v>0.05</v>
      </c>
      <c r="H8" s="474">
        <v>6.5000000000000002E-2</v>
      </c>
      <c r="I8" s="474">
        <v>7.4999999999999997E-2</v>
      </c>
      <c r="J8" s="474">
        <v>0.09</v>
      </c>
      <c r="K8" s="474">
        <v>0.09</v>
      </c>
      <c r="L8" s="474">
        <v>0.09</v>
      </c>
      <c r="M8" s="474">
        <v>0.09</v>
      </c>
      <c r="N8" s="474">
        <v>0.09</v>
      </c>
      <c r="O8" s="474">
        <v>0.09</v>
      </c>
      <c r="P8" s="474">
        <v>0.09</v>
      </c>
      <c r="Q8" s="474">
        <v>0.09</v>
      </c>
      <c r="R8" s="474">
        <v>0.09</v>
      </c>
      <c r="S8" s="114">
        <f t="shared" ref="S8:S15" si="0">SUM(G8:R8)</f>
        <v>0.99999999999999978</v>
      </c>
      <c r="T8" s="265">
        <v>0.12</v>
      </c>
      <c r="U8" s="482">
        <v>0.12</v>
      </c>
      <c r="V8" s="483" t="s">
        <v>200</v>
      </c>
    </row>
    <row r="9" spans="1:22" s="14" customFormat="1" ht="88.15" customHeight="1" x14ac:dyDescent="0.25">
      <c r="A9" s="267"/>
      <c r="B9" s="264"/>
      <c r="C9" s="467"/>
      <c r="D9" s="272"/>
      <c r="E9" s="298"/>
      <c r="F9" s="130" t="s">
        <v>31</v>
      </c>
      <c r="G9" s="118">
        <v>0.05</v>
      </c>
      <c r="H9" s="118">
        <v>6.5000000000000002E-2</v>
      </c>
      <c r="I9" s="118">
        <v>7.4999999999999997E-2</v>
      </c>
      <c r="J9" s="118"/>
      <c r="K9" s="118"/>
      <c r="L9" s="118"/>
      <c r="M9" s="118"/>
      <c r="N9" s="118"/>
      <c r="O9" s="118"/>
      <c r="P9" s="475"/>
      <c r="Q9" s="475"/>
      <c r="R9" s="475"/>
      <c r="S9" s="115">
        <f t="shared" si="0"/>
        <v>0.19</v>
      </c>
      <c r="T9" s="265"/>
      <c r="U9" s="484"/>
      <c r="V9" s="485"/>
    </row>
    <row r="10" spans="1:22" s="14" customFormat="1" ht="150.6" customHeight="1" x14ac:dyDescent="0.25">
      <c r="A10" s="267"/>
      <c r="B10" s="264" t="s">
        <v>152</v>
      </c>
      <c r="C10" s="468" t="s">
        <v>168</v>
      </c>
      <c r="D10" s="272" t="s">
        <v>153</v>
      </c>
      <c r="E10" s="298"/>
      <c r="F10" s="116" t="s">
        <v>30</v>
      </c>
      <c r="G10" s="476">
        <v>0.05</v>
      </c>
      <c r="H10" s="476">
        <v>0.05</v>
      </c>
      <c r="I10" s="476">
        <v>0.1</v>
      </c>
      <c r="J10" s="476">
        <v>0.1</v>
      </c>
      <c r="K10" s="476">
        <v>0.1</v>
      </c>
      <c r="L10" s="476">
        <v>0.1</v>
      </c>
      <c r="M10" s="476">
        <v>0.1</v>
      </c>
      <c r="N10" s="476">
        <v>0.1</v>
      </c>
      <c r="O10" s="476">
        <v>0.1</v>
      </c>
      <c r="P10" s="476">
        <v>0.1</v>
      </c>
      <c r="Q10" s="476">
        <v>0.05</v>
      </c>
      <c r="R10" s="476">
        <v>0.05</v>
      </c>
      <c r="S10" s="114">
        <f t="shared" si="0"/>
        <v>1</v>
      </c>
      <c r="T10" s="265">
        <f>+U10</f>
        <v>0.1</v>
      </c>
      <c r="U10" s="484">
        <v>0.1</v>
      </c>
      <c r="V10" s="496" t="s">
        <v>205</v>
      </c>
    </row>
    <row r="11" spans="1:22" s="14" customFormat="1" ht="150.6" customHeight="1" x14ac:dyDescent="0.25">
      <c r="A11" s="268"/>
      <c r="B11" s="270"/>
      <c r="C11" s="469"/>
      <c r="D11" s="297"/>
      <c r="E11" s="299"/>
      <c r="F11" s="123" t="s">
        <v>31</v>
      </c>
      <c r="G11" s="477">
        <v>0.05</v>
      </c>
      <c r="H11" s="477">
        <v>0.05</v>
      </c>
      <c r="I11" s="477">
        <v>0.1</v>
      </c>
      <c r="J11" s="477"/>
      <c r="K11" s="477"/>
      <c r="L11" s="477"/>
      <c r="M11" s="478"/>
      <c r="N11" s="478"/>
      <c r="O11" s="478"/>
      <c r="P11" s="478"/>
      <c r="Q11" s="478"/>
      <c r="R11" s="478"/>
      <c r="S11" s="117">
        <f t="shared" si="0"/>
        <v>0.2</v>
      </c>
      <c r="T11" s="271"/>
      <c r="U11" s="486"/>
      <c r="V11" s="485"/>
    </row>
    <row r="12" spans="1:22" s="14" customFormat="1" ht="115.15" customHeight="1" x14ac:dyDescent="0.25">
      <c r="A12" s="263" t="s">
        <v>149</v>
      </c>
      <c r="B12" s="264" t="s">
        <v>154</v>
      </c>
      <c r="C12" s="470" t="s">
        <v>169</v>
      </c>
      <c r="D12" s="272" t="s">
        <v>153</v>
      </c>
      <c r="E12" s="272"/>
      <c r="F12" s="122" t="s">
        <v>30</v>
      </c>
      <c r="G12" s="479">
        <v>0.125</v>
      </c>
      <c r="H12" s="479">
        <v>0.159</v>
      </c>
      <c r="I12" s="479">
        <v>7.5999999999999998E-2</v>
      </c>
      <c r="J12" s="479">
        <v>8.5999999999999993E-2</v>
      </c>
      <c r="K12" s="479">
        <v>9.4E-2</v>
      </c>
      <c r="L12" s="479">
        <v>8.3000000000000004E-2</v>
      </c>
      <c r="M12" s="479">
        <v>7.1999999999999995E-2</v>
      </c>
      <c r="N12" s="479">
        <v>6.6000000000000003E-2</v>
      </c>
      <c r="O12" s="479">
        <v>6.0999999999999999E-2</v>
      </c>
      <c r="P12" s="479">
        <v>5.7000000000000002E-2</v>
      </c>
      <c r="Q12" s="479">
        <v>5.7000000000000002E-2</v>
      </c>
      <c r="R12" s="479">
        <v>6.4000000000000001E-2</v>
      </c>
      <c r="S12" s="119">
        <f t="shared" si="0"/>
        <v>1</v>
      </c>
      <c r="T12" s="265">
        <f>+U12+U14</f>
        <v>0.4</v>
      </c>
      <c r="U12" s="484">
        <v>0.3</v>
      </c>
      <c r="V12" s="496" t="s">
        <v>206</v>
      </c>
    </row>
    <row r="13" spans="1:22" s="14" customFormat="1" ht="115.15" customHeight="1" x14ac:dyDescent="0.25">
      <c r="A13" s="263"/>
      <c r="B13" s="264"/>
      <c r="C13" s="470"/>
      <c r="D13" s="272"/>
      <c r="E13" s="272"/>
      <c r="F13" s="39" t="s">
        <v>31</v>
      </c>
      <c r="G13" s="118">
        <v>0.125</v>
      </c>
      <c r="H13" s="118">
        <v>0.159</v>
      </c>
      <c r="I13" s="118">
        <v>7.5999999999999998E-2</v>
      </c>
      <c r="J13" s="118"/>
      <c r="K13" s="118"/>
      <c r="L13" s="118"/>
      <c r="M13" s="479"/>
      <c r="N13" s="479"/>
      <c r="O13" s="479"/>
      <c r="P13" s="479"/>
      <c r="Q13" s="479"/>
      <c r="R13" s="479"/>
      <c r="S13" s="115">
        <f t="shared" si="0"/>
        <v>0.36000000000000004</v>
      </c>
      <c r="T13" s="265"/>
      <c r="U13" s="484"/>
      <c r="V13" s="485"/>
    </row>
    <row r="14" spans="1:22" s="14" customFormat="1" ht="88.15" customHeight="1" x14ac:dyDescent="0.25">
      <c r="A14" s="263"/>
      <c r="B14" s="264"/>
      <c r="C14" s="470" t="s">
        <v>170</v>
      </c>
      <c r="D14" s="272" t="s">
        <v>153</v>
      </c>
      <c r="E14" s="272"/>
      <c r="F14" s="122" t="s">
        <v>30</v>
      </c>
      <c r="G14" s="118">
        <v>0.08</v>
      </c>
      <c r="H14" s="118">
        <v>0.08</v>
      </c>
      <c r="I14" s="118">
        <v>8.5000000000000006E-2</v>
      </c>
      <c r="J14" s="118">
        <v>8.5000000000000006E-2</v>
      </c>
      <c r="K14" s="118">
        <v>8.5000000000000006E-2</v>
      </c>
      <c r="L14" s="118">
        <v>8.5000000000000006E-2</v>
      </c>
      <c r="M14" s="118">
        <v>8.5000000000000006E-2</v>
      </c>
      <c r="N14" s="118">
        <v>8.5000000000000006E-2</v>
      </c>
      <c r="O14" s="118">
        <v>8.5000000000000006E-2</v>
      </c>
      <c r="P14" s="118">
        <v>8.5000000000000006E-2</v>
      </c>
      <c r="Q14" s="118">
        <v>0.08</v>
      </c>
      <c r="R14" s="118">
        <v>0.08</v>
      </c>
      <c r="S14" s="119">
        <f t="shared" si="0"/>
        <v>0.99999999999999978</v>
      </c>
      <c r="T14" s="265"/>
      <c r="U14" s="487">
        <v>0.1</v>
      </c>
      <c r="V14" s="496" t="s">
        <v>207</v>
      </c>
    </row>
    <row r="15" spans="1:22" s="14" customFormat="1" ht="88.15" customHeight="1" x14ac:dyDescent="0.25">
      <c r="A15" s="263"/>
      <c r="B15" s="264"/>
      <c r="C15" s="470"/>
      <c r="D15" s="272"/>
      <c r="E15" s="272"/>
      <c r="F15" s="39" t="s">
        <v>31</v>
      </c>
      <c r="G15" s="118">
        <v>0.08</v>
      </c>
      <c r="H15" s="118">
        <v>0.08</v>
      </c>
      <c r="I15" s="118" t="s">
        <v>192</v>
      </c>
      <c r="J15" s="118"/>
      <c r="K15" s="118"/>
      <c r="L15" s="118"/>
      <c r="M15" s="118"/>
      <c r="N15" s="118"/>
      <c r="O15" s="118"/>
      <c r="P15" s="118"/>
      <c r="Q15" s="475"/>
      <c r="R15" s="475"/>
      <c r="S15" s="115">
        <f t="shared" si="0"/>
        <v>0.16</v>
      </c>
      <c r="T15" s="265"/>
      <c r="U15" s="487"/>
      <c r="V15" s="485"/>
    </row>
    <row r="16" spans="1:22" s="14" customFormat="1" ht="126" customHeight="1" x14ac:dyDescent="0.25">
      <c r="A16" s="309" t="s">
        <v>150</v>
      </c>
      <c r="B16" s="310" t="s">
        <v>155</v>
      </c>
      <c r="C16" s="467" t="s">
        <v>174</v>
      </c>
      <c r="D16" s="302" t="s">
        <v>153</v>
      </c>
      <c r="E16" s="302"/>
      <c r="F16" s="121" t="s">
        <v>30</v>
      </c>
      <c r="G16" s="476">
        <v>0.05</v>
      </c>
      <c r="H16" s="476">
        <v>0.1</v>
      </c>
      <c r="I16" s="476">
        <v>0.05</v>
      </c>
      <c r="J16" s="476">
        <v>0.05</v>
      </c>
      <c r="K16" s="476">
        <v>0.1</v>
      </c>
      <c r="L16" s="476">
        <v>0.1</v>
      </c>
      <c r="M16" s="476">
        <v>0.1</v>
      </c>
      <c r="N16" s="476">
        <v>0.1</v>
      </c>
      <c r="O16" s="476">
        <v>0.1</v>
      </c>
      <c r="P16" s="476">
        <v>0.1</v>
      </c>
      <c r="Q16" s="476">
        <v>0.1</v>
      </c>
      <c r="R16" s="476">
        <v>0.05</v>
      </c>
      <c r="S16" s="114">
        <f t="shared" ref="S16:S23" si="1">SUM(G16:R16)</f>
        <v>0.99999999999999989</v>
      </c>
      <c r="T16" s="303">
        <f>+U16+U18</f>
        <v>0.15000000000000002</v>
      </c>
      <c r="U16" s="488">
        <v>0.1</v>
      </c>
      <c r="V16" s="496" t="s">
        <v>208</v>
      </c>
    </row>
    <row r="17" spans="1:60" s="14" customFormat="1" ht="126" customHeight="1" x14ac:dyDescent="0.25">
      <c r="A17" s="309"/>
      <c r="B17" s="264"/>
      <c r="C17" s="470"/>
      <c r="D17" s="272"/>
      <c r="E17" s="272"/>
      <c r="F17" s="39" t="s">
        <v>31</v>
      </c>
      <c r="G17" s="118">
        <v>0.05</v>
      </c>
      <c r="H17" s="118">
        <v>0.1</v>
      </c>
      <c r="I17" s="118">
        <v>0.05</v>
      </c>
      <c r="J17" s="118"/>
      <c r="K17" s="118"/>
      <c r="L17" s="118"/>
      <c r="M17" s="118"/>
      <c r="N17" s="118"/>
      <c r="O17" s="118"/>
      <c r="P17" s="475"/>
      <c r="Q17" s="475"/>
      <c r="R17" s="475"/>
      <c r="S17" s="115">
        <f t="shared" si="1"/>
        <v>0.2</v>
      </c>
      <c r="T17" s="265"/>
      <c r="U17" s="487"/>
      <c r="V17" s="497"/>
    </row>
    <row r="18" spans="1:60" s="14" customFormat="1" ht="88.15" customHeight="1" x14ac:dyDescent="0.25">
      <c r="A18" s="309"/>
      <c r="B18" s="264"/>
      <c r="C18" s="470" t="s">
        <v>173</v>
      </c>
      <c r="D18" s="272" t="s">
        <v>153</v>
      </c>
      <c r="E18" s="272"/>
      <c r="F18" s="122" t="s">
        <v>30</v>
      </c>
      <c r="G18" s="118">
        <v>0.08</v>
      </c>
      <c r="H18" s="118">
        <v>0.08</v>
      </c>
      <c r="I18" s="118">
        <v>8.5000000000000006E-2</v>
      </c>
      <c r="J18" s="118">
        <v>8.5000000000000006E-2</v>
      </c>
      <c r="K18" s="118">
        <v>8.5000000000000006E-2</v>
      </c>
      <c r="L18" s="118">
        <v>8.5000000000000006E-2</v>
      </c>
      <c r="M18" s="118">
        <v>8.5000000000000006E-2</v>
      </c>
      <c r="N18" s="118">
        <v>8.5000000000000006E-2</v>
      </c>
      <c r="O18" s="118">
        <v>8.5000000000000006E-2</v>
      </c>
      <c r="P18" s="118">
        <v>8.5000000000000006E-2</v>
      </c>
      <c r="Q18" s="118">
        <v>0.08</v>
      </c>
      <c r="R18" s="118">
        <v>0.08</v>
      </c>
      <c r="S18" s="119">
        <f t="shared" si="1"/>
        <v>0.99999999999999978</v>
      </c>
      <c r="T18" s="265"/>
      <c r="U18" s="487">
        <v>0.05</v>
      </c>
      <c r="V18" s="496" t="s">
        <v>203</v>
      </c>
    </row>
    <row r="19" spans="1:60" s="14" customFormat="1" ht="88.15" customHeight="1" x14ac:dyDescent="0.25">
      <c r="A19" s="309"/>
      <c r="B19" s="264"/>
      <c r="C19" s="470"/>
      <c r="D19" s="272"/>
      <c r="E19" s="272"/>
      <c r="F19" s="39" t="s">
        <v>31</v>
      </c>
      <c r="G19" s="118">
        <v>0.08</v>
      </c>
      <c r="H19" s="118">
        <v>0.08</v>
      </c>
      <c r="I19" s="118">
        <v>8.5000000000000006E-2</v>
      </c>
      <c r="J19" s="118"/>
      <c r="K19" s="118"/>
      <c r="L19" s="118"/>
      <c r="M19" s="118"/>
      <c r="N19" s="118"/>
      <c r="O19" s="118"/>
      <c r="P19" s="118"/>
      <c r="Q19" s="475"/>
      <c r="R19" s="475"/>
      <c r="S19" s="115">
        <f t="shared" si="1"/>
        <v>0.245</v>
      </c>
      <c r="T19" s="265"/>
      <c r="U19" s="487"/>
      <c r="V19" s="497"/>
    </row>
    <row r="20" spans="1:60" s="14" customFormat="1" ht="129" customHeight="1" x14ac:dyDescent="0.25">
      <c r="A20" s="309"/>
      <c r="B20" s="311" t="s">
        <v>147</v>
      </c>
      <c r="C20" s="471" t="s">
        <v>165</v>
      </c>
      <c r="D20" s="302" t="s">
        <v>153</v>
      </c>
      <c r="E20" s="307"/>
      <c r="F20" s="121" t="s">
        <v>30</v>
      </c>
      <c r="G20" s="476">
        <v>0.11</v>
      </c>
      <c r="H20" s="476">
        <v>0.1</v>
      </c>
      <c r="I20" s="476">
        <v>0.05</v>
      </c>
      <c r="J20" s="476">
        <v>0.1</v>
      </c>
      <c r="K20" s="476">
        <v>7.0000000000000007E-2</v>
      </c>
      <c r="L20" s="476">
        <v>0.05</v>
      </c>
      <c r="M20" s="476">
        <v>0.1</v>
      </c>
      <c r="N20" s="476">
        <v>7.0000000000000007E-2</v>
      </c>
      <c r="O20" s="476">
        <v>0.05</v>
      </c>
      <c r="P20" s="475">
        <v>0.1</v>
      </c>
      <c r="Q20" s="476">
        <v>0.1</v>
      </c>
      <c r="R20" s="476">
        <v>0.1</v>
      </c>
      <c r="S20" s="114">
        <f t="shared" si="1"/>
        <v>0.99999999999999989</v>
      </c>
      <c r="T20" s="271">
        <v>0.16</v>
      </c>
      <c r="U20" s="489">
        <v>7.0000000000000007E-2</v>
      </c>
      <c r="V20" s="498" t="s">
        <v>186</v>
      </c>
    </row>
    <row r="21" spans="1:60" s="14" customFormat="1" ht="129" customHeight="1" x14ac:dyDescent="0.25">
      <c r="A21" s="309"/>
      <c r="B21" s="311"/>
      <c r="C21" s="472"/>
      <c r="D21" s="272"/>
      <c r="E21" s="298"/>
      <c r="F21" s="39" t="s">
        <v>31</v>
      </c>
      <c r="G21" s="476">
        <v>0.11</v>
      </c>
      <c r="H21" s="476">
        <v>0.1</v>
      </c>
      <c r="I21" s="476">
        <v>0.05</v>
      </c>
      <c r="J21" s="118"/>
      <c r="K21" s="118"/>
      <c r="L21" s="118"/>
      <c r="M21" s="118"/>
      <c r="N21" s="118"/>
      <c r="O21" s="118"/>
      <c r="P21" s="476"/>
      <c r="Q21" s="475"/>
      <c r="R21" s="475"/>
      <c r="S21" s="115">
        <f t="shared" si="1"/>
        <v>0.26</v>
      </c>
      <c r="T21" s="304"/>
      <c r="U21" s="490"/>
      <c r="V21" s="499"/>
    </row>
    <row r="22" spans="1:60" s="14" customFormat="1" ht="84" customHeight="1" x14ac:dyDescent="0.25">
      <c r="A22" s="309"/>
      <c r="B22" s="311"/>
      <c r="C22" s="473" t="s">
        <v>166</v>
      </c>
      <c r="D22" s="302" t="s">
        <v>153</v>
      </c>
      <c r="E22" s="307"/>
      <c r="F22" s="121" t="s">
        <v>30</v>
      </c>
      <c r="G22" s="475">
        <v>0</v>
      </c>
      <c r="H22" s="475">
        <v>0.3</v>
      </c>
      <c r="I22" s="475">
        <v>0</v>
      </c>
      <c r="J22" s="475">
        <v>0.2</v>
      </c>
      <c r="K22" s="475">
        <v>0</v>
      </c>
      <c r="L22" s="475">
        <v>0</v>
      </c>
      <c r="M22" s="475">
        <v>0.3</v>
      </c>
      <c r="N22" s="475">
        <v>0</v>
      </c>
      <c r="O22" s="475">
        <v>0</v>
      </c>
      <c r="P22" s="475">
        <v>0.2</v>
      </c>
      <c r="Q22" s="475">
        <v>0</v>
      </c>
      <c r="R22" s="475">
        <v>0</v>
      </c>
      <c r="S22" s="119">
        <f t="shared" si="1"/>
        <v>1</v>
      </c>
      <c r="T22" s="304"/>
      <c r="U22" s="491">
        <v>2.5000000000000001E-2</v>
      </c>
      <c r="V22" s="500" t="s">
        <v>184</v>
      </c>
    </row>
    <row r="23" spans="1:60" s="14" customFormat="1" ht="84" customHeight="1" x14ac:dyDescent="0.25">
      <c r="A23" s="309"/>
      <c r="B23" s="311"/>
      <c r="C23" s="473"/>
      <c r="D23" s="272"/>
      <c r="E23" s="298"/>
      <c r="F23" s="39" t="s">
        <v>31</v>
      </c>
      <c r="G23" s="118"/>
      <c r="H23" s="118">
        <v>0.3</v>
      </c>
      <c r="I23" s="118"/>
      <c r="J23" s="118"/>
      <c r="K23" s="118"/>
      <c r="L23" s="118"/>
      <c r="M23" s="475"/>
      <c r="N23" s="475"/>
      <c r="O23" s="475"/>
      <c r="P23" s="475"/>
      <c r="Q23" s="475"/>
      <c r="R23" s="475"/>
      <c r="S23" s="115">
        <f t="shared" si="1"/>
        <v>0.3</v>
      </c>
      <c r="T23" s="304"/>
      <c r="U23" s="492"/>
      <c r="V23" s="501"/>
    </row>
    <row r="24" spans="1:60" s="11" customFormat="1" ht="80.45" customHeight="1" x14ac:dyDescent="0.25">
      <c r="A24" s="309"/>
      <c r="B24" s="311"/>
      <c r="C24" s="473" t="s">
        <v>171</v>
      </c>
      <c r="D24" s="272" t="s">
        <v>153</v>
      </c>
      <c r="E24" s="298"/>
      <c r="F24" s="122" t="s">
        <v>30</v>
      </c>
      <c r="G24" s="475">
        <v>0</v>
      </c>
      <c r="H24" s="475">
        <v>0.25</v>
      </c>
      <c r="I24" s="475">
        <v>0</v>
      </c>
      <c r="J24" s="475">
        <v>0</v>
      </c>
      <c r="K24" s="475">
        <v>0.25</v>
      </c>
      <c r="L24" s="475">
        <v>0</v>
      </c>
      <c r="M24" s="475">
        <v>0</v>
      </c>
      <c r="N24" s="475">
        <v>0.25</v>
      </c>
      <c r="O24" s="475">
        <v>0</v>
      </c>
      <c r="P24" s="475">
        <v>0</v>
      </c>
      <c r="Q24" s="475">
        <v>0.25</v>
      </c>
      <c r="R24" s="475">
        <v>0</v>
      </c>
      <c r="S24" s="119">
        <f>SUM(G24:Q24)</f>
        <v>1</v>
      </c>
      <c r="T24" s="304"/>
      <c r="U24" s="491">
        <v>6.5000000000000002E-2</v>
      </c>
      <c r="V24" s="502" t="s">
        <v>185</v>
      </c>
      <c r="W24" s="14"/>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row>
    <row r="25" spans="1:60" s="11" customFormat="1" ht="80.45" customHeight="1" thickBot="1" x14ac:dyDescent="0.3">
      <c r="A25" s="309"/>
      <c r="B25" s="311"/>
      <c r="C25" s="473"/>
      <c r="D25" s="272"/>
      <c r="E25" s="298"/>
      <c r="F25" s="39" t="s">
        <v>31</v>
      </c>
      <c r="G25" s="118">
        <v>0</v>
      </c>
      <c r="H25" s="118">
        <v>0.25</v>
      </c>
      <c r="I25" s="118">
        <v>0</v>
      </c>
      <c r="J25" s="118"/>
      <c r="K25" s="118"/>
      <c r="L25" s="118"/>
      <c r="M25" s="475"/>
      <c r="N25" s="475"/>
      <c r="O25" s="475"/>
      <c r="P25" s="475"/>
      <c r="Q25" s="475"/>
      <c r="R25" s="475"/>
      <c r="S25" s="115">
        <f>SUM(G25:R25)</f>
        <v>0.25</v>
      </c>
      <c r="T25" s="303"/>
      <c r="U25" s="493"/>
      <c r="V25" s="503"/>
      <c r="W25" s="14"/>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row>
    <row r="26" spans="1:60" s="11" customFormat="1" ht="118.15" customHeight="1" x14ac:dyDescent="0.25">
      <c r="A26" s="309"/>
      <c r="B26" s="264" t="s">
        <v>148</v>
      </c>
      <c r="C26" s="470" t="s">
        <v>172</v>
      </c>
      <c r="D26" s="302" t="s">
        <v>153</v>
      </c>
      <c r="E26" s="307"/>
      <c r="F26" s="121" t="s">
        <v>30</v>
      </c>
      <c r="G26" s="480">
        <v>0.02</v>
      </c>
      <c r="H26" s="480">
        <v>0.12</v>
      </c>
      <c r="I26" s="480">
        <v>0.12</v>
      </c>
      <c r="J26" s="480">
        <v>0.09</v>
      </c>
      <c r="K26" s="480">
        <v>0.09</v>
      </c>
      <c r="L26" s="480">
        <v>0.09</v>
      </c>
      <c r="M26" s="480">
        <v>0.09</v>
      </c>
      <c r="N26" s="480">
        <v>0.09</v>
      </c>
      <c r="O26" s="480">
        <v>0.08</v>
      </c>
      <c r="P26" s="480">
        <v>7.0000000000000007E-2</v>
      </c>
      <c r="Q26" s="480">
        <v>7.0000000000000007E-2</v>
      </c>
      <c r="R26" s="480">
        <v>7.0000000000000007E-2</v>
      </c>
      <c r="S26" s="119">
        <f>SUM(G26:R26)</f>
        <v>1</v>
      </c>
      <c r="T26" s="305">
        <v>7.0000000000000007E-2</v>
      </c>
      <c r="U26" s="494">
        <f>+T26</f>
        <v>7.0000000000000007E-2</v>
      </c>
      <c r="V26" s="504" t="s">
        <v>187</v>
      </c>
      <c r="W26" s="14"/>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row>
    <row r="27" spans="1:60" s="11" customFormat="1" ht="118.15" customHeight="1" thickBot="1" x14ac:dyDescent="0.3">
      <c r="A27" s="309"/>
      <c r="B27" s="264"/>
      <c r="C27" s="470"/>
      <c r="D27" s="272"/>
      <c r="E27" s="298"/>
      <c r="F27" s="39" t="s">
        <v>31</v>
      </c>
      <c r="G27" s="480">
        <v>0.02</v>
      </c>
      <c r="H27" s="480">
        <v>0.12</v>
      </c>
      <c r="I27" s="480">
        <v>0.12</v>
      </c>
      <c r="J27" s="481"/>
      <c r="K27" s="481"/>
      <c r="L27" s="481"/>
      <c r="M27" s="118"/>
      <c r="N27" s="118"/>
      <c r="O27" s="118"/>
      <c r="P27" s="480"/>
      <c r="Q27" s="480"/>
      <c r="R27" s="480"/>
      <c r="S27" s="115">
        <f>SUM(G27:R27)</f>
        <v>0.26</v>
      </c>
      <c r="T27" s="306"/>
      <c r="U27" s="495"/>
      <c r="V27" s="505"/>
      <c r="W27" s="14"/>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row>
    <row r="28" spans="1:60" s="16" customFormat="1" ht="18.75" customHeight="1" thickBot="1" x14ac:dyDescent="0.3">
      <c r="A28" s="308" t="s">
        <v>32</v>
      </c>
      <c r="B28" s="296"/>
      <c r="C28" s="296"/>
      <c r="D28" s="291"/>
      <c r="E28" s="291"/>
      <c r="F28" s="291"/>
      <c r="G28" s="296"/>
      <c r="H28" s="296"/>
      <c r="I28" s="296"/>
      <c r="J28" s="296"/>
      <c r="K28" s="296"/>
      <c r="L28" s="296"/>
      <c r="M28" s="296"/>
      <c r="N28" s="296"/>
      <c r="O28" s="296"/>
      <c r="P28" s="296"/>
      <c r="Q28" s="296"/>
      <c r="R28" s="296"/>
      <c r="S28" s="296"/>
      <c r="T28" s="120">
        <f>SUM(T8:T27)</f>
        <v>1</v>
      </c>
      <c r="U28" s="120">
        <f>SUM(U8:U27)</f>
        <v>1.0000000000000002</v>
      </c>
      <c r="V28" s="67"/>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row>
    <row r="29" spans="1:60" s="16" customFormat="1" ht="30.75" customHeight="1" x14ac:dyDescent="0.25">
      <c r="A29" s="17"/>
      <c r="B29" s="17"/>
      <c r="C29" s="25"/>
      <c r="D29" s="17"/>
      <c r="E29" s="17"/>
      <c r="F29" s="17"/>
      <c r="G29" s="18"/>
      <c r="H29" s="18"/>
      <c r="I29" s="18"/>
      <c r="J29" s="18"/>
      <c r="K29" s="18"/>
      <c r="L29" s="18"/>
      <c r="M29" s="18"/>
      <c r="N29" s="18"/>
      <c r="O29" s="18"/>
      <c r="P29" s="18"/>
      <c r="Q29" s="18"/>
      <c r="R29" s="18"/>
      <c r="S29" s="18"/>
      <c r="T29" s="19"/>
      <c r="U29" s="19"/>
      <c r="V29" s="68" t="s">
        <v>131</v>
      </c>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row>
    <row r="30" spans="1:60" ht="29.25" customHeight="1" x14ac:dyDescent="0.25">
      <c r="A30" s="14"/>
      <c r="B30" s="14"/>
      <c r="C30" s="26"/>
      <c r="D30" s="14"/>
      <c r="E30" s="14"/>
      <c r="F30" s="14"/>
      <c r="G30" s="14"/>
      <c r="H30" s="14"/>
      <c r="I30" s="14"/>
      <c r="J30" s="14"/>
      <c r="K30" s="14"/>
      <c r="L30" s="14"/>
      <c r="M30" s="14"/>
      <c r="N30" s="20"/>
      <c r="O30" s="20"/>
      <c r="P30" s="20"/>
      <c r="Q30" s="20"/>
      <c r="R30" s="20"/>
      <c r="S30" s="20"/>
      <c r="T30" s="20"/>
      <c r="U30" s="20"/>
    </row>
    <row r="31" spans="1:60" x14ac:dyDescent="0.25">
      <c r="A31" s="14"/>
      <c r="B31" s="14"/>
      <c r="C31" s="26"/>
      <c r="D31" s="14"/>
      <c r="E31" s="14"/>
      <c r="F31" s="14"/>
      <c r="G31" s="14"/>
      <c r="H31" s="14"/>
      <c r="I31" s="14"/>
      <c r="J31" s="14"/>
      <c r="K31" s="14"/>
      <c r="L31" s="14"/>
      <c r="M31" s="14"/>
      <c r="N31" s="20"/>
      <c r="O31" s="20"/>
      <c r="P31" s="20"/>
      <c r="Q31" s="20"/>
      <c r="R31" s="20"/>
      <c r="S31" s="20"/>
      <c r="T31" s="20"/>
      <c r="U31" s="20"/>
    </row>
    <row r="32" spans="1:60" x14ac:dyDescent="0.25">
      <c r="A32" s="14"/>
      <c r="B32" s="14"/>
      <c r="C32" s="26"/>
      <c r="D32" s="14"/>
      <c r="E32" s="14"/>
      <c r="F32" s="14"/>
      <c r="G32" s="14"/>
      <c r="H32" s="14"/>
      <c r="I32" s="14"/>
      <c r="J32" s="14"/>
      <c r="K32" s="14"/>
      <c r="L32" s="14"/>
      <c r="M32" s="14"/>
      <c r="N32" s="20"/>
      <c r="O32" s="20"/>
      <c r="P32" s="20"/>
      <c r="Q32" s="20"/>
      <c r="R32" s="20"/>
      <c r="S32" s="20"/>
      <c r="T32" s="20"/>
      <c r="U32" s="20"/>
    </row>
    <row r="33" spans="1:21" x14ac:dyDescent="0.25">
      <c r="A33" s="14"/>
      <c r="B33" s="14"/>
      <c r="C33" s="26"/>
      <c r="D33" s="14"/>
      <c r="E33" s="14"/>
      <c r="F33" s="14"/>
      <c r="G33" s="14"/>
      <c r="H33" s="14"/>
      <c r="I33" s="14"/>
      <c r="J33" s="14"/>
      <c r="K33" s="14"/>
      <c r="L33" s="14"/>
      <c r="M33" s="14"/>
      <c r="N33" s="20"/>
      <c r="O33" s="20"/>
      <c r="P33" s="20"/>
      <c r="Q33" s="20"/>
      <c r="R33" s="20"/>
      <c r="S33" s="20"/>
      <c r="T33" s="20"/>
      <c r="U33" s="20"/>
    </row>
    <row r="34" spans="1:21" x14ac:dyDescent="0.25">
      <c r="A34" s="14"/>
      <c r="B34" s="14"/>
      <c r="C34" s="26"/>
      <c r="D34" s="14"/>
      <c r="E34" s="14"/>
      <c r="F34" s="14"/>
      <c r="G34" s="14"/>
      <c r="H34" s="14"/>
      <c r="I34" s="14"/>
      <c r="J34" s="14"/>
      <c r="K34" s="14"/>
      <c r="L34" s="14"/>
      <c r="M34" s="14"/>
      <c r="N34" s="20"/>
      <c r="O34" s="20"/>
      <c r="P34" s="20"/>
      <c r="Q34" s="20"/>
      <c r="R34" s="20"/>
      <c r="S34" s="20"/>
      <c r="T34" s="20"/>
      <c r="U34" s="20"/>
    </row>
    <row r="35" spans="1:21" x14ac:dyDescent="0.25">
      <c r="A35" s="14"/>
      <c r="B35" s="14"/>
      <c r="C35" s="26"/>
      <c r="D35" s="14"/>
      <c r="E35" s="14"/>
      <c r="F35" s="14"/>
      <c r="G35" s="14"/>
      <c r="H35" s="14"/>
      <c r="I35" s="14"/>
      <c r="J35" s="14"/>
      <c r="K35" s="14"/>
      <c r="L35" s="14"/>
      <c r="M35" s="14"/>
      <c r="N35" s="20"/>
      <c r="O35" s="20"/>
      <c r="P35" s="20"/>
      <c r="Q35" s="20"/>
      <c r="R35" s="20"/>
      <c r="S35" s="20"/>
      <c r="T35" s="20"/>
      <c r="U35" s="20"/>
    </row>
    <row r="36" spans="1:21" x14ac:dyDescent="0.25">
      <c r="A36" s="14"/>
      <c r="B36" s="14"/>
      <c r="C36" s="26"/>
      <c r="D36" s="14"/>
      <c r="E36" s="14"/>
      <c r="F36" s="14"/>
      <c r="G36" s="14"/>
      <c r="H36" s="14"/>
      <c r="I36" s="14"/>
      <c r="J36" s="14"/>
      <c r="K36" s="14"/>
      <c r="L36" s="14"/>
      <c r="M36" s="14"/>
      <c r="N36" s="20"/>
      <c r="O36" s="20"/>
      <c r="P36" s="20"/>
      <c r="Q36" s="20"/>
      <c r="R36" s="20"/>
      <c r="S36" s="20"/>
      <c r="T36" s="20"/>
      <c r="U36" s="20"/>
    </row>
    <row r="37" spans="1:21" x14ac:dyDescent="0.25">
      <c r="A37" s="14"/>
      <c r="B37" s="14"/>
      <c r="C37" s="26"/>
      <c r="D37" s="14"/>
      <c r="E37" s="14"/>
      <c r="F37" s="14"/>
      <c r="G37" s="14"/>
      <c r="H37" s="14"/>
      <c r="I37" s="14"/>
      <c r="J37" s="14"/>
      <c r="K37" s="14"/>
      <c r="L37" s="14"/>
      <c r="M37" s="14"/>
      <c r="N37" s="20"/>
      <c r="O37" s="20"/>
      <c r="P37" s="20"/>
      <c r="Q37" s="20"/>
      <c r="R37" s="20"/>
      <c r="S37" s="20"/>
      <c r="T37" s="20"/>
      <c r="U37" s="20"/>
    </row>
    <row r="38" spans="1:21" x14ac:dyDescent="0.25">
      <c r="A38" s="14"/>
      <c r="B38" s="14"/>
      <c r="C38" s="26"/>
      <c r="D38" s="14"/>
      <c r="E38" s="14"/>
      <c r="F38" s="14"/>
      <c r="G38" s="14"/>
      <c r="H38" s="14"/>
      <c r="I38" s="14"/>
      <c r="J38" s="14"/>
      <c r="K38" s="14"/>
      <c r="L38" s="14"/>
      <c r="M38" s="14"/>
      <c r="N38" s="20"/>
      <c r="O38" s="20"/>
      <c r="P38" s="20"/>
      <c r="Q38" s="20"/>
      <c r="R38" s="20"/>
      <c r="S38" s="20"/>
      <c r="T38" s="20"/>
      <c r="U38" s="20"/>
    </row>
    <row r="39" spans="1:21" x14ac:dyDescent="0.25">
      <c r="A39" s="14"/>
      <c r="B39" s="14"/>
      <c r="C39" s="26"/>
      <c r="D39" s="14"/>
      <c r="E39" s="14"/>
      <c r="F39" s="14"/>
      <c r="G39" s="14"/>
      <c r="H39" s="14"/>
      <c r="I39" s="14"/>
      <c r="J39" s="14"/>
      <c r="K39" s="14"/>
      <c r="L39" s="14"/>
      <c r="M39" s="14"/>
      <c r="N39" s="20"/>
      <c r="O39" s="20"/>
      <c r="P39" s="20"/>
      <c r="Q39" s="20"/>
      <c r="R39" s="20"/>
      <c r="S39" s="20"/>
      <c r="T39" s="20"/>
      <c r="U39" s="20"/>
    </row>
    <row r="40" spans="1:21" x14ac:dyDescent="0.25">
      <c r="A40" s="14"/>
      <c r="B40" s="14"/>
      <c r="C40" s="26"/>
      <c r="D40" s="14"/>
      <c r="E40" s="14"/>
      <c r="F40" s="14"/>
      <c r="G40" s="14"/>
      <c r="H40" s="14"/>
      <c r="I40" s="14"/>
      <c r="J40" s="14"/>
      <c r="K40" s="14"/>
      <c r="L40" s="14"/>
      <c r="M40" s="14"/>
      <c r="N40" s="20"/>
      <c r="O40" s="20"/>
      <c r="P40" s="20"/>
      <c r="Q40" s="20"/>
      <c r="R40" s="20"/>
      <c r="S40" s="20"/>
      <c r="T40" s="20"/>
      <c r="U40" s="20"/>
    </row>
    <row r="41" spans="1:21" x14ac:dyDescent="0.25">
      <c r="A41" s="14"/>
      <c r="B41" s="14"/>
      <c r="C41" s="26"/>
      <c r="D41" s="14"/>
      <c r="E41" s="14"/>
      <c r="F41" s="14"/>
      <c r="G41" s="14"/>
      <c r="H41" s="14"/>
      <c r="I41" s="14"/>
      <c r="J41" s="14"/>
      <c r="K41" s="14"/>
      <c r="L41" s="14"/>
      <c r="M41" s="14"/>
      <c r="N41" s="20"/>
      <c r="O41" s="20"/>
      <c r="P41" s="20"/>
      <c r="Q41" s="20"/>
      <c r="R41" s="20"/>
      <c r="S41" s="20"/>
      <c r="T41" s="20"/>
      <c r="U41" s="20"/>
    </row>
    <row r="42" spans="1:21" x14ac:dyDescent="0.25">
      <c r="A42" s="14"/>
      <c r="B42" s="14"/>
      <c r="C42" s="26"/>
      <c r="D42" s="14"/>
      <c r="E42" s="14"/>
      <c r="F42" s="14"/>
      <c r="G42" s="14"/>
      <c r="H42" s="14"/>
      <c r="I42" s="14"/>
      <c r="J42" s="14"/>
      <c r="K42" s="14"/>
      <c r="L42" s="14"/>
      <c r="M42" s="14"/>
      <c r="N42" s="20"/>
      <c r="O42" s="20"/>
      <c r="P42" s="20"/>
      <c r="Q42" s="20"/>
      <c r="R42" s="20"/>
      <c r="S42" s="20"/>
      <c r="T42" s="20"/>
      <c r="U42" s="20"/>
    </row>
    <row r="43" spans="1:21" x14ac:dyDescent="0.25">
      <c r="A43" s="14"/>
      <c r="B43" s="14"/>
      <c r="C43" s="26"/>
      <c r="D43" s="14"/>
      <c r="E43" s="14"/>
      <c r="F43" s="14"/>
      <c r="G43" s="14"/>
      <c r="H43" s="14"/>
      <c r="I43" s="14"/>
      <c r="J43" s="14"/>
      <c r="K43" s="14"/>
      <c r="L43" s="14"/>
      <c r="M43" s="14"/>
      <c r="N43" s="20"/>
      <c r="O43" s="20"/>
      <c r="P43" s="20"/>
      <c r="Q43" s="20"/>
      <c r="R43" s="20"/>
      <c r="S43" s="20"/>
      <c r="T43" s="20"/>
      <c r="U43" s="20"/>
    </row>
    <row r="44" spans="1:21" x14ac:dyDescent="0.25">
      <c r="A44" s="14"/>
      <c r="B44" s="14"/>
      <c r="C44" s="26"/>
      <c r="D44" s="14"/>
      <c r="E44" s="14"/>
      <c r="F44" s="14"/>
      <c r="G44" s="14"/>
      <c r="H44" s="14"/>
      <c r="I44" s="14"/>
      <c r="J44" s="14"/>
      <c r="K44" s="14"/>
      <c r="L44" s="14"/>
      <c r="M44" s="14"/>
      <c r="N44" s="20"/>
      <c r="O44" s="20"/>
      <c r="P44" s="20"/>
      <c r="Q44" s="20"/>
      <c r="R44" s="20"/>
      <c r="S44" s="20"/>
      <c r="T44" s="20"/>
      <c r="U44" s="20"/>
    </row>
    <row r="45" spans="1:21" x14ac:dyDescent="0.25">
      <c r="A45" s="14"/>
      <c r="B45" s="14"/>
      <c r="C45" s="26"/>
      <c r="D45" s="14"/>
      <c r="E45" s="14"/>
      <c r="F45" s="14"/>
      <c r="G45" s="14"/>
      <c r="H45" s="14"/>
      <c r="I45" s="14"/>
      <c r="J45" s="14"/>
      <c r="K45" s="14"/>
      <c r="L45" s="14"/>
      <c r="M45" s="14"/>
      <c r="N45" s="20"/>
      <c r="O45" s="20"/>
      <c r="P45" s="20"/>
      <c r="Q45" s="20"/>
      <c r="R45" s="20"/>
      <c r="S45" s="20"/>
      <c r="T45" s="20"/>
      <c r="U45" s="20"/>
    </row>
    <row r="46" spans="1:21" x14ac:dyDescent="0.25">
      <c r="A46" s="14"/>
      <c r="B46" s="14"/>
      <c r="C46" s="26"/>
      <c r="D46" s="14"/>
      <c r="E46" s="14"/>
      <c r="F46" s="14"/>
      <c r="G46" s="14"/>
      <c r="H46" s="14"/>
      <c r="I46" s="14"/>
      <c r="J46" s="14"/>
      <c r="K46" s="14"/>
      <c r="L46" s="14"/>
      <c r="M46" s="14"/>
      <c r="N46" s="20"/>
      <c r="O46" s="20"/>
      <c r="P46" s="20"/>
      <c r="Q46" s="20"/>
      <c r="R46" s="20"/>
      <c r="S46" s="20"/>
      <c r="T46" s="20"/>
      <c r="U46" s="20"/>
    </row>
    <row r="47" spans="1:21" x14ac:dyDescent="0.25">
      <c r="A47" s="14"/>
      <c r="B47" s="14"/>
      <c r="C47" s="26"/>
      <c r="D47" s="14"/>
      <c r="E47" s="14"/>
      <c r="F47" s="14"/>
      <c r="G47" s="14"/>
      <c r="H47" s="14"/>
      <c r="I47" s="14"/>
      <c r="J47" s="14"/>
      <c r="K47" s="14"/>
      <c r="L47" s="14"/>
      <c r="M47" s="14"/>
      <c r="N47" s="20"/>
      <c r="O47" s="20"/>
      <c r="P47" s="20"/>
      <c r="Q47" s="20"/>
      <c r="R47" s="20"/>
      <c r="S47" s="20"/>
      <c r="T47" s="20"/>
      <c r="U47" s="20"/>
    </row>
    <row r="48" spans="1:21" x14ac:dyDescent="0.25">
      <c r="A48" s="14"/>
      <c r="B48" s="14"/>
      <c r="C48" s="26"/>
      <c r="D48" s="14"/>
      <c r="E48" s="14"/>
      <c r="F48" s="14"/>
      <c r="G48" s="14"/>
      <c r="H48" s="14"/>
      <c r="I48" s="14"/>
      <c r="J48" s="14"/>
      <c r="K48" s="14"/>
      <c r="L48" s="14"/>
      <c r="M48" s="14"/>
      <c r="N48" s="20"/>
      <c r="O48" s="20"/>
      <c r="P48" s="20"/>
      <c r="Q48" s="20"/>
      <c r="R48" s="20"/>
      <c r="S48" s="20"/>
      <c r="T48" s="20"/>
      <c r="U48" s="20"/>
    </row>
    <row r="49" spans="1:21" x14ac:dyDescent="0.25">
      <c r="A49" s="14"/>
      <c r="B49" s="14"/>
      <c r="C49" s="26"/>
      <c r="D49" s="14"/>
      <c r="E49" s="14"/>
      <c r="F49" s="14"/>
      <c r="G49" s="14"/>
      <c r="H49" s="14"/>
      <c r="I49" s="14"/>
      <c r="J49" s="14"/>
      <c r="K49" s="14"/>
      <c r="L49" s="14"/>
      <c r="M49" s="14"/>
      <c r="N49" s="20"/>
      <c r="O49" s="20"/>
      <c r="P49" s="20"/>
      <c r="Q49" s="20"/>
      <c r="R49" s="20"/>
      <c r="S49" s="20"/>
      <c r="T49" s="20"/>
      <c r="U49" s="20"/>
    </row>
    <row r="50" spans="1:21" x14ac:dyDescent="0.25">
      <c r="A50" s="14"/>
      <c r="B50" s="14"/>
      <c r="C50" s="26"/>
      <c r="D50" s="14"/>
      <c r="E50" s="14"/>
      <c r="F50" s="14"/>
      <c r="G50" s="14"/>
      <c r="H50" s="14"/>
      <c r="I50" s="14"/>
      <c r="J50" s="14"/>
      <c r="K50" s="14"/>
      <c r="L50" s="14"/>
      <c r="M50" s="14"/>
      <c r="N50" s="20"/>
      <c r="O50" s="20"/>
      <c r="P50" s="20"/>
      <c r="Q50" s="20"/>
      <c r="R50" s="20"/>
      <c r="S50" s="20"/>
      <c r="T50" s="20"/>
      <c r="U50" s="20"/>
    </row>
    <row r="51" spans="1:21" x14ac:dyDescent="0.25">
      <c r="A51" s="14"/>
      <c r="B51" s="14"/>
      <c r="C51" s="26"/>
      <c r="D51" s="14"/>
      <c r="E51" s="14"/>
      <c r="F51" s="14"/>
      <c r="G51" s="14"/>
      <c r="H51" s="14"/>
      <c r="I51" s="14"/>
      <c r="J51" s="14"/>
      <c r="K51" s="14"/>
      <c r="L51" s="14"/>
      <c r="M51" s="14"/>
      <c r="N51" s="20"/>
      <c r="O51" s="20"/>
      <c r="P51" s="20"/>
      <c r="Q51" s="20"/>
      <c r="R51" s="20"/>
      <c r="S51" s="20"/>
      <c r="T51" s="20"/>
      <c r="U51" s="20"/>
    </row>
    <row r="52" spans="1:21" x14ac:dyDescent="0.25">
      <c r="A52" s="14"/>
      <c r="B52" s="14"/>
      <c r="C52" s="26"/>
      <c r="D52" s="14"/>
      <c r="E52" s="14"/>
      <c r="F52" s="14"/>
      <c r="G52" s="14"/>
      <c r="H52" s="14"/>
      <c r="I52" s="14"/>
      <c r="J52" s="14"/>
      <c r="K52" s="14"/>
      <c r="L52" s="14"/>
      <c r="M52" s="14"/>
      <c r="N52" s="20"/>
      <c r="O52" s="20"/>
      <c r="P52" s="20"/>
      <c r="Q52" s="20"/>
      <c r="R52" s="20"/>
      <c r="S52" s="20"/>
      <c r="T52" s="20"/>
      <c r="U52" s="20"/>
    </row>
    <row r="53" spans="1:21" x14ac:dyDescent="0.25">
      <c r="A53" s="14"/>
      <c r="B53" s="14"/>
      <c r="C53" s="26"/>
      <c r="D53" s="14"/>
      <c r="E53" s="14"/>
      <c r="F53" s="14"/>
      <c r="G53" s="14"/>
      <c r="H53" s="14"/>
      <c r="I53" s="14"/>
      <c r="J53" s="14"/>
      <c r="K53" s="14"/>
      <c r="L53" s="14"/>
      <c r="M53" s="14"/>
      <c r="N53" s="20"/>
      <c r="O53" s="20"/>
      <c r="P53" s="20"/>
      <c r="Q53" s="20"/>
      <c r="R53" s="20"/>
      <c r="S53" s="20"/>
      <c r="T53" s="20"/>
      <c r="U53" s="20"/>
    </row>
    <row r="54" spans="1:21" x14ac:dyDescent="0.25">
      <c r="A54" s="14"/>
      <c r="B54" s="14"/>
      <c r="C54" s="26"/>
      <c r="D54" s="14"/>
      <c r="E54" s="14"/>
      <c r="F54" s="14"/>
      <c r="G54" s="14"/>
      <c r="H54" s="14"/>
      <c r="I54" s="14"/>
      <c r="J54" s="14"/>
      <c r="K54" s="14"/>
      <c r="L54" s="14"/>
      <c r="M54" s="14"/>
      <c r="N54" s="20"/>
      <c r="O54" s="20"/>
      <c r="P54" s="20"/>
      <c r="Q54" s="20"/>
      <c r="R54" s="20"/>
      <c r="S54" s="20"/>
      <c r="T54" s="20"/>
      <c r="U54" s="20"/>
    </row>
    <row r="55" spans="1:21" x14ac:dyDescent="0.25">
      <c r="A55" s="14"/>
      <c r="B55" s="14"/>
      <c r="C55" s="26"/>
      <c r="D55" s="14"/>
      <c r="E55" s="14"/>
      <c r="F55" s="14"/>
      <c r="G55" s="14"/>
      <c r="H55" s="14"/>
      <c r="I55" s="14"/>
      <c r="J55" s="14"/>
      <c r="K55" s="14"/>
      <c r="L55" s="14"/>
      <c r="M55" s="14"/>
      <c r="N55" s="20"/>
      <c r="O55" s="20"/>
      <c r="P55" s="20"/>
      <c r="Q55" s="20"/>
      <c r="R55" s="20"/>
      <c r="S55" s="20"/>
      <c r="T55" s="20"/>
      <c r="U55" s="20"/>
    </row>
    <row r="56" spans="1:21" x14ac:dyDescent="0.25">
      <c r="A56" s="14"/>
      <c r="B56" s="14"/>
      <c r="C56" s="26"/>
      <c r="D56" s="14"/>
      <c r="E56" s="14"/>
      <c r="F56" s="14"/>
      <c r="G56" s="14"/>
      <c r="H56" s="14"/>
      <c r="I56" s="14"/>
      <c r="J56" s="14"/>
      <c r="K56" s="14"/>
      <c r="L56" s="14"/>
      <c r="M56" s="14"/>
      <c r="N56" s="20"/>
      <c r="O56" s="20"/>
      <c r="P56" s="20"/>
      <c r="Q56" s="20"/>
      <c r="R56" s="20"/>
      <c r="S56" s="20"/>
      <c r="T56" s="20"/>
      <c r="U56" s="20"/>
    </row>
    <row r="57" spans="1:21" x14ac:dyDescent="0.25">
      <c r="A57" s="14"/>
      <c r="B57" s="14"/>
      <c r="C57" s="26"/>
      <c r="D57" s="14"/>
      <c r="E57" s="14"/>
      <c r="F57" s="14"/>
      <c r="G57" s="14"/>
      <c r="H57" s="14"/>
      <c r="I57" s="14"/>
      <c r="J57" s="14"/>
      <c r="K57" s="14"/>
      <c r="L57" s="14"/>
      <c r="M57" s="14"/>
      <c r="N57" s="20"/>
      <c r="O57" s="20"/>
      <c r="P57" s="20"/>
      <c r="Q57" s="20"/>
      <c r="R57" s="20"/>
      <c r="S57" s="20"/>
      <c r="T57" s="20"/>
      <c r="U57" s="20"/>
    </row>
    <row r="58" spans="1:21" x14ac:dyDescent="0.25">
      <c r="A58" s="14"/>
      <c r="B58" s="14"/>
      <c r="C58" s="26"/>
      <c r="D58" s="14"/>
      <c r="E58" s="14"/>
      <c r="F58" s="14"/>
      <c r="G58" s="14"/>
      <c r="H58" s="14"/>
      <c r="I58" s="14"/>
      <c r="J58" s="14"/>
      <c r="K58" s="14"/>
      <c r="L58" s="14"/>
      <c r="M58" s="14"/>
      <c r="N58" s="20"/>
      <c r="O58" s="20"/>
      <c r="P58" s="20"/>
      <c r="Q58" s="20"/>
      <c r="R58" s="20"/>
      <c r="S58" s="20"/>
      <c r="T58" s="20"/>
      <c r="U58" s="20"/>
    </row>
    <row r="59" spans="1:21" x14ac:dyDescent="0.25">
      <c r="A59" s="14"/>
      <c r="B59" s="14"/>
      <c r="C59" s="26"/>
      <c r="D59" s="14"/>
      <c r="E59" s="14"/>
      <c r="F59" s="14"/>
      <c r="G59" s="14"/>
      <c r="H59" s="14"/>
      <c r="I59" s="14"/>
      <c r="J59" s="14"/>
      <c r="K59" s="14"/>
      <c r="L59" s="14"/>
      <c r="M59" s="14"/>
      <c r="N59" s="20"/>
      <c r="O59" s="20"/>
      <c r="P59" s="20"/>
      <c r="Q59" s="20"/>
      <c r="R59" s="20"/>
      <c r="S59" s="20"/>
      <c r="T59" s="20"/>
      <c r="U59" s="20"/>
    </row>
    <row r="60" spans="1:21" x14ac:dyDescent="0.25">
      <c r="A60" s="14"/>
      <c r="B60" s="14"/>
      <c r="C60" s="26"/>
      <c r="D60" s="14"/>
      <c r="E60" s="14"/>
      <c r="F60" s="14"/>
      <c r="G60" s="14"/>
      <c r="H60" s="14"/>
      <c r="I60" s="14"/>
      <c r="J60" s="14"/>
      <c r="K60" s="14"/>
      <c r="L60" s="14"/>
      <c r="M60" s="14"/>
      <c r="N60" s="20"/>
      <c r="O60" s="20"/>
      <c r="P60" s="20"/>
      <c r="Q60" s="20"/>
      <c r="R60" s="20"/>
      <c r="S60" s="20"/>
      <c r="T60" s="20"/>
      <c r="U60" s="20"/>
    </row>
    <row r="61" spans="1:21" x14ac:dyDescent="0.25">
      <c r="A61" s="14"/>
      <c r="B61" s="14"/>
      <c r="C61" s="26"/>
      <c r="D61" s="14"/>
      <c r="E61" s="14"/>
      <c r="F61" s="14"/>
      <c r="G61" s="14"/>
      <c r="H61" s="14"/>
      <c r="I61" s="14"/>
      <c r="J61" s="14"/>
      <c r="K61" s="14"/>
      <c r="L61" s="14"/>
      <c r="M61" s="14"/>
      <c r="N61" s="20"/>
      <c r="O61" s="20"/>
      <c r="P61" s="20"/>
      <c r="Q61" s="20"/>
      <c r="R61" s="20"/>
      <c r="S61" s="20"/>
      <c r="T61" s="20"/>
      <c r="U61" s="20"/>
    </row>
    <row r="62" spans="1:21" x14ac:dyDescent="0.25">
      <c r="A62" s="14"/>
      <c r="B62" s="14"/>
      <c r="C62" s="26"/>
      <c r="D62" s="14"/>
      <c r="E62" s="14"/>
      <c r="F62" s="14"/>
      <c r="G62" s="14"/>
      <c r="H62" s="14"/>
      <c r="I62" s="14"/>
      <c r="J62" s="14"/>
      <c r="K62" s="14"/>
      <c r="L62" s="14"/>
      <c r="M62" s="14"/>
      <c r="N62" s="20"/>
      <c r="O62" s="20"/>
      <c r="P62" s="20"/>
      <c r="Q62" s="20"/>
      <c r="R62" s="20"/>
      <c r="S62" s="20"/>
      <c r="T62" s="20"/>
      <c r="U62" s="20"/>
    </row>
    <row r="63" spans="1:21" x14ac:dyDescent="0.25">
      <c r="A63" s="14"/>
      <c r="B63" s="14"/>
      <c r="C63" s="26"/>
      <c r="D63" s="14"/>
      <c r="E63" s="14"/>
      <c r="F63" s="14"/>
      <c r="G63" s="14"/>
      <c r="H63" s="14"/>
      <c r="I63" s="14"/>
      <c r="J63" s="14"/>
      <c r="K63" s="14"/>
      <c r="L63" s="14"/>
      <c r="M63" s="14"/>
      <c r="N63" s="20"/>
      <c r="O63" s="20"/>
      <c r="P63" s="20"/>
      <c r="Q63" s="20"/>
      <c r="R63" s="20"/>
      <c r="S63" s="20"/>
      <c r="T63" s="20"/>
      <c r="U63" s="20"/>
    </row>
    <row r="64" spans="1:21" x14ac:dyDescent="0.25">
      <c r="A64" s="14"/>
      <c r="B64" s="14"/>
      <c r="C64" s="26"/>
      <c r="D64" s="14"/>
      <c r="E64" s="14"/>
      <c r="F64" s="14"/>
      <c r="G64" s="14"/>
      <c r="H64" s="14"/>
      <c r="I64" s="14"/>
      <c r="J64" s="14"/>
      <c r="K64" s="14"/>
      <c r="L64" s="14"/>
      <c r="M64" s="14"/>
      <c r="N64" s="20"/>
      <c r="O64" s="20"/>
      <c r="P64" s="20"/>
      <c r="Q64" s="20"/>
      <c r="R64" s="20"/>
      <c r="S64" s="20"/>
      <c r="T64" s="20"/>
      <c r="U64" s="20"/>
    </row>
    <row r="65" spans="1:21" x14ac:dyDescent="0.25">
      <c r="A65" s="14"/>
      <c r="B65" s="14"/>
      <c r="C65" s="26"/>
      <c r="D65" s="14"/>
      <c r="E65" s="14"/>
      <c r="F65" s="14"/>
      <c r="G65" s="14"/>
      <c r="H65" s="14"/>
      <c r="I65" s="14"/>
      <c r="J65" s="14"/>
      <c r="K65" s="14"/>
      <c r="L65" s="14"/>
      <c r="M65" s="14"/>
      <c r="N65" s="20"/>
      <c r="O65" s="20"/>
      <c r="P65" s="20"/>
      <c r="Q65" s="20"/>
      <c r="R65" s="20"/>
      <c r="S65" s="20"/>
      <c r="T65" s="20"/>
      <c r="U65" s="20"/>
    </row>
    <row r="66" spans="1:21" x14ac:dyDescent="0.25">
      <c r="A66" s="14"/>
      <c r="B66" s="14"/>
      <c r="C66" s="26"/>
      <c r="D66" s="14"/>
      <c r="E66" s="14"/>
      <c r="F66" s="14"/>
      <c r="G66" s="14"/>
      <c r="H66" s="14"/>
      <c r="I66" s="14"/>
      <c r="J66" s="14"/>
      <c r="K66" s="14"/>
      <c r="L66" s="14"/>
      <c r="M66" s="14"/>
      <c r="N66" s="20"/>
      <c r="O66" s="20"/>
      <c r="P66" s="20"/>
      <c r="Q66" s="20"/>
      <c r="R66" s="20"/>
      <c r="S66" s="20"/>
      <c r="T66" s="20"/>
      <c r="U66" s="20"/>
    </row>
    <row r="67" spans="1:21" x14ac:dyDescent="0.25">
      <c r="A67" s="14"/>
      <c r="B67" s="14"/>
      <c r="C67" s="26"/>
      <c r="D67" s="14"/>
      <c r="E67" s="14"/>
      <c r="F67" s="14"/>
      <c r="G67" s="14"/>
      <c r="H67" s="14"/>
      <c r="I67" s="14"/>
      <c r="J67" s="14"/>
      <c r="K67" s="14"/>
      <c r="L67" s="14"/>
      <c r="M67" s="14"/>
      <c r="N67" s="20"/>
      <c r="O67" s="20"/>
      <c r="P67" s="20"/>
      <c r="Q67" s="20"/>
      <c r="R67" s="20"/>
      <c r="S67" s="20"/>
      <c r="T67" s="20"/>
      <c r="U67" s="20"/>
    </row>
    <row r="68" spans="1:21" x14ac:dyDescent="0.25">
      <c r="A68" s="14"/>
      <c r="B68" s="14"/>
      <c r="C68" s="26"/>
      <c r="D68" s="14"/>
      <c r="E68" s="14"/>
      <c r="F68" s="14"/>
      <c r="G68" s="14"/>
      <c r="H68" s="14"/>
      <c r="I68" s="14"/>
      <c r="J68" s="14"/>
      <c r="K68" s="14"/>
      <c r="L68" s="14"/>
      <c r="M68" s="14"/>
      <c r="N68" s="20"/>
      <c r="O68" s="20"/>
      <c r="P68" s="20"/>
      <c r="Q68" s="20"/>
      <c r="R68" s="20"/>
      <c r="S68" s="20"/>
      <c r="T68" s="20"/>
      <c r="U68" s="20"/>
    </row>
    <row r="69" spans="1:21" x14ac:dyDescent="0.25">
      <c r="A69" s="14"/>
      <c r="B69" s="14"/>
      <c r="C69" s="26"/>
      <c r="D69" s="14"/>
      <c r="E69" s="14"/>
      <c r="F69" s="14"/>
      <c r="G69" s="14"/>
      <c r="H69" s="14"/>
      <c r="I69" s="14"/>
      <c r="J69" s="14"/>
      <c r="K69" s="14"/>
      <c r="L69" s="14"/>
      <c r="M69" s="14"/>
      <c r="N69" s="20"/>
      <c r="O69" s="20"/>
      <c r="P69" s="20"/>
      <c r="Q69" s="20"/>
      <c r="R69" s="20"/>
      <c r="S69" s="20"/>
      <c r="T69" s="20"/>
      <c r="U69" s="20"/>
    </row>
    <row r="70" spans="1:21" x14ac:dyDescent="0.25">
      <c r="A70" s="14"/>
      <c r="B70" s="14"/>
      <c r="C70" s="26"/>
      <c r="D70" s="14"/>
      <c r="E70" s="14"/>
      <c r="F70" s="14"/>
      <c r="G70" s="14"/>
      <c r="H70" s="14"/>
      <c r="I70" s="14"/>
      <c r="J70" s="14"/>
      <c r="K70" s="14"/>
      <c r="L70" s="14"/>
      <c r="M70" s="14"/>
      <c r="N70" s="20"/>
      <c r="O70" s="20"/>
      <c r="P70" s="20"/>
      <c r="Q70" s="20"/>
      <c r="R70" s="20"/>
      <c r="S70" s="20"/>
      <c r="T70" s="20"/>
      <c r="U70" s="20"/>
    </row>
    <row r="71" spans="1:21" x14ac:dyDescent="0.25">
      <c r="A71" s="14"/>
      <c r="B71" s="14"/>
      <c r="C71" s="26"/>
      <c r="D71" s="14"/>
      <c r="E71" s="14"/>
      <c r="F71" s="14"/>
      <c r="G71" s="14"/>
      <c r="H71" s="14"/>
      <c r="I71" s="14"/>
      <c r="J71" s="14"/>
      <c r="K71" s="14"/>
      <c r="L71" s="14"/>
      <c r="M71" s="14"/>
      <c r="N71" s="20"/>
      <c r="O71" s="20"/>
      <c r="P71" s="20"/>
      <c r="Q71" s="20"/>
      <c r="R71" s="20"/>
      <c r="S71" s="20"/>
      <c r="T71" s="20"/>
      <c r="U71" s="20"/>
    </row>
    <row r="72" spans="1:21" x14ac:dyDescent="0.25">
      <c r="A72" s="14"/>
      <c r="B72" s="14"/>
      <c r="C72" s="26"/>
      <c r="D72" s="14"/>
      <c r="E72" s="14"/>
      <c r="F72" s="14"/>
      <c r="G72" s="14"/>
      <c r="H72" s="14"/>
      <c r="I72" s="14"/>
      <c r="J72" s="14"/>
      <c r="K72" s="14"/>
      <c r="L72" s="14"/>
      <c r="M72" s="14"/>
      <c r="N72" s="20"/>
      <c r="O72" s="20"/>
      <c r="P72" s="20"/>
      <c r="Q72" s="20"/>
      <c r="R72" s="20"/>
      <c r="S72" s="20"/>
      <c r="T72" s="20"/>
      <c r="U72" s="20"/>
    </row>
    <row r="73" spans="1:21" x14ac:dyDescent="0.25">
      <c r="A73" s="14"/>
      <c r="B73" s="14"/>
      <c r="C73" s="26"/>
      <c r="D73" s="14"/>
      <c r="E73" s="14"/>
      <c r="F73" s="14"/>
      <c r="G73" s="14"/>
      <c r="H73" s="14"/>
      <c r="I73" s="14"/>
      <c r="J73" s="14"/>
      <c r="K73" s="14"/>
      <c r="L73" s="14"/>
      <c r="M73" s="14"/>
      <c r="N73" s="20"/>
      <c r="O73" s="20"/>
      <c r="P73" s="20"/>
      <c r="Q73" s="20"/>
      <c r="R73" s="20"/>
      <c r="S73" s="20"/>
      <c r="T73" s="20"/>
      <c r="U73" s="20"/>
    </row>
    <row r="74" spans="1:21" x14ac:dyDescent="0.25">
      <c r="A74" s="14"/>
      <c r="B74" s="14"/>
      <c r="C74" s="26"/>
      <c r="D74" s="14"/>
      <c r="E74" s="14"/>
      <c r="F74" s="14"/>
      <c r="G74" s="14"/>
      <c r="H74" s="14"/>
      <c r="I74" s="14"/>
      <c r="J74" s="14"/>
      <c r="K74" s="14"/>
      <c r="L74" s="14"/>
      <c r="M74" s="14"/>
      <c r="N74" s="20"/>
      <c r="O74" s="20"/>
      <c r="P74" s="20"/>
      <c r="Q74" s="20"/>
      <c r="R74" s="20"/>
      <c r="S74" s="20"/>
      <c r="T74" s="20"/>
      <c r="U74" s="20"/>
    </row>
    <row r="75" spans="1:21" x14ac:dyDescent="0.25">
      <c r="A75" s="14"/>
      <c r="B75" s="14"/>
      <c r="C75" s="26"/>
      <c r="D75" s="14"/>
      <c r="E75" s="14"/>
      <c r="F75" s="14"/>
      <c r="G75" s="14"/>
      <c r="H75" s="14"/>
      <c r="I75" s="14"/>
      <c r="J75" s="14"/>
      <c r="K75" s="14"/>
      <c r="L75" s="14"/>
      <c r="M75" s="14"/>
      <c r="N75" s="20"/>
      <c r="O75" s="20"/>
      <c r="P75" s="20"/>
      <c r="Q75" s="20"/>
      <c r="R75" s="20"/>
      <c r="S75" s="20"/>
      <c r="T75" s="20"/>
      <c r="U75" s="20"/>
    </row>
    <row r="76" spans="1:21" x14ac:dyDescent="0.25">
      <c r="A76" s="14"/>
      <c r="B76" s="14"/>
      <c r="C76" s="26"/>
      <c r="D76" s="14"/>
      <c r="E76" s="14"/>
      <c r="F76" s="14"/>
      <c r="G76" s="14"/>
      <c r="H76" s="14"/>
      <c r="I76" s="14"/>
      <c r="J76" s="14"/>
      <c r="K76" s="14"/>
      <c r="L76" s="14"/>
      <c r="M76" s="14"/>
      <c r="N76" s="20"/>
      <c r="O76" s="20"/>
      <c r="P76" s="20"/>
      <c r="Q76" s="20"/>
      <c r="R76" s="20"/>
      <c r="S76" s="20"/>
      <c r="T76" s="20"/>
      <c r="U76" s="20"/>
    </row>
    <row r="77" spans="1:21" x14ac:dyDescent="0.25">
      <c r="A77" s="14"/>
      <c r="B77" s="14"/>
      <c r="C77" s="26"/>
      <c r="D77" s="14"/>
      <c r="E77" s="14"/>
      <c r="F77" s="14"/>
      <c r="G77" s="14"/>
      <c r="H77" s="14"/>
      <c r="I77" s="14"/>
      <c r="J77" s="14"/>
      <c r="K77" s="14"/>
      <c r="L77" s="14"/>
      <c r="M77" s="14"/>
      <c r="N77" s="20"/>
      <c r="O77" s="20"/>
      <c r="P77" s="20"/>
      <c r="Q77" s="20"/>
      <c r="R77" s="20"/>
      <c r="S77" s="20"/>
      <c r="T77" s="20"/>
      <c r="U77" s="20"/>
    </row>
    <row r="78" spans="1:21" x14ac:dyDescent="0.25">
      <c r="A78" s="14"/>
      <c r="B78" s="14"/>
      <c r="C78" s="26"/>
      <c r="D78" s="14"/>
      <c r="E78" s="14"/>
      <c r="F78" s="14"/>
      <c r="G78" s="14"/>
      <c r="H78" s="14"/>
      <c r="I78" s="14"/>
      <c r="J78" s="14"/>
      <c r="K78" s="14"/>
      <c r="L78" s="14"/>
      <c r="M78" s="14"/>
      <c r="N78" s="20"/>
      <c r="O78" s="20"/>
      <c r="P78" s="20"/>
      <c r="Q78" s="20"/>
      <c r="R78" s="20"/>
      <c r="S78" s="20"/>
      <c r="T78" s="20"/>
      <c r="U78" s="20"/>
    </row>
    <row r="79" spans="1:21" x14ac:dyDescent="0.25">
      <c r="A79" s="14"/>
      <c r="B79" s="14"/>
      <c r="C79" s="26"/>
      <c r="D79" s="14"/>
      <c r="E79" s="14"/>
      <c r="F79" s="14"/>
      <c r="G79" s="14"/>
      <c r="H79" s="14"/>
      <c r="I79" s="14"/>
      <c r="J79" s="14"/>
      <c r="K79" s="14"/>
      <c r="L79" s="14"/>
      <c r="M79" s="14"/>
      <c r="N79" s="20"/>
      <c r="O79" s="20"/>
      <c r="P79" s="20"/>
      <c r="Q79" s="20"/>
      <c r="R79" s="20"/>
      <c r="S79" s="20"/>
      <c r="T79" s="20"/>
      <c r="U79" s="20"/>
    </row>
    <row r="80" spans="1:21" x14ac:dyDescent="0.25">
      <c r="A80" s="14"/>
      <c r="B80" s="14"/>
      <c r="C80" s="26"/>
      <c r="D80" s="14"/>
      <c r="E80" s="14"/>
      <c r="F80" s="14"/>
      <c r="G80" s="14"/>
      <c r="H80" s="14"/>
      <c r="I80" s="14"/>
      <c r="J80" s="14"/>
      <c r="K80" s="14"/>
      <c r="L80" s="14"/>
      <c r="M80" s="14"/>
      <c r="N80" s="20"/>
      <c r="O80" s="20"/>
      <c r="P80" s="20"/>
      <c r="Q80" s="20"/>
      <c r="R80" s="20"/>
      <c r="S80" s="20"/>
      <c r="T80" s="20"/>
      <c r="U80" s="20"/>
    </row>
    <row r="81" spans="1:21" x14ac:dyDescent="0.25">
      <c r="A81" s="14"/>
      <c r="B81" s="14"/>
      <c r="C81" s="26"/>
      <c r="D81" s="14"/>
      <c r="E81" s="14"/>
      <c r="F81" s="14"/>
      <c r="G81" s="14"/>
      <c r="H81" s="14"/>
      <c r="I81" s="14"/>
      <c r="J81" s="14"/>
      <c r="K81" s="14"/>
      <c r="L81" s="14"/>
      <c r="M81" s="14"/>
      <c r="N81" s="20"/>
      <c r="O81" s="20"/>
      <c r="P81" s="20"/>
      <c r="Q81" s="20"/>
      <c r="R81" s="20"/>
      <c r="S81" s="20"/>
      <c r="T81" s="20"/>
      <c r="U81" s="20"/>
    </row>
    <row r="82" spans="1:21" x14ac:dyDescent="0.25">
      <c r="A82" s="14"/>
      <c r="B82" s="14"/>
      <c r="C82" s="26"/>
      <c r="D82" s="14"/>
      <c r="E82" s="14"/>
      <c r="F82" s="14"/>
      <c r="G82" s="14"/>
      <c r="H82" s="14"/>
      <c r="I82" s="14"/>
      <c r="J82" s="14"/>
      <c r="K82" s="14"/>
      <c r="L82" s="14"/>
      <c r="M82" s="14"/>
      <c r="N82" s="20"/>
      <c r="O82" s="20"/>
      <c r="P82" s="20"/>
      <c r="Q82" s="20"/>
      <c r="R82" s="20"/>
      <c r="S82" s="20"/>
      <c r="T82" s="20"/>
      <c r="U82" s="20"/>
    </row>
    <row r="83" spans="1:21" x14ac:dyDescent="0.25">
      <c r="A83" s="14"/>
      <c r="B83" s="14"/>
      <c r="C83" s="26"/>
      <c r="D83" s="14"/>
      <c r="E83" s="14"/>
      <c r="F83" s="14"/>
      <c r="G83" s="14"/>
      <c r="H83" s="14"/>
      <c r="I83" s="14"/>
      <c r="J83" s="14"/>
      <c r="K83" s="14"/>
      <c r="L83" s="14"/>
      <c r="M83" s="14"/>
      <c r="N83" s="20"/>
      <c r="O83" s="20"/>
      <c r="P83" s="20"/>
      <c r="Q83" s="20"/>
      <c r="R83" s="20"/>
      <c r="S83" s="20"/>
      <c r="T83" s="20"/>
      <c r="U83" s="20"/>
    </row>
    <row r="84" spans="1:21" x14ac:dyDescent="0.25">
      <c r="A84" s="14"/>
      <c r="B84" s="14"/>
      <c r="C84" s="26"/>
      <c r="D84" s="14"/>
      <c r="E84" s="14"/>
      <c r="F84" s="14"/>
      <c r="G84" s="14"/>
      <c r="H84" s="14"/>
      <c r="I84" s="14"/>
      <c r="J84" s="14"/>
      <c r="K84" s="14"/>
      <c r="L84" s="14"/>
      <c r="M84" s="14"/>
      <c r="N84" s="20"/>
      <c r="O84" s="20"/>
      <c r="P84" s="20"/>
      <c r="Q84" s="20"/>
      <c r="R84" s="20"/>
      <c r="S84" s="20"/>
      <c r="T84" s="20"/>
      <c r="U84" s="20"/>
    </row>
    <row r="85" spans="1:21" x14ac:dyDescent="0.25">
      <c r="A85" s="14"/>
      <c r="B85" s="14"/>
      <c r="C85" s="26"/>
      <c r="D85" s="14"/>
      <c r="E85" s="14"/>
      <c r="F85" s="14"/>
      <c r="G85" s="14"/>
      <c r="H85" s="14"/>
      <c r="I85" s="14"/>
      <c r="J85" s="14"/>
      <c r="K85" s="14"/>
      <c r="L85" s="14"/>
      <c r="M85" s="14"/>
      <c r="N85" s="20"/>
      <c r="O85" s="20"/>
      <c r="P85" s="20"/>
      <c r="Q85" s="20"/>
      <c r="R85" s="20"/>
      <c r="S85" s="20"/>
      <c r="T85" s="20"/>
      <c r="U85" s="20"/>
    </row>
    <row r="86" spans="1:21" x14ac:dyDescent="0.25">
      <c r="A86" s="14"/>
      <c r="B86" s="14"/>
      <c r="C86" s="26"/>
      <c r="D86" s="14"/>
      <c r="E86" s="14"/>
      <c r="F86" s="14"/>
      <c r="G86" s="14"/>
      <c r="H86" s="14"/>
      <c r="I86" s="14"/>
      <c r="J86" s="14"/>
      <c r="K86" s="14"/>
      <c r="L86" s="14"/>
      <c r="M86" s="14"/>
      <c r="N86" s="20"/>
      <c r="O86" s="20"/>
      <c r="P86" s="20"/>
      <c r="Q86" s="20"/>
      <c r="R86" s="20"/>
      <c r="S86" s="20"/>
      <c r="T86" s="20"/>
      <c r="U86" s="20"/>
    </row>
    <row r="87" spans="1:21" x14ac:dyDescent="0.25">
      <c r="A87" s="14"/>
      <c r="B87" s="14"/>
      <c r="C87" s="26"/>
      <c r="D87" s="14"/>
      <c r="E87" s="14"/>
      <c r="F87" s="14"/>
      <c r="G87" s="14"/>
      <c r="H87" s="14"/>
      <c r="I87" s="14"/>
      <c r="J87" s="14"/>
      <c r="K87" s="14"/>
      <c r="L87" s="14"/>
      <c r="M87" s="14"/>
      <c r="N87" s="20"/>
      <c r="O87" s="20"/>
      <c r="P87" s="20"/>
      <c r="Q87" s="20"/>
      <c r="R87" s="20"/>
      <c r="S87" s="20"/>
      <c r="T87" s="20"/>
      <c r="U87" s="20"/>
    </row>
    <row r="88" spans="1:21" x14ac:dyDescent="0.25">
      <c r="A88" s="14"/>
      <c r="B88" s="14"/>
      <c r="C88" s="26"/>
      <c r="D88" s="14"/>
      <c r="E88" s="14"/>
      <c r="F88" s="14"/>
      <c r="G88" s="14"/>
      <c r="H88" s="14"/>
      <c r="I88" s="14"/>
      <c r="J88" s="14"/>
      <c r="K88" s="14"/>
      <c r="L88" s="14"/>
      <c r="M88" s="14"/>
      <c r="N88" s="20"/>
      <c r="O88" s="20"/>
      <c r="P88" s="20"/>
      <c r="Q88" s="20"/>
      <c r="R88" s="20"/>
      <c r="S88" s="20"/>
      <c r="T88" s="20"/>
      <c r="U88" s="20"/>
    </row>
    <row r="89" spans="1:21" x14ac:dyDescent="0.25">
      <c r="A89" s="14"/>
      <c r="B89" s="14"/>
      <c r="C89" s="26"/>
      <c r="D89" s="14"/>
      <c r="E89" s="14"/>
      <c r="F89" s="14"/>
      <c r="G89" s="14"/>
      <c r="H89" s="14"/>
      <c r="I89" s="14"/>
      <c r="J89" s="14"/>
      <c r="K89" s="14"/>
      <c r="L89" s="14"/>
      <c r="M89" s="14"/>
      <c r="N89" s="20"/>
      <c r="O89" s="20"/>
      <c r="P89" s="20"/>
      <c r="Q89" s="20"/>
      <c r="R89" s="20"/>
      <c r="S89" s="20"/>
      <c r="T89" s="20"/>
      <c r="U89" s="20"/>
    </row>
    <row r="90" spans="1:21" x14ac:dyDescent="0.25">
      <c r="A90" s="14"/>
      <c r="B90" s="14"/>
      <c r="C90" s="26"/>
      <c r="D90" s="14"/>
      <c r="E90" s="14"/>
      <c r="F90" s="14"/>
      <c r="G90" s="14"/>
      <c r="H90" s="14"/>
      <c r="I90" s="14"/>
      <c r="J90" s="14"/>
      <c r="K90" s="14"/>
      <c r="L90" s="14"/>
      <c r="M90" s="14"/>
      <c r="N90" s="20"/>
      <c r="O90" s="20"/>
      <c r="P90" s="20"/>
      <c r="Q90" s="20"/>
      <c r="R90" s="20"/>
      <c r="S90" s="20"/>
      <c r="T90" s="20"/>
      <c r="U90" s="20"/>
    </row>
    <row r="91" spans="1:21" x14ac:dyDescent="0.25">
      <c r="A91" s="14"/>
      <c r="B91" s="14"/>
      <c r="C91" s="26"/>
      <c r="D91" s="14"/>
      <c r="E91" s="14"/>
      <c r="F91" s="14"/>
      <c r="G91" s="14"/>
      <c r="H91" s="14"/>
      <c r="I91" s="14"/>
      <c r="J91" s="14"/>
      <c r="K91" s="14"/>
      <c r="L91" s="14"/>
      <c r="M91" s="14"/>
      <c r="N91" s="20"/>
      <c r="O91" s="20"/>
      <c r="P91" s="20"/>
      <c r="Q91" s="20"/>
      <c r="R91" s="20"/>
      <c r="S91" s="20"/>
      <c r="T91" s="20"/>
      <c r="U91" s="20"/>
    </row>
    <row r="92" spans="1:21" x14ac:dyDescent="0.25">
      <c r="A92" s="14"/>
      <c r="B92" s="14"/>
      <c r="C92" s="26"/>
      <c r="D92" s="14"/>
      <c r="E92" s="14"/>
      <c r="F92" s="14"/>
      <c r="G92" s="14"/>
      <c r="H92" s="14"/>
      <c r="I92" s="14"/>
      <c r="J92" s="14"/>
      <c r="K92" s="14"/>
      <c r="L92" s="14"/>
      <c r="M92" s="14"/>
      <c r="N92" s="20"/>
      <c r="O92" s="20"/>
      <c r="P92" s="20"/>
      <c r="Q92" s="20"/>
      <c r="R92" s="20"/>
      <c r="S92" s="20"/>
      <c r="T92" s="20"/>
      <c r="U92" s="20"/>
    </row>
    <row r="93" spans="1:21" x14ac:dyDescent="0.25">
      <c r="A93" s="14"/>
      <c r="B93" s="14"/>
      <c r="C93" s="26"/>
      <c r="D93" s="14"/>
      <c r="E93" s="14"/>
      <c r="F93" s="14"/>
      <c r="G93" s="14"/>
      <c r="H93" s="14"/>
      <c r="I93" s="14"/>
      <c r="J93" s="14"/>
      <c r="K93" s="14"/>
      <c r="L93" s="14"/>
      <c r="M93" s="14"/>
      <c r="N93" s="20"/>
      <c r="O93" s="20"/>
      <c r="P93" s="20"/>
      <c r="Q93" s="20"/>
      <c r="R93" s="20"/>
      <c r="S93" s="20"/>
      <c r="T93" s="20"/>
      <c r="U93" s="20"/>
    </row>
    <row r="94" spans="1:21" x14ac:dyDescent="0.25">
      <c r="A94" s="14"/>
      <c r="B94" s="14"/>
      <c r="C94" s="26"/>
      <c r="D94" s="14"/>
      <c r="E94" s="14"/>
      <c r="F94" s="14"/>
      <c r="G94" s="14"/>
      <c r="H94" s="14"/>
      <c r="I94" s="14"/>
      <c r="J94" s="14"/>
      <c r="K94" s="14"/>
      <c r="L94" s="14"/>
      <c r="M94" s="14"/>
      <c r="N94" s="20"/>
      <c r="O94" s="20"/>
      <c r="P94" s="20"/>
      <c r="Q94" s="20"/>
      <c r="R94" s="20"/>
      <c r="S94" s="20"/>
      <c r="T94" s="20"/>
      <c r="U94" s="20"/>
    </row>
    <row r="95" spans="1:21" x14ac:dyDescent="0.25">
      <c r="A95" s="14"/>
      <c r="B95" s="14"/>
      <c r="C95" s="26"/>
      <c r="D95" s="14"/>
      <c r="E95" s="14"/>
      <c r="F95" s="14"/>
      <c r="G95" s="14"/>
      <c r="H95" s="14"/>
      <c r="I95" s="14"/>
      <c r="J95" s="14"/>
      <c r="K95" s="14"/>
      <c r="L95" s="14"/>
      <c r="M95" s="14"/>
      <c r="N95" s="20"/>
      <c r="O95" s="20"/>
      <c r="P95" s="20"/>
      <c r="Q95" s="20"/>
      <c r="R95" s="20"/>
      <c r="S95" s="20"/>
      <c r="T95" s="20"/>
      <c r="U95" s="20"/>
    </row>
    <row r="96" spans="1:21" x14ac:dyDescent="0.25">
      <c r="A96" s="14"/>
      <c r="B96" s="14"/>
      <c r="C96" s="26"/>
      <c r="D96" s="14"/>
      <c r="E96" s="14"/>
      <c r="F96" s="14"/>
      <c r="G96" s="14"/>
      <c r="H96" s="14"/>
      <c r="I96" s="14"/>
      <c r="J96" s="14"/>
      <c r="K96" s="14"/>
      <c r="L96" s="14"/>
      <c r="M96" s="14"/>
      <c r="N96" s="20"/>
      <c r="O96" s="20"/>
      <c r="P96" s="20"/>
      <c r="Q96" s="20"/>
      <c r="R96" s="20"/>
      <c r="S96" s="20"/>
      <c r="T96" s="20"/>
      <c r="U96" s="20"/>
    </row>
    <row r="97" spans="1:21" x14ac:dyDescent="0.25">
      <c r="A97" s="14"/>
      <c r="B97" s="14"/>
      <c r="C97" s="26"/>
      <c r="D97" s="14"/>
      <c r="E97" s="14"/>
      <c r="F97" s="14"/>
      <c r="G97" s="14"/>
      <c r="H97" s="14"/>
      <c r="I97" s="14"/>
      <c r="J97" s="14"/>
      <c r="K97" s="14"/>
      <c r="L97" s="14"/>
      <c r="M97" s="14"/>
      <c r="N97" s="20"/>
      <c r="O97" s="20"/>
      <c r="P97" s="20"/>
      <c r="Q97" s="20"/>
      <c r="R97" s="20"/>
      <c r="S97" s="20"/>
      <c r="T97" s="20"/>
      <c r="U97" s="20"/>
    </row>
    <row r="98" spans="1:21" x14ac:dyDescent="0.25">
      <c r="C98" s="26"/>
      <c r="D98" s="14"/>
      <c r="E98" s="14"/>
      <c r="F98" s="14"/>
      <c r="G98" s="14"/>
      <c r="H98" s="14"/>
      <c r="I98" s="14"/>
      <c r="J98" s="14"/>
      <c r="K98" s="14"/>
      <c r="L98" s="14"/>
      <c r="M98" s="14"/>
      <c r="N98" s="20"/>
    </row>
    <row r="99" spans="1:21" x14ac:dyDescent="0.25">
      <c r="C99" s="26"/>
      <c r="D99" s="14"/>
      <c r="E99" s="14"/>
      <c r="F99" s="14"/>
      <c r="G99" s="14"/>
      <c r="H99" s="14"/>
      <c r="I99" s="14"/>
      <c r="J99" s="14"/>
      <c r="K99" s="14"/>
      <c r="L99" s="14"/>
      <c r="M99" s="14"/>
      <c r="N99" s="20"/>
    </row>
    <row r="100" spans="1:21" x14ac:dyDescent="0.25">
      <c r="C100" s="26"/>
      <c r="D100" s="14"/>
      <c r="E100" s="14"/>
      <c r="F100" s="14"/>
      <c r="G100" s="14"/>
      <c r="H100" s="14"/>
      <c r="I100" s="14"/>
      <c r="J100" s="14"/>
      <c r="K100" s="14"/>
      <c r="L100" s="14"/>
      <c r="M100" s="14"/>
      <c r="N100" s="20"/>
    </row>
    <row r="101" spans="1:21" x14ac:dyDescent="0.25">
      <c r="C101" s="26"/>
      <c r="D101" s="14"/>
      <c r="E101" s="14"/>
      <c r="F101" s="14"/>
      <c r="G101" s="14"/>
      <c r="H101" s="14"/>
      <c r="I101" s="14"/>
      <c r="J101" s="14"/>
      <c r="K101" s="14"/>
      <c r="L101" s="14"/>
      <c r="M101" s="14"/>
      <c r="N101" s="20"/>
    </row>
  </sheetData>
  <mergeCells count="78">
    <mergeCell ref="A28:S28"/>
    <mergeCell ref="V26:V27"/>
    <mergeCell ref="U26:U27"/>
    <mergeCell ref="A16:A27"/>
    <mergeCell ref="B16:B19"/>
    <mergeCell ref="B20:B25"/>
    <mergeCell ref="B26:B27"/>
    <mergeCell ref="U24:U25"/>
    <mergeCell ref="V18:V19"/>
    <mergeCell ref="V20:V21"/>
    <mergeCell ref="V22:V23"/>
    <mergeCell ref="U18:U19"/>
    <mergeCell ref="U20:U21"/>
    <mergeCell ref="U22:U23"/>
    <mergeCell ref="V24:V25"/>
    <mergeCell ref="C22:C23"/>
    <mergeCell ref="C24:C25"/>
    <mergeCell ref="C26:C27"/>
    <mergeCell ref="T26:T27"/>
    <mergeCell ref="C18:C19"/>
    <mergeCell ref="C20:C21"/>
    <mergeCell ref="D18:D19"/>
    <mergeCell ref="E18:E19"/>
    <mergeCell ref="D20:D21"/>
    <mergeCell ref="E20:E21"/>
    <mergeCell ref="D26:D27"/>
    <mergeCell ref="E24:E25"/>
    <mergeCell ref="D22:D23"/>
    <mergeCell ref="E22:E23"/>
    <mergeCell ref="E26:E27"/>
    <mergeCell ref="D24:D25"/>
    <mergeCell ref="U10:U11"/>
    <mergeCell ref="U12:U13"/>
    <mergeCell ref="U14:U15"/>
    <mergeCell ref="T16:T19"/>
    <mergeCell ref="T20:T25"/>
    <mergeCell ref="V12:V13"/>
    <mergeCell ref="V14:V15"/>
    <mergeCell ref="D12:D13"/>
    <mergeCell ref="E12:E13"/>
    <mergeCell ref="C14:C15"/>
    <mergeCell ref="V8:V9"/>
    <mergeCell ref="C10:C11"/>
    <mergeCell ref="D10:D11"/>
    <mergeCell ref="V16:V17"/>
    <mergeCell ref="C12:C13"/>
    <mergeCell ref="U8:U9"/>
    <mergeCell ref="U16:U17"/>
    <mergeCell ref="E10:E11"/>
    <mergeCell ref="C8:C9"/>
    <mergeCell ref="D8:D9"/>
    <mergeCell ref="E8:E9"/>
    <mergeCell ref="V10:V11"/>
    <mergeCell ref="C16:C17"/>
    <mergeCell ref="D16:D17"/>
    <mergeCell ref="E16:E17"/>
    <mergeCell ref="D14:D15"/>
    <mergeCell ref="T6:U6"/>
    <mergeCell ref="A1:B4"/>
    <mergeCell ref="C1:V1"/>
    <mergeCell ref="C2:V2"/>
    <mergeCell ref="D3:V3"/>
    <mergeCell ref="D4:V4"/>
    <mergeCell ref="V6:V7"/>
    <mergeCell ref="C6:C7"/>
    <mergeCell ref="D6:E6"/>
    <mergeCell ref="F6:S6"/>
    <mergeCell ref="A6:A7"/>
    <mergeCell ref="B6:B7"/>
    <mergeCell ref="A12:A15"/>
    <mergeCell ref="B12:B15"/>
    <mergeCell ref="T12:T15"/>
    <mergeCell ref="A8:A11"/>
    <mergeCell ref="B8:B9"/>
    <mergeCell ref="B10:B11"/>
    <mergeCell ref="T8:T9"/>
    <mergeCell ref="T10:T11"/>
    <mergeCell ref="E14:E15"/>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608"/>
  <sheetViews>
    <sheetView workbookViewId="0">
      <selection activeCell="C7" sqref="C7:C10"/>
    </sheetView>
  </sheetViews>
  <sheetFormatPr baseColWidth="10" defaultRowHeight="15" x14ac:dyDescent="0.25"/>
  <cols>
    <col min="2" max="2" width="39.7109375" customWidth="1"/>
    <col min="3" max="3" width="22.7109375" customWidth="1"/>
    <col min="4" max="4" width="16.28515625" customWidth="1"/>
    <col min="5" max="6" width="23" customWidth="1"/>
    <col min="7" max="7" width="13.28515625" style="74" customWidth="1"/>
    <col min="8" max="8" width="11.85546875" bestFit="1" customWidth="1"/>
    <col min="9" max="9" width="12.28515625" customWidth="1"/>
    <col min="10" max="11" width="18.7109375" customWidth="1"/>
    <col min="12" max="12" width="18.7109375" style="73" customWidth="1"/>
    <col min="13" max="13" width="18.7109375"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 min="26" max="26" width="3.28515625" customWidth="1"/>
    <col min="27" max="27" width="8.85546875" style="72" customWidth="1"/>
    <col min="28" max="28" width="16" style="72" customWidth="1"/>
    <col min="29" max="29" width="3.140625" style="72" customWidth="1"/>
    <col min="30" max="30" width="14" style="72" customWidth="1"/>
    <col min="31" max="31" width="2.5703125" style="72" customWidth="1"/>
    <col min="32" max="32" width="23.42578125" style="72" customWidth="1"/>
    <col min="33" max="34" width="2.5703125" style="72" customWidth="1"/>
    <col min="35" max="35" width="13.28515625" style="72" customWidth="1"/>
    <col min="36" max="36" width="4" style="71" customWidth="1"/>
    <col min="37" max="37" width="15" style="71" customWidth="1"/>
  </cols>
  <sheetData>
    <row r="1" spans="1:70" ht="15" customHeight="1" x14ac:dyDescent="0.25">
      <c r="A1" s="312"/>
      <c r="B1" s="313"/>
      <c r="C1" s="313"/>
      <c r="D1" s="313"/>
      <c r="E1" s="318" t="s">
        <v>0</v>
      </c>
      <c r="F1" s="318"/>
      <c r="G1" s="318"/>
      <c r="H1" s="318"/>
      <c r="I1" s="318"/>
      <c r="J1" s="318"/>
      <c r="K1" s="318"/>
      <c r="L1" s="318"/>
      <c r="M1" s="318"/>
      <c r="N1" s="318"/>
      <c r="O1" s="318"/>
      <c r="P1" s="318"/>
      <c r="Q1" s="318"/>
      <c r="R1" s="318"/>
      <c r="S1" s="318"/>
      <c r="T1" s="318"/>
      <c r="U1" s="318"/>
      <c r="V1" s="318"/>
      <c r="W1" s="318"/>
      <c r="X1" s="318"/>
      <c r="Y1" s="319"/>
      <c r="Z1" s="4"/>
      <c r="AA1" s="506"/>
      <c r="AB1" s="506"/>
      <c r="AC1" s="506"/>
      <c r="AD1" s="506"/>
      <c r="AE1" s="506"/>
      <c r="AF1" s="506"/>
      <c r="AG1" s="506"/>
      <c r="AH1" s="506"/>
      <c r="AI1" s="506"/>
      <c r="AJ1" s="507"/>
      <c r="AK1" s="507"/>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row>
    <row r="2" spans="1:70" ht="15" customHeight="1" x14ac:dyDescent="0.25">
      <c r="A2" s="314"/>
      <c r="B2" s="315"/>
      <c r="C2" s="315"/>
      <c r="D2" s="315"/>
      <c r="E2" s="320" t="s">
        <v>117</v>
      </c>
      <c r="F2" s="320"/>
      <c r="G2" s="320"/>
      <c r="H2" s="320"/>
      <c r="I2" s="320"/>
      <c r="J2" s="320"/>
      <c r="K2" s="320"/>
      <c r="L2" s="320"/>
      <c r="M2" s="320"/>
      <c r="N2" s="320"/>
      <c r="O2" s="320"/>
      <c r="P2" s="320"/>
      <c r="Q2" s="320"/>
      <c r="R2" s="320"/>
      <c r="S2" s="320"/>
      <c r="T2" s="320"/>
      <c r="U2" s="320"/>
      <c r="V2" s="320"/>
      <c r="W2" s="320"/>
      <c r="X2" s="320"/>
      <c r="Y2" s="321"/>
      <c r="Z2" s="4"/>
      <c r="AA2" s="506"/>
      <c r="AB2" s="506"/>
      <c r="AC2" s="506"/>
      <c r="AD2" s="506"/>
      <c r="AE2" s="506"/>
      <c r="AF2" s="506"/>
      <c r="AG2" s="506"/>
      <c r="AH2" s="506"/>
      <c r="AI2" s="506"/>
      <c r="AJ2" s="507"/>
      <c r="AK2" s="507"/>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1:70" ht="29.25" customHeight="1" x14ac:dyDescent="0.25">
      <c r="A3" s="314"/>
      <c r="B3" s="315"/>
      <c r="C3" s="315"/>
      <c r="D3" s="315"/>
      <c r="E3" s="322" t="s">
        <v>34</v>
      </c>
      <c r="F3" s="322"/>
      <c r="G3" s="320" t="s">
        <v>134</v>
      </c>
      <c r="H3" s="320"/>
      <c r="I3" s="320"/>
      <c r="J3" s="320"/>
      <c r="K3" s="320"/>
      <c r="L3" s="320"/>
      <c r="M3" s="320"/>
      <c r="N3" s="320"/>
      <c r="O3" s="320"/>
      <c r="P3" s="320"/>
      <c r="Q3" s="320"/>
      <c r="R3" s="322"/>
      <c r="S3" s="322"/>
      <c r="T3" s="322"/>
      <c r="U3" s="322"/>
      <c r="V3" s="322"/>
      <c r="W3" s="322"/>
      <c r="X3" s="322"/>
      <c r="Y3" s="323"/>
      <c r="Z3" s="506"/>
      <c r="AA3" s="506"/>
      <c r="AB3" s="506"/>
      <c r="AC3" s="507"/>
      <c r="AD3" s="507"/>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1:70" ht="27.75" customHeight="1" thickBot="1" x14ac:dyDescent="0.3">
      <c r="A4" s="316"/>
      <c r="B4" s="317"/>
      <c r="C4" s="317"/>
      <c r="D4" s="317"/>
      <c r="E4" s="324" t="s">
        <v>35</v>
      </c>
      <c r="F4" s="324"/>
      <c r="G4" s="325">
        <v>2018</v>
      </c>
      <c r="H4" s="325"/>
      <c r="I4" s="325"/>
      <c r="J4" s="325"/>
      <c r="K4" s="325"/>
      <c r="L4" s="325"/>
      <c r="M4" s="325"/>
      <c r="N4" s="325"/>
      <c r="O4" s="325"/>
      <c r="P4" s="325"/>
      <c r="Q4" s="325"/>
      <c r="R4" s="324"/>
      <c r="S4" s="324"/>
      <c r="T4" s="324"/>
      <c r="U4" s="324"/>
      <c r="V4" s="324"/>
      <c r="W4" s="324"/>
      <c r="X4" s="324"/>
      <c r="Y4" s="326"/>
      <c r="Z4" s="506"/>
      <c r="AA4" s="506"/>
      <c r="AB4" s="506"/>
      <c r="AC4" s="507"/>
      <c r="AD4" s="507"/>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1:70" ht="26.25" customHeight="1" x14ac:dyDescent="0.25">
      <c r="A5" s="340" t="s">
        <v>42</v>
      </c>
      <c r="B5" s="334" t="s">
        <v>43</v>
      </c>
      <c r="C5" s="334" t="s">
        <v>116</v>
      </c>
      <c r="D5" s="334" t="s">
        <v>44</v>
      </c>
      <c r="E5" s="334" t="s">
        <v>45</v>
      </c>
      <c r="F5" s="338" t="s">
        <v>115</v>
      </c>
      <c r="G5" s="339"/>
      <c r="H5" s="339"/>
      <c r="I5" s="339"/>
      <c r="J5" s="334"/>
      <c r="K5" s="334"/>
      <c r="L5" s="334"/>
      <c r="M5" s="334"/>
      <c r="N5" s="334" t="s">
        <v>46</v>
      </c>
      <c r="O5" s="334"/>
      <c r="P5" s="334"/>
      <c r="Q5" s="334"/>
      <c r="R5" s="334"/>
      <c r="S5" s="334" t="s">
        <v>52</v>
      </c>
      <c r="T5" s="334"/>
      <c r="U5" s="334"/>
      <c r="V5" s="334"/>
      <c r="W5" s="334"/>
      <c r="X5" s="334"/>
      <c r="Y5" s="337"/>
      <c r="Z5" s="506"/>
      <c r="AA5" s="506"/>
      <c r="AB5" s="506"/>
      <c r="AC5" s="506"/>
      <c r="AD5" s="506"/>
      <c r="AE5" s="507"/>
      <c r="AF5" s="507"/>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1:70" ht="38.450000000000003" customHeight="1" thickBot="1" x14ac:dyDescent="0.3">
      <c r="A6" s="341" t="s">
        <v>36</v>
      </c>
      <c r="B6" s="335"/>
      <c r="C6" s="335"/>
      <c r="D6" s="335"/>
      <c r="E6" s="335"/>
      <c r="F6" s="161" t="s">
        <v>114</v>
      </c>
      <c r="G6" s="161" t="s">
        <v>113</v>
      </c>
      <c r="H6" s="161" t="s">
        <v>112</v>
      </c>
      <c r="I6" s="161" t="s">
        <v>111</v>
      </c>
      <c r="J6" s="161" t="s">
        <v>114</v>
      </c>
      <c r="K6" s="161" t="s">
        <v>113</v>
      </c>
      <c r="L6" s="161" t="s">
        <v>112</v>
      </c>
      <c r="M6" s="161" t="s">
        <v>111</v>
      </c>
      <c r="N6" s="161" t="s">
        <v>47</v>
      </c>
      <c r="O6" s="161" t="s">
        <v>48</v>
      </c>
      <c r="P6" s="161" t="s">
        <v>49</v>
      </c>
      <c r="Q6" s="161" t="s">
        <v>50</v>
      </c>
      <c r="R6" s="161" t="s">
        <v>51</v>
      </c>
      <c r="S6" s="161" t="s">
        <v>53</v>
      </c>
      <c r="T6" s="161" t="s">
        <v>54</v>
      </c>
      <c r="U6" s="161" t="s">
        <v>110</v>
      </c>
      <c r="V6" s="161" t="s">
        <v>55</v>
      </c>
      <c r="W6" s="161" t="s">
        <v>56</v>
      </c>
      <c r="X6" s="89" t="s">
        <v>57</v>
      </c>
      <c r="Y6" s="88" t="s">
        <v>58</v>
      </c>
      <c r="Z6" s="506"/>
      <c r="AA6" s="506"/>
      <c r="AB6" s="506"/>
      <c r="AC6" s="506"/>
      <c r="AD6" s="506"/>
      <c r="AE6" s="507"/>
      <c r="AF6" s="507"/>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row>
    <row r="7" spans="1:70" ht="24" customHeight="1" x14ac:dyDescent="0.25">
      <c r="A7" s="336">
        <v>1</v>
      </c>
      <c r="B7" s="328" t="s">
        <v>156</v>
      </c>
      <c r="C7" s="331" t="s">
        <v>109</v>
      </c>
      <c r="D7" s="87" t="s">
        <v>37</v>
      </c>
      <c r="E7" s="508">
        <f>+[2]INVERSIÓN!H9</f>
        <v>4</v>
      </c>
      <c r="F7" s="509">
        <v>1</v>
      </c>
      <c r="G7" s="510"/>
      <c r="H7" s="510"/>
      <c r="I7" s="510"/>
      <c r="J7" s="510">
        <f>+[2]INVERSIÓN!AK9</f>
        <v>0.19</v>
      </c>
      <c r="K7" s="510"/>
      <c r="L7" s="510"/>
      <c r="M7" s="510"/>
      <c r="N7" s="511" t="s">
        <v>109</v>
      </c>
      <c r="O7" s="512" t="s">
        <v>161</v>
      </c>
      <c r="P7" s="512" t="s">
        <v>161</v>
      </c>
      <c r="Q7" s="512" t="s">
        <v>161</v>
      </c>
      <c r="R7" s="512" t="s">
        <v>160</v>
      </c>
      <c r="S7" s="513">
        <v>3861626</v>
      </c>
      <c r="T7" s="513">
        <v>4118375</v>
      </c>
      <c r="U7" s="514"/>
      <c r="V7" s="515" t="s">
        <v>163</v>
      </c>
      <c r="W7" s="515" t="s">
        <v>163</v>
      </c>
      <c r="X7" s="515" t="s">
        <v>162</v>
      </c>
      <c r="Y7" s="516">
        <v>7980001</v>
      </c>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row>
    <row r="8" spans="1:70" ht="24" customHeight="1" x14ac:dyDescent="0.25">
      <c r="A8" s="327"/>
      <c r="B8" s="329"/>
      <c r="C8" s="332"/>
      <c r="D8" s="85" t="s">
        <v>38</v>
      </c>
      <c r="E8" s="508">
        <f>+[2]INVERSIÓN!H10</f>
        <v>649221030</v>
      </c>
      <c r="F8" s="509">
        <v>60082000</v>
      </c>
      <c r="G8" s="510"/>
      <c r="H8" s="510"/>
      <c r="I8" s="510"/>
      <c r="J8" s="510">
        <f>+[2]INVERSIÓN!AK10</f>
        <v>60081800</v>
      </c>
      <c r="K8" s="510"/>
      <c r="L8" s="510"/>
      <c r="M8" s="510"/>
      <c r="N8" s="517"/>
      <c r="O8" s="518"/>
      <c r="P8" s="518"/>
      <c r="Q8" s="518"/>
      <c r="R8" s="518"/>
      <c r="S8" s="519"/>
      <c r="T8" s="519"/>
      <c r="U8" s="520"/>
      <c r="V8" s="521"/>
      <c r="W8" s="521"/>
      <c r="X8" s="521"/>
      <c r="Y8" s="522"/>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row>
    <row r="9" spans="1:70" ht="24" customHeight="1" x14ac:dyDescent="0.25">
      <c r="A9" s="327"/>
      <c r="B9" s="329"/>
      <c r="C9" s="332"/>
      <c r="D9" s="85" t="s">
        <v>39</v>
      </c>
      <c r="E9" s="523" t="e">
        <f>+[2]INVERSIÓN!H11</f>
        <v>#REF!</v>
      </c>
      <c r="F9" s="524">
        <v>0</v>
      </c>
      <c r="G9" s="523"/>
      <c r="H9" s="523"/>
      <c r="I9" s="523"/>
      <c r="J9" s="523" t="e">
        <f>+[2]INVERSIÓN!AK11</f>
        <v>#REF!</v>
      </c>
      <c r="K9" s="523"/>
      <c r="L9" s="523"/>
      <c r="M9" s="523"/>
      <c r="N9" s="517"/>
      <c r="O9" s="518"/>
      <c r="P9" s="518"/>
      <c r="Q9" s="518"/>
      <c r="R9" s="518"/>
      <c r="S9" s="519"/>
      <c r="T9" s="519"/>
      <c r="U9" s="520"/>
      <c r="V9" s="521"/>
      <c r="W9" s="521"/>
      <c r="X9" s="521"/>
      <c r="Y9" s="522"/>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row>
    <row r="10" spans="1:70" ht="24" customHeight="1" thickBot="1" x14ac:dyDescent="0.3">
      <c r="A10" s="327"/>
      <c r="B10" s="330"/>
      <c r="C10" s="333"/>
      <c r="D10" s="84" t="s">
        <v>40</v>
      </c>
      <c r="E10" s="525">
        <v>0</v>
      </c>
      <c r="F10" s="526">
        <v>5962667</v>
      </c>
      <c r="G10" s="525"/>
      <c r="H10" s="525"/>
      <c r="I10" s="525"/>
      <c r="J10" s="525">
        <f>+[2]INVERSIÓN!AK12</f>
        <v>5962667</v>
      </c>
      <c r="K10" s="525"/>
      <c r="L10" s="525"/>
      <c r="M10" s="525"/>
      <c r="N10" s="527"/>
      <c r="O10" s="528"/>
      <c r="P10" s="528"/>
      <c r="Q10" s="528"/>
      <c r="R10" s="528"/>
      <c r="S10" s="529"/>
      <c r="T10" s="529"/>
      <c r="U10" s="530"/>
      <c r="V10" s="531"/>
      <c r="W10" s="531"/>
      <c r="X10" s="531"/>
      <c r="Y10" s="532"/>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row>
    <row r="11" spans="1:70" ht="24" customHeight="1" x14ac:dyDescent="0.25">
      <c r="A11" s="327">
        <v>2</v>
      </c>
      <c r="B11" s="328" t="s">
        <v>157</v>
      </c>
      <c r="C11" s="331" t="s">
        <v>158</v>
      </c>
      <c r="D11" s="86" t="s">
        <v>37</v>
      </c>
      <c r="E11" s="533">
        <f>+[2]INVERSIÓN!H15</f>
        <v>6</v>
      </c>
      <c r="F11" s="510">
        <v>2</v>
      </c>
      <c r="G11" s="510"/>
      <c r="H11" s="510"/>
      <c r="I11" s="510"/>
      <c r="J11" s="510">
        <f>+[2]INVERSIÓN!AK15</f>
        <v>0.4</v>
      </c>
      <c r="K11" s="510"/>
      <c r="L11" s="510"/>
      <c r="M11" s="510"/>
      <c r="N11" s="511" t="s">
        <v>109</v>
      </c>
      <c r="O11" s="534" t="s">
        <v>161</v>
      </c>
      <c r="P11" s="534" t="s">
        <v>161</v>
      </c>
      <c r="Q11" s="534" t="s">
        <v>161</v>
      </c>
      <c r="R11" s="534" t="s">
        <v>160</v>
      </c>
      <c r="S11" s="513">
        <v>3861626</v>
      </c>
      <c r="T11" s="513">
        <v>4118375</v>
      </c>
      <c r="U11" s="514"/>
      <c r="V11" s="515" t="s">
        <v>163</v>
      </c>
      <c r="W11" s="515" t="s">
        <v>163</v>
      </c>
      <c r="X11" s="515" t="s">
        <v>162</v>
      </c>
      <c r="Y11" s="516">
        <v>7980001</v>
      </c>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row>
    <row r="12" spans="1:70" ht="24" customHeight="1" x14ac:dyDescent="0.25">
      <c r="A12" s="327"/>
      <c r="B12" s="329"/>
      <c r="C12" s="332"/>
      <c r="D12" s="85" t="s">
        <v>38</v>
      </c>
      <c r="E12" s="508">
        <f>+[2]INVERSIÓN!H16</f>
        <v>477004774</v>
      </c>
      <c r="F12" s="510">
        <v>93148000</v>
      </c>
      <c r="G12" s="510"/>
      <c r="H12" s="510"/>
      <c r="I12" s="510"/>
      <c r="J12" s="510">
        <f>+[2]INVERSIÓN!AK16</f>
        <v>40908000</v>
      </c>
      <c r="K12" s="510"/>
      <c r="L12" s="510"/>
      <c r="M12" s="510"/>
      <c r="N12" s="517"/>
      <c r="O12" s="518"/>
      <c r="P12" s="518"/>
      <c r="Q12" s="518"/>
      <c r="R12" s="518"/>
      <c r="S12" s="519"/>
      <c r="T12" s="519"/>
      <c r="U12" s="520"/>
      <c r="V12" s="521"/>
      <c r="W12" s="521"/>
      <c r="X12" s="521"/>
      <c r="Y12" s="522"/>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row>
    <row r="13" spans="1:70" ht="24" customHeight="1" x14ac:dyDescent="0.25">
      <c r="A13" s="327"/>
      <c r="B13" s="329"/>
      <c r="C13" s="332"/>
      <c r="D13" s="85" t="s">
        <v>39</v>
      </c>
      <c r="E13" s="523">
        <v>0</v>
      </c>
      <c r="F13" s="510">
        <v>0</v>
      </c>
      <c r="G13" s="510"/>
      <c r="H13" s="510"/>
      <c r="I13" s="510"/>
      <c r="J13" s="510" t="e">
        <f>+[2]INVERSIÓN!AK17</f>
        <v>#REF!</v>
      </c>
      <c r="K13" s="510"/>
      <c r="L13" s="510"/>
      <c r="M13" s="510"/>
      <c r="N13" s="517"/>
      <c r="O13" s="518"/>
      <c r="P13" s="518"/>
      <c r="Q13" s="518"/>
      <c r="R13" s="518"/>
      <c r="S13" s="519"/>
      <c r="T13" s="519"/>
      <c r="U13" s="520"/>
      <c r="V13" s="521"/>
      <c r="W13" s="521"/>
      <c r="X13" s="521"/>
      <c r="Y13" s="522"/>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row>
    <row r="14" spans="1:70" ht="24" customHeight="1" thickBot="1" x14ac:dyDescent="0.3">
      <c r="A14" s="327"/>
      <c r="B14" s="330"/>
      <c r="C14" s="333"/>
      <c r="D14" s="84" t="s">
        <v>40</v>
      </c>
      <c r="E14" s="525">
        <v>0</v>
      </c>
      <c r="F14" s="535">
        <v>8554100</v>
      </c>
      <c r="G14" s="535"/>
      <c r="H14" s="535"/>
      <c r="I14" s="535"/>
      <c r="J14" s="535">
        <f>+[2]INVERSIÓN!AK18</f>
        <v>8554100</v>
      </c>
      <c r="K14" s="535"/>
      <c r="L14" s="535"/>
      <c r="M14" s="535"/>
      <c r="N14" s="527"/>
      <c r="O14" s="528"/>
      <c r="P14" s="528"/>
      <c r="Q14" s="528"/>
      <c r="R14" s="528"/>
      <c r="S14" s="529"/>
      <c r="T14" s="529"/>
      <c r="U14" s="530"/>
      <c r="V14" s="531"/>
      <c r="W14" s="531"/>
      <c r="X14" s="531"/>
      <c r="Y14" s="532"/>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row>
    <row r="15" spans="1:70" ht="29.45" customHeight="1" x14ac:dyDescent="0.25">
      <c r="A15" s="327">
        <v>3</v>
      </c>
      <c r="B15" s="328" t="s">
        <v>159</v>
      </c>
      <c r="C15" s="331" t="s">
        <v>109</v>
      </c>
      <c r="D15" s="86" t="s">
        <v>37</v>
      </c>
      <c r="E15" s="508">
        <f>+[2]INVERSIÓN!H21</f>
        <v>10</v>
      </c>
      <c r="F15" s="508">
        <v>2</v>
      </c>
      <c r="G15" s="508"/>
      <c r="H15" s="508"/>
      <c r="I15" s="508"/>
      <c r="J15" s="536">
        <f>+[2]INVERSIÓN!AK21</f>
        <v>0.5</v>
      </c>
      <c r="K15" s="536"/>
      <c r="L15" s="536"/>
      <c r="M15" s="537"/>
      <c r="N15" s="511" t="s">
        <v>109</v>
      </c>
      <c r="O15" s="534" t="s">
        <v>161</v>
      </c>
      <c r="P15" s="534" t="s">
        <v>161</v>
      </c>
      <c r="Q15" s="534" t="s">
        <v>161</v>
      </c>
      <c r="R15" s="534" t="s">
        <v>160</v>
      </c>
      <c r="S15" s="513">
        <v>3861626</v>
      </c>
      <c r="T15" s="513">
        <v>4118375</v>
      </c>
      <c r="U15" s="514"/>
      <c r="V15" s="515" t="s">
        <v>163</v>
      </c>
      <c r="W15" s="515" t="s">
        <v>163</v>
      </c>
      <c r="X15" s="515" t="s">
        <v>162</v>
      </c>
      <c r="Y15" s="516">
        <v>7980001</v>
      </c>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row>
    <row r="16" spans="1:70" ht="29.45" customHeight="1" x14ac:dyDescent="0.25">
      <c r="A16" s="327"/>
      <c r="B16" s="329"/>
      <c r="C16" s="332"/>
      <c r="D16" s="85" t="s">
        <v>38</v>
      </c>
      <c r="E16" s="538">
        <f>+[2]INVERSIÓN!H22</f>
        <v>5394054447</v>
      </c>
      <c r="F16" s="508">
        <v>1323082000</v>
      </c>
      <c r="G16" s="508"/>
      <c r="H16" s="508"/>
      <c r="I16" s="508"/>
      <c r="J16" s="508">
        <f>+[2]INVERSIÓN!AK22</f>
        <v>1059165000</v>
      </c>
      <c r="K16" s="508"/>
      <c r="L16" s="508"/>
      <c r="M16" s="539"/>
      <c r="N16" s="517"/>
      <c r="O16" s="518"/>
      <c r="P16" s="518"/>
      <c r="Q16" s="518"/>
      <c r="R16" s="518"/>
      <c r="S16" s="519"/>
      <c r="T16" s="519"/>
      <c r="U16" s="520"/>
      <c r="V16" s="521"/>
      <c r="W16" s="521"/>
      <c r="X16" s="521"/>
      <c r="Y16" s="522"/>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row>
    <row r="17" spans="1:70" ht="29.45" customHeight="1" x14ac:dyDescent="0.25">
      <c r="A17" s="327"/>
      <c r="B17" s="329"/>
      <c r="C17" s="332"/>
      <c r="D17" s="85" t="s">
        <v>39</v>
      </c>
      <c r="E17" s="523">
        <v>0</v>
      </c>
      <c r="F17" s="508">
        <v>0</v>
      </c>
      <c r="G17" s="508"/>
      <c r="H17" s="508"/>
      <c r="I17" s="508"/>
      <c r="J17" s="508" t="e">
        <f>+[2]INVERSIÓN!AK23</f>
        <v>#REF!</v>
      </c>
      <c r="K17" s="508"/>
      <c r="L17" s="508"/>
      <c r="M17" s="539"/>
      <c r="N17" s="517"/>
      <c r="O17" s="518"/>
      <c r="P17" s="518"/>
      <c r="Q17" s="518"/>
      <c r="R17" s="518"/>
      <c r="S17" s="519"/>
      <c r="T17" s="519"/>
      <c r="U17" s="520"/>
      <c r="V17" s="521"/>
      <c r="W17" s="521"/>
      <c r="X17" s="521"/>
      <c r="Y17" s="522"/>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row>
    <row r="18" spans="1:70" ht="29.45" customHeight="1" thickBot="1" x14ac:dyDescent="0.3">
      <c r="A18" s="327"/>
      <c r="B18" s="330"/>
      <c r="C18" s="333"/>
      <c r="D18" s="84" t="s">
        <v>40</v>
      </c>
      <c r="E18" s="525">
        <v>0</v>
      </c>
      <c r="F18" s="508">
        <v>79725568</v>
      </c>
      <c r="G18" s="508"/>
      <c r="H18" s="508"/>
      <c r="I18" s="508"/>
      <c r="J18" s="540">
        <f>+[2]INVERSIÓN!AK24</f>
        <v>68968933</v>
      </c>
      <c r="K18" s="540"/>
      <c r="L18" s="540"/>
      <c r="M18" s="541"/>
      <c r="N18" s="527"/>
      <c r="O18" s="528"/>
      <c r="P18" s="528"/>
      <c r="Q18" s="528"/>
      <c r="R18" s="528"/>
      <c r="S18" s="529"/>
      <c r="T18" s="529"/>
      <c r="U18" s="530"/>
      <c r="V18" s="531"/>
      <c r="W18" s="531"/>
      <c r="X18" s="531"/>
      <c r="Y18" s="532"/>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row>
    <row r="19" spans="1:70" ht="24" customHeight="1" x14ac:dyDescent="0.25">
      <c r="A19" s="327">
        <v>4</v>
      </c>
      <c r="B19" s="328" t="s">
        <v>146</v>
      </c>
      <c r="C19" s="331" t="s">
        <v>109</v>
      </c>
      <c r="D19" s="87" t="s">
        <v>37</v>
      </c>
      <c r="E19" s="542">
        <f>+[2]INVERSIÓN!H27</f>
        <v>10</v>
      </c>
      <c r="F19" s="542">
        <v>3</v>
      </c>
      <c r="G19" s="542"/>
      <c r="H19" s="542"/>
      <c r="I19" s="542"/>
      <c r="J19" s="543">
        <f>+[2]INVERSIÓN!AK27</f>
        <v>0.64</v>
      </c>
      <c r="K19" s="543"/>
      <c r="L19" s="543"/>
      <c r="M19" s="543"/>
      <c r="N19" s="511" t="s">
        <v>109</v>
      </c>
      <c r="O19" s="534" t="s">
        <v>161</v>
      </c>
      <c r="P19" s="534" t="s">
        <v>161</v>
      </c>
      <c r="Q19" s="534" t="s">
        <v>161</v>
      </c>
      <c r="R19" s="534" t="s">
        <v>160</v>
      </c>
      <c r="S19" s="513">
        <v>3861626</v>
      </c>
      <c r="T19" s="513">
        <v>4118375</v>
      </c>
      <c r="U19" s="514"/>
      <c r="V19" s="515" t="s">
        <v>163</v>
      </c>
      <c r="W19" s="515" t="s">
        <v>163</v>
      </c>
      <c r="X19" s="515" t="s">
        <v>162</v>
      </c>
      <c r="Y19" s="516">
        <v>7980001</v>
      </c>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row>
    <row r="20" spans="1:70" ht="24" customHeight="1" x14ac:dyDescent="0.25">
      <c r="A20" s="327"/>
      <c r="B20" s="329"/>
      <c r="C20" s="332"/>
      <c r="D20" s="85" t="s">
        <v>38</v>
      </c>
      <c r="E20" s="538">
        <f>+[2]INVERSIÓN!H28</f>
        <v>1103497977</v>
      </c>
      <c r="F20" s="538">
        <v>229241000</v>
      </c>
      <c r="G20" s="538"/>
      <c r="H20" s="538"/>
      <c r="I20" s="538"/>
      <c r="J20" s="538">
        <f>+[2]INVERSIÓN!AK28</f>
        <v>188910000</v>
      </c>
      <c r="K20" s="538"/>
      <c r="L20" s="538"/>
      <c r="M20" s="538"/>
      <c r="N20" s="517"/>
      <c r="O20" s="518"/>
      <c r="P20" s="518"/>
      <c r="Q20" s="518"/>
      <c r="R20" s="518"/>
      <c r="S20" s="519"/>
      <c r="T20" s="519"/>
      <c r="U20" s="520"/>
      <c r="V20" s="521"/>
      <c r="W20" s="521"/>
      <c r="X20" s="521"/>
      <c r="Y20" s="522"/>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4" customHeight="1" x14ac:dyDescent="0.25">
      <c r="A21" s="327"/>
      <c r="B21" s="329"/>
      <c r="C21" s="332"/>
      <c r="D21" s="85" t="s">
        <v>39</v>
      </c>
      <c r="E21" s="523">
        <v>0</v>
      </c>
      <c r="F21" s="523">
        <v>0</v>
      </c>
      <c r="G21" s="523"/>
      <c r="H21" s="523"/>
      <c r="I21" s="523"/>
      <c r="J21" s="523" t="e">
        <f>+[2]INVERSIÓN!AK29</f>
        <v>#REF!</v>
      </c>
      <c r="K21" s="523"/>
      <c r="L21" s="523"/>
      <c r="M21" s="523"/>
      <c r="N21" s="517"/>
      <c r="O21" s="518"/>
      <c r="P21" s="518"/>
      <c r="Q21" s="518"/>
      <c r="R21" s="518"/>
      <c r="S21" s="519"/>
      <c r="T21" s="519"/>
      <c r="U21" s="520"/>
      <c r="V21" s="521"/>
      <c r="W21" s="521"/>
      <c r="X21" s="521"/>
      <c r="Y21" s="522"/>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row>
    <row r="22" spans="1:70" ht="24" customHeight="1" thickBot="1" x14ac:dyDescent="0.3">
      <c r="A22" s="327"/>
      <c r="B22" s="330"/>
      <c r="C22" s="333"/>
      <c r="D22" s="83" t="s">
        <v>40</v>
      </c>
      <c r="E22" s="525">
        <v>0</v>
      </c>
      <c r="F22" s="544">
        <v>13967066</v>
      </c>
      <c r="G22" s="544"/>
      <c r="H22" s="544"/>
      <c r="I22" s="544"/>
      <c r="J22" s="544">
        <f>+[2]INVERSIÓN!AK30</f>
        <v>13967066</v>
      </c>
      <c r="K22" s="544"/>
      <c r="L22" s="544"/>
      <c r="M22" s="544"/>
      <c r="N22" s="527"/>
      <c r="O22" s="528"/>
      <c r="P22" s="528"/>
      <c r="Q22" s="528"/>
      <c r="R22" s="528"/>
      <c r="S22" s="529"/>
      <c r="T22" s="529"/>
      <c r="U22" s="530"/>
      <c r="V22" s="531"/>
      <c r="W22" s="531"/>
      <c r="X22" s="531"/>
      <c r="Y22" s="532"/>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row>
    <row r="23" spans="1:70" ht="34.9" customHeight="1" x14ac:dyDescent="0.25">
      <c r="A23" s="327">
        <v>5</v>
      </c>
      <c r="B23" s="328" t="s">
        <v>147</v>
      </c>
      <c r="C23" s="331" t="s">
        <v>109</v>
      </c>
      <c r="D23" s="87" t="s">
        <v>37</v>
      </c>
      <c r="E23" s="542">
        <f>+[2]INVERSIÓN!H33</f>
        <v>14</v>
      </c>
      <c r="F23" s="542">
        <v>4</v>
      </c>
      <c r="G23" s="542"/>
      <c r="H23" s="542"/>
      <c r="I23" s="542"/>
      <c r="J23" s="542">
        <f>+[2]INVERSIÓN!AK33</f>
        <v>1</v>
      </c>
      <c r="K23" s="542"/>
      <c r="L23" s="542"/>
      <c r="M23" s="542"/>
      <c r="N23" s="511" t="s">
        <v>109</v>
      </c>
      <c r="O23" s="534" t="s">
        <v>161</v>
      </c>
      <c r="P23" s="534" t="s">
        <v>161</v>
      </c>
      <c r="Q23" s="534" t="s">
        <v>161</v>
      </c>
      <c r="R23" s="534" t="s">
        <v>160</v>
      </c>
      <c r="S23" s="513">
        <v>3861626</v>
      </c>
      <c r="T23" s="513">
        <v>4118375</v>
      </c>
      <c r="U23" s="514"/>
      <c r="V23" s="515" t="s">
        <v>163</v>
      </c>
      <c r="W23" s="515" t="s">
        <v>163</v>
      </c>
      <c r="X23" s="515" t="s">
        <v>162</v>
      </c>
      <c r="Y23" s="516">
        <v>7980001</v>
      </c>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row>
    <row r="24" spans="1:70" ht="34.9" customHeight="1" x14ac:dyDescent="0.25">
      <c r="A24" s="327"/>
      <c r="B24" s="329"/>
      <c r="C24" s="332"/>
      <c r="D24" s="85" t="s">
        <v>38</v>
      </c>
      <c r="E24" s="545">
        <f>+[2]INVERSIÓN!H34</f>
        <v>1926398020</v>
      </c>
      <c r="F24" s="545">
        <v>437659000</v>
      </c>
      <c r="G24" s="545"/>
      <c r="H24" s="545"/>
      <c r="I24" s="545"/>
      <c r="J24" s="545">
        <f>+[2]INVERSIÓN!AK34</f>
        <v>405935200</v>
      </c>
      <c r="K24" s="545"/>
      <c r="L24" s="545"/>
      <c r="M24" s="545"/>
      <c r="N24" s="517"/>
      <c r="O24" s="518"/>
      <c r="P24" s="518"/>
      <c r="Q24" s="518"/>
      <c r="R24" s="518"/>
      <c r="S24" s="519"/>
      <c r="T24" s="519"/>
      <c r="U24" s="520"/>
      <c r="V24" s="521"/>
      <c r="W24" s="521"/>
      <c r="X24" s="521"/>
      <c r="Y24" s="522"/>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row>
    <row r="25" spans="1:70" ht="34.9" customHeight="1" x14ac:dyDescent="0.25">
      <c r="A25" s="327"/>
      <c r="B25" s="329"/>
      <c r="C25" s="332"/>
      <c r="D25" s="85" t="s">
        <v>39</v>
      </c>
      <c r="E25" s="523">
        <v>0</v>
      </c>
      <c r="F25" s="523">
        <v>0</v>
      </c>
      <c r="G25" s="523"/>
      <c r="H25" s="523"/>
      <c r="I25" s="523"/>
      <c r="J25" s="523" t="e">
        <f>+[2]INVERSIÓN!AK35</f>
        <v>#REF!</v>
      </c>
      <c r="K25" s="523"/>
      <c r="L25" s="523"/>
      <c r="M25" s="523"/>
      <c r="N25" s="517"/>
      <c r="O25" s="518"/>
      <c r="P25" s="518"/>
      <c r="Q25" s="518"/>
      <c r="R25" s="518"/>
      <c r="S25" s="519"/>
      <c r="T25" s="519"/>
      <c r="U25" s="520"/>
      <c r="V25" s="521"/>
      <c r="W25" s="521"/>
      <c r="X25" s="521"/>
      <c r="Y25" s="522"/>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row>
    <row r="26" spans="1:70" ht="34.9" customHeight="1" thickBot="1" x14ac:dyDescent="0.3">
      <c r="A26" s="327"/>
      <c r="B26" s="330"/>
      <c r="C26" s="333"/>
      <c r="D26" s="84" t="s">
        <v>40</v>
      </c>
      <c r="E26" s="525">
        <v>0</v>
      </c>
      <c r="F26" s="525">
        <v>25113733</v>
      </c>
      <c r="G26" s="525"/>
      <c r="H26" s="525"/>
      <c r="I26" s="525"/>
      <c r="J26" s="525">
        <f>+[2]INVERSIÓN!AK36</f>
        <v>22986466</v>
      </c>
      <c r="K26" s="525"/>
      <c r="L26" s="525"/>
      <c r="M26" s="525"/>
      <c r="N26" s="527"/>
      <c r="O26" s="528"/>
      <c r="P26" s="528"/>
      <c r="Q26" s="528"/>
      <c r="R26" s="528"/>
      <c r="S26" s="529"/>
      <c r="T26" s="529"/>
      <c r="U26" s="530"/>
      <c r="V26" s="531"/>
      <c r="W26" s="531"/>
      <c r="X26" s="531"/>
      <c r="Y26" s="532"/>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row>
    <row r="27" spans="1:70" ht="41.45" customHeight="1" x14ac:dyDescent="0.25">
      <c r="A27" s="327">
        <v>6</v>
      </c>
      <c r="B27" s="353" t="s">
        <v>148</v>
      </c>
      <c r="C27" s="331" t="s">
        <v>109</v>
      </c>
      <c r="D27" s="86" t="s">
        <v>37</v>
      </c>
      <c r="E27" s="542">
        <f>+[2]INVERSIÓN!H39</f>
        <v>24</v>
      </c>
      <c r="F27" s="542">
        <v>6</v>
      </c>
      <c r="G27" s="542"/>
      <c r="H27" s="542"/>
      <c r="I27" s="542"/>
      <c r="J27" s="542">
        <f>+[2]INVERSIÓN!AK39</f>
        <v>1</v>
      </c>
      <c r="K27" s="542"/>
      <c r="L27" s="542"/>
      <c r="M27" s="542"/>
      <c r="N27" s="511" t="s">
        <v>109</v>
      </c>
      <c r="O27" s="534" t="s">
        <v>161</v>
      </c>
      <c r="P27" s="534" t="s">
        <v>161</v>
      </c>
      <c r="Q27" s="534" t="s">
        <v>161</v>
      </c>
      <c r="R27" s="534" t="s">
        <v>160</v>
      </c>
      <c r="S27" s="513">
        <v>3861626</v>
      </c>
      <c r="T27" s="513">
        <v>4118375</v>
      </c>
      <c r="U27" s="514"/>
      <c r="V27" s="515" t="s">
        <v>163</v>
      </c>
      <c r="W27" s="515" t="s">
        <v>163</v>
      </c>
      <c r="X27" s="515" t="s">
        <v>162</v>
      </c>
      <c r="Y27" s="516">
        <v>7980001</v>
      </c>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row>
    <row r="28" spans="1:70" ht="41.45" customHeight="1" x14ac:dyDescent="0.25">
      <c r="A28" s="327"/>
      <c r="B28" s="354"/>
      <c r="C28" s="332"/>
      <c r="D28" s="85" t="s">
        <v>38</v>
      </c>
      <c r="E28" s="545">
        <f>+[2]INVERSIÓN!H40</f>
        <v>954446386</v>
      </c>
      <c r="F28" s="545">
        <v>156788000</v>
      </c>
      <c r="G28" s="545"/>
      <c r="H28" s="545"/>
      <c r="I28" s="545"/>
      <c r="J28" s="545">
        <f>+[2]INVERSIÓN!AK40</f>
        <v>93515000</v>
      </c>
      <c r="K28" s="545"/>
      <c r="L28" s="545"/>
      <c r="M28" s="545"/>
      <c r="N28" s="517"/>
      <c r="O28" s="518"/>
      <c r="P28" s="518"/>
      <c r="Q28" s="518"/>
      <c r="R28" s="518"/>
      <c r="S28" s="519"/>
      <c r="T28" s="519"/>
      <c r="U28" s="520"/>
      <c r="V28" s="521"/>
      <c r="W28" s="521"/>
      <c r="X28" s="521"/>
      <c r="Y28" s="522"/>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row>
    <row r="29" spans="1:70" ht="41.45" customHeight="1" x14ac:dyDescent="0.25">
      <c r="A29" s="327"/>
      <c r="B29" s="354"/>
      <c r="C29" s="332"/>
      <c r="D29" s="85" t="s">
        <v>39</v>
      </c>
      <c r="E29" s="523">
        <v>0</v>
      </c>
      <c r="F29" s="523">
        <v>0</v>
      </c>
      <c r="G29" s="523"/>
      <c r="H29" s="523"/>
      <c r="I29" s="523"/>
      <c r="J29" s="523" t="e">
        <f>+[2]INVERSIÓN!AK41</f>
        <v>#REF!</v>
      </c>
      <c r="K29" s="523"/>
      <c r="L29" s="523"/>
      <c r="M29" s="523"/>
      <c r="N29" s="517"/>
      <c r="O29" s="518"/>
      <c r="P29" s="518"/>
      <c r="Q29" s="518"/>
      <c r="R29" s="518"/>
      <c r="S29" s="519"/>
      <c r="T29" s="519"/>
      <c r="U29" s="520"/>
      <c r="V29" s="521"/>
      <c r="W29" s="521"/>
      <c r="X29" s="521"/>
      <c r="Y29" s="522"/>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row>
    <row r="30" spans="1:70" ht="41.45" customHeight="1" thickBot="1" x14ac:dyDescent="0.3">
      <c r="A30" s="327"/>
      <c r="B30" s="355"/>
      <c r="C30" s="333"/>
      <c r="D30" s="84" t="s">
        <v>40</v>
      </c>
      <c r="E30" s="525">
        <v>0</v>
      </c>
      <c r="F30" s="525">
        <v>14781100</v>
      </c>
      <c r="G30" s="525"/>
      <c r="H30" s="525"/>
      <c r="I30" s="525"/>
      <c r="J30" s="525">
        <f>+[2]INVERSIÓN!AK42</f>
        <v>10614467</v>
      </c>
      <c r="K30" s="525"/>
      <c r="L30" s="525"/>
      <c r="M30" s="525"/>
      <c r="N30" s="527"/>
      <c r="O30" s="528"/>
      <c r="P30" s="528"/>
      <c r="Q30" s="528"/>
      <c r="R30" s="528"/>
      <c r="S30" s="529"/>
      <c r="T30" s="529"/>
      <c r="U30" s="530"/>
      <c r="V30" s="531"/>
      <c r="W30" s="531"/>
      <c r="X30" s="531"/>
      <c r="Y30" s="532"/>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row>
    <row r="31" spans="1:70" ht="29.25" customHeight="1" x14ac:dyDescent="0.25">
      <c r="A31" s="340" t="s">
        <v>41</v>
      </c>
      <c r="B31" s="334"/>
      <c r="C31" s="334"/>
      <c r="D31" s="82" t="s">
        <v>108</v>
      </c>
      <c r="E31" s="124">
        <f t="shared" ref="E31:J31" si="0">+E28+E24+E20+E16+E12+E8</f>
        <v>10504622634</v>
      </c>
      <c r="F31" s="124">
        <f t="shared" si="0"/>
        <v>2300000000</v>
      </c>
      <c r="G31" s="124">
        <f t="shared" si="0"/>
        <v>0</v>
      </c>
      <c r="H31" s="124">
        <f t="shared" si="0"/>
        <v>0</v>
      </c>
      <c r="I31" s="124">
        <f t="shared" si="0"/>
        <v>0</v>
      </c>
      <c r="J31" s="124">
        <f t="shared" si="0"/>
        <v>1848515000</v>
      </c>
      <c r="K31" s="124"/>
      <c r="L31" s="124"/>
      <c r="M31" s="124"/>
      <c r="N31" s="344"/>
      <c r="O31" s="345"/>
      <c r="P31" s="345"/>
      <c r="Q31" s="345"/>
      <c r="R31" s="346"/>
      <c r="S31" s="345"/>
      <c r="T31" s="345"/>
      <c r="U31" s="345"/>
      <c r="V31" s="345"/>
      <c r="W31" s="345"/>
      <c r="X31" s="345"/>
      <c r="Y31" s="347"/>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row>
    <row r="32" spans="1:70" ht="29.25" customHeight="1" x14ac:dyDescent="0.25">
      <c r="A32" s="342"/>
      <c r="B32" s="343"/>
      <c r="C32" s="343"/>
      <c r="D32" s="81" t="s">
        <v>107</v>
      </c>
      <c r="E32" s="125">
        <f t="shared" ref="E32:J32" si="1">+E30+E26+E22+E18+E14+E10</f>
        <v>0</v>
      </c>
      <c r="F32" s="125">
        <f t="shared" si="1"/>
        <v>148104234</v>
      </c>
      <c r="G32" s="125">
        <f t="shared" si="1"/>
        <v>0</v>
      </c>
      <c r="H32" s="125">
        <f t="shared" si="1"/>
        <v>0</v>
      </c>
      <c r="I32" s="125">
        <f t="shared" si="1"/>
        <v>0</v>
      </c>
      <c r="J32" s="125">
        <f t="shared" si="1"/>
        <v>131053699</v>
      </c>
      <c r="K32" s="125"/>
      <c r="L32" s="125"/>
      <c r="M32" s="125"/>
      <c r="N32" s="348"/>
      <c r="O32" s="346"/>
      <c r="P32" s="346"/>
      <c r="Q32" s="346"/>
      <c r="R32" s="346"/>
      <c r="S32" s="346"/>
      <c r="T32" s="346"/>
      <c r="U32" s="346"/>
      <c r="V32" s="346"/>
      <c r="W32" s="346"/>
      <c r="X32" s="346"/>
      <c r="Y32" s="349"/>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row>
    <row r="33" spans="1:70" ht="29.25" customHeight="1" thickBot="1" x14ac:dyDescent="0.3">
      <c r="A33" s="341"/>
      <c r="B33" s="335"/>
      <c r="C33" s="335"/>
      <c r="D33" s="80" t="s">
        <v>106</v>
      </c>
      <c r="E33" s="126">
        <f t="shared" ref="E33:J33" si="2">+E31+E32</f>
        <v>10504622634</v>
      </c>
      <c r="F33" s="126">
        <f t="shared" si="2"/>
        <v>2448104234</v>
      </c>
      <c r="G33" s="126">
        <f t="shared" si="2"/>
        <v>0</v>
      </c>
      <c r="H33" s="126">
        <f t="shared" si="2"/>
        <v>0</v>
      </c>
      <c r="I33" s="126">
        <f t="shared" si="2"/>
        <v>0</v>
      </c>
      <c r="J33" s="126">
        <f t="shared" si="2"/>
        <v>1979568699</v>
      </c>
      <c r="K33" s="126"/>
      <c r="L33" s="126"/>
      <c r="M33" s="126"/>
      <c r="N33" s="350"/>
      <c r="O33" s="351"/>
      <c r="P33" s="351"/>
      <c r="Q33" s="351"/>
      <c r="R33" s="351"/>
      <c r="S33" s="351"/>
      <c r="T33" s="351"/>
      <c r="U33" s="351"/>
      <c r="V33" s="351"/>
      <c r="W33" s="351"/>
      <c r="X33" s="351"/>
      <c r="Y33" s="352"/>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row>
    <row r="34" spans="1:70"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506"/>
      <c r="AB34" s="506"/>
      <c r="AC34" s="506"/>
      <c r="AD34" s="506"/>
      <c r="AE34" s="506"/>
      <c r="AF34" s="506"/>
      <c r="AG34" s="506"/>
      <c r="AH34" s="506"/>
      <c r="AI34" s="506"/>
      <c r="AJ34" s="507"/>
      <c r="AK34" s="507"/>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row>
    <row r="35" spans="1:70" ht="15.75" x14ac:dyDescent="0.25">
      <c r="A35" s="4"/>
      <c r="B35" s="76"/>
      <c r="C35" s="76"/>
      <c r="D35" s="76"/>
      <c r="E35" s="4"/>
      <c r="F35" s="4"/>
      <c r="G35" s="4"/>
      <c r="H35" s="4"/>
      <c r="I35" s="4"/>
      <c r="J35" s="4"/>
      <c r="K35" s="4"/>
      <c r="L35" s="4"/>
      <c r="M35" s="4"/>
      <c r="N35" s="4"/>
      <c r="O35" s="4"/>
      <c r="P35" s="4"/>
      <c r="Q35" s="76"/>
      <c r="R35" s="76"/>
      <c r="S35" s="76"/>
      <c r="T35" s="76"/>
      <c r="U35" s="76"/>
      <c r="V35" s="546" t="s">
        <v>131</v>
      </c>
      <c r="W35" s="546"/>
      <c r="X35" s="546"/>
      <c r="Y35" s="546"/>
      <c r="Z35" s="4"/>
      <c r="AA35" s="506"/>
      <c r="AB35" s="506"/>
      <c r="AC35" s="506"/>
      <c r="AD35" s="506"/>
      <c r="AE35" s="506"/>
      <c r="AF35" s="506"/>
      <c r="AG35" s="506"/>
      <c r="AH35" s="506"/>
      <c r="AI35" s="506"/>
      <c r="AJ35" s="507"/>
      <c r="AK35" s="507"/>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row>
    <row r="36" spans="1:70" ht="18" x14ac:dyDescent="0.25">
      <c r="A36" s="4"/>
      <c r="B36" s="76"/>
      <c r="C36" s="76"/>
      <c r="D36" s="76"/>
      <c r="E36" s="4"/>
      <c r="F36" s="4"/>
      <c r="G36" s="4"/>
      <c r="H36" s="4"/>
      <c r="I36" s="4"/>
      <c r="J36" s="4"/>
      <c r="K36" s="4"/>
      <c r="L36" s="4"/>
      <c r="M36" s="4"/>
      <c r="N36" s="4"/>
      <c r="O36" s="4"/>
      <c r="P36" s="4"/>
      <c r="Q36" s="79"/>
      <c r="R36" s="79"/>
      <c r="S36" s="79"/>
      <c r="T36" s="76"/>
      <c r="U36" s="76"/>
      <c r="V36" s="78"/>
      <c r="W36" s="78"/>
      <c r="X36" s="78"/>
      <c r="Y36" s="78"/>
      <c r="Z36" s="4"/>
      <c r="AA36" s="506"/>
      <c r="AB36" s="506"/>
      <c r="AC36" s="506"/>
      <c r="AD36" s="506"/>
      <c r="AE36" s="506"/>
      <c r="AF36" s="506"/>
      <c r="AG36" s="506"/>
      <c r="AH36" s="506"/>
      <c r="AI36" s="506"/>
      <c r="AJ36" s="507"/>
      <c r="AK36" s="507"/>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row>
    <row r="37" spans="1:70" ht="29.25" customHeight="1" x14ac:dyDescent="0.25">
      <c r="A37" s="4"/>
      <c r="B37" s="76"/>
      <c r="C37" s="76"/>
      <c r="D37" s="76"/>
      <c r="E37" s="4"/>
      <c r="F37" s="4"/>
      <c r="G37" s="4"/>
      <c r="H37" s="4"/>
      <c r="I37" s="4"/>
      <c r="J37" s="4"/>
      <c r="K37" s="4"/>
      <c r="L37" s="4"/>
      <c r="M37" s="4"/>
      <c r="N37" s="4"/>
      <c r="O37" s="4"/>
      <c r="P37" s="4"/>
      <c r="Q37" s="77"/>
      <c r="R37" s="77"/>
      <c r="S37" s="77"/>
      <c r="T37" s="76"/>
      <c r="U37" s="76"/>
      <c r="V37" s="76"/>
      <c r="W37" s="76"/>
      <c r="X37" s="76"/>
      <c r="Y37" s="76"/>
      <c r="Z37" s="4"/>
      <c r="AA37" s="506"/>
      <c r="AB37" s="506"/>
      <c r="AC37" s="506"/>
      <c r="AD37" s="506"/>
      <c r="AE37" s="506"/>
      <c r="AF37" s="506"/>
      <c r="AG37" s="506"/>
      <c r="AH37" s="506"/>
      <c r="AI37" s="506"/>
      <c r="AJ37" s="507"/>
      <c r="AK37" s="507"/>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row>
    <row r="38" spans="1:70" x14ac:dyDescent="0.25">
      <c r="A38" s="4"/>
      <c r="B38" s="76"/>
      <c r="C38" s="76"/>
      <c r="D38" s="76"/>
      <c r="E38" s="4"/>
      <c r="F38" s="4"/>
      <c r="G38" s="4"/>
      <c r="H38" s="4"/>
      <c r="I38" s="4"/>
      <c r="J38" s="4"/>
      <c r="K38" s="4"/>
      <c r="L38" s="4"/>
      <c r="M38" s="4"/>
      <c r="N38" s="4"/>
      <c r="O38" s="4"/>
      <c r="P38" s="4"/>
      <c r="Q38" s="76"/>
      <c r="R38" s="76"/>
      <c r="S38" s="76"/>
      <c r="T38" s="76"/>
      <c r="U38" s="76"/>
      <c r="V38" s="76"/>
      <c r="W38" s="76"/>
      <c r="X38" s="76"/>
      <c r="Y38" s="76"/>
      <c r="Z38" s="4"/>
      <c r="AA38" s="506"/>
      <c r="AB38" s="506"/>
      <c r="AC38" s="506"/>
      <c r="AD38" s="506"/>
      <c r="AE38" s="506"/>
      <c r="AF38" s="506"/>
      <c r="AG38" s="506"/>
      <c r="AH38" s="506"/>
      <c r="AI38" s="506"/>
      <c r="AJ38" s="507"/>
      <c r="AK38" s="507"/>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row>
    <row r="39" spans="1:70" ht="18" x14ac:dyDescent="0.25">
      <c r="A39" s="4"/>
      <c r="B39" s="76"/>
      <c r="C39" s="76"/>
      <c r="D39" s="76"/>
      <c r="E39" s="4"/>
      <c r="F39" s="4"/>
      <c r="G39" s="4"/>
      <c r="H39" s="4"/>
      <c r="I39" s="4"/>
      <c r="J39" s="4"/>
      <c r="K39" s="4"/>
      <c r="L39" s="4"/>
      <c r="M39" s="4"/>
      <c r="N39" s="4"/>
      <c r="O39" s="4"/>
      <c r="P39" s="4"/>
      <c r="Q39" s="75"/>
      <c r="R39" s="75"/>
      <c r="S39" s="75"/>
      <c r="T39" s="75"/>
      <c r="U39" s="75"/>
      <c r="V39" s="78"/>
      <c r="W39" s="78"/>
      <c r="X39" s="78"/>
      <c r="Y39" s="78"/>
      <c r="Z39" s="4"/>
      <c r="AA39" s="506"/>
      <c r="AB39" s="506"/>
      <c r="AC39" s="506"/>
      <c r="AD39" s="506"/>
      <c r="AE39" s="506"/>
      <c r="AF39" s="506"/>
      <c r="AG39" s="506"/>
      <c r="AH39" s="506"/>
      <c r="AI39" s="506"/>
      <c r="AJ39" s="507"/>
      <c r="AK39" s="507"/>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row>
    <row r="40" spans="1:70" ht="18" x14ac:dyDescent="0.25">
      <c r="A40" s="4"/>
      <c r="B40" s="76"/>
      <c r="C40" s="76"/>
      <c r="D40" s="76"/>
      <c r="E40" s="4"/>
      <c r="F40" s="4"/>
      <c r="G40" s="4"/>
      <c r="H40" s="4"/>
      <c r="I40" s="4"/>
      <c r="J40" s="4"/>
      <c r="K40" s="4"/>
      <c r="L40" s="4"/>
      <c r="M40" s="4"/>
      <c r="N40" s="4"/>
      <c r="O40" s="4"/>
      <c r="P40" s="4"/>
      <c r="Q40" s="75"/>
      <c r="R40" s="75"/>
      <c r="S40" s="75"/>
      <c r="T40" s="75"/>
      <c r="U40" s="75"/>
      <c r="V40" s="77"/>
      <c r="W40" s="77"/>
      <c r="X40" s="77"/>
      <c r="Y40" s="77"/>
      <c r="Z40" s="4"/>
      <c r="AA40" s="506"/>
      <c r="AB40" s="506"/>
      <c r="AC40" s="506"/>
      <c r="AD40" s="506"/>
      <c r="AE40" s="506"/>
      <c r="AF40" s="506"/>
      <c r="AG40" s="506"/>
      <c r="AH40" s="506"/>
      <c r="AI40" s="506"/>
      <c r="AJ40" s="507"/>
      <c r="AK40" s="507"/>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row>
    <row r="41" spans="1:70" ht="18" x14ac:dyDescent="0.25">
      <c r="A41" s="4"/>
      <c r="B41" s="76"/>
      <c r="C41" s="76"/>
      <c r="D41" s="76"/>
      <c r="E41" s="4"/>
      <c r="F41" s="4"/>
      <c r="G41" s="4"/>
      <c r="H41" s="4"/>
      <c r="I41" s="4"/>
      <c r="J41" s="4"/>
      <c r="K41" s="4"/>
      <c r="L41" s="4"/>
      <c r="M41" s="4"/>
      <c r="N41" s="4"/>
      <c r="O41" s="4"/>
      <c r="P41" s="4"/>
      <c r="Q41" s="75"/>
      <c r="R41" s="75"/>
      <c r="S41" s="75"/>
      <c r="T41" s="75"/>
      <c r="U41" s="75"/>
      <c r="V41" s="75"/>
      <c r="W41" s="75"/>
      <c r="X41" s="75"/>
      <c r="Y41" s="75"/>
      <c r="Z41" s="4"/>
      <c r="AA41" s="506"/>
      <c r="AB41" s="506"/>
      <c r="AC41" s="506"/>
      <c r="AD41" s="506"/>
      <c r="AE41" s="506"/>
      <c r="AF41" s="506"/>
      <c r="AG41" s="506"/>
      <c r="AH41" s="506"/>
      <c r="AI41" s="506"/>
      <c r="AJ41" s="507"/>
      <c r="AK41" s="507"/>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row>
    <row r="42" spans="1:70"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506"/>
      <c r="AB42" s="506"/>
      <c r="AC42" s="506"/>
      <c r="AD42" s="506"/>
      <c r="AE42" s="506"/>
      <c r="AF42" s="506"/>
      <c r="AG42" s="506"/>
      <c r="AH42" s="506"/>
      <c r="AI42" s="506"/>
      <c r="AJ42" s="507"/>
      <c r="AK42" s="507"/>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row>
    <row r="43" spans="1:70"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506"/>
      <c r="AB43" s="506"/>
      <c r="AC43" s="506"/>
      <c r="AD43" s="506"/>
      <c r="AE43" s="506"/>
      <c r="AF43" s="506"/>
      <c r="AG43" s="506"/>
      <c r="AH43" s="506"/>
      <c r="AI43" s="506"/>
      <c r="AJ43" s="507"/>
      <c r="AK43" s="507"/>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row>
    <row r="44" spans="1:70"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506"/>
      <c r="AB44" s="506"/>
      <c r="AC44" s="506"/>
      <c r="AD44" s="506"/>
      <c r="AE44" s="506"/>
      <c r="AF44" s="506"/>
      <c r="AG44" s="506"/>
      <c r="AH44" s="506"/>
      <c r="AI44" s="506"/>
      <c r="AJ44" s="507"/>
      <c r="AK44" s="507"/>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row>
    <row r="45" spans="1:70"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506"/>
      <c r="AB45" s="506"/>
      <c r="AC45" s="506"/>
      <c r="AD45" s="506"/>
      <c r="AE45" s="506"/>
      <c r="AF45" s="506"/>
      <c r="AG45" s="506"/>
      <c r="AH45" s="506"/>
      <c r="AI45" s="506"/>
      <c r="AJ45" s="507"/>
      <c r="AK45" s="507"/>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row>
    <row r="46" spans="1:70"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506"/>
      <c r="AB46" s="506"/>
      <c r="AC46" s="506"/>
      <c r="AD46" s="506"/>
      <c r="AE46" s="506"/>
      <c r="AF46" s="506"/>
      <c r="AG46" s="506"/>
      <c r="AH46" s="506"/>
      <c r="AI46" s="506"/>
      <c r="AJ46" s="507"/>
      <c r="AK46" s="507"/>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row>
    <row r="47" spans="1:70"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506"/>
      <c r="AB47" s="506"/>
      <c r="AC47" s="506"/>
      <c r="AD47" s="506"/>
      <c r="AE47" s="506"/>
      <c r="AF47" s="506"/>
      <c r="AG47" s="506"/>
      <c r="AH47" s="506"/>
      <c r="AI47" s="506"/>
      <c r="AJ47" s="507"/>
      <c r="AK47" s="507"/>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row>
    <row r="48" spans="1:70"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506"/>
      <c r="AB48" s="506"/>
      <c r="AC48" s="506"/>
      <c r="AD48" s="506"/>
      <c r="AE48" s="506"/>
      <c r="AF48" s="506"/>
      <c r="AG48" s="506"/>
      <c r="AH48" s="506"/>
      <c r="AI48" s="506"/>
      <c r="AJ48" s="507"/>
      <c r="AK48" s="507"/>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row>
    <row r="49" spans="1:70"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506"/>
      <c r="AB49" s="506"/>
      <c r="AC49" s="506"/>
      <c r="AD49" s="506"/>
      <c r="AE49" s="506"/>
      <c r="AF49" s="506"/>
      <c r="AG49" s="506"/>
      <c r="AH49" s="506"/>
      <c r="AI49" s="506"/>
      <c r="AJ49" s="507"/>
      <c r="AK49" s="507"/>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row>
    <row r="50" spans="1:70"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506"/>
      <c r="AB50" s="506"/>
      <c r="AC50" s="506"/>
      <c r="AD50" s="506"/>
      <c r="AE50" s="506"/>
      <c r="AF50" s="506"/>
      <c r="AG50" s="506"/>
      <c r="AH50" s="506"/>
      <c r="AI50" s="506"/>
      <c r="AJ50" s="507"/>
      <c r="AK50" s="507"/>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row>
    <row r="51" spans="1:70"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506"/>
      <c r="AB51" s="506"/>
      <c r="AC51" s="506"/>
      <c r="AD51" s="506"/>
      <c r="AE51" s="506"/>
      <c r="AF51" s="506"/>
      <c r="AG51" s="506"/>
      <c r="AH51" s="506"/>
      <c r="AI51" s="506"/>
      <c r="AJ51" s="507"/>
      <c r="AK51" s="507"/>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row>
    <row r="52" spans="1:70"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506"/>
      <c r="AB52" s="506"/>
      <c r="AC52" s="506"/>
      <c r="AD52" s="506"/>
      <c r="AE52" s="506"/>
      <c r="AF52" s="506"/>
      <c r="AG52" s="506"/>
      <c r="AH52" s="506"/>
      <c r="AI52" s="506"/>
      <c r="AJ52" s="507"/>
      <c r="AK52" s="507"/>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row>
    <row r="53" spans="1:70"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506"/>
      <c r="AB53" s="506"/>
      <c r="AC53" s="506"/>
      <c r="AD53" s="506"/>
      <c r="AE53" s="506"/>
      <c r="AF53" s="506"/>
      <c r="AG53" s="506"/>
      <c r="AH53" s="506"/>
      <c r="AI53" s="506"/>
      <c r="AJ53" s="507"/>
      <c r="AK53" s="507"/>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row>
    <row r="54" spans="1:70"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506"/>
      <c r="AB54" s="506"/>
      <c r="AC54" s="506"/>
      <c r="AD54" s="506"/>
      <c r="AE54" s="506"/>
      <c r="AF54" s="506"/>
      <c r="AG54" s="506"/>
      <c r="AH54" s="506"/>
      <c r="AI54" s="506"/>
      <c r="AJ54" s="507"/>
      <c r="AK54" s="507"/>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row>
    <row r="55" spans="1:70"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506"/>
      <c r="AB55" s="506"/>
      <c r="AC55" s="506"/>
      <c r="AD55" s="506"/>
      <c r="AE55" s="506"/>
      <c r="AF55" s="506"/>
      <c r="AG55" s="506"/>
      <c r="AH55" s="506"/>
      <c r="AI55" s="506"/>
      <c r="AJ55" s="507"/>
      <c r="AK55" s="507"/>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row>
    <row r="56" spans="1:70"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506"/>
      <c r="AB56" s="506"/>
      <c r="AC56" s="506"/>
      <c r="AD56" s="506"/>
      <c r="AE56" s="506"/>
      <c r="AF56" s="506"/>
      <c r="AG56" s="506"/>
      <c r="AH56" s="506"/>
      <c r="AI56" s="506"/>
      <c r="AJ56" s="507"/>
      <c r="AK56" s="507"/>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row>
    <row r="57" spans="1:70"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506"/>
      <c r="AB57" s="506"/>
      <c r="AC57" s="506"/>
      <c r="AD57" s="506"/>
      <c r="AE57" s="506"/>
      <c r="AF57" s="506"/>
      <c r="AG57" s="506"/>
      <c r="AH57" s="506"/>
      <c r="AI57" s="506"/>
      <c r="AJ57" s="507"/>
      <c r="AK57" s="507"/>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row>
    <row r="58" spans="1:70"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506"/>
      <c r="AB58" s="506"/>
      <c r="AC58" s="506"/>
      <c r="AD58" s="506"/>
      <c r="AE58" s="506"/>
      <c r="AF58" s="506"/>
      <c r="AG58" s="506"/>
      <c r="AH58" s="506"/>
      <c r="AI58" s="506"/>
      <c r="AJ58" s="507"/>
      <c r="AK58" s="507"/>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row>
    <row r="59" spans="1:70"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506"/>
      <c r="AB59" s="506"/>
      <c r="AC59" s="506"/>
      <c r="AD59" s="506"/>
      <c r="AE59" s="506"/>
      <c r="AF59" s="506"/>
      <c r="AG59" s="506"/>
      <c r="AH59" s="506"/>
      <c r="AI59" s="506"/>
      <c r="AJ59" s="507"/>
      <c r="AK59" s="507"/>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row>
    <row r="60" spans="1:70"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506"/>
      <c r="AB60" s="506"/>
      <c r="AC60" s="506"/>
      <c r="AD60" s="506"/>
      <c r="AE60" s="506"/>
      <c r="AF60" s="506"/>
      <c r="AG60" s="506"/>
      <c r="AH60" s="506"/>
      <c r="AI60" s="506"/>
      <c r="AJ60" s="507"/>
      <c r="AK60" s="507"/>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row>
    <row r="61" spans="1:70"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506"/>
      <c r="AB61" s="506"/>
      <c r="AC61" s="506"/>
      <c r="AD61" s="506"/>
      <c r="AE61" s="506"/>
      <c r="AF61" s="506"/>
      <c r="AG61" s="506"/>
      <c r="AH61" s="506"/>
      <c r="AI61" s="506"/>
      <c r="AJ61" s="507"/>
      <c r="AK61" s="507"/>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row>
    <row r="62" spans="1:70"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506"/>
      <c r="AB62" s="506"/>
      <c r="AC62" s="506"/>
      <c r="AD62" s="506"/>
      <c r="AE62" s="506"/>
      <c r="AF62" s="506"/>
      <c r="AG62" s="506"/>
      <c r="AH62" s="506"/>
      <c r="AI62" s="506"/>
      <c r="AJ62" s="507"/>
      <c r="AK62" s="507"/>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row>
    <row r="63" spans="1:70"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506"/>
      <c r="AB63" s="506"/>
      <c r="AC63" s="506"/>
      <c r="AD63" s="506"/>
      <c r="AE63" s="506"/>
      <c r="AF63" s="506"/>
      <c r="AG63" s="506"/>
      <c r="AH63" s="506"/>
      <c r="AI63" s="506"/>
      <c r="AJ63" s="507"/>
      <c r="AK63" s="507"/>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row>
    <row r="64" spans="1:70"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506"/>
      <c r="AB64" s="506"/>
      <c r="AC64" s="506"/>
      <c r="AD64" s="506"/>
      <c r="AE64" s="506"/>
      <c r="AF64" s="506"/>
      <c r="AG64" s="506"/>
      <c r="AH64" s="506"/>
      <c r="AI64" s="506"/>
      <c r="AJ64" s="507"/>
      <c r="AK64" s="507"/>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row>
    <row r="65" spans="1:70"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506"/>
      <c r="AB65" s="506"/>
      <c r="AC65" s="506"/>
      <c r="AD65" s="506"/>
      <c r="AE65" s="506"/>
      <c r="AF65" s="506"/>
      <c r="AG65" s="506"/>
      <c r="AH65" s="506"/>
      <c r="AI65" s="506"/>
      <c r="AJ65" s="507"/>
      <c r="AK65" s="507"/>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row>
    <row r="66" spans="1:70"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506"/>
      <c r="AB66" s="506"/>
      <c r="AC66" s="506"/>
      <c r="AD66" s="506"/>
      <c r="AE66" s="506"/>
      <c r="AF66" s="506"/>
      <c r="AG66" s="506"/>
      <c r="AH66" s="506"/>
      <c r="AI66" s="506"/>
      <c r="AJ66" s="507"/>
      <c r="AK66" s="507"/>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row>
    <row r="67" spans="1:70"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506"/>
      <c r="AB67" s="506"/>
      <c r="AC67" s="506"/>
      <c r="AD67" s="506"/>
      <c r="AE67" s="506"/>
      <c r="AF67" s="506"/>
      <c r="AG67" s="506"/>
      <c r="AH67" s="506"/>
      <c r="AI67" s="506"/>
      <c r="AJ67" s="507"/>
      <c r="AK67" s="507"/>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row>
    <row r="68" spans="1:70"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506"/>
      <c r="AB68" s="506"/>
      <c r="AC68" s="506"/>
      <c r="AD68" s="506"/>
      <c r="AE68" s="506"/>
      <c r="AF68" s="506"/>
      <c r="AG68" s="506"/>
      <c r="AH68" s="506"/>
      <c r="AI68" s="506"/>
      <c r="AJ68" s="507"/>
      <c r="AK68" s="507"/>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row>
    <row r="69" spans="1:70"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506"/>
      <c r="AB69" s="506"/>
      <c r="AC69" s="506"/>
      <c r="AD69" s="506"/>
      <c r="AE69" s="506"/>
      <c r="AF69" s="506"/>
      <c r="AG69" s="506"/>
      <c r="AH69" s="506"/>
      <c r="AI69" s="506"/>
      <c r="AJ69" s="507"/>
      <c r="AK69" s="507"/>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row>
    <row r="70" spans="1:70"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506"/>
      <c r="AB70" s="506"/>
      <c r="AC70" s="506"/>
      <c r="AD70" s="506"/>
      <c r="AE70" s="506"/>
      <c r="AF70" s="506"/>
      <c r="AG70" s="506"/>
      <c r="AH70" s="506"/>
      <c r="AI70" s="506"/>
      <c r="AJ70" s="507"/>
      <c r="AK70" s="507"/>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row>
    <row r="71" spans="1:70"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506"/>
      <c r="AB71" s="506"/>
      <c r="AC71" s="506"/>
      <c r="AD71" s="506"/>
      <c r="AE71" s="506"/>
      <c r="AF71" s="506"/>
      <c r="AG71" s="506"/>
      <c r="AH71" s="506"/>
      <c r="AI71" s="506"/>
      <c r="AJ71" s="507"/>
      <c r="AK71" s="507"/>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row>
    <row r="72" spans="1:70"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506"/>
      <c r="AB72" s="506"/>
      <c r="AC72" s="506"/>
      <c r="AD72" s="506"/>
      <c r="AE72" s="506"/>
      <c r="AF72" s="506"/>
      <c r="AG72" s="506"/>
      <c r="AH72" s="506"/>
      <c r="AI72" s="506"/>
      <c r="AJ72" s="507"/>
      <c r="AK72" s="507"/>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row>
    <row r="73" spans="1:70"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506"/>
      <c r="AB73" s="506"/>
      <c r="AC73" s="506"/>
      <c r="AD73" s="506"/>
      <c r="AE73" s="506"/>
      <c r="AF73" s="506"/>
      <c r="AG73" s="506"/>
      <c r="AH73" s="506"/>
      <c r="AI73" s="506"/>
      <c r="AJ73" s="507"/>
      <c r="AK73" s="507"/>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row>
    <row r="74" spans="1:70"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506"/>
      <c r="AB74" s="506"/>
      <c r="AC74" s="506"/>
      <c r="AD74" s="506"/>
      <c r="AE74" s="506"/>
      <c r="AF74" s="506"/>
      <c r="AG74" s="506"/>
      <c r="AH74" s="506"/>
      <c r="AI74" s="506"/>
      <c r="AJ74" s="507"/>
      <c r="AK74" s="507"/>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row>
    <row r="75" spans="1:70"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506"/>
      <c r="AB75" s="506"/>
      <c r="AC75" s="506"/>
      <c r="AD75" s="506"/>
      <c r="AE75" s="506"/>
      <c r="AF75" s="506"/>
      <c r="AG75" s="506"/>
      <c r="AH75" s="506"/>
      <c r="AI75" s="506"/>
      <c r="AJ75" s="507"/>
      <c r="AK75" s="507"/>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row>
    <row r="76" spans="1:70"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506"/>
      <c r="AB76" s="506"/>
      <c r="AC76" s="506"/>
      <c r="AD76" s="506"/>
      <c r="AE76" s="506"/>
      <c r="AF76" s="506"/>
      <c r="AG76" s="506"/>
      <c r="AH76" s="506"/>
      <c r="AI76" s="506"/>
      <c r="AJ76" s="507"/>
      <c r="AK76" s="507"/>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row>
    <row r="77" spans="1:70"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506"/>
      <c r="AB77" s="506"/>
      <c r="AC77" s="506"/>
      <c r="AD77" s="506"/>
      <c r="AE77" s="506"/>
      <c r="AF77" s="506"/>
      <c r="AG77" s="506"/>
      <c r="AH77" s="506"/>
      <c r="AI77" s="506"/>
      <c r="AJ77" s="507"/>
      <c r="AK77" s="507"/>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row>
    <row r="78" spans="1:70"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506"/>
      <c r="AB78" s="506"/>
      <c r="AC78" s="506"/>
      <c r="AD78" s="506"/>
      <c r="AE78" s="506"/>
      <c r="AF78" s="506"/>
      <c r="AG78" s="506"/>
      <c r="AH78" s="506"/>
      <c r="AI78" s="506"/>
      <c r="AJ78" s="507"/>
      <c r="AK78" s="507"/>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row>
    <row r="79" spans="1:70"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506"/>
      <c r="AB79" s="506"/>
      <c r="AC79" s="506"/>
      <c r="AD79" s="506"/>
      <c r="AE79" s="506"/>
      <c r="AF79" s="506"/>
      <c r="AG79" s="506"/>
      <c r="AH79" s="506"/>
      <c r="AI79" s="506"/>
      <c r="AJ79" s="507"/>
      <c r="AK79" s="507"/>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row>
    <row r="80" spans="1:70"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506"/>
      <c r="AB80" s="506"/>
      <c r="AC80" s="506"/>
      <c r="AD80" s="506"/>
      <c r="AE80" s="506"/>
      <c r="AF80" s="506"/>
      <c r="AG80" s="506"/>
      <c r="AH80" s="506"/>
      <c r="AI80" s="506"/>
      <c r="AJ80" s="507"/>
      <c r="AK80" s="507"/>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row>
    <row r="81" spans="1:70"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506"/>
      <c r="AB81" s="506"/>
      <c r="AC81" s="506"/>
      <c r="AD81" s="506"/>
      <c r="AE81" s="506"/>
      <c r="AF81" s="506"/>
      <c r="AG81" s="506"/>
      <c r="AH81" s="506"/>
      <c r="AI81" s="506"/>
      <c r="AJ81" s="507"/>
      <c r="AK81" s="507"/>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row>
    <row r="82" spans="1:70"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506"/>
      <c r="AB82" s="506"/>
      <c r="AC82" s="506"/>
      <c r="AD82" s="506"/>
      <c r="AE82" s="506"/>
      <c r="AF82" s="506"/>
      <c r="AG82" s="506"/>
      <c r="AH82" s="506"/>
      <c r="AI82" s="506"/>
      <c r="AJ82" s="507"/>
      <c r="AK82" s="507"/>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row>
    <row r="83" spans="1:70"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506"/>
      <c r="AB83" s="506"/>
      <c r="AC83" s="506"/>
      <c r="AD83" s="506"/>
      <c r="AE83" s="506"/>
      <c r="AF83" s="506"/>
      <c r="AG83" s="506"/>
      <c r="AH83" s="506"/>
      <c r="AI83" s="506"/>
      <c r="AJ83" s="507"/>
      <c r="AK83" s="507"/>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row>
    <row r="84" spans="1:70"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506"/>
      <c r="AB84" s="506"/>
      <c r="AC84" s="506"/>
      <c r="AD84" s="506"/>
      <c r="AE84" s="506"/>
      <c r="AF84" s="506"/>
      <c r="AG84" s="506"/>
      <c r="AH84" s="506"/>
      <c r="AI84" s="506"/>
      <c r="AJ84" s="507"/>
      <c r="AK84" s="507"/>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row>
    <row r="85" spans="1:70"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506"/>
      <c r="AB85" s="506"/>
      <c r="AC85" s="506"/>
      <c r="AD85" s="506"/>
      <c r="AE85" s="506"/>
      <c r="AF85" s="506"/>
      <c r="AG85" s="506"/>
      <c r="AH85" s="506"/>
      <c r="AI85" s="506"/>
      <c r="AJ85" s="507"/>
      <c r="AK85" s="507"/>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row>
    <row r="86" spans="1:70"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506"/>
      <c r="AB86" s="506"/>
      <c r="AC86" s="506"/>
      <c r="AD86" s="506"/>
      <c r="AE86" s="506"/>
      <c r="AF86" s="506"/>
      <c r="AG86" s="506"/>
      <c r="AH86" s="506"/>
      <c r="AI86" s="506"/>
      <c r="AJ86" s="507"/>
      <c r="AK86" s="507"/>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row>
    <row r="87" spans="1:70"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506"/>
      <c r="AB87" s="506"/>
      <c r="AC87" s="506"/>
      <c r="AD87" s="506"/>
      <c r="AE87" s="506"/>
      <c r="AF87" s="506"/>
      <c r="AG87" s="506"/>
      <c r="AH87" s="506"/>
      <c r="AI87" s="506"/>
      <c r="AJ87" s="507"/>
      <c r="AK87" s="507"/>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row>
    <row r="88" spans="1:70"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506"/>
      <c r="AB88" s="506"/>
      <c r="AC88" s="506"/>
      <c r="AD88" s="506"/>
      <c r="AE88" s="506"/>
      <c r="AF88" s="506"/>
      <c r="AG88" s="506"/>
      <c r="AH88" s="506"/>
      <c r="AI88" s="506"/>
      <c r="AJ88" s="507"/>
      <c r="AK88" s="507"/>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row>
    <row r="89" spans="1:70"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506"/>
      <c r="AB89" s="506"/>
      <c r="AC89" s="506"/>
      <c r="AD89" s="506"/>
      <c r="AE89" s="506"/>
      <c r="AF89" s="506"/>
      <c r="AG89" s="506"/>
      <c r="AH89" s="506"/>
      <c r="AI89" s="506"/>
      <c r="AJ89" s="507"/>
      <c r="AK89" s="507"/>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row>
    <row r="90" spans="1:70"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506"/>
      <c r="AB90" s="506"/>
      <c r="AC90" s="506"/>
      <c r="AD90" s="506"/>
      <c r="AE90" s="506"/>
      <c r="AF90" s="506"/>
      <c r="AG90" s="506"/>
      <c r="AH90" s="506"/>
      <c r="AI90" s="506"/>
      <c r="AJ90" s="507"/>
      <c r="AK90" s="507"/>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row>
    <row r="91" spans="1:70"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506"/>
      <c r="AB91" s="506"/>
      <c r="AC91" s="506"/>
      <c r="AD91" s="506"/>
      <c r="AE91" s="506"/>
      <c r="AF91" s="506"/>
      <c r="AG91" s="506"/>
      <c r="AH91" s="506"/>
      <c r="AI91" s="506"/>
      <c r="AJ91" s="507"/>
      <c r="AK91" s="507"/>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row>
    <row r="92" spans="1:70"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506"/>
      <c r="AB92" s="506"/>
      <c r="AC92" s="506"/>
      <c r="AD92" s="506"/>
      <c r="AE92" s="506"/>
      <c r="AF92" s="506"/>
      <c r="AG92" s="506"/>
      <c r="AH92" s="506"/>
      <c r="AI92" s="506"/>
      <c r="AJ92" s="507"/>
      <c r="AK92" s="507"/>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row>
    <row r="93" spans="1:70"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506"/>
      <c r="AB93" s="506"/>
      <c r="AC93" s="506"/>
      <c r="AD93" s="506"/>
      <c r="AE93" s="506"/>
      <c r="AF93" s="506"/>
      <c r="AG93" s="506"/>
      <c r="AH93" s="506"/>
      <c r="AI93" s="506"/>
      <c r="AJ93" s="507"/>
      <c r="AK93" s="507"/>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row>
    <row r="94" spans="1:70"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506"/>
      <c r="AB94" s="506"/>
      <c r="AC94" s="506"/>
      <c r="AD94" s="506"/>
      <c r="AE94" s="506"/>
      <c r="AF94" s="506"/>
      <c r="AG94" s="506"/>
      <c r="AH94" s="506"/>
      <c r="AI94" s="506"/>
      <c r="AJ94" s="507"/>
      <c r="AK94" s="507"/>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row>
    <row r="95" spans="1:70"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506"/>
      <c r="AB95" s="506"/>
      <c r="AC95" s="506"/>
      <c r="AD95" s="506"/>
      <c r="AE95" s="506"/>
      <c r="AF95" s="506"/>
      <c r="AG95" s="506"/>
      <c r="AH95" s="506"/>
      <c r="AI95" s="506"/>
      <c r="AJ95" s="507"/>
      <c r="AK95" s="507"/>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row>
    <row r="96" spans="1:70"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506"/>
      <c r="AB96" s="506"/>
      <c r="AC96" s="506"/>
      <c r="AD96" s="506"/>
      <c r="AE96" s="506"/>
      <c r="AF96" s="506"/>
      <c r="AG96" s="506"/>
      <c r="AH96" s="506"/>
      <c r="AI96" s="506"/>
      <c r="AJ96" s="507"/>
      <c r="AK96" s="507"/>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row>
    <row r="97" spans="1:70"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506"/>
      <c r="AB97" s="506"/>
      <c r="AC97" s="506"/>
      <c r="AD97" s="506"/>
      <c r="AE97" s="506"/>
      <c r="AF97" s="506"/>
      <c r="AG97" s="506"/>
      <c r="AH97" s="506"/>
      <c r="AI97" s="506"/>
      <c r="AJ97" s="507"/>
      <c r="AK97" s="507"/>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row>
    <row r="98" spans="1:70"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506"/>
      <c r="AB98" s="506"/>
      <c r="AC98" s="506"/>
      <c r="AD98" s="506"/>
      <c r="AE98" s="506"/>
      <c r="AF98" s="506"/>
      <c r="AG98" s="506"/>
      <c r="AH98" s="506"/>
      <c r="AI98" s="506"/>
      <c r="AJ98" s="507"/>
      <c r="AK98" s="507"/>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row>
    <row r="99" spans="1:70"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506"/>
      <c r="AB99" s="506"/>
      <c r="AC99" s="506"/>
      <c r="AD99" s="506"/>
      <c r="AE99" s="506"/>
      <c r="AF99" s="506"/>
      <c r="AG99" s="506"/>
      <c r="AH99" s="506"/>
      <c r="AI99" s="506"/>
      <c r="AJ99" s="507"/>
      <c r="AK99" s="507"/>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row>
    <row r="100" spans="1:70"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506"/>
      <c r="AB100" s="506"/>
      <c r="AC100" s="506"/>
      <c r="AD100" s="506"/>
      <c r="AE100" s="506"/>
      <c r="AF100" s="506"/>
      <c r="AG100" s="506"/>
      <c r="AH100" s="506"/>
      <c r="AI100" s="506"/>
      <c r="AJ100" s="507"/>
      <c r="AK100" s="507"/>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row>
    <row r="101" spans="1:70"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506"/>
      <c r="AB101" s="506"/>
      <c r="AC101" s="506"/>
      <c r="AD101" s="506"/>
      <c r="AE101" s="506"/>
      <c r="AF101" s="506"/>
      <c r="AG101" s="506"/>
      <c r="AH101" s="506"/>
      <c r="AI101" s="506"/>
      <c r="AJ101" s="507"/>
      <c r="AK101" s="507"/>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row>
    <row r="102" spans="1:70"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506"/>
      <c r="AB102" s="506"/>
      <c r="AC102" s="506"/>
      <c r="AD102" s="506"/>
      <c r="AE102" s="506"/>
      <c r="AF102" s="506"/>
      <c r="AG102" s="506"/>
      <c r="AH102" s="506"/>
      <c r="AI102" s="506"/>
      <c r="AJ102" s="507"/>
      <c r="AK102" s="507"/>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row>
    <row r="103" spans="1:70"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506"/>
      <c r="AB103" s="506"/>
      <c r="AC103" s="506"/>
      <c r="AD103" s="506"/>
      <c r="AE103" s="506"/>
      <c r="AF103" s="506"/>
      <c r="AG103" s="506"/>
      <c r="AH103" s="506"/>
      <c r="AI103" s="506"/>
      <c r="AJ103" s="507"/>
      <c r="AK103" s="507"/>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row>
    <row r="104" spans="1:70"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506"/>
      <c r="AB104" s="506"/>
      <c r="AC104" s="506"/>
      <c r="AD104" s="506"/>
      <c r="AE104" s="506"/>
      <c r="AF104" s="506"/>
      <c r="AG104" s="506"/>
      <c r="AH104" s="506"/>
      <c r="AI104" s="506"/>
      <c r="AJ104" s="507"/>
      <c r="AK104" s="507"/>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row>
    <row r="105" spans="1:70"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506"/>
      <c r="AB105" s="506"/>
      <c r="AC105" s="506"/>
      <c r="AD105" s="506"/>
      <c r="AE105" s="506"/>
      <c r="AF105" s="506"/>
      <c r="AG105" s="506"/>
      <c r="AH105" s="506"/>
      <c r="AI105" s="506"/>
      <c r="AJ105" s="507"/>
      <c r="AK105" s="507"/>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row>
    <row r="106" spans="1:70"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506"/>
      <c r="AB106" s="506"/>
      <c r="AC106" s="506"/>
      <c r="AD106" s="506"/>
      <c r="AE106" s="506"/>
      <c r="AF106" s="506"/>
      <c r="AG106" s="506"/>
      <c r="AH106" s="506"/>
      <c r="AI106" s="506"/>
      <c r="AJ106" s="507"/>
      <c r="AK106" s="507"/>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row>
    <row r="107" spans="1:70"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506"/>
      <c r="AB107" s="506"/>
      <c r="AC107" s="506"/>
      <c r="AD107" s="506"/>
      <c r="AE107" s="506"/>
      <c r="AF107" s="506"/>
      <c r="AG107" s="506"/>
      <c r="AH107" s="506"/>
      <c r="AI107" s="506"/>
      <c r="AJ107" s="507"/>
      <c r="AK107" s="507"/>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row>
    <row r="108" spans="1:70"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506"/>
      <c r="AB108" s="506"/>
      <c r="AC108" s="506"/>
      <c r="AD108" s="506"/>
      <c r="AE108" s="506"/>
      <c r="AF108" s="506"/>
      <c r="AG108" s="506"/>
      <c r="AH108" s="506"/>
      <c r="AI108" s="506"/>
      <c r="AJ108" s="507"/>
      <c r="AK108" s="507"/>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row>
    <row r="109" spans="1:70"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506"/>
      <c r="AB109" s="506"/>
      <c r="AC109" s="506"/>
      <c r="AD109" s="506"/>
      <c r="AE109" s="506"/>
      <c r="AF109" s="506"/>
      <c r="AG109" s="506"/>
      <c r="AH109" s="506"/>
      <c r="AI109" s="506"/>
      <c r="AJ109" s="507"/>
      <c r="AK109" s="507"/>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row>
    <row r="110" spans="1:70"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506"/>
      <c r="AB110" s="506"/>
      <c r="AC110" s="506"/>
      <c r="AD110" s="506"/>
      <c r="AE110" s="506"/>
      <c r="AF110" s="506"/>
      <c r="AG110" s="506"/>
      <c r="AH110" s="506"/>
      <c r="AI110" s="506"/>
      <c r="AJ110" s="507"/>
      <c r="AK110" s="507"/>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row>
    <row r="111" spans="1:70"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506"/>
      <c r="AB111" s="506"/>
      <c r="AC111" s="506"/>
      <c r="AD111" s="506"/>
      <c r="AE111" s="506"/>
      <c r="AF111" s="506"/>
      <c r="AG111" s="506"/>
      <c r="AH111" s="506"/>
      <c r="AI111" s="506"/>
      <c r="AJ111" s="507"/>
      <c r="AK111" s="507"/>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row>
    <row r="112" spans="1:70"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506"/>
      <c r="AB112" s="506"/>
      <c r="AC112" s="506"/>
      <c r="AD112" s="506"/>
      <c r="AE112" s="506"/>
      <c r="AF112" s="506"/>
      <c r="AG112" s="506"/>
      <c r="AH112" s="506"/>
      <c r="AI112" s="506"/>
      <c r="AJ112" s="507"/>
      <c r="AK112" s="507"/>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row>
    <row r="113" spans="1:70"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506"/>
      <c r="AB113" s="506"/>
      <c r="AC113" s="506"/>
      <c r="AD113" s="506"/>
      <c r="AE113" s="506"/>
      <c r="AF113" s="506"/>
      <c r="AG113" s="506"/>
      <c r="AH113" s="506"/>
      <c r="AI113" s="506"/>
      <c r="AJ113" s="507"/>
      <c r="AK113" s="507"/>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row>
    <row r="114" spans="1:70"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506"/>
      <c r="AB114" s="506"/>
      <c r="AC114" s="506"/>
      <c r="AD114" s="506"/>
      <c r="AE114" s="506"/>
      <c r="AF114" s="506"/>
      <c r="AG114" s="506"/>
      <c r="AH114" s="506"/>
      <c r="AI114" s="506"/>
      <c r="AJ114" s="507"/>
      <c r="AK114" s="507"/>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row>
    <row r="115" spans="1:70" x14ac:dyDescent="0.25">
      <c r="G115" s="1"/>
      <c r="H115" s="1"/>
      <c r="I115" s="1"/>
      <c r="J115" s="1"/>
      <c r="K115" s="1"/>
      <c r="L115" s="1"/>
    </row>
    <row r="116" spans="1:70" x14ac:dyDescent="0.25">
      <c r="G116" s="1"/>
      <c r="H116" s="1"/>
      <c r="I116" s="1"/>
      <c r="J116" s="1"/>
      <c r="K116" s="1"/>
      <c r="L116" s="1"/>
    </row>
    <row r="117" spans="1:70" x14ac:dyDescent="0.25">
      <c r="G117" s="1"/>
      <c r="H117" s="1"/>
      <c r="I117" s="1"/>
      <c r="J117" s="1"/>
      <c r="K117" s="1"/>
      <c r="L117" s="1"/>
    </row>
    <row r="118" spans="1:70" x14ac:dyDescent="0.25">
      <c r="G118" s="1"/>
      <c r="H118" s="1"/>
      <c r="I118" s="1"/>
      <c r="J118" s="1"/>
      <c r="K118" s="1"/>
      <c r="L118" s="1"/>
    </row>
    <row r="119" spans="1:70" x14ac:dyDescent="0.25">
      <c r="G119" s="1"/>
      <c r="H119" s="1"/>
      <c r="I119" s="1"/>
      <c r="J119" s="1"/>
      <c r="K119" s="1"/>
      <c r="L119" s="1"/>
    </row>
    <row r="120" spans="1:70" x14ac:dyDescent="0.25">
      <c r="G120" s="1"/>
      <c r="H120" s="1"/>
      <c r="I120" s="1"/>
      <c r="J120" s="1"/>
      <c r="K120" s="1"/>
      <c r="L120" s="1"/>
    </row>
    <row r="121" spans="1:70" x14ac:dyDescent="0.25">
      <c r="G121" s="1"/>
      <c r="H121" s="1"/>
      <c r="I121" s="1"/>
      <c r="J121" s="1"/>
      <c r="K121" s="1"/>
      <c r="L121" s="1"/>
    </row>
    <row r="122" spans="1:70" x14ac:dyDescent="0.25">
      <c r="G122" s="1"/>
      <c r="H122" s="1"/>
      <c r="I122" s="1"/>
      <c r="J122" s="1"/>
      <c r="K122" s="1"/>
      <c r="L122" s="1"/>
    </row>
    <row r="123" spans="1:70" x14ac:dyDescent="0.25">
      <c r="G123" s="1"/>
      <c r="H123" s="1"/>
      <c r="I123" s="1"/>
      <c r="J123" s="1"/>
      <c r="K123" s="1"/>
      <c r="L123" s="1"/>
    </row>
    <row r="124" spans="1:70" x14ac:dyDescent="0.25">
      <c r="G124" s="1"/>
      <c r="H124" s="1"/>
      <c r="I124" s="1"/>
      <c r="J124" s="1"/>
      <c r="K124" s="1"/>
      <c r="L124" s="1"/>
    </row>
    <row r="125" spans="1:70" x14ac:dyDescent="0.25">
      <c r="G125" s="1"/>
      <c r="H125" s="1"/>
      <c r="I125" s="1"/>
      <c r="J125" s="1"/>
      <c r="K125" s="1"/>
      <c r="L125" s="1"/>
    </row>
    <row r="126" spans="1:70" x14ac:dyDescent="0.25">
      <c r="G126" s="1"/>
      <c r="H126" s="1"/>
      <c r="I126" s="1"/>
      <c r="J126" s="1"/>
      <c r="K126" s="1"/>
      <c r="L126" s="1"/>
    </row>
    <row r="127" spans="1:70" x14ac:dyDescent="0.25">
      <c r="G127" s="1"/>
      <c r="H127" s="1"/>
      <c r="I127" s="1"/>
      <c r="J127" s="1"/>
      <c r="K127" s="1"/>
      <c r="L127" s="1"/>
    </row>
    <row r="128" spans="1:70"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row r="1601" spans="7:12" x14ac:dyDescent="0.25">
      <c r="G1601" s="1"/>
      <c r="H1601" s="1"/>
      <c r="I1601" s="1"/>
      <c r="J1601" s="1"/>
      <c r="K1601" s="1"/>
      <c r="L1601" s="1"/>
    </row>
    <row r="1602" spans="7:12" x14ac:dyDescent="0.25">
      <c r="G1602" s="1"/>
      <c r="H1602" s="1"/>
      <c r="I1602" s="1"/>
      <c r="J1602" s="1"/>
      <c r="K1602" s="1"/>
      <c r="L1602" s="1"/>
    </row>
    <row r="1603" spans="7:12" x14ac:dyDescent="0.25">
      <c r="G1603" s="1"/>
      <c r="H1603" s="1"/>
      <c r="I1603" s="1"/>
      <c r="J1603" s="1"/>
      <c r="K1603" s="1"/>
      <c r="L1603" s="1"/>
    </row>
    <row r="1604" spans="7:12" x14ac:dyDescent="0.25">
      <c r="G1604" s="1"/>
      <c r="H1604" s="1"/>
      <c r="I1604" s="1"/>
      <c r="J1604" s="1"/>
      <c r="K1604" s="1"/>
      <c r="L1604" s="1"/>
    </row>
    <row r="1605" spans="7:12" x14ac:dyDescent="0.25">
      <c r="G1605" s="1"/>
      <c r="H1605" s="1"/>
      <c r="I1605" s="1"/>
      <c r="J1605" s="1"/>
      <c r="K1605" s="1"/>
      <c r="L1605" s="1"/>
    </row>
    <row r="1606" spans="7:12" x14ac:dyDescent="0.25">
      <c r="G1606" s="1"/>
      <c r="H1606" s="1"/>
      <c r="I1606" s="1"/>
      <c r="J1606" s="1"/>
      <c r="K1606" s="1"/>
      <c r="L1606" s="1"/>
    </row>
    <row r="1607" spans="7:12" x14ac:dyDescent="0.25">
      <c r="G1607" s="1"/>
      <c r="H1607" s="1"/>
      <c r="I1607" s="1"/>
      <c r="J1607" s="1"/>
      <c r="K1607" s="1"/>
      <c r="L1607" s="1"/>
    </row>
    <row r="1608" spans="7:12" x14ac:dyDescent="0.25">
      <c r="G1608" s="1"/>
      <c r="H1608" s="1"/>
      <c r="I1608" s="1"/>
      <c r="J1608" s="1"/>
      <c r="K1608" s="1"/>
      <c r="L1608" s="1"/>
    </row>
  </sheetData>
  <mergeCells count="113">
    <mergeCell ref="X27:X30"/>
    <mergeCell ref="Y27:Y30"/>
    <mergeCell ref="A31:C33"/>
    <mergeCell ref="N31:Y33"/>
    <mergeCell ref="V35:Y35"/>
    <mergeCell ref="R27:R30"/>
    <mergeCell ref="S27:S30"/>
    <mergeCell ref="T27:T30"/>
    <mergeCell ref="U27:U30"/>
    <mergeCell ref="V27:V30"/>
    <mergeCell ref="W27:W30"/>
    <mergeCell ref="W23:W26"/>
    <mergeCell ref="X23:X26"/>
    <mergeCell ref="Y23:Y26"/>
    <mergeCell ref="A27:A30"/>
    <mergeCell ref="B27:B30"/>
    <mergeCell ref="C27:C30"/>
    <mergeCell ref="N27:N30"/>
    <mergeCell ref="O27:O30"/>
    <mergeCell ref="P27:P30"/>
    <mergeCell ref="Q27:Q30"/>
    <mergeCell ref="Q23:Q26"/>
    <mergeCell ref="R23:R26"/>
    <mergeCell ref="S23:S26"/>
    <mergeCell ref="T23:T26"/>
    <mergeCell ref="U23:U26"/>
    <mergeCell ref="V23:V26"/>
    <mergeCell ref="A23:A26"/>
    <mergeCell ref="B23:B26"/>
    <mergeCell ref="C23:C26"/>
    <mergeCell ref="N23:N26"/>
    <mergeCell ref="O23:O26"/>
    <mergeCell ref="P23:P26"/>
    <mergeCell ref="T19:T22"/>
    <mergeCell ref="U19:U22"/>
    <mergeCell ref="V19:V22"/>
    <mergeCell ref="W19:W22"/>
    <mergeCell ref="X19:X22"/>
    <mergeCell ref="Y19:Y22"/>
    <mergeCell ref="Y15:Y18"/>
    <mergeCell ref="A19:A22"/>
    <mergeCell ref="B19:B22"/>
    <mergeCell ref="C19:C22"/>
    <mergeCell ref="N19:N22"/>
    <mergeCell ref="O19:O22"/>
    <mergeCell ref="P19:P22"/>
    <mergeCell ref="Q19:Q22"/>
    <mergeCell ref="R19:R22"/>
    <mergeCell ref="S19:S22"/>
    <mergeCell ref="S15:S18"/>
    <mergeCell ref="T15:T18"/>
    <mergeCell ref="U15:U18"/>
    <mergeCell ref="V15:V18"/>
    <mergeCell ref="W15:W18"/>
    <mergeCell ref="X15:X18"/>
    <mergeCell ref="X11:X14"/>
    <mergeCell ref="Y11:Y14"/>
    <mergeCell ref="A15:A18"/>
    <mergeCell ref="B15:B18"/>
    <mergeCell ref="C15:C18"/>
    <mergeCell ref="N15:N18"/>
    <mergeCell ref="O15:O18"/>
    <mergeCell ref="P15:P18"/>
    <mergeCell ref="Q15:Q18"/>
    <mergeCell ref="R15:R18"/>
    <mergeCell ref="R11:R14"/>
    <mergeCell ref="S11:S14"/>
    <mergeCell ref="T11:T14"/>
    <mergeCell ref="U11:U14"/>
    <mergeCell ref="V11:V14"/>
    <mergeCell ref="W11:W14"/>
    <mergeCell ref="W7:W10"/>
    <mergeCell ref="X7:X10"/>
    <mergeCell ref="Y7:Y10"/>
    <mergeCell ref="A11:A14"/>
    <mergeCell ref="B11:B14"/>
    <mergeCell ref="C11:C14"/>
    <mergeCell ref="N11:N14"/>
    <mergeCell ref="O11:O14"/>
    <mergeCell ref="P11:P14"/>
    <mergeCell ref="Q11:Q14"/>
    <mergeCell ref="Q7:Q10"/>
    <mergeCell ref="R7:R10"/>
    <mergeCell ref="S7:S10"/>
    <mergeCell ref="T7:T10"/>
    <mergeCell ref="U7:U10"/>
    <mergeCell ref="V7:V10"/>
    <mergeCell ref="A7:A10"/>
    <mergeCell ref="B7:B10"/>
    <mergeCell ref="C7:C10"/>
    <mergeCell ref="N7:N10"/>
    <mergeCell ref="O7:O10"/>
    <mergeCell ref="P7:P10"/>
    <mergeCell ref="R4:Y4"/>
    <mergeCell ref="A5:A6"/>
    <mergeCell ref="B5:B6"/>
    <mergeCell ref="C5:C6"/>
    <mergeCell ref="D5:D6"/>
    <mergeCell ref="E5:E6"/>
    <mergeCell ref="F5:I5"/>
    <mergeCell ref="J5:M5"/>
    <mergeCell ref="N5:R5"/>
    <mergeCell ref="S5:Y5"/>
    <mergeCell ref="A1:D4"/>
    <mergeCell ref="E1:Q1"/>
    <mergeCell ref="R1:Y1"/>
    <mergeCell ref="E2:Q2"/>
    <mergeCell ref="R2:Y2"/>
    <mergeCell ref="E3:F3"/>
    <mergeCell ref="G3:Q3"/>
    <mergeCell ref="R3:Y3"/>
    <mergeCell ref="E4:F4"/>
    <mergeCell ref="G4:Q4"/>
  </mergeCells>
  <dataValidations count="2">
    <dataValidation type="list" allowBlank="1" showInputMessage="1" showErrorMessage="1" sqref="O15 O11 N7:N30 V27:X27 V19:X19 C19:C22 V11:X11 O7 V15:X15 V7:X7 V23:X23">
      <formula1>#REF!</formula1>
    </dataValidation>
    <dataValidation type="list" allowBlank="1" showInputMessage="1" showErrorMessage="1" sqref="C23:C30">
      <formula1>$R$31:$R$33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2018-05-02T15:40:31Z</dcterms:modified>
</cp:coreProperties>
</file>