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yulied.penaranda\Desktop\2018\Julio\II trimestre 2018\Para públicar\Plan de acción II_trim_2018\"/>
    </mc:Choice>
  </mc:AlternateContent>
  <xr:revisionPtr revIDLastSave="0" documentId="10_ncr:100000_{70BAD664-1EA0-450F-83F6-42E576FCCEB6}" xr6:coauthVersionLast="31" xr6:coauthVersionMax="31" xr10:uidLastSave="{00000000-0000-0000-0000-000000000000}"/>
  <bookViews>
    <workbookView xWindow="0" yWindow="0" windowWidth="15345" windowHeight="3270" tabRatio="509" activeTab="1" xr2:uid="{00000000-000D-0000-FFFF-FFFF00000000}"/>
  </bookViews>
  <sheets>
    <sheet name="GESTIÓN" sheetId="5" r:id="rId1"/>
    <sheet name="INVERSIÓN" sheetId="6" r:id="rId2"/>
    <sheet name="ACTIVIDADES" sheetId="7" r:id="rId3"/>
    <sheet name="TERRITORIALIZACIÓN" sheetId="10" r:id="rId4"/>
  </sheets>
  <externalReferences>
    <externalReference r:id="rId5"/>
    <externalReference r:id="rId6"/>
  </externalReferences>
  <definedNames>
    <definedName name="_xlnm.Print_Area" localSheetId="2">ACTIVIDADES!$A$1:$U$30</definedName>
    <definedName name="_xlnm.Print_Area" localSheetId="0">GESTIÓN!$A$1:$AW$15</definedName>
    <definedName name="_xlnm.Print_Area" localSheetId="1">INVERSIÓN!$A$1:$AU$48</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79017" iterate="1"/>
</workbook>
</file>

<file path=xl/calcChain.xml><?xml version="1.0" encoding="utf-8"?>
<calcChain xmlns="http://schemas.openxmlformats.org/spreadsheetml/2006/main">
  <c r="I32" i="10" l="1"/>
  <c r="H32" i="10"/>
  <c r="E32" i="10"/>
  <c r="L31" i="10"/>
  <c r="I31" i="10"/>
  <c r="I33" i="10" s="1"/>
  <c r="H31" i="10"/>
  <c r="H33" i="10" s="1"/>
  <c r="M30" i="10"/>
  <c r="M32" i="10" s="1"/>
  <c r="L30" i="10"/>
  <c r="L32" i="10" s="1"/>
  <c r="K30" i="10"/>
  <c r="J30" i="10"/>
  <c r="J32" i="10" s="1"/>
  <c r="G30" i="10"/>
  <c r="G32" i="10" s="1"/>
  <c r="F30" i="10"/>
  <c r="F32" i="10" s="1"/>
  <c r="M29" i="10"/>
  <c r="L29" i="10"/>
  <c r="K29" i="10"/>
  <c r="J29" i="10"/>
  <c r="G29" i="10"/>
  <c r="F29" i="10"/>
  <c r="M28" i="10"/>
  <c r="M31" i="10" s="1"/>
  <c r="M33" i="10" s="1"/>
  <c r="L28" i="10"/>
  <c r="K28" i="10"/>
  <c r="K31" i="10" s="1"/>
  <c r="K33" i="10" s="1"/>
  <c r="J28" i="10"/>
  <c r="G28" i="10"/>
  <c r="G31" i="10" s="1"/>
  <c r="G33" i="10" s="1"/>
  <c r="F28" i="10"/>
  <c r="E28" i="10"/>
  <c r="E31" i="10" s="1"/>
  <c r="E33" i="10" s="1"/>
  <c r="M27" i="10"/>
  <c r="L27" i="10"/>
  <c r="K27" i="10"/>
  <c r="J27" i="10"/>
  <c r="G27" i="10"/>
  <c r="F27" i="10"/>
  <c r="E27" i="10"/>
  <c r="M26" i="10"/>
  <c r="L26" i="10"/>
  <c r="K26" i="10"/>
  <c r="K32" i="10" s="1"/>
  <c r="J26" i="10"/>
  <c r="G26" i="10"/>
  <c r="F26" i="10"/>
  <c r="M25" i="10"/>
  <c r="L25" i="10"/>
  <c r="K25" i="10"/>
  <c r="J25" i="10"/>
  <c r="G25" i="10"/>
  <c r="F25" i="10"/>
  <c r="M24" i="10"/>
  <c r="L24" i="10"/>
  <c r="K24" i="10"/>
  <c r="J24" i="10"/>
  <c r="G24" i="10"/>
  <c r="F24" i="10"/>
  <c r="E24" i="10"/>
  <c r="M23" i="10"/>
  <c r="L23" i="10"/>
  <c r="K23" i="10"/>
  <c r="J23" i="10"/>
  <c r="G23" i="10"/>
  <c r="F23" i="10"/>
  <c r="E23" i="10"/>
  <c r="M22" i="10"/>
  <c r="L22" i="10"/>
  <c r="K22" i="10"/>
  <c r="J22" i="10"/>
  <c r="G22" i="10"/>
  <c r="F22" i="10"/>
  <c r="M21" i="10"/>
  <c r="L21" i="10"/>
  <c r="K21" i="10"/>
  <c r="J21" i="10"/>
  <c r="G21" i="10"/>
  <c r="F21" i="10"/>
  <c r="M20" i="10"/>
  <c r="L20" i="10"/>
  <c r="K20" i="10"/>
  <c r="J20" i="10"/>
  <c r="G20" i="10"/>
  <c r="F20" i="10"/>
  <c r="E20" i="10"/>
  <c r="M19" i="10"/>
  <c r="L19" i="10"/>
  <c r="K19" i="10"/>
  <c r="J19" i="10"/>
  <c r="G19" i="10"/>
  <c r="F19" i="10"/>
  <c r="E19" i="10"/>
  <c r="M18" i="10"/>
  <c r="L18" i="10"/>
  <c r="K18" i="10"/>
  <c r="J18" i="10"/>
  <c r="G18" i="10"/>
  <c r="F18" i="10"/>
  <c r="M17" i="10"/>
  <c r="L17" i="10"/>
  <c r="K17" i="10"/>
  <c r="J17" i="10"/>
  <c r="G17" i="10"/>
  <c r="F17" i="10"/>
  <c r="M16" i="10"/>
  <c r="L16" i="10"/>
  <c r="K16" i="10"/>
  <c r="J16" i="10"/>
  <c r="J31" i="10" s="1"/>
  <c r="G16" i="10"/>
  <c r="F16" i="10"/>
  <c r="F31" i="10" s="1"/>
  <c r="F33" i="10" s="1"/>
  <c r="E16" i="10"/>
  <c r="M15" i="10"/>
  <c r="L15" i="10"/>
  <c r="K15" i="10"/>
  <c r="J15" i="10"/>
  <c r="G15" i="10"/>
  <c r="F15" i="10"/>
  <c r="E15" i="10"/>
  <c r="M14" i="10"/>
  <c r="L14" i="10"/>
  <c r="K14" i="10"/>
  <c r="J14" i="10"/>
  <c r="G14" i="10"/>
  <c r="F14" i="10"/>
  <c r="M13" i="10"/>
  <c r="L13" i="10"/>
  <c r="K13" i="10"/>
  <c r="J13" i="10"/>
  <c r="G13" i="10"/>
  <c r="F13" i="10"/>
  <c r="M12" i="10"/>
  <c r="L12" i="10"/>
  <c r="K12" i="10"/>
  <c r="J12" i="10"/>
  <c r="G12" i="10"/>
  <c r="F12" i="10"/>
  <c r="E12" i="10"/>
  <c r="M11" i="10"/>
  <c r="L11" i="10"/>
  <c r="K11" i="10"/>
  <c r="J11" i="10"/>
  <c r="G11" i="10"/>
  <c r="F11" i="10"/>
  <c r="E11" i="10"/>
  <c r="M10" i="10"/>
  <c r="L10" i="10"/>
  <c r="K10" i="10"/>
  <c r="J10" i="10"/>
  <c r="G10" i="10"/>
  <c r="F10" i="10"/>
  <c r="M9" i="10"/>
  <c r="L9" i="10"/>
  <c r="K9" i="10"/>
  <c r="J9" i="10"/>
  <c r="G9" i="10"/>
  <c r="E9" i="10"/>
  <c r="M8" i="10"/>
  <c r="L8" i="10"/>
  <c r="K8" i="10"/>
  <c r="J8" i="10"/>
  <c r="G8" i="10"/>
  <c r="F8" i="10"/>
  <c r="E8" i="10"/>
  <c r="M7" i="10"/>
  <c r="L7" i="10"/>
  <c r="K7" i="10"/>
  <c r="J7" i="10"/>
  <c r="G7" i="10"/>
  <c r="F7" i="10"/>
  <c r="E7" i="10"/>
  <c r="J33" i="10" l="1"/>
  <c r="L33" i="10"/>
  <c r="AO39" i="6"/>
  <c r="AL27" i="6" l="1"/>
  <c r="AL15" i="6" l="1"/>
  <c r="AL9" i="6"/>
  <c r="AO42" i="6" l="1"/>
  <c r="AO40" i="6"/>
  <c r="AO36" i="6"/>
  <c r="AO34" i="6"/>
  <c r="AO33" i="6"/>
  <c r="AO30" i="6"/>
  <c r="AO28" i="6"/>
  <c r="AO27" i="6"/>
  <c r="AO24" i="6"/>
  <c r="AO22" i="6"/>
  <c r="AO21" i="6"/>
  <c r="AO18" i="6"/>
  <c r="AO16" i="6"/>
  <c r="AO15" i="6"/>
  <c r="AO12" i="6"/>
  <c r="AO10" i="6"/>
  <c r="AO9" i="6"/>
  <c r="AQ14" i="5"/>
  <c r="AL31" i="6" l="1"/>
  <c r="AM31" i="6"/>
  <c r="AN31" i="6"/>
  <c r="AL32" i="6"/>
  <c r="AM32" i="6"/>
  <c r="AN32" i="6"/>
  <c r="AL25" i="6"/>
  <c r="AL26" i="6"/>
  <c r="AL13" i="6"/>
  <c r="AL14" i="6"/>
  <c r="AL19" i="6"/>
  <c r="AL20" i="6"/>
  <c r="AL44" i="6" l="1"/>
  <c r="AL43" i="6"/>
  <c r="AL38" i="6"/>
  <c r="AL37" i="6"/>
  <c r="U44" i="6" l="1"/>
  <c r="AO44" i="6" s="1"/>
  <c r="U43" i="6"/>
  <c r="AO43" i="6" s="1"/>
  <c r="U38" i="6"/>
  <c r="AO38" i="6" s="1"/>
  <c r="U37" i="6"/>
  <c r="AO37" i="6" s="1"/>
  <c r="U32" i="6"/>
  <c r="AO32" i="6" s="1"/>
  <c r="U31" i="6"/>
  <c r="AO31" i="6" s="1"/>
  <c r="U26" i="6"/>
  <c r="AO26" i="6" s="1"/>
  <c r="U25" i="6"/>
  <c r="AO25" i="6" s="1"/>
  <c r="U20" i="6"/>
  <c r="AO20" i="6" s="1"/>
  <c r="U19" i="6"/>
  <c r="AO19" i="6" s="1"/>
  <c r="U14" i="6"/>
  <c r="AO14" i="6" s="1"/>
  <c r="U13" i="6"/>
  <c r="AO13" i="6" s="1"/>
  <c r="AK14" i="6" l="1"/>
  <c r="AK13" i="6"/>
  <c r="AK20" i="6"/>
  <c r="AK19" i="6"/>
  <c r="AK26" i="6"/>
  <c r="AK25" i="6"/>
  <c r="AK32" i="6"/>
  <c r="AK31" i="6"/>
  <c r="AK38" i="6"/>
  <c r="AK37" i="6"/>
  <c r="AK44" i="6"/>
  <c r="AK43" i="6"/>
  <c r="I44" i="6" l="1"/>
  <c r="I43" i="6"/>
  <c r="I38" i="6"/>
  <c r="I37" i="6"/>
  <c r="I32" i="6"/>
  <c r="I31" i="6"/>
  <c r="I26" i="6"/>
  <c r="I25" i="6"/>
  <c r="I20" i="6"/>
  <c r="I19" i="6"/>
  <c r="I14" i="6"/>
  <c r="I13" i="6"/>
  <c r="K44" i="6"/>
  <c r="J44" i="6"/>
  <c r="K43" i="6"/>
  <c r="J43" i="6"/>
  <c r="K38" i="6"/>
  <c r="J38" i="6"/>
  <c r="K37" i="6"/>
  <c r="J37" i="6"/>
  <c r="K32" i="6"/>
  <c r="J32" i="6"/>
  <c r="K31" i="6"/>
  <c r="J31" i="6"/>
  <c r="K26" i="6"/>
  <c r="J26" i="6"/>
  <c r="K25" i="6"/>
  <c r="J25" i="6"/>
  <c r="K20" i="6"/>
  <c r="J20" i="6"/>
  <c r="K19" i="6"/>
  <c r="J19" i="6"/>
  <c r="K14" i="6"/>
  <c r="J14" i="6"/>
  <c r="K13" i="6"/>
  <c r="J13" i="6"/>
  <c r="T44" i="6" l="1"/>
  <c r="T43" i="6"/>
  <c r="T38" i="6"/>
  <c r="T37" i="6"/>
  <c r="T32" i="6"/>
  <c r="T31" i="6"/>
  <c r="T26" i="6"/>
  <c r="T25" i="6"/>
  <c r="T20" i="6"/>
  <c r="T19" i="6"/>
  <c r="T14" i="6"/>
  <c r="T13" i="6"/>
  <c r="U26" i="7" l="1"/>
  <c r="H40" i="6"/>
  <c r="AP40" i="6" s="1"/>
  <c r="H39" i="6"/>
  <c r="AP39" i="6" s="1"/>
  <c r="H34" i="6"/>
  <c r="AP34" i="6" s="1"/>
  <c r="H33" i="6"/>
  <c r="AP33" i="6" s="1"/>
  <c r="H28" i="6"/>
  <c r="AP28" i="6" s="1"/>
  <c r="H27" i="6"/>
  <c r="AP27" i="6" s="1"/>
  <c r="H22" i="6"/>
  <c r="AP22" i="6" s="1"/>
  <c r="H21" i="6"/>
  <c r="AP21" i="6" s="1"/>
  <c r="H16" i="6"/>
  <c r="AP16" i="6" s="1"/>
  <c r="H15" i="6"/>
  <c r="AP15" i="6" s="1"/>
  <c r="H10" i="6"/>
  <c r="AP10" i="6" s="1"/>
  <c r="H9" i="6"/>
  <c r="AP9" i="6" s="1"/>
  <c r="R43" i="6"/>
  <c r="R42" i="6"/>
  <c r="R44" i="6" s="1"/>
  <c r="R37" i="6"/>
  <c r="R36" i="6"/>
  <c r="R38" i="6" s="1"/>
  <c r="R31" i="6"/>
  <c r="R30" i="6"/>
  <c r="R32" i="6" s="1"/>
  <c r="R26" i="6"/>
  <c r="R25" i="6"/>
  <c r="R19" i="6"/>
  <c r="R18" i="6"/>
  <c r="R20" i="6" s="1"/>
  <c r="R14" i="6"/>
  <c r="R13" i="6"/>
  <c r="S27" i="7"/>
  <c r="S26" i="7"/>
  <c r="S25" i="7"/>
  <c r="S24" i="7"/>
  <c r="S23" i="7"/>
  <c r="S22" i="7"/>
  <c r="S21" i="7"/>
  <c r="S20" i="7"/>
  <c r="S19" i="7"/>
  <c r="S18" i="7"/>
  <c r="S17" i="7"/>
  <c r="T16" i="7"/>
  <c r="S16" i="7"/>
  <c r="S15" i="7"/>
  <c r="S14" i="7"/>
  <c r="S13" i="7"/>
  <c r="T12" i="7"/>
  <c r="S12" i="7"/>
  <c r="S11" i="7"/>
  <c r="T10" i="7"/>
  <c r="S10" i="7"/>
  <c r="S9" i="7"/>
  <c r="S8" i="7"/>
  <c r="Q44" i="6"/>
  <c r="Q43" i="6"/>
  <c r="Q38" i="6"/>
  <c r="Q37" i="6"/>
  <c r="Q32" i="6"/>
  <c r="Q31" i="6"/>
  <c r="Q26" i="6"/>
  <c r="Q25" i="6"/>
  <c r="Q20" i="6"/>
  <c r="Q19" i="6"/>
  <c r="Q14" i="6"/>
  <c r="Q13" i="6"/>
  <c r="M46" i="6"/>
  <c r="M45" i="6"/>
  <c r="P44" i="6"/>
  <c r="O44" i="6"/>
  <c r="N44" i="6"/>
  <c r="P43" i="6"/>
  <c r="O43" i="6"/>
  <c r="N43" i="6"/>
  <c r="P38" i="6"/>
  <c r="O38" i="6"/>
  <c r="N38" i="6"/>
  <c r="P37" i="6"/>
  <c r="O37" i="6"/>
  <c r="N37" i="6"/>
  <c r="P32" i="6"/>
  <c r="O32" i="6"/>
  <c r="N32" i="6"/>
  <c r="P31" i="6"/>
  <c r="O31" i="6"/>
  <c r="N31" i="6"/>
  <c r="P26" i="6"/>
  <c r="O26" i="6"/>
  <c r="N26" i="6"/>
  <c r="P25" i="6"/>
  <c r="O25" i="6"/>
  <c r="N25" i="6"/>
  <c r="P20" i="6"/>
  <c r="O20" i="6"/>
  <c r="N20" i="6"/>
  <c r="P19" i="6"/>
  <c r="O19" i="6"/>
  <c r="N19" i="6"/>
  <c r="Q46" i="6"/>
  <c r="Q45" i="6"/>
  <c r="H46" i="6"/>
  <c r="AE44" i="6"/>
  <c r="AE43" i="6"/>
  <c r="AE38" i="6"/>
  <c r="AE37" i="6"/>
  <c r="AE32" i="6"/>
  <c r="AE31" i="6"/>
  <c r="AE26" i="6"/>
  <c r="AE25" i="6"/>
  <c r="AE20" i="6"/>
  <c r="AE19" i="6"/>
  <c r="AE14" i="6"/>
  <c r="AE13" i="6"/>
  <c r="Y44" i="6"/>
  <c r="Y43" i="6"/>
  <c r="Y38" i="6"/>
  <c r="Y37" i="6"/>
  <c r="Y32" i="6"/>
  <c r="Y31" i="6"/>
  <c r="Y26" i="6"/>
  <c r="Y25" i="6"/>
  <c r="Y20" i="6"/>
  <c r="Y19" i="6"/>
  <c r="Y14" i="6"/>
  <c r="Y13" i="6"/>
  <c r="S44" i="6"/>
  <c r="S43" i="6"/>
  <c r="S38" i="6"/>
  <c r="S37" i="6"/>
  <c r="S32" i="6"/>
  <c r="S31" i="6"/>
  <c r="S26" i="6"/>
  <c r="S25" i="6"/>
  <c r="S20" i="6"/>
  <c r="S19" i="6"/>
  <c r="S14" i="6"/>
  <c r="S13" i="6"/>
  <c r="M13" i="6"/>
  <c r="M14" i="6"/>
  <c r="M19" i="6"/>
  <c r="M20" i="6"/>
  <c r="M25" i="6"/>
  <c r="M26" i="6"/>
  <c r="M31" i="6"/>
  <c r="M32" i="6"/>
  <c r="M37" i="6"/>
  <c r="M38" i="6"/>
  <c r="M43" i="6"/>
  <c r="M44" i="6"/>
  <c r="P14" i="6"/>
  <c r="O14" i="6"/>
  <c r="N14" i="6"/>
  <c r="P13" i="6"/>
  <c r="O13" i="6"/>
  <c r="N13" i="6"/>
  <c r="N45" i="6"/>
  <c r="O45" i="6"/>
  <c r="P45" i="6"/>
  <c r="R45" i="6"/>
  <c r="S45" i="6"/>
  <c r="T45" i="6"/>
  <c r="U45" i="6"/>
  <c r="V45" i="6"/>
  <c r="W45" i="6"/>
  <c r="X45" i="6"/>
  <c r="Y45" i="6"/>
  <c r="Z45" i="6"/>
  <c r="AA45" i="6"/>
  <c r="AB45" i="6"/>
  <c r="AC45" i="6"/>
  <c r="AD45" i="6"/>
  <c r="AE45" i="6"/>
  <c r="AF45" i="6"/>
  <c r="AG45" i="6"/>
  <c r="AH45" i="6"/>
  <c r="AH47" i="6" s="1"/>
  <c r="AI45" i="6"/>
  <c r="AJ45" i="6"/>
  <c r="AK45" i="6"/>
  <c r="AL45" i="6"/>
  <c r="AM45" i="6"/>
  <c r="AN45" i="6"/>
  <c r="N46" i="6"/>
  <c r="O46" i="6"/>
  <c r="O47" i="6" s="1"/>
  <c r="P46" i="6"/>
  <c r="S46" i="6"/>
  <c r="T46" i="6"/>
  <c r="T47" i="6" s="1"/>
  <c r="U46" i="6"/>
  <c r="V46" i="6"/>
  <c r="W46" i="6"/>
  <c r="X46" i="6"/>
  <c r="Y46" i="6"/>
  <c r="Z46" i="6"/>
  <c r="AA46" i="6"/>
  <c r="AB46" i="6"/>
  <c r="AC46" i="6"/>
  <c r="AD46" i="6"/>
  <c r="AE46" i="6"/>
  <c r="AE47" i="6"/>
  <c r="AF46" i="6"/>
  <c r="AG46" i="6"/>
  <c r="AH46" i="6"/>
  <c r="AI46" i="6"/>
  <c r="AJ46" i="6"/>
  <c r="AK46" i="6"/>
  <c r="AL46" i="6"/>
  <c r="AM46" i="6"/>
  <c r="AN46" i="6"/>
  <c r="AN47" i="6" s="1"/>
  <c r="I46" i="6"/>
  <c r="I45" i="6"/>
  <c r="L46" i="6"/>
  <c r="K46" i="6"/>
  <c r="J46" i="6"/>
  <c r="L45" i="6"/>
  <c r="K45" i="6"/>
  <c r="J45" i="6"/>
  <c r="L44" i="6"/>
  <c r="L43" i="6"/>
  <c r="H43" i="6" s="1"/>
  <c r="L38" i="6"/>
  <c r="L37" i="6"/>
  <c r="L32" i="6"/>
  <c r="L31" i="6"/>
  <c r="L26" i="6"/>
  <c r="L25" i="6"/>
  <c r="H25" i="6" s="1"/>
  <c r="L20" i="6"/>
  <c r="L19" i="6"/>
  <c r="L14" i="6"/>
  <c r="L13" i="6"/>
  <c r="E9" i="6"/>
  <c r="K14" i="5"/>
  <c r="AR14" i="5" s="1"/>
  <c r="U28" i="7"/>
  <c r="AO46" i="6" l="1"/>
  <c r="AO45" i="6"/>
  <c r="Q47" i="6"/>
  <c r="AP31" i="6"/>
  <c r="AP43" i="6"/>
  <c r="AP25" i="6"/>
  <c r="H37" i="6"/>
  <c r="AP37" i="6" s="1"/>
  <c r="P47" i="6"/>
  <c r="AA47" i="6"/>
  <c r="AC47" i="6"/>
  <c r="Z47" i="6"/>
  <c r="AF47" i="6"/>
  <c r="AB47" i="6"/>
  <c r="X47" i="6"/>
  <c r="H19" i="6"/>
  <c r="AP19" i="6" s="1"/>
  <c r="I47" i="6"/>
  <c r="AM47" i="6"/>
  <c r="AI47" i="6"/>
  <c r="M47" i="6"/>
  <c r="J47" i="6"/>
  <c r="K47" i="6"/>
  <c r="W47" i="6"/>
  <c r="N47" i="6"/>
  <c r="Y47" i="6"/>
  <c r="U47" i="6"/>
  <c r="H13" i="6"/>
  <c r="AP13" i="6" s="1"/>
  <c r="R46" i="6"/>
  <c r="R47" i="6" s="1"/>
  <c r="AG47" i="6"/>
  <c r="V47" i="6"/>
  <c r="H31" i="6"/>
  <c r="T28" i="7"/>
  <c r="L47" i="6"/>
  <c r="AJ47" i="6"/>
  <c r="AL47" i="6"/>
  <c r="AD47" i="6"/>
  <c r="S47" i="6"/>
  <c r="AK47" i="6"/>
  <c r="H14" i="6"/>
  <c r="AP14" i="6" s="1"/>
  <c r="H20" i="6"/>
  <c r="AP20" i="6" s="1"/>
  <c r="H32" i="6"/>
  <c r="AP32" i="6" s="1"/>
  <c r="H44" i="6"/>
  <c r="AP44" i="6" s="1"/>
  <c r="H26" i="6"/>
  <c r="AP26" i="6" s="1"/>
  <c r="H38" i="6"/>
  <c r="AP38" i="6" s="1"/>
  <c r="H45" i="6"/>
  <c r="H4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ROSANNA.SANFELIU</author>
  </authors>
  <commentList>
    <comment ref="AT39" authorId="0" shapeId="0" xr:uid="{00000000-0006-0000-0100-000001000000}">
      <text>
        <r>
          <rPr>
            <b/>
            <sz val="9"/>
            <color indexed="81"/>
            <rFont val="Tahoma"/>
            <family val="2"/>
          </rPr>
          <t>ROSANNA.SANFELIU:</t>
        </r>
        <r>
          <rPr>
            <sz val="9"/>
            <color indexed="81"/>
            <rFont val="Tahoma"/>
            <family val="2"/>
          </rPr>
          <t xml:space="preserve">
Los benefecias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V8" authorId="0" shapeId="0" xr:uid="{00000000-0006-0000-0200-000002000000}">
      <text>
        <r>
          <rPr>
            <b/>
            <sz val="9"/>
            <color indexed="81"/>
            <rFont val="Tahoma"/>
            <family val="2"/>
          </rPr>
          <t xml:space="preserve">YULIED.PENARANDA
Logros más representativos alcanzados durante el trimestre reportado.
</t>
        </r>
      </text>
    </comment>
    <comment ref="C26" authorId="0" shapeId="0" xr:uid="{00000000-0006-0000-0200-000003000000}">
      <text>
        <r>
          <rPr>
            <b/>
            <sz val="9"/>
            <color indexed="81"/>
            <rFont val="Tahoma"/>
            <family val="2"/>
          </rPr>
          <t>YULIED.PENARANDA:</t>
        </r>
        <r>
          <rPr>
            <sz val="9"/>
            <color indexed="81"/>
            <rFont val="Tahoma"/>
            <family val="2"/>
          </rPr>
          <t xml:space="preserve">
Está actividad fue ajustada, para subirla al sistema, debido a que era muy larga </t>
        </r>
      </text>
    </comment>
  </commentList>
</comments>
</file>

<file path=xl/sharedStrings.xml><?xml version="1.0" encoding="utf-8"?>
<sst xmlns="http://schemas.openxmlformats.org/spreadsheetml/2006/main" count="504" uniqueCount="229">
  <si>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</si>
  <si>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</si>
  <si>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</si>
  <si>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</si>
  <si>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</si>
  <si>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</si>
  <si>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</si>
  <si>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</si>
  <si>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</si>
  <si>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</si>
  <si>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</si>
  <si>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</si>
  <si>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</si>
  <si>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</si>
  <si>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</si>
  <si>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</si>
  <si>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</si>
  <si>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</si>
  <si>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</si>
  <si>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</si>
  <si>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</si>
  <si>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</si>
  <si>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</si>
  <si>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</si>
  <si>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</si>
  <si>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</si>
  <si>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</si>
  <si>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</si>
  <si>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</si>
  <si>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</si>
  <si>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</si>
  <si>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</si>
  <si>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</si>
  <si>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</si>
  <si>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</si>
  <si>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</si>
  <si>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</si>
  <si>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</si>
  <si>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</si>
  <si>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</si>
  <si>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</si>
  <si>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</si>
  <si>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</si>
  <si>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</si>
  <si>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</si>
  <si>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</si>
  <si>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</si>
  <si>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</si>
  <si>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</si>
  <si>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</si>
  <si>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</si>
  <si>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</si>
  <si>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</si>
  <si>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</si>
  <si>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</si>
  <si>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</si>
  <si>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</si>
  <si>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</si>
  <si>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</si>
  <si>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</si>
  <si>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</si>
  <si>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</si>
  <si>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</si>
  <si>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</si>
  <si>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</si>
  <si>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</si>
  <si>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</si>
  <si>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</si>
  <si>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</si>
  <si>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</si>
  <si>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</si>
  <si>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</si>
  <si>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</si>
  <si>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</si>
  <si>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</si>
  <si>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</si>
  <si>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</si>
  <si>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</si>
  <si>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</si>
  <si>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</si>
  <si>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</si>
  <si>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</si>
  <si>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</si>
  <si>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</si>
  <si>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</si>
  <si>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</si>
  <si>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</si>
  <si>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</si>
  <si>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</si>
  <si>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</si>
  <si>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</si>
  <si>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</si>
  <si>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</si>
  <si>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</si>
  <si>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</si>
  <si>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</si>
  <si>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</si>
  <si>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</si>
  <si>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</si>
  <si>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</si>
  <si>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</si>
  <si>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</si>
  <si>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</si>
  <si>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</si>
  <si>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</si>
  <si>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</si>
  <si>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</si>
  <si>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</si>
  <si>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</si>
  <si>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</si>
  <si>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</si>
  <si>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</si>
  <si>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</si>
  <si>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</si>
  <si>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</si>
  <si>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</si>
  <si>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</si>
  <si>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</si>
  <si>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</si>
  <si>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</si>
  <si>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</si>
  <si>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</si>
  <si>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</si>
  <si>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</si>
  <si>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</si>
  <si>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</si>
  <si>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</si>
  <si>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</si>
  <si>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</si>
  <si>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</si>
  <si>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</si>
  <si>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</si>
  <si>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</si>
  <si>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</si>
  <si>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1029 - PLANEACIÓN AMBIENTAL PARA UN MODELO DE DESARROLLO SOSTENIBLE EN EL DISTRITO Y LA REGIÓN</t>
  </si>
  <si>
    <t>40 - Gestión de la huella ambiental urbana</t>
  </si>
  <si>
    <t>Priorizar y formular las determinantes ambientales</t>
  </si>
  <si>
    <t>Número de instrumentos de Planeación Ambiental  que, revisan, actualizan o incorporan determinantes ambientales, en la unidad espacial de referencia j, en el periodo de tiempo t.</t>
  </si>
  <si>
    <t>Número de Instrumentos</t>
  </si>
  <si>
    <t xml:space="preserve">Suma </t>
  </si>
  <si>
    <t>PLANEACIÓN AMBIENTAL PARA UN MODELO DE DESARROLLO    SOSTENIBLE EN EL DISTRITO Y LA REGIÓN</t>
  </si>
  <si>
    <t>FORTALECER LA PARTICIPACIÓN EN INSTANCIAS DE COORDINACIÓN INSTITUCIONAL DISTRITAL, REGIONAL Y NACIONAL</t>
  </si>
  <si>
    <t>GESTIONAR 4 ACTIVIDADES DE COORDINACIÓN PARA LA GESTIÓN AMBIENTAL DISTRITAL</t>
  </si>
  <si>
    <t>PRESENTAR 6 INICIATIVAS PARA LA AGENDA REGIONAL DESDE LAS COMPETENCIAS DE LA SECRETARÍA DISTRITAL DE AMBIENTE</t>
  </si>
  <si>
    <t>EMITIR 10 INFORMES DE SEGUIMIENTO A LAS POLÍTICAS E INSTRUMENTOS ECONÓMICOS Y DE PLANEACIÓN AMBIENTAL PRIORIZADOS TENDIENTE AL DESARROLLO DEL NUEVO MODELO DE CIUDAD SOSTENIBLE</t>
  </si>
  <si>
    <t>REALIZAR 10 ACTIVIDADES DE GESTIÓN DEL CONOCIMIENTO E INVESTIGACIÓN AMBIENTAL</t>
  </si>
  <si>
    <t>EMITIR 14 REPORTES DE SEGUIMIENTO SOBRE EL ESTADO DE AVANCE, RESULTADOS, ALERTAS Y RECOMENDACIONES.</t>
  </si>
  <si>
    <t>ADELANTAR 24 ACTIVIDADES DE COOPERACIÓN INTERNACIONAL ORIENTADAS AL FORTALECIMIENTO DE LAS LÍNEAS DE ACCIÓN PRIORITARIAS DE LOS PROYECTOS ESTRATÉGICOS DE LA ENTIDAD</t>
  </si>
  <si>
    <t>GESTIONAR LAS  POLÍTICAS E INSTRUMENTOS DE PLANEACIÓN AMBIENTAL</t>
  </si>
  <si>
    <t>MEJORAR LA CAPACIDAD INSTITUCIONAL PARA LA PLANEACIÓN AMBIENTAL</t>
  </si>
  <si>
    <t>1, GESTIONAR 4 ACTIVIDADES DE COORDINACIÓN PARA LA GESTIÓN AMBIENTAL DISTRITAL</t>
  </si>
  <si>
    <t>2, PRESENTAR 6 INICIATIVAS PARA LA AGENDA REGIONAL DESDE LAS COMPETENCIAS DE LA SECRETARÍA DISTRITAL DE AMBIENTE</t>
  </si>
  <si>
    <t>X</t>
  </si>
  <si>
    <t>3, EMITIR 10 INFORMES DE SEGUIMIENTO A LAS POLÍTICAS E INSTRUMENTOS ECONÓMICOS Y DE PLANEACIÓN AMBIENTAL PRIORIZADOS TENDIENTE AL DESARROLLO DEL NUEVO MODELO DE CIUDAD SOSTENIBLE</t>
  </si>
  <si>
    <t>4, REALIZAR 10 ACTIVIDADES DE GESTIÓN DEL CONOCIMIENTO E INVESTIGACIÓN AMBIENTAL</t>
  </si>
  <si>
    <t xml:space="preserve"> GESTIONAR 4 ACTIVIDADES DE COORDINACIÓN PARA LA GESTIÓN AMBIENTAL DISTRITAL</t>
  </si>
  <si>
    <t xml:space="preserve"> PRESENTAR 6 INICIATIVAS PARA LA AGENDA REGIONAL DESDE LAS COMPETENCIAS DE LA SECRETARÍA DISTRITAL DE AMBIENTE</t>
  </si>
  <si>
    <t>Especial (Cundinamarca, tolima, Meta y Boyaca)</t>
  </si>
  <si>
    <t xml:space="preserve"> EMITIR 10 INFORMES DE SEGUIMIENTO A LAS POLÍTICAS E INSTRUMENTOS ECONÓMICOS Y DE PLANEACIÓN AMBIENTAL PRIORIZADOS TENDIENTE AL DESARROLLO DEL NUEVO MODELO DE CIUDAD SOSTENIBLE</t>
  </si>
  <si>
    <t xml:space="preserve">DISTRITO CAPITAL </t>
  </si>
  <si>
    <t>N/A</t>
  </si>
  <si>
    <t>NO IDENTIFICA GRU´POS ETNICOS</t>
  </si>
  <si>
    <t>TODOS LOS GRUPOS</t>
  </si>
  <si>
    <t>5, PONDERACIÓN HORIZONTAL AÑO: 2018</t>
  </si>
  <si>
    <t>7,  HACER EL SEGUIMIENTO, LA REPROGRAMACIÓN Y ACTUALIZACIÓN   DE LOS PROYECTOS DE INVERSION DE LA SDA EN LOS DIFERENTES COMPONENTES DEL PLAN DE ACCIÓN.</t>
  </si>
  <si>
    <t>8, CONSOLIDAR Y EVALUAR  EL AVANCE DE LA GESTIÓN  DEL EJE TRANSVERSAL SEIS DEL PLAN DE DESARROLLO DISTRITAL "BOGOTÁ MEJOR PARA TODOS",  Y DE LOS PROGRAMAS ASOCIADOS A ÉSTE, A CARGO DE LA SDA.</t>
  </si>
  <si>
    <t>1, DESARROLLAR LA PROPUESTA DE REORGANIZACIÓN Y FORTALECIMIENTO DE LAS INSTANCIAS AMBIENTALES DE COORDINACIÓN INTERINSTITUCIONAL DEL D.C.</t>
  </si>
  <si>
    <t>2, PROMOVER EL DESARROLLO E IMPLEMENTACIÓN DE INICIATIVAS AMBIENTALES PRIORIZADAS DE ESCALA REGIONAL, CON ENTIDADES NACIONALES, REGIONALES Y DISTRITALES.</t>
  </si>
  <si>
    <t>3, SEGUIMIENTO A LA IMPLEMENTACIÓN DE INSTRUMENTOS Y POLÍTICAS AMBIENTALES PRIORIZADAS.</t>
  </si>
  <si>
    <t>4, SEGUIMIENTO Y MONITOREO  A LA IMPLEMENTACION Y REALIZAR LA ACTUALIZACION  DE LOS INSTRUMENTOS ECONÓMICOS AMBIENTALES PRIORIZADOS</t>
  </si>
  <si>
    <t xml:space="preserve"> 9, ELABORAR INFORMES INTEGRALES DE SEGUIMIENTO A LOS PROYECTOS DE INVERSIÓN  E INFORMES DE GESTIÓN DE LA SDA</t>
  </si>
  <si>
    <t>10 ,REALIZAR GESTION DE PROCESOS DE COOP.  INTERNACIONAL TÉCNICA Y/O FINANCIERA NO REEMBOLSABLE  Y ALIANZAS PARA PARTICIPAR  EN EVENTOS DE ORDEN NACIONAL E INTERNACIONAL, ORIENTADAS A LA  MISION DE LA SDA</t>
  </si>
  <si>
    <t>6, REALIZAR LA EVALUACIÓN Y REVISIÓN DEL PLAN DE INVESTIGACIÓN AMBIENTAL DE BOGOTÁ VIGENTE Y FORMULAR EL NUEVO PLAN DE INVESTIGACIÓN AMBIENTAL DE BOGOTÁ Y DESARROLLAR INVESTIGACIONES EN TEMÁTICA AMBIENTAL QUE SEAN PRIORIZADAS.</t>
  </si>
  <si>
    <t>5, REALIZAR LA MODERNIZACIÓN  TECNOLÓGICA Y LA  ADMINISTRACION INTEGRAL DEL OBSERVATORIO AMBIENTAL DE BOGOTÁ -OAB- Y EL OBSERVATORIO REGIONAL AMBIENTAL Y DE DESARROLLO SOSTENIBLE DEL RÍO BOGOTÁ -ORARBO</t>
  </si>
  <si>
    <t xml:space="preserve">La optimización de espacios conlleva a que las entidades del Distrito Capital se articulen de  tal forma que se facilite el estudiar, conceptuar, discutir, apoyar y hacer recomendaciones para la toma de decisiones sobre la política ambiental, así como lograr la adecuada, coordinación para la implementación de las políticas, estrategias, planes y programas distritales. </t>
  </si>
  <si>
    <t xml:space="preserve">Acto administrativo del Comité técnico de la iniciativa del aire limpio de Bogotá.
Lista de asistencia de la sesión del 12 de marzo de 2018 en la secretaria General.
</t>
  </si>
  <si>
    <t>Las iniciativas de integración y articulación regional ayudan a promover una gestión ambiental conjunta, la protección y sustentabilidad de los ecosistemas de la región y sus servicios (regulación del agua, aire y suelo, provisión de agua, alimentos, fibras y materias primas, recreación y cultura) que son claves para el funcionamiento de la ciudad y el bienestar de sus habitantes.</t>
  </si>
  <si>
    <t>Archivos de gestión de la Dirección de Pleneación y Sistemas de Planeación Ambiental.</t>
  </si>
  <si>
    <t xml:space="preserve">-   Reporte Consolidado de Alertas y recomendaciones de la gestión de los proyectos de inversión.
-   Reportes SEGPLAN, publicados en la página de la SDA.
-   Plan de Adquisiciones publicado en la página web de SECOP.
- Informe de gestión publicados en la página de la SDA.
- Reportes indicadores-página de Isolución.
- Página oficial de la Secretaría Distrital de Hacienda.
</t>
  </si>
  <si>
    <t xml:space="preserve">En el primer trimestre de 2018, se realizó 1 Informe de seguimiento del estado de avance de las metas Plan de Desarrollo, metas de inversión, actividades y territorialización, correspondientes a los proyectos de inversión de la SDA, según los avances de los indicadores, magnitudes y recursos presupuestales, con corte a diciembre de 2017, el cual se socializó a los Gerentes de los Proyectos de Inversión de la SDA y su equipo de trabajo, a través del informe de alertas y recomendaciones, en el cual se presentaron las amenazas, oportunidades y estado de la gestión de los proyectos de la entidad.
Adicionalmente se realizó asesoría a los proyectos de inversión de la SDA así:
Se realizó las actividades de revisión, evaluación y consolidación de los Planes de Acción, en los procesos de actualización y seguimiento en los componentes de gestión, inversión, actividades y territorialización, con corte a diciembre de 2017 y la reprogramación 2018. Lo anterior para todos los proyectos de inversión de la SDA.  Como resultado de este proceso se generó la información final que fue cargada en el aplicativo SEGPLAN, la cual fue publicada en la página de la SDA. 
Se dio asesoría en la revisión y consolidación al Plan Anual de Adquisiciones, en el cierre de 2017 y vigencia 2018, así como su publicación en la página web de SECOP.
Se coordinó la elaboración del informe de rendición de cuenta del Eje 6 “Sostenibilidad ambiental basada en eficiencia energética” y el seguimiento a los programas 38, 39 y 40 asociados al Plan de Desarrollo, con corte a diciembre de 2017, el cual fue cargada en el aplicativo SEGPLAN.
Se consolido y elaboró el informe de Gestión de la entidad para la vigencia 2017, el cual fue publicado en la página web de la entidad.
Se consolido la información correspondiente a los meses de diciembre 2017 a febrero 2018, referente a los indicadores de gestión reportados por las áreas de la SDA, los cual sirvieron de insumo para el reporte de Producto Metas y resultados-PMR
</t>
  </si>
  <si>
    <t>N.A.</t>
  </si>
  <si>
    <t xml:space="preserve">Estos informes son insumo para los Gerentes de los proyectos, para prever posibles errores en los reportes y así poder tomar decisiones preventivas y correctivas en la gestión de los proyectos de inversión de la SDA, cuyo resultado permite visibilizar las amenazas y oportunidades para dar claridad a la gestión de los proyectos de la entidad.
Con los informes de seguimiento que se publican en la plataforma de la SDA, se tiene informado a la ciudadanía sobre la gestión que desarrolla la entidad.
Además, permite la articulación de los proyectos de inversión local y de la entidad en materia ambiental, para dar cumplimiento a las MPDD.
Con la territorialización desagregada en los proyectos de inversión, se puede identificar las áreas de intervención trabajadas por la SDA.
</t>
  </si>
  <si>
    <t xml:space="preserve">En el primer trimestre de 2018, en el marco del desarrollo de las acciones de Cooperación Internacional en la SDA, se adelantó lo siguiente:  
La hora del planeta”: Se participó -como representantes de la ciudad de Bogotá- en la preparación, organización y ejecución del evento mundial “la hora del planeta”, iniciativa de la ONG WWF  World Wide Fund for Nature-, que consiste en un apagón eléctrico voluntario en hogares y empresas, durante una hora de 8:30 a 9:30 p.m., el  cuarto sábado del mes de marzo de cada año, con el propósito aportar a la mitigación por el impacto que el consumo de energía tiene en el medio ambiente y adoptar medidas frente al cambio climático.   </t>
  </si>
  <si>
    <t>Correos electrónicos, registros fotográficos, documentos oficiales y actas de reuniones e informes.</t>
  </si>
  <si>
    <t>Actualizar los instrumentos de planeación de los Parques Ecológico Distrital de Humedal-PEDH priorizados, en cumplimiento normativo y a las condiciones ambientales, sociales que han venido evolucionando y garantizar un adecuado proceso de contratación 
La orientación y acompañamiento brindado a las entidades participantes en el PACA Distrital, logró el cumplimiento de los lineamientos del instrumento y la respuesta efectiva a los diferentes compromisos.
Contar con un instrumento de planeación ambiental, que visibiliza el beneficio para la ciudad alcanzado por las entidades distritales que desarrollan acciones ambientales complementarias, en el marco del Plan de Desarrollo vigente en armonía con el Plan de Gestión Ambiental–PGA.
Conocimiento de los principales logros, avances físicos y presupuestales de las metas/acciones ambientales alcanzados en la ciudad, mediante la ejecución del PACA Distrital “Bogotá Mejor para Todos” de la vigencia 2017.
Contar en el Observatorio Ambiental de Bogotá – OAB, con un módulo de indicadores que den cuenta de los principales compromisos ambientales del PACA “Bogotá Mejor para Todos”.
Seguimiento a los proyectos de inversión ambientales locales de cada vigencia, por parte de la Comisión Ambiental Local y el Consejo de Planeación Local-CPL como espacios de participación y control social entre entidades y comunidad en cumplimiento del Decreto 815 del 2017 y decreto 101 de 2010.
Contar con información del avance en la implementación del PDGR-CC, para favorecer la toma de decisiones.
Análisis de Información para la toma de decisiones sobre la actualización de los planes de acción de las políticas. Inicio de procesos para la actualización/ elaboración de planes de acción y reformulación de políticas</t>
  </si>
  <si>
    <t xml:space="preserve">Archivo de Gestión de la Subdirección de Políticas y Planes Ambientales.
Archivo de Gestión de la Dirección de Planeación y Sistemas de Información Ambiental. </t>
  </si>
  <si>
    <t>8.5%</t>
  </si>
  <si>
    <t>• Informe de Gestión del OAB – ORARBO, Primer trimestre de 2018.
• Documento de formulación.
• Actas de reunión.</t>
  </si>
  <si>
    <t>Observatorios actualizados y disponibles para acceso al público y fortalecimiento en la gestión de conocimiento.
Las actividades de difusión han permitido mejorar las visitas al OAB y registros de usuarios promocionando los esfuerzos institucionales de la SDA.
Generar gestión del conocimiento con las actividades  desarrolladas y contar con una línea base que permitirá direccionar los alcances posibles en el Distrito para el 2019 en lo referente a investigación ambiental</t>
  </si>
  <si>
    <t xml:space="preserve">Se gestionó con entidades distritales y dependencias de la SDA, la entrega de información faltante para completar el reporte de seguimiento a la implementación del Plan Distrital de Gestión de Riesgos y Cambio Climático - PDGRCC (adoptado mediante el Decreto Distrital 579 de 2015) años 2016 y 2017. La revisión y análisis de este seguimiento, permite identificar las potencialidades y debilidades en la implementación del plan y orientar acciones para su continuidad en armonización con el Plan Distrital de Desarrollo. Paralelamente, se ha avanzado en trabajo conjunto y coordinado con el IDIGER, en la actualización del PDGRCC en donde se están revisando y actualizando, los programas de conocimiento, reducción y manejo del riesgo de desastres, ordenamiento territorial, consolidación de los ecosistemas estratégicos y gestión integral del agua, entre otros, para garantizar que se incorporen las determinantes ambientales para el desarrollo sostenible de la ciudad en sincronía con la Política Nacional de Gestión del Riesgo de Desastres y la Política Nacional de Cambio Climático. </t>
  </si>
  <si>
    <t>Contar con información del avance en la implementación del PDGR-CC, para favorecer la toma de decisiones.</t>
  </si>
  <si>
    <t>Archivo de Gestión de la Subdirección de Políticas y Planes Ambientales.</t>
  </si>
  <si>
    <t xml:space="preserve">El liderazgo que ejerció  la Secretaría de Ambiente en las actividades de cooperación internacional realizadas permiten  fortalecer el relacionamiento con sus pares a nivel distrital y visibilizar la misión y el compromiso de la entidad con la protección del medio ambiente a nivel nacional e internacional.                                                                                               </t>
  </si>
  <si>
    <t xml:space="preserve">Durante el primer trimestre del 2018, se realizó una mesa de trabajo con la Secretaria General para revisar la viabilidad de desarrollar la propuesta de reorganización y fortalecimiento de las instancias ambientales de Coordinación Interinstitucional del D.C. formulada en la Vigencia 2017. Del mismo modo se definieron las instancias objeto de fortalecimiento y racionalización, las cuales se reglamentarán en los próximos meses. 
Se avanzó en el borrador del acto administrativo para la racionalización del Comité técnico de la Iniciativa del Aire Limpio de Bogotá, acto que se encuentra en proceso de revisión por parte de la Dirección Legal Ambiental de la Secretaría Distrital de Ambiente.
</t>
  </si>
  <si>
    <r>
      <t xml:space="preserve">Durante este trimestre de identificaron las siguientes propuestas y procesos de articulación regional:
</t>
    </r>
    <r>
      <rPr>
        <b/>
        <sz val="10"/>
        <color theme="1"/>
        <rFont val="Calibri"/>
        <family val="2"/>
        <scheme val="minor"/>
      </rPr>
      <t>Desarrollo de propuesta de adaptación y mitigación para el corredor de páramos Chingaza, Sumapaz, Guerrero y Guacheneque:</t>
    </r>
    <r>
      <rPr>
        <sz val="10"/>
        <color theme="1"/>
        <rFont val="Calibri"/>
        <family val="2"/>
        <scheme val="minor"/>
      </rPr>
      <t xml:space="preserve"> Se realizaron observaciones y aportes al documento de proyecto realizado por Conservación Internacional. Se realizaron ajustes en la matriz de contrapartida de la SDA relacionada con los proyectos de inversión que aportan al cumplimiento de los objetivos del proyecto. 
</t>
    </r>
    <r>
      <rPr>
        <b/>
        <sz val="10"/>
        <color theme="1"/>
        <rFont val="Calibri"/>
        <family val="2"/>
        <scheme val="minor"/>
      </rPr>
      <t>Articulación con el Ministerio de Ambiente y Desarrollo Sostenible-MADS:</t>
    </r>
    <r>
      <rPr>
        <sz val="10"/>
        <color theme="1"/>
        <rFont val="Calibri"/>
        <family val="2"/>
        <scheme val="minor"/>
      </rPr>
      <t xml:space="preserve"> Se realizó una reunión en la que se revisó la matriz de articulación entre el Plan Distrital de Gestión de Riesgos y Cambio Climático - PDGRCC y la Política Nacional de Cambio Climático, y se identificó la oportunidad de que Bogotá sea el piloto para el esquema de reporte y seguimiento a los Planes territoriales de Cambio Climático y se visibilicen los esfuerzos del Distrito en adaptación y mitigación. 
Se continuó con el proceso de consolidación del </t>
    </r>
    <r>
      <rPr>
        <b/>
        <sz val="10"/>
        <color theme="1"/>
        <rFont val="Calibri"/>
        <family val="2"/>
        <scheme val="minor"/>
      </rPr>
      <t>Nodo Regional de Cambio Climático Centro Oriente Andino - NRCOA</t>
    </r>
    <r>
      <rPr>
        <sz val="10"/>
        <color theme="1"/>
        <rFont val="Calibri"/>
        <family val="2"/>
        <scheme val="minor"/>
      </rPr>
      <t xml:space="preserve"> al identificar actividades, tiempos y responsables para el cumplimiento del plan de acción del NRCOA. Se realizó una primera prueba de la plataforma tecnológica que servirá para compartir información entre los miembros del nodo y definir acciones de articulación. 
Adicionalmente se realizaron la siguientes acciones con:
</t>
    </r>
    <r>
      <rPr>
        <b/>
        <sz val="10"/>
        <color theme="1"/>
        <rFont val="Calibri"/>
        <family val="2"/>
        <scheme val="minor"/>
      </rPr>
      <t>RAPE</t>
    </r>
    <r>
      <rPr>
        <sz val="10"/>
        <color theme="1"/>
        <rFont val="Calibri"/>
        <family val="2"/>
        <scheme val="minor"/>
      </rPr>
      <t xml:space="preserve">: Se realizó un proceso de articulación entre el proyecto de Conservación, Restauración y Manejo sostenible en los complejos de páramos de la región central y las acciones desarrolladas por la SDA en la Ruralidad del DC. 
</t>
    </r>
    <r>
      <rPr>
        <b/>
        <sz val="10"/>
        <color theme="1"/>
        <rFont val="Calibri"/>
        <family val="2"/>
        <scheme val="minor"/>
      </rPr>
      <t>IDEAM</t>
    </r>
    <r>
      <rPr>
        <sz val="10"/>
        <color theme="1"/>
        <rFont val="Calibri"/>
        <family val="2"/>
        <scheme val="minor"/>
      </rPr>
      <t xml:space="preserve">: Se realizó una reunión con el IDEAM en la que se resolvieron inquietudes referentes al Análisis de Vulnerabilidad publicado en la Tercera Comunicación Nacional de Cambio Climático. </t>
    </r>
  </si>
  <si>
    <r>
      <t xml:space="preserve">En el seguimiento a la implementación de instrumentos y políticas ambientales priorizadas, se realizaron las siguientes actividades </t>
    </r>
    <r>
      <rPr>
        <b/>
        <sz val="10"/>
        <color theme="1"/>
        <rFont val="Calibri"/>
        <family val="2"/>
        <scheme val="minor"/>
      </rPr>
      <t>PMA</t>
    </r>
    <r>
      <rPr>
        <sz val="10"/>
        <color theme="1"/>
        <rFont val="Calibri"/>
        <family val="2"/>
        <scheme val="minor"/>
      </rPr>
      <t>: Se Inicio del proceso de seguimiento y control de los PMA de humedales Vaca y Burro.</t>
    </r>
    <r>
      <rPr>
        <b/>
        <sz val="10"/>
        <color theme="1"/>
        <rFont val="Calibri"/>
        <family val="2"/>
        <scheme val="minor"/>
      </rPr>
      <t xml:space="preserve"> PACA</t>
    </r>
    <r>
      <rPr>
        <sz val="10"/>
        <color theme="1"/>
        <rFont val="Calibri"/>
        <family val="2"/>
        <scheme val="minor"/>
      </rPr>
      <t xml:space="preserve">: Se orientó a las entidades en el seguimiento y ajustes a los PACA Institucionales, logrando el seguimiento al 100% de las entidades participantes; se apoyó la parametrización de los indicadores en el OAB. </t>
    </r>
    <r>
      <rPr>
        <b/>
        <sz val="10"/>
        <color theme="1"/>
        <rFont val="Calibri"/>
        <family val="2"/>
        <scheme val="minor"/>
      </rPr>
      <t xml:space="preserve"> PIGA</t>
    </r>
    <r>
      <rPr>
        <sz val="10"/>
        <color theme="1"/>
        <rFont val="Calibri"/>
        <family val="2"/>
        <scheme val="minor"/>
      </rPr>
      <t>: Se oriento a las entidades a través de reuniones, y se revisaron los informes del plan de acción; publicación de indicadores y del boletín de energías alternativas y avance en artículo 4 del Acuerdo 655 de 2016 para informar sobre energías alternativas.</t>
    </r>
    <r>
      <rPr>
        <b/>
        <sz val="10"/>
        <color theme="1"/>
        <rFont val="Calibri"/>
        <family val="2"/>
        <scheme val="minor"/>
      </rPr>
      <t xml:space="preserve"> PAL</t>
    </r>
    <r>
      <rPr>
        <sz val="10"/>
        <color theme="1"/>
        <rFont val="Calibri"/>
        <family val="2"/>
        <scheme val="minor"/>
      </rPr>
      <t xml:space="preserve">: Se oriento a la OPEL sobre los Lineamientos para el seguimiento PAL. Se apoyo el proceso de seguimiento a la Política de Salud Ambiental, y se socializó el decreto 815 del 2017. Se orientó la formulación y ajustes de los proyectos de inversión vigencia 2018. </t>
    </r>
    <r>
      <rPr>
        <b/>
        <sz val="10"/>
        <color theme="1"/>
        <rFont val="Calibri"/>
        <family val="2"/>
        <scheme val="minor"/>
      </rPr>
      <t>PLAN DISTRITAL DE GESTIÓN DE RIESGO Y CAMBIO CLIMÁTICO-PDGRCC:</t>
    </r>
    <r>
      <rPr>
        <sz val="10"/>
        <color theme="1"/>
        <rFont val="Calibri"/>
        <family val="2"/>
        <scheme val="minor"/>
      </rPr>
      <t xml:space="preserve"> Se gestionó con entidades distritales y dependencias de la SDA, la entrega de información faltante para el reporte de seguimiento a la implementación del PDGRCC año 2017. Se reactivó mesa de trabajo con IDIGER para su actualización.</t>
    </r>
    <r>
      <rPr>
        <b/>
        <sz val="10"/>
        <color theme="1"/>
        <rFont val="Calibri"/>
        <family val="2"/>
        <scheme val="minor"/>
      </rPr>
      <t xml:space="preserve"> POLÍTICAS</t>
    </r>
    <r>
      <rPr>
        <sz val="10"/>
        <color theme="1"/>
        <rFont val="Calibri"/>
        <family val="2"/>
        <scheme val="minor"/>
      </rPr>
      <t>: Se consolidó el informe final y la matriz de seguimiento a la implementación de las Políticas de Humedales y Biodiversidad para los años 2016-2017; se presentó el informe de Biodiversidad. Se aprobó la hoja de ruta para la elaboración del plan de acción de la Política de Educación Ambiental. Se conformó grupo de la entidad para implementar la Política de Salud Ambiental</t>
    </r>
    <r>
      <rPr>
        <b/>
        <sz val="10"/>
        <color theme="1"/>
        <rFont val="Calibri"/>
        <family val="2"/>
        <scheme val="minor"/>
      </rPr>
      <t>. INSTRUMENTOS ECONÓMICOS</t>
    </r>
    <r>
      <rPr>
        <sz val="10"/>
        <color theme="1"/>
        <rFont val="Calibri"/>
        <family val="2"/>
        <scheme val="minor"/>
      </rPr>
      <t>: Se adelantó la elaboración de tres documentos que servirán de soporte para la presentación del proyecto de acuerdo de Pagos por servicios Ambientales-PSA en el Distrito Capital por parte de la SDA: 1. Incentivos Ambientales en Dinero y en Especie en el D. C.; 2. Revisión Conceptual y Metodológica del Costo de Oportunidad en el contexto de los PSA.; 3. Metodología para la implementación de los PSA en Bogotá D.C.</t>
    </r>
  </si>
  <si>
    <t>181- Territorio sostenible</t>
  </si>
  <si>
    <t>6 -  Sostenibilidad ambiental basada en eficiencia energéticaaiencia energética</t>
  </si>
  <si>
    <t xml:space="preserve">7, OBSERVACIONES AVANCE 2° TRIMESTRE </t>
  </si>
  <si>
    <t>11, DESCRIPCIÓN DE LOS AVANCES Y LOGROS ALCANZADOS 
A 30 DE JUNIO DE 2018</t>
  </si>
  <si>
    <t xml:space="preserve">Seguimiento </t>
  </si>
  <si>
    <t>N/D</t>
  </si>
  <si>
    <t xml:space="preserve">La optimización de espacios conlleva a que las entidades del Distrito Capital se articulen de tal forma que se facilite el estudiar, conceptuar, discutir, apoyar y hacer recomendaciones para la toma de decisiones sobre la política ambiental, así como lograr la adecuada, coordinación para la implementación de las políticas, estrategias, planes y programas distritales. 
La actualización y ajuste de los reglamentos de las instancias permite articular las entidades que desempeñan funciones estratégicas en el sistema de gestión ambiental Distrital. 
</t>
  </si>
  <si>
    <t xml:space="preserve">Acto administrativo del Comité técnico de la iniciativa del aire limpio de Bogotá.
Listas de asistencia 
Modelo de reglamento interno.
Acta de la sesión ordinaria CISPAER 03 de mayo de 2018
Inventario de instancias Distritales donde la Secretaria de Ambiente es miembro. </t>
  </si>
  <si>
    <t xml:space="preserve">Durante el 1er semestre de 2018, se realizó 2 Informe de seguimiento del estado de avance de las metas Plan de Desarrollo, metas de inversión, actividades y territorialización, de acuerdo con el desarrollo de las magnitudes y recursos presupuestales, con corte a diciembre de 2017 y a marzo de 2018 respectivamente, el cual se socializó a los Gerentes de los Proyectos y su equipo de trabajo, a través del informe de alertas y recomendaciones, para prever posibles errores en los reportes y así poder tomar decisiones preventivas y correctivas en la gestión de los proyectos de inversión de la SDA
Adicionalmente se realizó asesorías en:
Se realizó actividades de revisión, evaluación y consolidación de los Planes de Acción de los proyectos de la SDA, en los procesos de actualización y seguimiento en los componentes de gestión, inversión, actividades y territorialización, con corte a diciembre/2017, a la reprogramación 2018 y a marzo/2018.  Como resultado de este proceso se generó la información final que fue cargada en el aplicativo SEGPLAN, la cual fue publicada en la página de la SDA. 
Se asesoró en la revisión y consolidación al Plan Anual de Adquisiciones, durante los meses de enero a junio de 2018, publicado en la página web de SECOP II
Se coordinó la elaboración del informe de rendición de cuenta del Eje 6 “Sostenibilidad ambiental basada en eficiencia energética” con corte a diciembre/2017 y el seguimiento a los programas 38, 39 y 40 asociados al Plan de Desarrollo, con corte a diciembre/2017 y a marzo/2018, el cual fue cargada en el aplicativo SEGPLAN, según lineamientos dados por la SDP
Se consolido y elaboró el informe de Gestión de la entidad a 2017, publicado en la página web de la entidad.
Se consolido la información relacionada a los meses de diciembre 2017 a mayo 2018, referente a los indicadores de gestión reportados por las áreas de la SDA, los cual sirvieron de insumo para el cargue del reporte de Producto Metas y resultados-PMR en Predis con los mismos cortes
</t>
  </si>
  <si>
    <t>Estos informes son insumo para los Gerentes de los proyectos, para prever posibles errores en los reportes y así poder tomar decisiones preventivas y correctivas en la gestión de los proyectos de inversión de la SDA, cuyo resultado permite visibilizar las amenazas y oportunidades para dar claridad a la gestión de los proyectos de la entidad.
Con los informes de seguimiento que se publican en la plataforma de la SDA, se tiene informado a la ciudadanía sobre la gestión que desarrolla la entidad.
Con la territorialización desagregada en los proyectos de inversión, se puede identificar las áreas de intervención trabajadas por la SDA.</t>
  </si>
  <si>
    <t xml:space="preserve">-   Reporte de Alertas y recomendaciones de  los proyectos de inversión de la SDA.
-   Reportes SEGPLAN, publicados en la página de la SDA.
-   Plan de Adquisiciones publicado en la página web de SECOP II.
- Informe de gestión publicados en la página de la SDA.
- Reportes indicadores-página web de la entidad.
- Aplicativo PMR-Predis
</t>
  </si>
  <si>
    <t xml:space="preserve">En el primer trimestre de 2018, en el marco del desarrollo de las acciones de Cooperación Internacional en la SDA, se adelantó lo siguiente: 
1. La hora del planeta”: Se participó -como representantes de la ciudad de Bogotá- en la preparación, organización y ejecución del evento mundial “la hora del planeta”, iniciativa de la ONG WWF  World Wide Fund for Nature-, que consiste en un apagón eléctrico voluntario en hogares y empresas, durante una hora de 8:30 a 9:30 p.m., el  cuarto sábado del mes de marzo de cada año, con el propósito aportar a la mitigación por el impacto que el consumo de energía tiene en el medio ambiente y adoptar medidas frente al cambio climático.   
En el segundo trimestre de 2018, en el marco del desarrollo de las acciones de Cooperación Internacional de la entidad se realizaron las siguientes actividades:
1. Identificación y postulación de la Estrategia de Educación - Aulas Ambientales al Premio Latinoamérica Verde en 2 categorías (Bosques y Flora y Desarrollo humano, inclusión social y reducción de desigualdad), estrategia que fue seleccionada en el ranking de los 500 mejores proyectos de Premios Latinoamérica Verde en 2018. Adicionalmente la Directora de la Dirección de Planeación y Sistemas de Información Ambiental participó en el evento de Premios Latinoamérica Verde en Colombia, en un panel con la Ponencia del Rol de las entidades públicas en impulsar la sostenibilidad en la sociedad. "
2. La SDA participó en la Feria Internacional del Medio Ambiente.  Esta participación se materializó mediante el montaje y atención de un stand de la entidad y la instalación del túnel ambiental, para la visibilización de la misión de la entidad.  Este trabajo fue ejecutado de manera conjunta y sinérgica con todas las áreas misionales de la SDA y la Oficina de Comunicaciones.
</t>
  </si>
  <si>
    <t xml:space="preserve">El liderazgo que ejerció  la Secretaría de Ambiente en las actividades de cooperación internacional realizadas permiten  fortalecer el relacionamiento con sus pares a nivel distrital y visibilizar la misión y el compromiso de la entidad con la protección del medio ambiente a nivel nacional e internacional.     La participación en la Feria Internacional del Medio Ambiente, le permite a la SDA afianzar el relacionamiento con la ciudadanía y con los cooperantes internacionales, comprometidos con las buenas prácticas y el cuidado del medio ambiente; Así cómo el obtener el reconocimiento en el ranking de los 500 mejores proyectos de los Premios Latinoamerica verde se convierte en una ventana de exposición del trabajo desarrollado por la SDA.                                                                                   </t>
  </si>
  <si>
    <t xml:space="preserve">Durante el segundo trimestre de 2018, se realizaron actividades de revisión, evaluación y consolidación de los Planes de Acción, en los procesos de actualización y seguimiento en los componentes de gestión, inversión, actividades y territorialización, con corte a marzo de 2018. Lo anterior para todos los proyectos de inversión de la SDA.  Como resultado de este proceso se generó la información final que fue cargada en el aplicativo SEGPLAN, la cual fue publicada en la página de la SDA. 
De igual manera, se dio asesorías en la revisión y consolidación al Plan Anual de Adquisiciones (PAA), durante los meses de enero a junio de 2018,  publicado en la página web de SECOP II.
Sumado a lo anterior, se consolido la información correspondiente a los meses de diciembre 2017 a mayo de 2018, referente a los indicadores de gestión reportados por las áreas de la SDA, así como el reporte de Productos Metas y resultados, en el aplicativo PMR predis, sobre los mismos cortes.
Se revisaron y analizaron los planes de acciones afirmativas y su relación con los proyectos de inversión de la SDA, para el diligenciamiento y entrega de las matrices de seguimiento, según con los compromisos dados con la SDP.
</t>
  </si>
  <si>
    <t>Durante el segundo trimestre de 2018, se realizó seguimiento a los programas 38, 39 y 40 del Plan de Desarrollo "Bogotá Mejor Para Todos", con corte a marzo de 2018, según los avances de las metas plan de desarrollo asociadas a los programas en mención. Como resultado de este proceso se generó la información final la cual fue cargada en el aplicativo SEGPLAN, de acuerdo con los requerimientos de la Secretaría Distrital de Planeación.</t>
  </si>
  <si>
    <t>Durante el segundo trimestre de 2018, se realizó un(1) informe de seguimiento del estado de avance de las metas Plan de Desarrollo, metas de inversión, actividades y territorialización, correspondientes a los proyectos de inversión de la SDA, según los avances de los indicadores, magnitudes y recursos presupuestales, con corte a marzo de 2018, el cual se socializó a los Gerentes de los Proyectos de Inversión de la SDA y su equipo de trabajo, a través del informe de alertas y recomendaciones.</t>
  </si>
  <si>
    <t xml:space="preserve">Durante el segundo trimestre se adelantaron las siguientes gestiones:
• Divulgación de la convocatoria abierta de los Premios Latinoamerica Verde en el Observatorio Ambiental de Bogotá, se identificó y postuló la Estrategia de Educación - Aulas Ambientales al Premio Latinoamerica Verde en 2 categorías (Bosques y Flora y Desarrollo humano, inclusión social y reducción de desigualdad), estrategia que fue seleccionada en el ranking de los 500 mejores proyectos  de Premios Latinoamerica Verde en 2018.
• Postulación a la convocatoria "" Proyectos Piloto "" de Metropolis con el proyecto Gestión integral del agua para la adaptación al Cambio Climático en las Metrópolis. Los resultados de esta convocatoria serán publicados en agosto de 2018. 
• Participación en espacios de trabajo entorno al evento WALK 21 en el que la SDA tendrán un papel importante en el mes de Octubre 2018. 
• Actividades tendientes a definir posibles alianzas, a saber:  * Gestión para atender propuesta de Corea, relacionada con apoyo a KATECH (filtros en buses de transporte público),l fue evaluada por las áreas técnicas SDA, no se encontró viable. 
* Iniciativa Embajada de Suecia sobre producción de biogás:  Participación de la SDA en la primera reunión y elaboración documento oficial dirigido a la Embajada, para dar inicio al posible convenio de cooperación.
*Actividades dirigidas a apoyar al Jardín Botánico de Bogotá en el inicio de una posible cooperación con el Jardín Botánico de Seúl. 
* Se realizaron todas las gestiones para la participación de la ciudad en el Congreso Mundial de ICLEI en Montreal, a través de la participación del Sr. Secretario de Ambiente, Dr. Francisco Cruz, quien infortunadamente por asuntos de último momento no pudo viajar.  No obstante, en representación de la ciudad intervino el señor Sr. Ricardo Sampaio de la Secretaría de Movilidad.
</t>
  </si>
  <si>
    <t xml:space="preserve">
Durante este trimestre: * Se realizaron dos mesas de trabajo con la Secretaria General en las cuales se revisaron: 1. Documento preliminar de propuesta de racionalización de instancias de coordinación Distritales del sector, 2. Documento Técnico Jurídico con la propuesta preliminar de la racionalización o modificación de las Instancias de Coordinación en las que el Sector ejerce la Secretaria Técnica, y 3. Revisión de los parámetros para el proyecto de Decreto y exposición de Motivos, que deberá presentar la Secretaria Distrital de Ambiente.
* Con base en el modelo de reglamento interno entregado por la Secretaría General se generó la primera versión de reglamento para las instancias del sector ambiente, se reforzaron aspectos de seguimiento, funciones y demás aspectos, dicho reglamento se comparte con la OPEL, para la reglamentación que se encuentra adelantando las mesas de trabajo.
* Dentro del desarrollo de la propuesta se consolido el concepto “Funcionamiento y dificultades de mantener vigente el Consejo Ambiental de Bogotá, creado por el Acuerdo 09 de 1990.
Se realizó 1 sesión ordinaria de la Comisión Intersectorial para la Sostenibilidad, la Protección Ambiental, el Ecourbanismo y la Ruralidad – CISPAER llevada a cabo el 03 de mayo de 2018 en el Auditorio de la Secretaría Distrital de Ambiente en donde se presentó el seguimiento a las mesas de la CISPAER y la viabilidad técnica y jurídica para la reorganización de dichas mesas, al verificar que no hay quorum se cancela la sesión y se deja la agenda para la sesión del mes de Julio.
Se realizó el seguimiento a: Comisión Intersectorial de Ética del Distrito Capital, Comisión Intersectorial del Sistema Integrado de Gestión, Comisión Intersectorial de la mujer. Con base en el Inventario único de instancias Distritales de la Secretaria General, se realiza el Inventario de los Comités, Comisiones y Consejos, donde la Secretaria Distrital de Ambiente es miembro.
</t>
  </si>
  <si>
    <t xml:space="preserve">Contar con un instrumento de planeación ambiental, que visibiliza el beneficio para la ciudad alcanzado por las entidades distritales que desarrollan acciones ambientales complementarias, en el marco del Plan de Desarrollo vigente en armonía con el Plan de Gestión Ambiental –PGA. 
A través de la orientación permanente que se brinda a las Entidades para la implementación de los programas de gestión ambiental del PIGA, se contribuye a promover el uso eficiente de los recursos naturales y las buenas prácticas ambientales en las Entidades; lo cual a su vez aporta al mejoramiento de la calidad ambiental del Distrito. 
Seguimiento a los proyectos de inversión de cada vigencia por parte de la Comisión Ambiental Local y el Consejo de Planeación Local-CPL como espacios de participación y control social entre entidades y comunidad cumplimiento del Decreto 815 del 2017, cumplimiento del decreto 101 de 2010 y la directiva 012 del 2016. 
Contar con información del avance en la implementación del PDGR-CC, para favorecer la toma de decisiones.
Análisis de Información para la toma de decisiones sobre la actualización de los planes de acción de las políticas. Inicio de procesos para la actualización/ elaboración de planes de acción y reformulación de políticas 
</t>
  </si>
  <si>
    <t>A través de la orientación permanente que se brinda a las Entidades para la implementación de los programas de gestión ambiental del PIGA, se contribuye a promover el uso eficiente de los recursos naturales y las buenas prácticas ambientales en las Entidades; lo cual a su vez aporta al mejoramiento de la calidad ambiental del Distrito. 
A través de la revisión de informes se apoya a las Entidades para retroalimentarles en el avance de los PIGA.
La información de implementación de los programas se publica a través de  indicadores en el Observatorio Ambiental de Bogotá, y se encuentra disponible para consulta de todo público, utilizándose como insumo para el desarrollo de estudios e investigaciones; así como el contenido de los boletines que se exponen en la página web de la SDA. 
Acompañamiento a todas las Entidades del Distrito para que resuelvan sus inquietudes y adelanten la implementación de los PIGA</t>
  </si>
  <si>
    <t xml:space="preserve">A junio 30 de 2018 * Se realizó una mesa de trabajo con la Secretaria General para revisar la viabilidad de desarrollar la propuesta de reorganización y fortalecimiento de las instancias ambientales de Coordinación Interinstitucional del D.C. formulada en la Vigencia 2017.
* Se avanzó en el borrador del acto administrativo para la racionalización del Comité técnico de la Iniciativa del Aire Limpio de Bogotá, acto que se encuentra en proceso de aprobación por parte del Secretario Distrital de Ambiente.
* Se realizaron dos mesas de trabajo con la Secretaria General en las cuales se revisó el Documento Técnico Jurídico con la propuesta preliminar de la racionalización o modificación de las Instancias de Coordinación en las que el Sector ejerce la Secretaria Técnica, y revisión de los parámetros para el proyecto de Decreto y exposición de Motivos, que deberá presentar la Secretaria Distrital de Ambiente.
* Dentro del desarrollo de la propuesta se consolido el concepto “Funcionamiento y dificultades de mantener vigente el Consejo Ambiental de Bogotá, creado por el Acuerdo 09 de 1990.
Se realizó 1 sesión ordinaria de la Comisión Intersectorial para la Sostenibilidad, la Protección Ambiental, el Ecourbanismo y la Ruralidad – CISPAER llevada a cabo el 03 de mayo de 2018 en el Auditorio de la Secretaría Distrital de Ambiente en donde se presentó el seguimiento a las mesas de la CISPAER y la viabilidad técnica y jurídica para la reorganización de dichas mesas, al verificar que no hay quorum se cancela la sesión y se deja la agenda para la sesión del mes de Julio.
Se realizó el seguimiento a: Comisión Intersectorial de Ética del Distrito Capital, Comisión Intersectorial del Sistema Integrado de Gestión, Comisión Intersectorial de la mujer. Con base en el Inventario único de instancias Distritales de la Secretaria General, se realiza el Inventario de los Comités, Comisiones y Consejos, donde la Secretaria Distrital de Ambiente es miembro.
</t>
  </si>
  <si>
    <r>
      <rPr>
        <b/>
        <sz val="10"/>
        <color theme="1"/>
        <rFont val="Calibri"/>
        <family val="2"/>
        <scheme val="minor"/>
      </rPr>
      <t>INSTRUMENTOS ECONÓMICOS:</t>
    </r>
    <r>
      <rPr>
        <sz val="10"/>
        <color theme="1"/>
        <rFont val="Calibri"/>
        <family val="2"/>
        <scheme val="minor"/>
      </rPr>
      <t xml:space="preserve"> Se ajustó el documento como soporte para la presentación del Proyecto de Acuerdo de Pagos por servicios Ambientales -PSA en el Distrito Capital por parte de la SDA, denominado: "Metodología para la implementación de los PSA en Bogotá D. C.", realizando una evaluación exhaustiva de las diferentes metodologías, entre ellas la sugerida en el CONPES 3886 de 2017 (Lineamientos de Política y Programa Nacional de Pago Por Servicios Ambientales para la Construcción de Paz); la requerida por el Ministerio de Ambiente y Desarrollo Sostenible a través del Decreto Ley 870 de 2017 y el Decreto 953 de 2013; y la propuesta metodológica de Quintero2017, se analizan los retos y avances de los PSA, los casos de Colombia y Perú; se evalúan sus puntos de coincidencia y divergencia y al final se construye una propuesta alternativa, más adecuada para el D. C. </t>
    </r>
  </si>
  <si>
    <t>Archivos de gestión de la Dirección de Pleneación y Sistemas de Información Ambiental.</t>
  </si>
  <si>
    <t xml:space="preserve">En el primer trimestre del año 2018 se registraron en el OAB 551 usuarios, para un total de 3.127 registrados a la fecha y en el ORARBO 26, para un total de 365 usuarios registrados a la fecha.
Se ha participó en 4 actividades de difusión del Observatorio Ambiental de Bogotá (OAB) con la comunidad, en el primer trimestre del año 2018. Adicionalmente se hicieron 5 capacitaciones a los responsables de actualizar los indicadores en la plataforma del OAB.
Se realizó la gestión de los indicadores logrando actualizar en un 92,72% de un total de 426 indicadores publicados en el OAB y en un 33,90% de un total de 59 indicadores publicados en el ORARBO del Distrito Capital. Se publicaron 94 noticias en los dos observatorios durante el primer trimestre del año. Se asistió y participó en 5 mesas en el primer trimestre del año, del Consejo Estratégico de la Cuenta Hidrográfica del rio Bogotá-CECH con el objeto de hacer seguimiento al Plan de Acción e integrarlo con el ORARBO. 
Se formuló el proyecto de investigación titulado “Vulnerabilidad territorial de Bogotá bajo escenarios de cambio climático ante enfermedades respiratorias asociadas a islas de calor”, como dinamizador de la relación de una necesidad o interés particular temático que contribuye al Distrito Capital en sus actividades inherentes al Ordenamiento Territorial. Elaborando cronograma y alcance del proyecto.
Se participó en dos mesas de trabajo del CECH-Mesas de gestión del conocimiento: 
1ra mesa: se presentó por parte de MADS la metodología para la elaboración del “Programa Nacional de Investigación Integral del Recurso Hídrico”. 
2a. mesa: se abordó el plan de trabajo para el año 2018.
</t>
  </si>
  <si>
    <t xml:space="preserve">Para el cumplimiento de la meta se llevaron a cabo las siguientes actividades:
- Para el desarrollo de la propuesta de adaptación y mitigación del corredor de páramos, se realizó una reunión con Conservación Internacional en la cual presentaron los ajustes realizados al documento de proyecto. 
- Se desarrolló una jornada de trabajo con el Ministerio de Ambiente para conocer la herramienta de seguimiento a los Planes Integrales de Cambio Climático. A través de esta herramienta se puede realizar el seguimiento del aporte del Distrito a la Política Nacional de Cambio Climático. 
- Elaboración de la propuesta "Experiencias para la Adaptación al Cambio Climático en Ecosistemas de Alta Montaña en el corredor Chingaza, Sumapaz, Guerrero y Guacheneque", la cual tiene por objeto crear un espacio para compartir y recoger las experiencias y lecciones aprendidas como resultado del trabajo desarrollado y articular las acciones requeridas para la adaptación al cambio climático en el territorio.
- A partir de la Convocatoria realizada por la Alta Consejería de Víctimas, se elaboró una propuesta desde la SDA para ser publicada en el Boletín PRISMA, con el objetivo visibilizar las relaciones entre la ruralidad y la ciudad en Bogotá, además de la integración del DC con la región en contextos de conflicto y postconflicto. 
- A partir de reunión con el Fondo Francés para el Medio Ambiente se identificó la posibilidad de formular y desarrollar el proyecto: Bogotá – Región, el Santuario de las abejas
</t>
  </si>
  <si>
    <t xml:space="preserve">-Para el desarrollo de la propuesta de adaptación y mitigación del corredor de páramos, se realizó una reunión con Conservación Internacional en la cual presentaron los ajustes realizados al proyecto. 
- Se desarrolló una jornada de trabajo con el Ministerio de Ambiente para conocer la herramienta de seguimiento a los Planes Integrales de Cambio Climático. A través de esta herramienta se puede realizar el seguimiento del aporte del Distrito a la Política Nacional de Cambio Climático. 
- Elaboración de la propuesta "Experiencias para la Adaptación al Cambio Climático", la cual tiene por objeto crear un espacio para compartir y recoger las experiencias y lecciones aprendidas como resultado del trabajo desarrollado y articular las acciones requeridas para la adaptación al cambio climático en el territorio.
- A partir de la Convocatoria realizada por la Alta Consejería de Víctimas, se elaboró una propuesta desde la SDA para ser publicada en el Boletín PRISMA, con el objetivo visibilizar las relaciones entre la ruralidad y la ciudad en Bogotá. - A partir de reunión con el Fondo Francés para el Medio Ambiente se identificó la posibilidad de formular y desarrollar el proyecto: Bogotá – Región, el Santuario de las abejas. 
- Para la articulación entre el proyecto de páramos de la región central, se revisaron las áreas de intervención, familias vinculadas y predios, en los que trabajan la SDA y la EAB, esto con el fin de aunar esfuerzos y no duplicar acciones. 
- En el Nodo Regional Centro Oriente Andino, se participó en el taller "Análisis de vulnerabilidad y medidas de adaptación mitigación a la variabilidad y cambio climático". Se llevó a cabo la Asamblea General del Nodo con el fin de conocer los Avances en los en el marco del Plan de Acción. Se participó en la Mesa Nacional de Bosques identificando la oportunidad de articular el Nodo con la Estrategia Integral Control de la Deforestación y Gestión de Bosques
</t>
  </si>
  <si>
    <t>Del proyecto de investigación titulado “Vulnerabilidad territorial de Bogotá bajo escenarios de cambio climático ante enfermedades respiratorias asociadas a islas de calor” adicional a la identificación del proyecto, se desarrollaron las siguientes componentes:
-Marco teórico y conceptual
-Marco metodológico
-Recopilación de información secundaria y depuración de la información para generar resultados y análisis.
Se participó en dos mesas de trabajo del CECH-Mesas de gestión del conocimiento: 
1ra mesa: Se propuso titulo del documento y contenido. Metodología para participación de expertos.
2a. mesa: Se propuso formato de entrevista para los expertos, como insumo para la elaboración del documentos sobre lineamientos de la investigación el Cuenca Hidrográfica del Río Bogotá.</t>
  </si>
  <si>
    <t xml:space="preserve">En el segundo trimestre  se registraron en el OAB 386 usuarios, para un total de 3.513 registrados a la fecha y en el ORARBO 39, para un total de 404 usuarios registrados a la fecha.
Se ha participó en 2 actividades de difusión del Observatorio Ambiental de Bogotá (OAB) con la comunidad, en el segundo trimestre del año 2018. Adicionalmente se realizó 1 capacitacion a los responsables de actualizar los indicadores en la plataforma del OAB.    
Se realizó la gestión de los indicadores logrando actualizar en un 96,24% de un total de 426 indicadores publicados en el OAB y en un 71,67% de un total de 60 indicadores publicados en el ORARBO del Distrito Capital. Se publicaron 84 noticias en los dos observatorios durante el segundo trimestre del año. Se asistió y participó en 7 mesas en el segundo trimestre del año, del Consejo Estratégico de la Cuenta Hidrográfica del rio Bogotá-CECH con el objeto de hacer seguimiento al Plan de Acción e integrarlo con el ORARBO. 
Del proyecto de investigación titulado “Vulnerabilidad territorial de Bogotá bajo escenarios de cambio climático ante enfermedades respiratorias asociadas a islas de calor” adicional a la identificación del proyecto, se desarrollaron las siguientes componentes:
-Marco teórico y conceptual
-Marco metodológico
-Recopilación de información secundaria y depuración de la información para generar resultados y análisis.
Se participó en dos mesas de trabajo del CECH-Mesas de gestión del conocimiento: 
1ra mesa: Se propuso título del documento y contenido. Metodología para participación de expertos.
2a. mesa: Se propuso formato de entrevista para los expertos, como insumo para la elaboración del documento sobre lineamientos de la investigación el Cuenca Hidrográfica del Río Bogotá.
</t>
  </si>
  <si>
    <r>
      <t>Para el segundo trimestre de 2018 se concluyó la fase de gestión de desarrollo de la primera versión del nuevo sistema administrador de indicadores del OAB.  Esto permitirá, luego de la fase de pruebas e implementación, actualizar las versiones del sistema operativo y del servidor web, que a la fecha cuenta con versiones anteriores al año 2012 y mejorar las condiciones de seguridad . Con el fin de complementar el proceso de modernización se configuró un nuevo gestor de contenidos, WordPress, que conserva en la vista del usuario la actual apariencia visual, operada con ActionApps, pero con capacidad de ser actualizable e igualmente escalable. 
Por otra parte se registraron en el OAB 386 usuarios, para un total de 3.513 registrados a la fecha y en el ORARBO 39, para un total de 404 usuarios registrados a la fecha.
Se ha participó en 2 actividades de difusión del Observatorio Ambiental de Bogotá (OAB) con la comunidad, en el segundo trimestre del año 2018. Adicionalmente se realizó 1 capacitación a los responsables de actualizar los indicadores en la plataforma del OAB.
Se realizó la gestión de los indicadores logrando actualizar en un 96,24% de un total de 426 indicadores publicados en el OAB y en un 71,67% de un total de 60 indicadores publicados en el ORARBO del Distrito Capital. Se publicaron 84 noticias en los dos observatorios durante el segundo trimestre del año. Se asistió y participó en 7 mesas en el segundo trimestre del año, del Consejo Estratégico de la Cuenta Hidrográfica del rio Bogotá-CECH con el objeto de hacer seguimiento al Plan de Acción e integrarlo con el ORARBO.</t>
    </r>
    <r>
      <rPr>
        <sz val="10"/>
        <rFont val="Calibri"/>
        <family val="2"/>
        <scheme val="minor"/>
      </rPr>
      <t xml:space="preserve"> </t>
    </r>
  </si>
  <si>
    <r>
      <t xml:space="preserve">• Informe de Gestión del OAB – ORARBO, segundo trimestre de 2018.
</t>
    </r>
    <r>
      <rPr>
        <sz val="10"/>
        <rFont val="Calibri"/>
        <family val="2"/>
        <scheme val="minor"/>
      </rPr>
      <t>• Documento de formulación</t>
    </r>
    <r>
      <rPr>
        <sz val="10"/>
        <color theme="1"/>
        <rFont val="Calibri"/>
        <family val="2"/>
        <scheme val="minor"/>
      </rPr>
      <t>.
• Actas de reunión.</t>
    </r>
  </si>
  <si>
    <r>
      <rPr>
        <sz val="11"/>
        <rFont val="Arial"/>
        <family val="2"/>
      </rPr>
      <t xml:space="preserve">
El acumulado ejecutado para el cuatrienio corresponde a 6 instrumentos, de los cuales para  la vigencia 2016 fue 1 instrumento, en  la vigencia 2017 son 3,   y para la vigencia 2018 se ha avanzado en 2, de la siguiente manera:</t>
    </r>
    <r>
      <rPr>
        <sz val="11"/>
        <color indexed="8"/>
        <rFont val="Arial"/>
        <family val="2"/>
      </rPr>
      <t xml:space="preserve">
Durante el 2018, de manera constante y a través de diferentes canales de comunicación, se han llevado a cabo reuniones y acompañamientos a las entidades, en aras de la mejora continua del Plan Institucional de Gestión Ambiental – PIGA, facilitando así su implementación y seguimiento.  
Igualmente, en el marco de la Resolución 242 de 2014, la cual reglamenta el Plan Institucional de Gestión Ambiental – PIGA, las entidades han reportado aproximadamente 400 informes de avance, y éstos han sido revisados por esta dependencia durante la vigencia, haciendo la retroalimentación de los mismos. Frente a esta información, se han generado y publicado en el Observatorio Ambiental de Bogotá, indicadores de consumos per cápita de agua y energía, generación de residuos aprovechables, peligrosos y especiales, y datos relacionados con la flota vehicular y los bici-usuarios en el día sin carro, como difusión de la gestión ambiental institucional realizada por las entidades del distrito.
Así mismo, se han publicado dos boletines informativos, uno relacionado con los resultados obtenidos del instrumento de planeación en el periodo 2012 – 2016 y otro respecto al aprovechamiento de agua lluvia.
De otro lado, se llevó a cabo una capacitación en el marco del Acuerdo 540 de 2013, sobre Compras Públicas Sostenibles – CPS en compañía del Ministerio de Ambiente y Desarrollo Sostenible MADS, donde participaron las Entidades Públicas del Distrito, dando a conocer experiencias exitosas y enfatizando en las etapas para la implementación de esta estrategia y otra relacionada con el manejo de la herramienta sistematizada, para que las entidades hagan envío de sus reportes oportunamente. Garantizando así la actualización de las determinantes ambientales, frente a los objetivos de ecoeficiencia establecidos en el Plan de Gestión Ambiental – PGA, contribuyendo a promover el uso eficiente de los recursos naturales y las buenas prácticas ambientales en las Entidades; lo cual a su vez aporta al mejoramiento de la calidad ambiental del Distrito"</t>
    </r>
  </si>
  <si>
    <r>
      <t xml:space="preserve">En el segundo trimestre del año se ha avanzado en un 50% en la construcción de un informe el cual contiene las acciones de seguimiento a la implementación de instrumentos y políticas ambientales priorizadas, para lo cual se realizaron las siguientes actividades: *Se continuo con el proceso de seguimiento y control de los Planes de Manejo Ambiental-PMA de los PEDH Conejera, Capellanía, Tibanica y Córdoba.* Se revisaron los informes de seguimiento al PACA 2017, y se acompañó a las entidades en la retroalimentación. * PIGA: Se orientó a las entidades a través de reuniones y la herramienta STORM. Se revisaron los informes de verificación, seguimiento y huella de carbono. Publicación de indicadores en el OAB. y del Boletín de agua lluvia. *Se apoyó el seguimiento a los proyectos de inversión del Plan Ambiental Local-PAL vigencia 2017, de las Localidades de Santafé y Usaquén. Se oriento la formulación para los proyectos de inversión local, vigencia 2018 de 14 Localidades. *POLÍTICAS: Se inicia proceso de actualización del Plan de Acción para las Política de Biodiversidad y Bienestar y Protección Animal y de la Política de Educación Ambiental. Se elabora y presenta a la Secretaría de Planeación la Propuesta de estructuración de la Política de Producción y Consumo Sostenible. Se actualiza el Plan de Acción de las Políticas de Salud Ambiental y Humedales. Se reformula (nueva iniciativa) la Política de Ruralidad. POT Se consolido el Avance del proceso de revisión al Plan de Ordenamiento Territorial - POT, estableciendo las bases necesarias para garantizar la sostenibilidad ambiental del Distrito Capital de manera específica en los aspectos relacionados con la estructura ecológica principal y del espacio público, suelo de protección y minería.
</t>
    </r>
    <r>
      <rPr>
        <sz val="10"/>
        <rFont val="Calibri"/>
        <family val="2"/>
        <scheme val="minor"/>
      </rPr>
      <t xml:space="preserve">
En el segundo trimestre del año se ha avanzado en un 50% en la construcción de un informe el cual contiene las acciones de seguimiento y monitoreo a la implementación y en la actualización de los instrumentos económicos ambientales priorizados, para lo cual se realizaron las siguientes actividades: Se ajustó el documento como soporte para la presentación del Proyecto de Acuerdo de Pago por Servicios Ambientales-PSA del Distrito Capital; Se realizó una evaluación de los retos y avances de los PSA y se construyó una propuesta alternativa, más adecuada para el D. C.</t>
    </r>
    <r>
      <rPr>
        <sz val="10"/>
        <color rgb="FFFFC000"/>
        <rFont val="Calibri"/>
        <family val="2"/>
        <scheme val="minor"/>
      </rPr>
      <t xml:space="preserve">
</t>
    </r>
  </si>
  <si>
    <r>
      <t>En el seguimiento a la implementación de instrumentos y políticas ambientales priorizadas, se realizaron las siguientes actividades</t>
    </r>
    <r>
      <rPr>
        <b/>
        <sz val="10"/>
        <color theme="1"/>
        <rFont val="Calibri"/>
        <family val="2"/>
        <scheme val="minor"/>
      </rPr>
      <t xml:space="preserve"> Plan de Manejo Ambiental-PMA</t>
    </r>
    <r>
      <rPr>
        <sz val="10"/>
        <color theme="1"/>
        <rFont val="Calibri"/>
        <family val="2"/>
        <scheme val="minor"/>
      </rPr>
      <t xml:space="preserve">:  Se continuo con el proceso de seguimiento y control de los PMA del </t>
    </r>
    <r>
      <rPr>
        <b/>
        <sz val="10"/>
        <color theme="1"/>
        <rFont val="Calibri"/>
        <family val="2"/>
        <scheme val="minor"/>
      </rPr>
      <t xml:space="preserve">PARQUE ECOLOGICO DISTRITAL DE HUMEDALES-PEDH </t>
    </r>
    <r>
      <rPr>
        <sz val="10"/>
        <color theme="1"/>
        <rFont val="Calibri"/>
        <family val="2"/>
        <scheme val="minor"/>
      </rPr>
      <t xml:space="preserve">Conejera, Capellanía, Tibanica y Córdoba.  </t>
    </r>
    <r>
      <rPr>
        <b/>
        <sz val="10"/>
        <color theme="1"/>
        <rFont val="Calibri"/>
        <family val="2"/>
        <scheme val="minor"/>
      </rPr>
      <t>PACA</t>
    </r>
    <r>
      <rPr>
        <sz val="10"/>
        <color theme="1"/>
        <rFont val="Calibri"/>
        <family val="2"/>
        <scheme val="minor"/>
      </rPr>
      <t>: Se revisaron los informes de seguimiento al PACA 2017, se presentación observaciones y se acompañó a las entidades en la retroalimentación. Se logro la formulación del PACAdel Instituto Distrital de Protección y Bienestar Animal-IDPYBA y avances en el PACA de la Empresa de Renovación Urbana-ERU.</t>
    </r>
    <r>
      <rPr>
        <b/>
        <sz val="10"/>
        <color theme="1"/>
        <rFont val="Calibri"/>
        <family val="2"/>
        <scheme val="minor"/>
      </rPr>
      <t xml:space="preserve"> PIGA</t>
    </r>
    <r>
      <rPr>
        <sz val="10"/>
        <color theme="1"/>
        <rFont val="Calibri"/>
        <family val="2"/>
        <scheme val="minor"/>
      </rPr>
      <t xml:space="preserve">: Se orientó a las entidades a través de reuniones y la herramienta STORM. Se revisaron los informes de verificación, seguimiento y huella de carbono. Publicación de indicadores en el OAB. Y del Boletín de agua lluvia. </t>
    </r>
    <r>
      <rPr>
        <b/>
        <sz val="10"/>
        <color theme="1"/>
        <rFont val="Calibri"/>
        <family val="2"/>
        <scheme val="minor"/>
      </rPr>
      <t>PAL</t>
    </r>
    <r>
      <rPr>
        <sz val="10"/>
        <color theme="1"/>
        <rFont val="Calibri"/>
        <family val="2"/>
        <scheme val="minor"/>
      </rPr>
      <t xml:space="preserve">: Se apoyó el seguimiento a los proyectos de inversión del PAL vigencia 2017, de las Localidades de Santafé y Usaquén. Se oriento la formulación para los proyectos de inversión local, vigencia 2018 de 14 Localidades. </t>
    </r>
    <r>
      <rPr>
        <b/>
        <sz val="10"/>
        <color theme="1"/>
        <rFont val="Calibri"/>
        <family val="2"/>
        <scheme val="minor"/>
      </rPr>
      <t>PLAN DISTRITAL DE GESTIÓN DE RIESGO Y CAMBIO CLIMÁTICO-PDGRCC:</t>
    </r>
    <r>
      <rPr>
        <sz val="10"/>
        <color theme="1"/>
        <rFont val="Calibri"/>
        <family val="2"/>
        <scheme val="minor"/>
      </rPr>
      <t xml:space="preserve"> Se ha procesado la información para cierre del seguimiento a la implementación del PDGRCC año 2017 y se recalcularon porcentajes de avance. Se mantienen las sesiones de trabajo con IDIGER para la actualización del PDGRCC.  </t>
    </r>
    <r>
      <rPr>
        <b/>
        <sz val="10"/>
        <color theme="1"/>
        <rFont val="Calibri"/>
        <family val="2"/>
        <scheme val="minor"/>
      </rPr>
      <t>POLÍTICAS</t>
    </r>
    <r>
      <rPr>
        <sz val="10"/>
        <color theme="1"/>
        <rFont val="Calibri"/>
        <family val="2"/>
        <scheme val="minor"/>
      </rPr>
      <t>: Se inicia proceso de actualización del Plan de Acción para las Política de Biodiversidad y Bienestar y Protección Animal y de la Política de Educación Ambiental. Se elabora y presenta a la Secretaría de Planeación la Propuesta de estructuración de la Política de Producción y Consumo Sostenible. Se define actualizar el Plan de Acción de las Políticas de Salud Ambiental y Humedales. Se define reformular (nueva iniciativa) la Política de Ruralidad.</t>
    </r>
    <r>
      <rPr>
        <b/>
        <sz val="10"/>
        <color theme="1"/>
        <rFont val="Calibri"/>
        <family val="2"/>
        <scheme val="minor"/>
      </rPr>
      <t xml:space="preserve"> POT </t>
    </r>
    <r>
      <rPr>
        <sz val="10"/>
        <color theme="1"/>
        <rFont val="Calibri"/>
        <family val="2"/>
        <scheme val="minor"/>
      </rPr>
      <t>Se consolido el Avance del proceso de revisión al Plan de Ordenamiento Territorial - POT, estableciendo las bases necesarias para garantizar la sostenibilidad ambiental del Distrito Capital d</t>
    </r>
    <r>
      <rPr>
        <sz val="10"/>
        <rFont val="Calibri"/>
        <family val="2"/>
        <scheme val="minor"/>
      </rPr>
      <t>e manera específica en los aspectos relacionados con la estructura ecológica principal y del espacio público, suelo de protección y minería.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</si>
</sst>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0.0%"/>
    <numFmt numFmtId="170" formatCode="_ * #,##0_ ;_ * \-#,##0_ ;_ * &quot;-&quot;??_ ;_ @_ "/>
    <numFmt numFmtId="171" formatCode="_(&quot;$&quot;* #,##0.00_);_(&quot;$&quot;* \(#,##0.00\);_(&quot;$&quot;* &quot;-&quot;??_);_(@_)"/>
    <numFmt numFmtId="172" formatCode="_-* #,##0\ _€_-;\-* #,##0\ _€_-;_-* &quot;-&quot;??\ _€_-;_-@_-"/>
    <numFmt numFmtId="173" formatCode="#,##0.0"/>
    <numFmt numFmtId="174" formatCode="_(* #,##0_);_(* \(#,##0\);_(* &quot;-&quot;??_);_(@_)"/>
  </numFmts>
  <fonts count="48"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7"/>
      <name val="Calibri"/>
      <family val="2"/>
      <scheme val="minor"/>
    </font>
    <font>
      <sz val="9"/>
      <color theme="1"/>
      <name val="Calibri"/>
      <family val="2"/>
      <scheme val="minor"/>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11"/>
      <name val="Calibri"/>
      <family val="2"/>
      <scheme val="minor"/>
    </font>
    <font>
      <sz val="9"/>
      <color theme="1"/>
      <name val="Arial"/>
      <family val="2"/>
    </font>
    <font>
      <sz val="10"/>
      <color theme="1"/>
      <name val="Arial"/>
      <family val="2"/>
    </font>
    <font>
      <b/>
      <sz val="12"/>
      <color indexed="8"/>
      <name val="Arial"/>
      <family val="2"/>
    </font>
    <font>
      <b/>
      <sz val="11"/>
      <name val="Arial"/>
      <family val="2"/>
    </font>
    <font>
      <sz val="9"/>
      <color indexed="81"/>
      <name val="Tahoma"/>
      <family val="2"/>
    </font>
    <font>
      <b/>
      <sz val="10"/>
      <color theme="1"/>
      <name val="Calibri"/>
      <family val="2"/>
      <scheme val="minor"/>
    </font>
    <font>
      <sz val="10"/>
      <color rgb="FFFFC00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6"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4">
    <xf numFmtId="0" fontId="0" fillId="0" borderId="0"/>
    <xf numFmtId="167" fontId="9" fillId="0" borderId="0" applyFont="0" applyFill="0" applyBorder="0" applyAlignment="0" applyProtection="0"/>
    <xf numFmtId="167" fontId="4" fillId="0" borderId="0" applyFont="0" applyFill="0" applyBorder="0" applyAlignment="0" applyProtection="0"/>
    <xf numFmtId="165" fontId="6" fillId="0" borderId="0" applyFont="0" applyFill="0" applyBorder="0" applyAlignment="0" applyProtection="0"/>
    <xf numFmtId="43" fontId="2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0" fontId="4" fillId="0" borderId="0" applyFont="0" applyFill="0" applyBorder="0" applyAlignment="0" applyProtection="0"/>
    <xf numFmtId="44" fontId="23" fillId="0" borderId="0" applyFont="0" applyFill="0" applyBorder="0" applyAlignment="0" applyProtection="0"/>
    <xf numFmtId="171"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44" fontId="23" fillId="0" borderId="0" applyFont="0" applyFill="0" applyBorder="0" applyAlignment="0" applyProtection="0"/>
    <xf numFmtId="44" fontId="4"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 fillId="0" borderId="0" applyFont="0" applyFill="0" applyBorder="0" applyAlignment="0" applyProtection="0"/>
    <xf numFmtId="44" fontId="23" fillId="0" borderId="0" applyFont="0" applyFill="0" applyBorder="0" applyAlignment="0" applyProtection="0"/>
  </cellStyleXfs>
  <cellXfs count="582">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4" borderId="0" xfId="0" applyFill="1"/>
    <xf numFmtId="0" fontId="0" fillId="0" borderId="0" xfId="0" applyFill="1" applyAlignment="1">
      <alignment horizontal="center" vertical="center"/>
    </xf>
    <xf numFmtId="0" fontId="24"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0" fontId="25" fillId="4"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10" fontId="26" fillId="4" borderId="0" xfId="16" applyNumberFormat="1" applyFont="1" applyFill="1" applyBorder="1" applyAlignment="1">
      <alignment horizontal="center" vertical="center"/>
    </xf>
    <xf numFmtId="10" fontId="4" fillId="2" borderId="0" xfId="16" applyNumberFormat="1" applyFill="1" applyAlignment="1">
      <alignment vertical="center"/>
    </xf>
    <xf numFmtId="0" fontId="0" fillId="4" borderId="0" xfId="0" applyFill="1" applyAlignment="1">
      <alignment horizontal="center"/>
    </xf>
    <xf numFmtId="0" fontId="7" fillId="0" borderId="1" xfId="0" applyFont="1" applyBorder="1" applyAlignment="1">
      <alignment horizontal="center" vertical="center"/>
    </xf>
    <xf numFmtId="0" fontId="0" fillId="0" borderId="0" xfId="0" applyFill="1" applyAlignment="1">
      <alignment horizontal="center"/>
    </xf>
    <xf numFmtId="0" fontId="4" fillId="0" borderId="0" xfId="16" applyFill="1" applyAlignment="1">
      <alignment horizontal="left" vertical="center"/>
    </xf>
    <xf numFmtId="0" fontId="25" fillId="4"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12" fillId="0" borderId="0" xfId="0" applyFont="1" applyFill="1"/>
    <xf numFmtId="172" fontId="0" fillId="0" borderId="0" xfId="0" applyNumberFormat="1" applyFill="1" applyAlignment="1">
      <alignment horizontal="center"/>
    </xf>
    <xf numFmtId="3" fontId="18" fillId="0" borderId="3" xfId="0" applyNumberFormat="1" applyFont="1" applyFill="1" applyBorder="1" applyAlignment="1">
      <alignment horizontal="center" vertical="center" wrapText="1"/>
    </xf>
    <xf numFmtId="37" fontId="19" fillId="4" borderId="1" xfId="9"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0" fontId="19" fillId="4" borderId="1" xfId="0" applyFont="1" applyFill="1" applyBorder="1" applyAlignment="1">
      <alignment horizontal="right" vertical="center"/>
    </xf>
    <xf numFmtId="3" fontId="18" fillId="4" borderId="1" xfId="10" applyNumberFormat="1" applyFont="1" applyFill="1" applyBorder="1" applyAlignment="1">
      <alignment horizontal="center" vertical="center" wrapText="1"/>
    </xf>
    <xf numFmtId="3" fontId="18" fillId="4" borderId="5" xfId="10" applyNumberFormat="1" applyFont="1" applyFill="1" applyBorder="1" applyAlignment="1">
      <alignment horizontal="center" vertical="center" wrapText="1"/>
    </xf>
    <xf numFmtId="0" fontId="2" fillId="6" borderId="1" xfId="16" applyFont="1" applyFill="1" applyBorder="1" applyAlignment="1">
      <alignment horizontal="left" vertical="center" wrapText="1"/>
    </xf>
    <xf numFmtId="169" fontId="27" fillId="7" borderId="1" xfId="0" applyNumberFormat="1" applyFont="1" applyFill="1" applyBorder="1" applyAlignment="1">
      <alignment vertical="center"/>
    </xf>
    <xf numFmtId="0" fontId="34" fillId="0" borderId="0" xfId="0" applyFont="1" applyFill="1" applyAlignment="1">
      <alignment horizontal="center" vertical="center"/>
    </xf>
    <xf numFmtId="0" fontId="5" fillId="4" borderId="0" xfId="0" applyFont="1" applyFill="1" applyBorder="1" applyAlignment="1">
      <alignment horizontal="center" vertical="center" wrapText="1"/>
    </xf>
    <xf numFmtId="0" fontId="35" fillId="4" borderId="26" xfId="0" applyFont="1" applyFill="1" applyBorder="1"/>
    <xf numFmtId="0" fontId="35" fillId="4" borderId="0" xfId="0" applyFont="1" applyFill="1" applyBorder="1"/>
    <xf numFmtId="0" fontId="35" fillId="4" borderId="0" xfId="0" applyFont="1" applyFill="1" applyBorder="1" applyAlignment="1">
      <alignment horizontal="center"/>
    </xf>
    <xf numFmtId="0" fontId="35" fillId="4" borderId="27" xfId="0" applyFont="1" applyFill="1" applyBorder="1"/>
    <xf numFmtId="0" fontId="16" fillId="7" borderId="3" xfId="0" applyFont="1" applyFill="1" applyBorder="1" applyAlignment="1" applyProtection="1">
      <alignment horizontal="left" vertical="center" wrapText="1"/>
      <protection locked="0"/>
    </xf>
    <xf numFmtId="0" fontId="16" fillId="7" borderId="1" xfId="0" applyFont="1" applyFill="1" applyBorder="1" applyAlignment="1" applyProtection="1">
      <alignment horizontal="left" vertical="center" wrapText="1"/>
      <protection locked="0"/>
    </xf>
    <xf numFmtId="0" fontId="16" fillId="7" borderId="2" xfId="0" applyFont="1" applyFill="1" applyBorder="1" applyAlignment="1" applyProtection="1">
      <alignment horizontal="left" vertical="center" wrapText="1"/>
      <protection locked="0"/>
    </xf>
    <xf numFmtId="0" fontId="16" fillId="7" borderId="4" xfId="0" applyFont="1" applyFill="1" applyBorder="1" applyAlignment="1" applyProtection="1">
      <alignment horizontal="left" vertical="center" wrapText="1"/>
      <protection locked="0"/>
    </xf>
    <xf numFmtId="0" fontId="16" fillId="7" borderId="5" xfId="0" applyFont="1" applyFill="1" applyBorder="1" applyAlignment="1" applyProtection="1">
      <alignment horizontal="left" vertical="center" wrapText="1"/>
      <protection locked="0"/>
    </xf>
    <xf numFmtId="0" fontId="5" fillId="7"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7" fillId="0" borderId="13" xfId="0" applyFont="1" applyBorder="1" applyAlignment="1">
      <alignment horizontal="center" vertical="center"/>
    </xf>
    <xf numFmtId="0" fontId="7" fillId="0" borderId="22" xfId="0" applyFont="1" applyBorder="1" applyAlignment="1">
      <alignment horizontal="justify" vertical="center" wrapText="1"/>
    </xf>
    <xf numFmtId="0" fontId="2" fillId="6" borderId="4" xfId="16" applyFont="1" applyFill="1" applyBorder="1" applyAlignment="1">
      <alignment horizontal="left" vertical="center" wrapText="1"/>
    </xf>
    <xf numFmtId="0" fontId="15" fillId="6" borderId="4" xfId="16" applyFont="1" applyFill="1" applyBorder="1" applyAlignment="1">
      <alignment horizontal="center" vertical="center" textRotation="180" wrapText="1"/>
    </xf>
    <xf numFmtId="10" fontId="4" fillId="6" borderId="4" xfId="16" applyNumberFormat="1" applyFont="1" applyFill="1" applyBorder="1" applyAlignment="1">
      <alignment horizontal="center" vertical="center" wrapText="1"/>
    </xf>
    <xf numFmtId="0" fontId="2" fillId="6" borderId="4" xfId="16" applyFont="1" applyFill="1" applyBorder="1" applyAlignment="1">
      <alignment horizontal="center" vertical="center" wrapText="1"/>
    </xf>
    <xf numFmtId="0" fontId="0" fillId="0" borderId="0" xfId="0" applyAlignment="1">
      <alignment wrapText="1"/>
    </xf>
    <xf numFmtId="0" fontId="12" fillId="0" borderId="0" xfId="0" applyFont="1" applyAlignment="1">
      <alignment horizontal="center" vertical="center" wrapText="1"/>
    </xf>
    <xf numFmtId="0" fontId="0" fillId="8" borderId="0" xfId="0" applyFill="1"/>
    <xf numFmtId="0" fontId="0" fillId="9" borderId="0" xfId="0" applyFill="1"/>
    <xf numFmtId="0" fontId="36" fillId="4" borderId="0" xfId="16" applyFont="1" applyFill="1" applyBorder="1" applyProtection="1">
      <protection locked="0"/>
    </xf>
    <xf numFmtId="0" fontId="0" fillId="4" borderId="0" xfId="0" applyFill="1" applyBorder="1"/>
    <xf numFmtId="0" fontId="37" fillId="4" borderId="0" xfId="16" applyFont="1" applyFill="1" applyBorder="1" applyAlignment="1" applyProtection="1">
      <alignment horizontal="center"/>
      <protection locked="0"/>
    </xf>
    <xf numFmtId="0" fontId="38" fillId="4" borderId="0" xfId="16" applyFont="1" applyFill="1" applyBorder="1" applyProtection="1">
      <protection locked="0"/>
    </xf>
    <xf numFmtId="0" fontId="36" fillId="4" borderId="0" xfId="16" applyFont="1" applyFill="1" applyBorder="1" applyAlignment="1" applyProtection="1">
      <alignment horizontal="center"/>
      <protection locked="0"/>
    </xf>
    <xf numFmtId="0" fontId="20" fillId="7" borderId="4" xfId="19" applyFont="1" applyFill="1" applyBorder="1" applyAlignment="1">
      <alignment horizontal="left" vertical="center" wrapText="1"/>
    </xf>
    <xf numFmtId="0" fontId="20" fillId="7" borderId="1" xfId="19" applyFont="1" applyFill="1" applyBorder="1" applyAlignment="1">
      <alignment horizontal="left" vertical="center" wrapText="1"/>
    </xf>
    <xf numFmtId="0" fontId="20" fillId="7" borderId="5" xfId="19" applyFont="1" applyFill="1" applyBorder="1" applyAlignment="1">
      <alignment horizontal="left" vertical="center" wrapText="1"/>
    </xf>
    <xf numFmtId="168" fontId="19" fillId="7" borderId="4" xfId="19" applyNumberFormat="1" applyFont="1" applyFill="1" applyBorder="1" applyAlignment="1">
      <alignment vertical="center" wrapText="1"/>
    </xf>
    <xf numFmtId="168" fontId="19" fillId="7" borderId="1" xfId="19" applyNumberFormat="1" applyFont="1" applyFill="1" applyBorder="1" applyAlignment="1">
      <alignment vertical="center" wrapText="1"/>
    </xf>
    <xf numFmtId="168" fontId="19" fillId="7" borderId="1" xfId="19" applyNumberFormat="1" applyFont="1" applyFill="1" applyBorder="1" applyAlignment="1">
      <alignment horizontal="left" vertical="center" wrapText="1"/>
    </xf>
    <xf numFmtId="0" fontId="19" fillId="7" borderId="1" xfId="19" applyFont="1" applyFill="1" applyBorder="1" applyAlignment="1">
      <alignment horizontal="left" vertical="center" wrapText="1"/>
    </xf>
    <xf numFmtId="0" fontId="19" fillId="7" borderId="5" xfId="19" applyFont="1" applyFill="1" applyBorder="1" applyAlignment="1">
      <alignment horizontal="left" vertical="center" wrapText="1"/>
    </xf>
    <xf numFmtId="0" fontId="15" fillId="7" borderId="12" xfId="19" applyFont="1" applyFill="1" applyBorder="1" applyAlignment="1">
      <alignment horizontal="center" vertical="center" wrapText="1"/>
    </xf>
    <xf numFmtId="0" fontId="15" fillId="7" borderId="4" xfId="19" applyFont="1" applyFill="1" applyBorder="1" applyAlignment="1">
      <alignment horizontal="center" vertical="center"/>
    </xf>
    <xf numFmtId="0" fontId="5" fillId="7" borderId="8"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7" fillId="0" borderId="1" xfId="0" quotePrefix="1" applyFont="1" applyBorder="1" applyAlignment="1">
      <alignment horizontal="center" vertical="center" wrapText="1"/>
    </xf>
    <xf numFmtId="1" fontId="7" fillId="0" borderId="1" xfId="5" applyNumberFormat="1" applyFont="1" applyBorder="1" applyAlignment="1">
      <alignment horizontal="center" vertical="center"/>
    </xf>
    <xf numFmtId="37" fontId="18" fillId="4" borderId="1" xfId="10" applyNumberFormat="1" applyFont="1" applyFill="1" applyBorder="1" applyAlignment="1">
      <alignment horizontal="center" vertical="center"/>
    </xf>
    <xf numFmtId="37" fontId="19" fillId="4" borderId="8" xfId="9" applyNumberFormat="1" applyFont="1" applyFill="1" applyBorder="1" applyAlignment="1">
      <alignment horizontal="center" vertical="center"/>
    </xf>
    <xf numFmtId="0" fontId="19" fillId="4" borderId="8" xfId="0" applyFont="1" applyFill="1" applyBorder="1" applyAlignment="1">
      <alignment horizontal="right" vertical="center"/>
    </xf>
    <xf numFmtId="3" fontId="18" fillId="4" borderId="8" xfId="10" applyNumberFormat="1" applyFont="1" applyFill="1" applyBorder="1" applyAlignment="1">
      <alignment horizontal="center" vertical="center" wrapText="1"/>
    </xf>
    <xf numFmtId="4" fontId="18" fillId="4" borderId="1" xfId="0" applyNumberFormat="1" applyFont="1" applyFill="1" applyBorder="1" applyAlignment="1">
      <alignment horizontal="center" vertical="center" wrapText="1"/>
    </xf>
    <xf numFmtId="4" fontId="18" fillId="4" borderId="1" xfId="10" applyNumberFormat="1" applyFont="1" applyFill="1" applyBorder="1" applyAlignment="1">
      <alignment horizontal="center" vertical="center" wrapText="1"/>
    </xf>
    <xf numFmtId="0" fontId="41" fillId="0" borderId="1" xfId="0" applyFont="1" applyFill="1" applyBorder="1" applyAlignment="1">
      <alignment horizontal="center" vertical="center"/>
    </xf>
    <xf numFmtId="37" fontId="18" fillId="4" borderId="4" xfId="10" applyNumberFormat="1" applyFont="1" applyFill="1" applyBorder="1" applyAlignment="1">
      <alignment horizontal="center" vertical="center"/>
    </xf>
    <xf numFmtId="165" fontId="18" fillId="0" borderId="1" xfId="5" applyFont="1" applyFill="1" applyBorder="1" applyAlignment="1">
      <alignment horizontal="center" vertical="center"/>
    </xf>
    <xf numFmtId="172" fontId="18" fillId="0" borderId="1" xfId="5" applyNumberFormat="1" applyFont="1" applyFill="1" applyBorder="1" applyAlignment="1">
      <alignment horizontal="center" vertical="center"/>
    </xf>
    <xf numFmtId="0" fontId="41" fillId="0" borderId="7" xfId="0" applyFont="1" applyFill="1" applyBorder="1" applyAlignment="1">
      <alignment horizontal="center" vertical="center"/>
    </xf>
    <xf numFmtId="4" fontId="18" fillId="4" borderId="16" xfId="10" applyNumberFormat="1" applyFont="1" applyFill="1" applyBorder="1" applyAlignment="1">
      <alignment horizontal="center" vertical="center" wrapText="1"/>
    </xf>
    <xf numFmtId="37" fontId="18" fillId="4" borderId="17" xfId="10" applyNumberFormat="1" applyFont="1" applyFill="1" applyBorder="1" applyAlignment="1">
      <alignment horizontal="center" vertical="center"/>
    </xf>
    <xf numFmtId="3" fontId="18" fillId="4" borderId="16" xfId="10" applyNumberFormat="1" applyFont="1" applyFill="1" applyBorder="1" applyAlignment="1">
      <alignment horizontal="center" vertical="center" wrapText="1"/>
    </xf>
    <xf numFmtId="37" fontId="18" fillId="0" borderId="1" xfId="10" applyNumberFormat="1" applyFont="1" applyFill="1" applyBorder="1" applyAlignment="1">
      <alignment horizontal="center" vertical="center"/>
    </xf>
    <xf numFmtId="0" fontId="18" fillId="0" borderId="8" xfId="0" applyFont="1" applyFill="1" applyBorder="1" applyAlignment="1">
      <alignment horizontal="center" vertical="center"/>
    </xf>
    <xf numFmtId="4" fontId="41" fillId="0" borderId="11" xfId="0" applyNumberFormat="1" applyFont="1" applyFill="1" applyBorder="1" applyAlignment="1">
      <alignment horizontal="center" vertical="center" wrapText="1"/>
    </xf>
    <xf numFmtId="37" fontId="18" fillId="4" borderId="12" xfId="10" applyNumberFormat="1" applyFont="1" applyFill="1" applyBorder="1" applyAlignment="1">
      <alignment horizontal="center" vertical="center"/>
    </xf>
    <xf numFmtId="4" fontId="18" fillId="4" borderId="8" xfId="10" applyNumberFormat="1" applyFont="1" applyFill="1" applyBorder="1" applyAlignment="1">
      <alignment horizontal="center" vertical="center" wrapText="1"/>
    </xf>
    <xf numFmtId="3" fontId="18" fillId="4" borderId="1" xfId="0" applyNumberFormat="1" applyFont="1" applyFill="1" applyBorder="1" applyAlignment="1">
      <alignment horizontal="center" vertical="center" wrapText="1"/>
    </xf>
    <xf numFmtId="0" fontId="18" fillId="0" borderId="16" xfId="0" applyFont="1" applyFill="1" applyBorder="1" applyAlignment="1">
      <alignment horizontal="center" vertical="center"/>
    </xf>
    <xf numFmtId="3" fontId="18" fillId="4" borderId="8" xfId="0" applyNumberFormat="1" applyFont="1" applyFill="1" applyBorder="1" applyAlignment="1">
      <alignment horizontal="center" vertical="center" wrapText="1"/>
    </xf>
    <xf numFmtId="37" fontId="19" fillId="4" borderId="43" xfId="9" applyNumberFormat="1" applyFont="1" applyFill="1" applyBorder="1" applyAlignment="1">
      <alignment horizontal="center" vertical="center"/>
    </xf>
    <xf numFmtId="37" fontId="19" fillId="4" borderId="4" xfId="9" applyNumberFormat="1" applyFont="1" applyFill="1" applyBorder="1" applyAlignment="1">
      <alignment horizontal="center" vertical="center"/>
    </xf>
    <xf numFmtId="172" fontId="28" fillId="4" borderId="11" xfId="3" applyNumberFormat="1" applyFont="1" applyFill="1" applyBorder="1" applyAlignment="1">
      <alignment horizontal="center" vertical="center"/>
    </xf>
    <xf numFmtId="172" fontId="28" fillId="0" borderId="11" xfId="0" applyNumberFormat="1" applyFont="1" applyFill="1" applyBorder="1" applyAlignment="1">
      <alignment horizontal="center" vertical="center"/>
    </xf>
    <xf numFmtId="3" fontId="18" fillId="0" borderId="1" xfId="10" applyNumberFormat="1" applyFont="1" applyFill="1" applyBorder="1" applyAlignment="1">
      <alignment horizontal="center" vertical="center" wrapText="1"/>
    </xf>
    <xf numFmtId="37" fontId="18" fillId="0" borderId="17" xfId="10" applyNumberFormat="1" applyFont="1" applyFill="1" applyBorder="1" applyAlignment="1">
      <alignment horizontal="center" vertical="center"/>
    </xf>
    <xf numFmtId="173" fontId="18" fillId="4" borderId="50" xfId="0" applyNumberFormat="1" applyFont="1" applyFill="1" applyBorder="1" applyAlignment="1">
      <alignment horizontal="center" vertical="center" wrapText="1"/>
    </xf>
    <xf numFmtId="37" fontId="18" fillId="4" borderId="53" xfId="10" applyNumberFormat="1" applyFont="1" applyFill="1" applyBorder="1" applyAlignment="1">
      <alignment horizontal="center" vertical="center"/>
    </xf>
    <xf numFmtId="169"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169" fontId="27" fillId="5" borderId="51" xfId="0" applyNumberFormat="1" applyFont="1" applyFill="1" applyBorder="1" applyAlignment="1">
      <alignment vertical="center"/>
    </xf>
    <xf numFmtId="10" fontId="4" fillId="0" borderId="1" xfId="0" applyNumberFormat="1" applyFont="1" applyFill="1" applyBorder="1" applyAlignment="1">
      <alignment horizontal="center" vertical="center"/>
    </xf>
    <xf numFmtId="9" fontId="4" fillId="0" borderId="2" xfId="0" applyNumberFormat="1" applyFont="1" applyFill="1" applyBorder="1" applyAlignment="1">
      <alignment horizontal="center" vertical="center"/>
    </xf>
    <xf numFmtId="169" fontId="4" fillId="4" borderId="1" xfId="0" applyNumberFormat="1" applyFont="1" applyFill="1" applyBorder="1" applyAlignment="1">
      <alignment horizontal="center" vertical="center"/>
    </xf>
    <xf numFmtId="169" fontId="40" fillId="6" borderId="1" xfId="0" applyNumberFormat="1" applyFont="1" applyFill="1" applyBorder="1" applyAlignment="1">
      <alignment vertical="center"/>
    </xf>
    <xf numFmtId="9" fontId="2" fillId="6" borderId="44" xfId="21" applyFont="1" applyFill="1" applyBorder="1" applyAlignment="1">
      <alignment horizontal="center" vertical="center" wrapText="1"/>
    </xf>
    <xf numFmtId="169" fontId="27" fillId="5" borderId="5" xfId="0" applyNumberFormat="1" applyFont="1" applyFill="1" applyBorder="1" applyAlignment="1">
      <alignment vertical="center"/>
    </xf>
    <xf numFmtId="169" fontId="27" fillId="5" borderId="1" xfId="0" applyNumberFormat="1" applyFont="1" applyFill="1" applyBorder="1" applyAlignment="1">
      <alignment vertical="center"/>
    </xf>
    <xf numFmtId="169" fontId="27" fillId="7" borderId="52" xfId="0" applyNumberFormat="1" applyFont="1" applyFill="1" applyBorder="1" applyAlignment="1">
      <alignment vertical="center"/>
    </xf>
    <xf numFmtId="3" fontId="7" fillId="0" borderId="50" xfId="0" applyNumberFormat="1" applyFont="1" applyFill="1" applyBorder="1" applyAlignment="1">
      <alignment horizontal="center" vertical="center" wrapText="1"/>
    </xf>
    <xf numFmtId="4" fontId="7" fillId="0" borderId="50" xfId="0" applyNumberFormat="1" applyFont="1" applyFill="1" applyBorder="1" applyAlignment="1">
      <alignment horizontal="center" vertical="center" wrapText="1"/>
    </xf>
    <xf numFmtId="3" fontId="7" fillId="0" borderId="14" xfId="0" applyNumberFormat="1" applyFont="1" applyFill="1" applyBorder="1" applyAlignment="1">
      <alignment horizontal="center" vertical="center" wrapText="1"/>
    </xf>
    <xf numFmtId="3" fontId="5" fillId="7" borderId="3" xfId="0" applyNumberFormat="1" applyFont="1" applyFill="1" applyBorder="1" applyAlignment="1">
      <alignment horizontal="center" vertical="center"/>
    </xf>
    <xf numFmtId="3" fontId="5" fillId="7" borderId="1" xfId="0" applyNumberFormat="1" applyFont="1" applyFill="1" applyBorder="1" applyAlignment="1">
      <alignment horizontal="center" vertical="center"/>
    </xf>
    <xf numFmtId="3" fontId="43" fillId="7" borderId="1" xfId="19" applyNumberFormat="1"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173" fontId="7" fillId="0" borderId="14" xfId="0" applyNumberFormat="1" applyFont="1" applyFill="1" applyBorder="1" applyAlignment="1">
      <alignment horizontal="center" vertical="center" wrapText="1"/>
    </xf>
    <xf numFmtId="173" fontId="7" fillId="0" borderId="3" xfId="0" applyNumberFormat="1" applyFont="1" applyFill="1" applyBorder="1" applyAlignment="1">
      <alignment horizontal="center" vertical="center" wrapText="1"/>
    </xf>
    <xf numFmtId="3" fontId="7" fillId="0" borderId="38" xfId="0" applyNumberFormat="1" applyFont="1" applyFill="1" applyBorder="1" applyAlignment="1">
      <alignment horizontal="center" vertical="center" wrapText="1"/>
    </xf>
    <xf numFmtId="3" fontId="7" fillId="0" borderId="37" xfId="0" applyNumberFormat="1" applyFont="1" applyFill="1" applyBorder="1" applyAlignment="1">
      <alignment horizontal="center" vertical="center" wrapText="1"/>
    </xf>
    <xf numFmtId="3" fontId="28" fillId="0" borderId="11" xfId="0" applyNumberFormat="1" applyFont="1" applyFill="1" applyBorder="1" applyAlignment="1">
      <alignment horizontal="center" vertical="center"/>
    </xf>
    <xf numFmtId="3" fontId="41" fillId="0" borderId="8" xfId="0" applyNumberFormat="1" applyFont="1" applyFill="1" applyBorder="1" applyAlignment="1">
      <alignment horizontal="center" vertical="center" wrapText="1"/>
    </xf>
    <xf numFmtId="10" fontId="41" fillId="4" borderId="16" xfId="24" applyNumberFormat="1" applyFont="1" applyFill="1" applyBorder="1" applyAlignment="1">
      <alignment horizontal="center" vertical="center"/>
    </xf>
    <xf numFmtId="10" fontId="4" fillId="0" borderId="5" xfId="0" applyNumberFormat="1" applyFont="1" applyFill="1" applyBorder="1" applyAlignment="1">
      <alignment horizontal="center" vertical="center"/>
    </xf>
    <xf numFmtId="9" fontId="4" fillId="0" borderId="5" xfId="0" applyNumberFormat="1" applyFont="1" applyFill="1" applyBorder="1" applyAlignment="1">
      <alignment horizontal="center" vertical="center"/>
    </xf>
    <xf numFmtId="1" fontId="7" fillId="0" borderId="1" xfId="5" applyNumberFormat="1" applyFont="1" applyFill="1" applyBorder="1" applyAlignment="1">
      <alignment horizontal="center" vertical="center"/>
    </xf>
    <xf numFmtId="0" fontId="41" fillId="0" borderId="11" xfId="0" applyFont="1" applyFill="1" applyBorder="1" applyAlignment="1">
      <alignment horizontal="center" vertical="center"/>
    </xf>
    <xf numFmtId="4" fontId="18" fillId="4" borderId="11" xfId="10" applyNumberFormat="1" applyFont="1" applyFill="1" applyBorder="1" applyAlignment="1">
      <alignment horizontal="center" vertical="center" wrapText="1"/>
    </xf>
    <xf numFmtId="4" fontId="41" fillId="0" borderId="20" xfId="0" applyNumberFormat="1" applyFont="1" applyFill="1" applyBorder="1" applyAlignment="1">
      <alignment horizontal="center" vertical="center" wrapText="1"/>
    </xf>
    <xf numFmtId="169" fontId="27" fillId="7" borderId="16" xfId="0" applyNumberFormat="1" applyFont="1" applyFill="1" applyBorder="1" applyAlignment="1">
      <alignment vertical="center"/>
    </xf>
    <xf numFmtId="3" fontId="18" fillId="0" borderId="16" xfId="10" applyNumberFormat="1" applyFont="1" applyFill="1" applyBorder="1" applyAlignment="1">
      <alignment horizontal="center" vertical="center" wrapText="1"/>
    </xf>
    <xf numFmtId="3" fontId="3" fillId="0" borderId="5" xfId="10" applyNumberFormat="1" applyFont="1" applyFill="1" applyBorder="1" applyAlignment="1">
      <alignment horizontal="center" vertical="center" wrapText="1"/>
    </xf>
    <xf numFmtId="3" fontId="44" fillId="3" borderId="4" xfId="0" applyNumberFormat="1" applyFont="1" applyFill="1" applyBorder="1" applyAlignment="1">
      <alignment horizontal="center" vertical="center" wrapText="1"/>
    </xf>
    <xf numFmtId="173" fontId="18" fillId="4" borderId="4" xfId="0" applyNumberFormat="1"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7" borderId="58"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5" fillId="7" borderId="57" xfId="0" applyFont="1" applyFill="1" applyBorder="1" applyAlignment="1">
      <alignment horizontal="center" vertical="center" wrapText="1"/>
    </xf>
    <xf numFmtId="10" fontId="4" fillId="7" borderId="3" xfId="0" applyNumberFormat="1" applyFont="1" applyFill="1" applyBorder="1" applyAlignment="1">
      <alignment horizontal="center" vertical="center"/>
    </xf>
    <xf numFmtId="9" fontId="4" fillId="7" borderId="5" xfId="0" applyNumberFormat="1" applyFont="1" applyFill="1" applyBorder="1" applyAlignment="1">
      <alignment horizontal="center" vertical="center"/>
    </xf>
    <xf numFmtId="10" fontId="4" fillId="7" borderId="1" xfId="0" applyNumberFormat="1" applyFont="1" applyFill="1" applyBorder="1" applyAlignment="1">
      <alignment horizontal="center" vertical="center"/>
    </xf>
    <xf numFmtId="169" fontId="4" fillId="7" borderId="1" xfId="0" applyNumberFormat="1" applyFont="1" applyFill="1" applyBorder="1" applyAlignment="1">
      <alignment horizontal="center" vertical="center"/>
    </xf>
    <xf numFmtId="9" fontId="4" fillId="7" borderId="1" xfId="0" applyNumberFormat="1" applyFont="1" applyFill="1" applyBorder="1" applyAlignment="1">
      <alignment horizontal="center" vertical="center"/>
    </xf>
    <xf numFmtId="10" fontId="4" fillId="7" borderId="5"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173" fontId="18" fillId="0" borderId="50" xfId="0" applyNumberFormat="1" applyFont="1" applyFill="1" applyBorder="1" applyAlignment="1">
      <alignment horizontal="center" vertical="center" wrapText="1"/>
    </xf>
    <xf numFmtId="3" fontId="18" fillId="0" borderId="42" xfId="0" applyNumberFormat="1" applyFont="1" applyFill="1" applyBorder="1" applyAlignment="1">
      <alignment horizontal="center" vertical="center" wrapText="1"/>
    </xf>
    <xf numFmtId="3" fontId="18" fillId="0" borderId="5" xfId="0" applyNumberFormat="1" applyFont="1" applyFill="1" applyBorder="1" applyAlignment="1">
      <alignment horizontal="center" vertical="center" wrapText="1"/>
    </xf>
    <xf numFmtId="3" fontId="41" fillId="0" borderId="20" xfId="0" applyNumberFormat="1" applyFont="1" applyFill="1" applyBorder="1" applyAlignment="1">
      <alignment horizontal="center" vertical="center" wrapText="1"/>
    </xf>
    <xf numFmtId="172" fontId="41" fillId="0" borderId="11" xfId="5" applyNumberFormat="1" applyFont="1" applyFill="1" applyBorder="1" applyAlignment="1">
      <alignment horizontal="center" vertical="center"/>
    </xf>
    <xf numFmtId="37" fontId="18" fillId="0" borderId="16" xfId="10" applyNumberFormat="1" applyFont="1" applyFill="1" applyBorder="1" applyAlignment="1">
      <alignment horizontal="center" vertical="center"/>
    </xf>
    <xf numFmtId="172" fontId="28" fillId="0" borderId="11" xfId="3" applyNumberFormat="1" applyFont="1" applyFill="1" applyBorder="1" applyAlignment="1">
      <alignment horizontal="center" vertical="center"/>
    </xf>
    <xf numFmtId="3" fontId="18" fillId="0" borderId="16" xfId="0" applyNumberFormat="1" applyFont="1" applyFill="1" applyBorder="1" applyAlignment="1">
      <alignment horizontal="center" vertical="center" wrapText="1"/>
    </xf>
    <xf numFmtId="4" fontId="18" fillId="0" borderId="1" xfId="10" applyNumberFormat="1" applyFont="1" applyFill="1" applyBorder="1" applyAlignment="1">
      <alignment horizontal="center" vertical="center" wrapText="1"/>
    </xf>
    <xf numFmtId="4" fontId="18" fillId="0" borderId="11" xfId="10" applyNumberFormat="1" applyFont="1" applyFill="1" applyBorder="1" applyAlignment="1">
      <alignment horizontal="center" vertical="center" wrapText="1"/>
    </xf>
    <xf numFmtId="37" fontId="18" fillId="0" borderId="4" xfId="10" applyNumberFormat="1" applyFont="1" applyFill="1" applyBorder="1" applyAlignment="1">
      <alignment horizontal="center" vertical="center"/>
    </xf>
    <xf numFmtId="37" fontId="18" fillId="0" borderId="12" xfId="10" applyNumberFormat="1" applyFont="1" applyFill="1" applyBorder="1" applyAlignment="1">
      <alignment horizontal="center" vertical="center"/>
    </xf>
    <xf numFmtId="173" fontId="18" fillId="0" borderId="4" xfId="0" applyNumberFormat="1" applyFont="1" applyFill="1" applyBorder="1" applyAlignment="1">
      <alignment horizontal="center" vertical="center" wrapText="1"/>
    </xf>
    <xf numFmtId="0" fontId="29" fillId="0" borderId="16" xfId="0" applyFont="1" applyFill="1" applyBorder="1" applyAlignment="1">
      <alignment horizontal="center" vertical="center"/>
    </xf>
    <xf numFmtId="3" fontId="29" fillId="0" borderId="16" xfId="10" applyNumberFormat="1" applyFont="1" applyFill="1" applyBorder="1" applyAlignment="1">
      <alignment horizontal="center" vertical="center" wrapText="1"/>
    </xf>
    <xf numFmtId="37" fontId="29" fillId="0" borderId="17" xfId="10" applyNumberFormat="1" applyFont="1" applyFill="1" applyBorder="1" applyAlignment="1">
      <alignment horizontal="center" vertical="center"/>
    </xf>
    <xf numFmtId="4" fontId="18" fillId="4" borderId="5" xfId="0" applyNumberFormat="1" applyFont="1" applyFill="1" applyBorder="1" applyAlignment="1">
      <alignment horizontal="center" vertical="center" wrapText="1"/>
    </xf>
    <xf numFmtId="4" fontId="18" fillId="10" borderId="1" xfId="0" applyNumberFormat="1" applyFont="1" applyFill="1" applyBorder="1" applyAlignment="1">
      <alignment horizontal="center" vertical="center"/>
    </xf>
    <xf numFmtId="3" fontId="18" fillId="4" borderId="1" xfId="10" applyNumberFormat="1" applyFont="1" applyFill="1" applyBorder="1" applyAlignment="1">
      <alignment horizontal="center" vertical="center"/>
    </xf>
    <xf numFmtId="3" fontId="18" fillId="4" borderId="3" xfId="0" applyNumberFormat="1" applyFont="1" applyFill="1" applyBorder="1" applyAlignment="1">
      <alignment horizontal="center" vertical="center" wrapText="1"/>
    </xf>
    <xf numFmtId="173" fontId="18" fillId="4" borderId="1" xfId="10" applyNumberFormat="1" applyFont="1" applyFill="1" applyBorder="1" applyAlignment="1">
      <alignment horizontal="center" vertical="center" wrapText="1"/>
    </xf>
    <xf numFmtId="3" fontId="18" fillId="4" borderId="4" xfId="10" applyNumberFormat="1" applyFont="1" applyFill="1" applyBorder="1" applyAlignment="1">
      <alignment horizontal="center" vertical="center"/>
    </xf>
    <xf numFmtId="10" fontId="41" fillId="4" borderId="42" xfId="24" applyNumberFormat="1" applyFont="1" applyFill="1" applyBorder="1" applyAlignment="1">
      <alignment horizontal="center" vertical="center"/>
    </xf>
    <xf numFmtId="10" fontId="41" fillId="4" borderId="5" xfId="24" applyNumberFormat="1" applyFont="1" applyFill="1" applyBorder="1" applyAlignment="1">
      <alignment horizontal="center" vertical="center"/>
    </xf>
    <xf numFmtId="10" fontId="41" fillId="4" borderId="17" xfId="24" applyNumberFormat="1" applyFont="1" applyFill="1" applyBorder="1" applyAlignment="1">
      <alignment horizontal="center" vertical="center"/>
    </xf>
    <xf numFmtId="10" fontId="41" fillId="4" borderId="4" xfId="24" applyNumberFormat="1" applyFont="1" applyFill="1" applyBorder="1" applyAlignment="1">
      <alignment horizontal="center" vertical="center"/>
    </xf>
    <xf numFmtId="0" fontId="5" fillId="7" borderId="24" xfId="0" applyFont="1" applyFill="1" applyBorder="1" applyAlignment="1">
      <alignment horizontal="center" vertical="center" wrapText="1"/>
    </xf>
    <xf numFmtId="0" fontId="5" fillId="7" borderId="51" xfId="0" applyFont="1" applyFill="1" applyBorder="1" applyAlignment="1">
      <alignment horizontal="center" vertical="center" wrapText="1"/>
    </xf>
    <xf numFmtId="4" fontId="18" fillId="4" borderId="67" xfId="10" applyNumberFormat="1" applyFont="1" applyFill="1" applyBorder="1" applyAlignment="1">
      <alignment horizontal="center" vertical="center" wrapText="1"/>
    </xf>
    <xf numFmtId="37" fontId="18" fillId="4" borderId="68" xfId="10" applyNumberFormat="1" applyFont="1" applyFill="1" applyBorder="1" applyAlignment="1">
      <alignment horizontal="center" vertical="center"/>
    </xf>
    <xf numFmtId="37" fontId="29" fillId="0" borderId="16" xfId="10" applyNumberFormat="1" applyFont="1" applyFill="1" applyBorder="1" applyAlignment="1">
      <alignment horizontal="center" vertical="center"/>
    </xf>
    <xf numFmtId="3" fontId="29" fillId="0" borderId="16" xfId="0" applyNumberFormat="1" applyFont="1" applyFill="1" applyBorder="1" applyAlignment="1">
      <alignment horizontal="center" vertical="center" wrapText="1"/>
    </xf>
    <xf numFmtId="9" fontId="5" fillId="0" borderId="0" xfId="21" applyNumberFormat="1" applyFont="1" applyFill="1" applyAlignment="1">
      <alignment horizontal="center"/>
    </xf>
    <xf numFmtId="0" fontId="30" fillId="2" borderId="0" xfId="16" applyFont="1" applyFill="1" applyBorder="1" applyAlignment="1">
      <alignment vertical="center" wrapText="1"/>
    </xf>
    <xf numFmtId="1" fontId="7" fillId="4" borderId="1" xfId="5" applyNumberFormat="1" applyFont="1" applyFill="1" applyBorder="1" applyAlignment="1" applyProtection="1">
      <alignment horizontal="center" vertical="center"/>
      <protection locked="0"/>
    </xf>
    <xf numFmtId="1" fontId="7" fillId="4" borderId="1" xfId="0" applyNumberFormat="1" applyFont="1" applyFill="1" applyBorder="1" applyAlignment="1" applyProtection="1">
      <alignment horizontal="center" vertical="center"/>
      <protection locked="0"/>
    </xf>
    <xf numFmtId="1" fontId="7" fillId="4" borderId="1" xfId="5" applyNumberFormat="1" applyFont="1" applyFill="1" applyBorder="1" applyAlignment="1">
      <alignment horizontal="center" vertical="center"/>
    </xf>
    <xf numFmtId="0" fontId="7" fillId="4" borderId="0" xfId="0" applyFont="1" applyFill="1"/>
    <xf numFmtId="172" fontId="7" fillId="4" borderId="1" xfId="5" applyNumberFormat="1" applyFont="1" applyFill="1" applyBorder="1" applyAlignment="1">
      <alignment horizontal="left" vertical="center"/>
    </xf>
    <xf numFmtId="172" fontId="7" fillId="4" borderId="1" xfId="5" applyNumberFormat="1" applyFont="1" applyFill="1" applyBorder="1" applyAlignment="1">
      <alignment vertical="center"/>
    </xf>
    <xf numFmtId="172" fontId="7" fillId="4" borderId="22" xfId="3" applyNumberFormat="1" applyFont="1" applyFill="1" applyBorder="1" applyAlignment="1">
      <alignment horizontal="left" vertical="center"/>
    </xf>
    <xf numFmtId="172" fontId="7" fillId="4" borderId="22" xfId="3" applyNumberFormat="1" applyFont="1" applyFill="1" applyBorder="1" applyAlignment="1">
      <alignment vertical="center"/>
    </xf>
    <xf numFmtId="10" fontId="7" fillId="4" borderId="22" xfId="21" applyNumberFormat="1" applyFont="1" applyFill="1" applyBorder="1" applyAlignment="1">
      <alignment vertical="center"/>
    </xf>
    <xf numFmtId="0" fontId="17" fillId="4" borderId="22" xfId="0" applyFont="1" applyFill="1" applyBorder="1" applyAlignment="1">
      <alignment horizontal="justify" vertical="center" wrapText="1"/>
    </xf>
    <xf numFmtId="0" fontId="17" fillId="4" borderId="22"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15" xfId="0" applyFont="1" applyFill="1" applyBorder="1" applyAlignment="1">
      <alignment horizontal="justify" vertical="center" wrapText="1"/>
    </xf>
    <xf numFmtId="0" fontId="17" fillId="4" borderId="3" xfId="0" applyFont="1" applyFill="1" applyBorder="1" applyAlignment="1">
      <alignment horizontal="center" vertical="center" wrapText="1"/>
    </xf>
    <xf numFmtId="0" fontId="17" fillId="4" borderId="3" xfId="0" applyFont="1" applyFill="1" applyBorder="1" applyAlignment="1">
      <alignment horizontal="justify" vertical="center" wrapText="1"/>
    </xf>
    <xf numFmtId="0" fontId="17" fillId="4" borderId="10" xfId="0" applyFont="1" applyFill="1" applyBorder="1" applyAlignment="1">
      <alignment horizontal="center" vertical="center" wrapText="1"/>
    </xf>
    <xf numFmtId="0" fontId="7" fillId="4" borderId="22" xfId="0" applyFont="1" applyFill="1" applyBorder="1" applyAlignment="1">
      <alignment horizontal="center" vertical="center"/>
    </xf>
    <xf numFmtId="3" fontId="18" fillId="4" borderId="16" xfId="0" applyNumberFormat="1" applyFont="1" applyFill="1" applyBorder="1" applyAlignment="1">
      <alignment horizontal="center" vertical="center" wrapText="1"/>
    </xf>
    <xf numFmtId="3" fontId="18" fillId="4" borderId="5" xfId="0" applyNumberFormat="1" applyFont="1" applyFill="1" applyBorder="1" applyAlignment="1">
      <alignment horizontal="center" vertical="center" wrapText="1"/>
    </xf>
    <xf numFmtId="3" fontId="18" fillId="4" borderId="50" xfId="0" applyNumberFormat="1" applyFont="1" applyFill="1" applyBorder="1" applyAlignment="1">
      <alignment horizontal="center" vertical="center" wrapText="1"/>
    </xf>
    <xf numFmtId="3" fontId="18" fillId="4" borderId="42" xfId="0" applyNumberFormat="1" applyFont="1" applyFill="1" applyBorder="1" applyAlignment="1">
      <alignment horizontal="center" vertical="center" wrapText="1"/>
    </xf>
    <xf numFmtId="4" fontId="18" fillId="4" borderId="42" xfId="0" applyNumberFormat="1" applyFont="1" applyFill="1" applyBorder="1" applyAlignment="1">
      <alignment horizontal="center" vertical="center" wrapText="1"/>
    </xf>
    <xf numFmtId="4" fontId="41" fillId="4" borderId="42" xfId="0" applyNumberFormat="1" applyFont="1" applyFill="1" applyBorder="1" applyAlignment="1">
      <alignment horizontal="center" vertical="center" wrapText="1"/>
    </xf>
    <xf numFmtId="4" fontId="41" fillId="4" borderId="5" xfId="0" applyNumberFormat="1" applyFont="1" applyFill="1" applyBorder="1" applyAlignment="1">
      <alignment horizontal="center" vertical="center" wrapText="1"/>
    </xf>
    <xf numFmtId="4" fontId="41" fillId="4" borderId="20" xfId="0" applyNumberFormat="1" applyFont="1" applyFill="1" applyBorder="1" applyAlignment="1">
      <alignment horizontal="center" vertical="center" wrapText="1"/>
    </xf>
    <xf numFmtId="37" fontId="18" fillId="4" borderId="16" xfId="10" applyNumberFormat="1" applyFont="1" applyFill="1" applyBorder="1" applyAlignment="1">
      <alignment horizontal="center" vertical="center"/>
    </xf>
    <xf numFmtId="3" fontId="41" fillId="4" borderId="16" xfId="0" applyNumberFormat="1" applyFont="1" applyFill="1" applyBorder="1" applyAlignment="1">
      <alignment horizontal="center" vertical="center" wrapText="1"/>
    </xf>
    <xf numFmtId="3" fontId="41" fillId="4" borderId="1" xfId="0" applyNumberFormat="1" applyFont="1" applyFill="1" applyBorder="1" applyAlignment="1">
      <alignment horizontal="center" vertical="center" wrapText="1"/>
    </xf>
    <xf numFmtId="0" fontId="18" fillId="4" borderId="16" xfId="0" applyFont="1" applyFill="1" applyBorder="1" applyAlignment="1">
      <alignment horizontal="center" vertical="center"/>
    </xf>
    <xf numFmtId="0" fontId="18" fillId="4" borderId="1" xfId="0" applyFont="1" applyFill="1" applyBorder="1" applyAlignment="1">
      <alignment horizontal="center" vertical="center"/>
    </xf>
    <xf numFmtId="0" fontId="41" fillId="4" borderId="16" xfId="0" applyFont="1" applyFill="1" applyBorder="1" applyAlignment="1">
      <alignment horizontal="center" vertical="center"/>
    </xf>
    <xf numFmtId="0" fontId="41" fillId="4" borderId="1" xfId="0" applyFont="1" applyFill="1" applyBorder="1" applyAlignment="1">
      <alignment horizontal="center" vertical="center"/>
    </xf>
    <xf numFmtId="172" fontId="28" fillId="4" borderId="11" xfId="0" applyNumberFormat="1" applyFont="1" applyFill="1" applyBorder="1" applyAlignment="1">
      <alignment horizontal="center" vertical="center"/>
    </xf>
    <xf numFmtId="37" fontId="29" fillId="4" borderId="16" xfId="10" applyNumberFormat="1" applyFont="1" applyFill="1" applyBorder="1" applyAlignment="1">
      <alignment horizontal="center" vertical="center"/>
    </xf>
    <xf numFmtId="172" fontId="41" fillId="4" borderId="16" xfId="5" applyNumberFormat="1" applyFont="1" applyFill="1" applyBorder="1" applyAlignment="1" applyProtection="1">
      <alignment horizontal="center" vertical="center"/>
      <protection locked="0"/>
    </xf>
    <xf numFmtId="172" fontId="41" fillId="4" borderId="1" xfId="5" applyNumberFormat="1" applyFont="1" applyFill="1" applyBorder="1" applyAlignment="1" applyProtection="1">
      <alignment horizontal="center" vertical="center"/>
      <protection locked="0"/>
    </xf>
    <xf numFmtId="3" fontId="41" fillId="4" borderId="67" xfId="0" applyNumberFormat="1" applyFont="1" applyFill="1" applyBorder="1" applyAlignment="1">
      <alignment horizontal="center" vertical="center" wrapText="1"/>
    </xf>
    <xf numFmtId="3" fontId="41" fillId="4" borderId="8" xfId="0" applyNumberFormat="1" applyFont="1" applyFill="1" applyBorder="1" applyAlignment="1">
      <alignment horizontal="center" vertical="center" wrapText="1"/>
    </xf>
    <xf numFmtId="3" fontId="29" fillId="4" borderId="16" xfId="0" applyNumberFormat="1" applyFont="1" applyFill="1" applyBorder="1" applyAlignment="1">
      <alignment horizontal="center" vertical="center" wrapText="1"/>
    </xf>
    <xf numFmtId="4" fontId="18" fillId="4" borderId="16" xfId="0" applyNumberFormat="1" applyFont="1" applyFill="1" applyBorder="1" applyAlignment="1">
      <alignment horizontal="center" vertical="center" wrapText="1"/>
    </xf>
    <xf numFmtId="4" fontId="41" fillId="4" borderId="16" xfId="0" applyNumberFormat="1" applyFont="1" applyFill="1" applyBorder="1" applyAlignment="1">
      <alignment horizontal="center" vertical="center" wrapText="1"/>
    </xf>
    <xf numFmtId="4" fontId="41" fillId="4" borderId="1" xfId="0" applyNumberFormat="1" applyFont="1" applyFill="1" applyBorder="1" applyAlignment="1">
      <alignment horizontal="center" vertical="center" wrapText="1"/>
    </xf>
    <xf numFmtId="4" fontId="41" fillId="4" borderId="11" xfId="0" applyNumberFormat="1" applyFont="1" applyFill="1" applyBorder="1" applyAlignment="1">
      <alignment horizontal="center" vertical="center" wrapText="1"/>
    </xf>
    <xf numFmtId="0" fontId="29" fillId="4" borderId="16" xfId="0" applyFont="1" applyFill="1" applyBorder="1" applyAlignment="1">
      <alignment horizontal="center" vertical="center"/>
    </xf>
    <xf numFmtId="3" fontId="28" fillId="4" borderId="11" xfId="0" applyNumberFormat="1" applyFont="1" applyFill="1" applyBorder="1" applyAlignment="1">
      <alignment horizontal="center" vertical="center"/>
    </xf>
    <xf numFmtId="3" fontId="29" fillId="4" borderId="16" xfId="10" applyNumberFormat="1" applyFont="1" applyFill="1" applyBorder="1" applyAlignment="1">
      <alignment horizontal="center" vertical="center" wrapText="1"/>
    </xf>
    <xf numFmtId="37" fontId="29" fillId="4" borderId="17" xfId="10" applyNumberFormat="1" applyFont="1" applyFill="1" applyBorder="1" applyAlignment="1">
      <alignment horizontal="center" vertical="center"/>
    </xf>
    <xf numFmtId="3" fontId="3" fillId="4" borderId="5" xfId="10" applyNumberFormat="1" applyFont="1" applyFill="1" applyBorder="1" applyAlignment="1">
      <alignment horizontal="center" vertical="center" wrapText="1"/>
    </xf>
    <xf numFmtId="10" fontId="3" fillId="4" borderId="5" xfId="21" applyNumberFormat="1" applyFont="1" applyFill="1" applyBorder="1" applyAlignment="1">
      <alignment horizontal="center" vertical="center" wrapText="1"/>
    </xf>
    <xf numFmtId="0" fontId="29" fillId="4" borderId="0" xfId="0" applyFont="1" applyFill="1" applyBorder="1" applyAlignment="1"/>
    <xf numFmtId="0" fontId="30" fillId="4" borderId="0" xfId="0" applyFont="1" applyFill="1" applyBorder="1" applyAlignment="1"/>
    <xf numFmtId="0" fontId="30" fillId="4" borderId="27" xfId="0" applyFont="1" applyFill="1" applyBorder="1" applyAlignment="1"/>
    <xf numFmtId="3" fontId="44" fillId="4" borderId="4" xfId="0" applyNumberFormat="1" applyFont="1" applyFill="1" applyBorder="1" applyAlignment="1">
      <alignment horizontal="center" vertical="center" wrapText="1"/>
    </xf>
    <xf numFmtId="0" fontId="29" fillId="4" borderId="29" xfId="0" applyFont="1" applyFill="1" applyBorder="1" applyAlignment="1"/>
    <xf numFmtId="0" fontId="30" fillId="4" borderId="29" xfId="0" applyFont="1" applyFill="1" applyBorder="1" applyAlignment="1"/>
    <xf numFmtId="0" fontId="11" fillId="4" borderId="41" xfId="0" applyFont="1" applyFill="1" applyBorder="1" applyAlignment="1">
      <alignment horizontal="right"/>
    </xf>
    <xf numFmtId="0" fontId="24" fillId="4" borderId="0" xfId="0" applyFont="1" applyFill="1"/>
    <xf numFmtId="10" fontId="4" fillId="4" borderId="3" xfId="0" applyNumberFormat="1" applyFont="1" applyFill="1" applyBorder="1" applyAlignment="1">
      <alignment horizontal="center" vertical="center"/>
    </xf>
    <xf numFmtId="10" fontId="4" fillId="4" borderId="1" xfId="0" applyNumberFormat="1" applyFont="1" applyFill="1" applyBorder="1" applyAlignment="1">
      <alignment horizontal="center" vertical="center"/>
    </xf>
    <xf numFmtId="9" fontId="4" fillId="4" borderId="5" xfId="0" applyNumberFormat="1" applyFont="1" applyFill="1" applyBorder="1" applyAlignment="1">
      <alignment horizontal="center" vertical="center"/>
    </xf>
    <xf numFmtId="169" fontId="4" fillId="4" borderId="2" xfId="0" applyNumberFormat="1" applyFont="1" applyFill="1" applyBorder="1" applyAlignment="1">
      <alignment horizontal="center" vertical="center"/>
    </xf>
    <xf numFmtId="9" fontId="4" fillId="4" borderId="1" xfId="0" applyNumberFormat="1" applyFont="1" applyFill="1" applyBorder="1" applyAlignment="1">
      <alignment horizontal="center" vertical="center"/>
    </xf>
    <xf numFmtId="10" fontId="4" fillId="4" borderId="5" xfId="0" applyNumberFormat="1" applyFont="1" applyFill="1" applyBorder="1" applyAlignment="1">
      <alignment horizontal="center" vertical="center"/>
    </xf>
    <xf numFmtId="169" fontId="4" fillId="4" borderId="5" xfId="0" applyNumberFormat="1" applyFont="1" applyFill="1" applyBorder="1" applyAlignment="1">
      <alignment horizontal="center" vertical="center"/>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15" fillId="7" borderId="4" xfId="19" applyFont="1" applyFill="1" applyBorder="1" applyAlignment="1">
      <alignment horizontal="center" vertical="center" wrapText="1"/>
    </xf>
    <xf numFmtId="168" fontId="7" fillId="0" borderId="4" xfId="0" applyNumberFormat="1" applyFont="1" applyFill="1" applyBorder="1" applyAlignment="1">
      <alignment horizontal="center" vertical="center" wrapText="1"/>
    </xf>
    <xf numFmtId="3" fontId="35" fillId="0" borderId="1" xfId="0" applyNumberFormat="1" applyFont="1" applyFill="1" applyBorder="1" applyAlignment="1">
      <alignment horizontal="center" vertical="center"/>
    </xf>
    <xf numFmtId="3" fontId="35" fillId="0" borderId="3" xfId="0" applyNumberFormat="1" applyFont="1" applyFill="1" applyBorder="1" applyAlignment="1">
      <alignment horizontal="center" vertical="center"/>
    </xf>
    <xf numFmtId="4" fontId="35" fillId="0" borderId="3" xfId="0" applyNumberFormat="1" applyFont="1" applyFill="1" applyBorder="1" applyAlignment="1">
      <alignment horizontal="center" vertical="center"/>
    </xf>
    <xf numFmtId="3" fontId="35" fillId="0" borderId="5" xfId="0" applyNumberFormat="1" applyFont="1" applyFill="1" applyBorder="1" applyAlignment="1">
      <alignment horizontal="center" vertical="center"/>
    </xf>
    <xf numFmtId="3" fontId="35" fillId="0" borderId="22" xfId="0" applyNumberFormat="1" applyFont="1" applyFill="1" applyBorder="1" applyAlignment="1">
      <alignment horizontal="center" vertical="center"/>
    </xf>
    <xf numFmtId="0" fontId="5" fillId="7" borderId="3"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10" xfId="0" applyFont="1" applyFill="1" applyBorder="1" applyAlignment="1" applyProtection="1">
      <alignment horizontal="center" vertical="center" wrapText="1"/>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10" fillId="7" borderId="6"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0" fillId="0" borderId="0" xfId="0" applyFill="1" applyAlignment="1">
      <alignment horizontal="center"/>
    </xf>
    <xf numFmtId="0" fontId="10" fillId="7" borderId="15"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7" borderId="17"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10" fillId="7" borderId="12" xfId="0" applyFont="1" applyFill="1" applyBorder="1" applyAlignment="1">
      <alignment horizontal="left" vertical="center" wrapText="1"/>
    </xf>
    <xf numFmtId="0" fontId="10" fillId="7" borderId="32"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0" fillId="0" borderId="23" xfId="0" applyFill="1" applyBorder="1" applyAlignment="1">
      <alignment horizontal="center"/>
    </xf>
    <xf numFmtId="0" fontId="0" fillId="0" borderId="24" xfId="0" applyFill="1" applyBorder="1" applyAlignment="1">
      <alignment horizontal="center"/>
    </xf>
    <xf numFmtId="0" fontId="0" fillId="0" borderId="40" xfId="0" applyFill="1" applyBorder="1" applyAlignment="1">
      <alignment horizontal="center"/>
    </xf>
    <xf numFmtId="0" fontId="0" fillId="0" borderId="26" xfId="0" applyFill="1" applyBorder="1" applyAlignment="1">
      <alignment horizontal="center"/>
    </xf>
    <xf numFmtId="0" fontId="0" fillId="0" borderId="0"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29" xfId="0" applyFill="1" applyBorder="1" applyAlignment="1">
      <alignment horizontal="center"/>
    </xf>
    <xf numFmtId="0" fontId="0" fillId="0" borderId="41" xfId="0" applyFill="1" applyBorder="1" applyAlignment="1">
      <alignment horizontal="center"/>
    </xf>
    <xf numFmtId="0" fontId="5" fillId="7" borderId="16"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8"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3"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1" xfId="0" applyFont="1" applyFill="1" applyBorder="1" applyAlignment="1">
      <alignment horizontal="left" vertical="center"/>
    </xf>
    <xf numFmtId="0" fontId="24" fillId="4" borderId="1" xfId="0" applyFont="1" applyFill="1" applyBorder="1" applyAlignment="1">
      <alignment horizontal="justify" vertical="top" wrapText="1"/>
    </xf>
    <xf numFmtId="0" fontId="24" fillId="4" borderId="1" xfId="0" applyFont="1" applyFill="1" applyBorder="1" applyAlignment="1">
      <alignment horizontal="justify" vertical="top"/>
    </xf>
    <xf numFmtId="49" fontId="30" fillId="0" borderId="1" xfId="0" applyNumberFormat="1" applyFont="1" applyFill="1" applyBorder="1" applyAlignment="1">
      <alignment horizontal="center" vertical="center"/>
    </xf>
    <xf numFmtId="49" fontId="30" fillId="0" borderId="5" xfId="0" applyNumberFormat="1" applyFont="1" applyFill="1" applyBorder="1" applyAlignment="1">
      <alignment horizontal="justify" vertical="center" wrapText="1"/>
    </xf>
    <xf numFmtId="49" fontId="30" fillId="0" borderId="1" xfId="0" applyNumberFormat="1" applyFont="1" applyFill="1" applyBorder="1" applyAlignment="1">
      <alignment horizontal="justify" vertical="center"/>
    </xf>
    <xf numFmtId="49" fontId="24" fillId="0" borderId="1" xfId="24" applyNumberFormat="1" applyFont="1" applyFill="1" applyBorder="1" applyAlignment="1">
      <alignment horizontal="left" vertical="center" wrapText="1"/>
    </xf>
    <xf numFmtId="49" fontId="24" fillId="0" borderId="1" xfId="24" applyNumberFormat="1" applyFont="1" applyFill="1" applyBorder="1" applyAlignment="1">
      <alignment horizontal="left" vertical="center"/>
    </xf>
    <xf numFmtId="0" fontId="24" fillId="4" borderId="1" xfId="0" applyFont="1" applyFill="1" applyBorder="1" applyAlignment="1">
      <alignment horizontal="justify" vertical="center" wrapText="1"/>
    </xf>
    <xf numFmtId="0" fontId="24" fillId="4" borderId="1" xfId="0" applyFont="1" applyFill="1" applyBorder="1" applyAlignment="1">
      <alignment horizontal="justify" vertical="center"/>
    </xf>
    <xf numFmtId="10" fontId="24" fillId="0" borderId="1" xfId="24" applyNumberFormat="1" applyFont="1" applyFill="1" applyBorder="1" applyAlignment="1">
      <alignment horizontal="center" vertical="center" wrapText="1"/>
    </xf>
    <xf numFmtId="10" fontId="24" fillId="0" borderId="1" xfId="24" applyNumberFormat="1" applyFont="1" applyFill="1" applyBorder="1" applyAlignment="1">
      <alignment horizontal="center" vertical="center"/>
    </xf>
    <xf numFmtId="10" fontId="24" fillId="0" borderId="1" xfId="24" applyNumberFormat="1" applyFont="1" applyFill="1" applyBorder="1" applyAlignment="1">
      <alignment horizontal="left" vertical="center" wrapText="1"/>
    </xf>
    <xf numFmtId="10" fontId="24" fillId="0" borderId="1" xfId="24" applyNumberFormat="1" applyFont="1" applyFill="1" applyBorder="1" applyAlignment="1">
      <alignment horizontal="left" vertical="center"/>
    </xf>
    <xf numFmtId="0" fontId="24" fillId="0" borderId="1" xfId="0" applyFont="1" applyFill="1" applyBorder="1" applyAlignment="1">
      <alignment horizontal="center" vertical="center" wrapText="1"/>
    </xf>
    <xf numFmtId="49" fontId="30" fillId="0" borderId="3" xfId="0" applyNumberFormat="1"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22" xfId="0" applyFont="1" applyFill="1" applyBorder="1" applyAlignment="1">
      <alignment vertical="center" wrapText="1"/>
    </xf>
    <xf numFmtId="0" fontId="24" fillId="0" borderId="5" xfId="0" applyFont="1" applyFill="1" applyBorder="1" applyAlignment="1">
      <alignment vertical="center" wrapText="1"/>
    </xf>
    <xf numFmtId="0" fontId="24" fillId="0" borderId="2" xfId="0" applyFont="1" applyFill="1" applyBorder="1" applyAlignment="1">
      <alignment horizontal="center" vertical="top" wrapText="1"/>
    </xf>
    <xf numFmtId="0" fontId="24" fillId="0" borderId="22" xfId="0" applyFont="1" applyFill="1" applyBorder="1" applyAlignment="1">
      <alignment horizontal="center" vertical="top"/>
    </xf>
    <xf numFmtId="0" fontId="24" fillId="0" borderId="5" xfId="0" applyFont="1" applyFill="1" applyBorder="1" applyAlignment="1">
      <alignment horizontal="center" vertical="top"/>
    </xf>
    <xf numFmtId="0" fontId="24" fillId="0" borderId="2"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5" xfId="0" applyFont="1" applyFill="1" applyBorder="1" applyAlignment="1">
      <alignment horizontal="center" vertical="center" wrapText="1"/>
    </xf>
    <xf numFmtId="49" fontId="30" fillId="4" borderId="3" xfId="0" applyNumberFormat="1" applyFont="1" applyFill="1" applyBorder="1" applyAlignment="1">
      <alignment horizontal="center" vertical="center"/>
    </xf>
    <xf numFmtId="49" fontId="30" fillId="4" borderId="1" xfId="0" applyNumberFormat="1" applyFont="1" applyFill="1" applyBorder="1" applyAlignment="1">
      <alignment horizontal="center" vertical="center"/>
    </xf>
    <xf numFmtId="49" fontId="30" fillId="4" borderId="4"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30" fillId="4" borderId="3" xfId="0" applyNumberFormat="1" applyFont="1" applyFill="1" applyBorder="1" applyAlignment="1">
      <alignment horizontal="justify" vertical="center" wrapText="1"/>
    </xf>
    <xf numFmtId="49" fontId="30" fillId="4" borderId="1" xfId="0" applyNumberFormat="1" applyFont="1" applyFill="1" applyBorder="1" applyAlignment="1">
      <alignment horizontal="justify" vertical="center"/>
    </xf>
    <xf numFmtId="49" fontId="30" fillId="4" borderId="4" xfId="0" applyNumberFormat="1" applyFont="1" applyFill="1" applyBorder="1" applyAlignment="1">
      <alignment horizontal="justify" vertical="center"/>
    </xf>
    <xf numFmtId="0" fontId="24" fillId="4" borderId="2" xfId="0" applyFont="1" applyFill="1" applyBorder="1" applyAlignment="1">
      <alignment horizontal="center" vertical="center" wrapText="1"/>
    </xf>
    <xf numFmtId="0" fontId="24" fillId="4" borderId="22"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4" fillId="0" borderId="36"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24" fillId="0" borderId="2" xfId="0" applyFont="1" applyFill="1" applyBorder="1" applyAlignment="1">
      <alignment horizontal="justify" vertical="center" wrapText="1"/>
    </xf>
    <xf numFmtId="0" fontId="24" fillId="0" borderId="22" xfId="0" applyFont="1" applyFill="1" applyBorder="1" applyAlignment="1">
      <alignment horizontal="justify" vertical="center" wrapText="1"/>
    </xf>
    <xf numFmtId="0" fontId="24" fillId="0" borderId="5" xfId="0" applyFont="1" applyFill="1" applyBorder="1" applyAlignment="1">
      <alignment horizontal="justify"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justify" vertical="center" wrapText="1"/>
    </xf>
    <xf numFmtId="0" fontId="30" fillId="0" borderId="1" xfId="0" applyFont="1" applyFill="1" applyBorder="1" applyAlignment="1">
      <alignment horizontal="justify" vertical="center"/>
    </xf>
    <xf numFmtId="0" fontId="24" fillId="0" borderId="1" xfId="0" applyFont="1" applyFill="1" applyBorder="1" applyAlignment="1">
      <alignment horizontal="justify" vertical="center" wrapText="1"/>
    </xf>
    <xf numFmtId="0" fontId="4" fillId="4" borderId="5"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21" fillId="0" borderId="0" xfId="0" applyFont="1" applyFill="1" applyAlignment="1">
      <alignment horizontal="right" vertical="center"/>
    </xf>
    <xf numFmtId="10" fontId="24" fillId="4" borderId="36" xfId="24" applyNumberFormat="1" applyFont="1" applyFill="1" applyBorder="1" applyAlignment="1">
      <alignment horizontal="center" vertical="center" wrapText="1"/>
    </xf>
    <xf numFmtId="10" fontId="24" fillId="4" borderId="22" xfId="24" applyNumberFormat="1" applyFont="1" applyFill="1" applyBorder="1" applyAlignment="1">
      <alignment horizontal="center" vertical="center"/>
    </xf>
    <xf numFmtId="10" fontId="24" fillId="4" borderId="37" xfId="24" applyNumberFormat="1" applyFont="1" applyFill="1" applyBorder="1" applyAlignment="1">
      <alignment horizontal="center" vertical="center"/>
    </xf>
    <xf numFmtId="10" fontId="24" fillId="4" borderId="36" xfId="24" applyNumberFormat="1" applyFont="1" applyFill="1" applyBorder="1" applyAlignment="1">
      <alignment horizontal="left" vertical="center" wrapText="1"/>
    </xf>
    <xf numFmtId="10" fontId="24" fillId="4" borderId="22" xfId="24" applyNumberFormat="1" applyFont="1" applyFill="1" applyBorder="1" applyAlignment="1">
      <alignment horizontal="left" vertical="center"/>
    </xf>
    <xf numFmtId="10" fontId="24" fillId="4" borderId="37" xfId="24" applyNumberFormat="1" applyFont="1" applyFill="1" applyBorder="1" applyAlignment="1">
      <alignment horizontal="left" vertical="center"/>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0" borderId="37" xfId="0" applyFont="1" applyFill="1" applyBorder="1" applyAlignment="1">
      <alignment horizontal="center" vertical="center" wrapText="1"/>
    </xf>
    <xf numFmtId="0" fontId="24" fillId="4" borderId="2" xfId="0" applyFont="1" applyFill="1" applyBorder="1" applyAlignment="1">
      <alignment vertical="center" wrapText="1"/>
    </xf>
    <xf numFmtId="0" fontId="24" fillId="4" borderId="22" xfId="0" applyFont="1" applyFill="1" applyBorder="1" applyAlignment="1">
      <alignment vertical="center" wrapText="1"/>
    </xf>
    <xf numFmtId="0" fontId="24" fillId="4" borderId="5" xfId="0" applyFont="1" applyFill="1" applyBorder="1" applyAlignment="1">
      <alignment vertical="center" wrapText="1"/>
    </xf>
    <xf numFmtId="49" fontId="24" fillId="4" borderId="3" xfId="24" applyNumberFormat="1" applyFont="1" applyFill="1" applyBorder="1" applyAlignment="1">
      <alignment horizontal="center" vertical="center" wrapText="1"/>
    </xf>
    <xf numFmtId="49" fontId="24" fillId="4" borderId="1" xfId="24" applyNumberFormat="1" applyFont="1" applyFill="1" applyBorder="1" applyAlignment="1">
      <alignment horizontal="center" vertical="center"/>
    </xf>
    <xf numFmtId="49" fontId="24" fillId="4" borderId="4" xfId="24" applyNumberFormat="1" applyFont="1" applyFill="1" applyBorder="1" applyAlignment="1">
      <alignment horizontal="center" vertical="center"/>
    </xf>
    <xf numFmtId="0" fontId="30" fillId="4" borderId="1" xfId="0" applyFont="1" applyFill="1" applyBorder="1" applyAlignment="1">
      <alignment horizontal="justify" vertical="center" wrapText="1"/>
    </xf>
    <xf numFmtId="0" fontId="30" fillId="4" borderId="1" xfId="0" applyFont="1" applyFill="1" applyBorder="1" applyAlignment="1">
      <alignment horizontal="justify" vertical="center"/>
    </xf>
    <xf numFmtId="49" fontId="30" fillId="4" borderId="3" xfId="0" applyNumberFormat="1" applyFont="1" applyFill="1" applyBorder="1" applyAlignment="1">
      <alignment horizontal="center" vertical="center" wrapText="1"/>
    </xf>
    <xf numFmtId="49" fontId="30" fillId="4" borderId="1" xfId="0" applyNumberFormat="1" applyFont="1" applyFill="1" applyBorder="1" applyAlignment="1">
      <alignment horizontal="center" vertical="center" wrapText="1"/>
    </xf>
    <xf numFmtId="49" fontId="30" fillId="4" borderId="4" xfId="0" applyNumberFormat="1" applyFont="1" applyFill="1" applyBorder="1" applyAlignment="1">
      <alignment horizontal="center" vertical="center" wrapText="1"/>
    </xf>
    <xf numFmtId="0" fontId="5" fillId="7" borderId="46"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61" xfId="0" applyFont="1" applyFill="1" applyBorder="1" applyAlignment="1">
      <alignment horizontal="center" vertical="center"/>
    </xf>
    <xf numFmtId="0" fontId="5" fillId="7" borderId="60" xfId="0" applyFont="1" applyFill="1" applyBorder="1" applyAlignment="1">
      <alignment horizontal="center" vertical="center"/>
    </xf>
    <xf numFmtId="0" fontId="4" fillId="0" borderId="47"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4" borderId="3"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4" fillId="4" borderId="4" xfId="0" applyFont="1" applyFill="1" applyBorder="1" applyAlignment="1">
      <alignment horizontal="justify" vertical="center" wrapText="1"/>
    </xf>
    <xf numFmtId="0" fontId="5" fillId="7" borderId="15" xfId="0" applyFont="1" applyFill="1" applyBorder="1" applyAlignment="1">
      <alignment horizontal="center" vertical="center" wrapText="1"/>
    </xf>
    <xf numFmtId="0" fontId="5" fillId="7" borderId="62" xfId="0" applyFont="1" applyFill="1" applyBorder="1" applyAlignment="1">
      <alignment horizontal="center" vertical="center"/>
    </xf>
    <xf numFmtId="0" fontId="5" fillId="7" borderId="59" xfId="0" applyFont="1" applyFill="1" applyBorder="1" applyAlignment="1">
      <alignment horizontal="center" vertical="center"/>
    </xf>
    <xf numFmtId="0" fontId="4" fillId="0" borderId="49"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7" borderId="4" xfId="0" applyFont="1" applyFill="1" applyBorder="1" applyAlignment="1">
      <alignment horizontal="center"/>
    </xf>
    <xf numFmtId="0" fontId="5" fillId="0" borderId="15" xfId="0" applyFont="1" applyFill="1" applyBorder="1" applyAlignment="1">
      <alignment horizontal="center" vertical="center" wrapText="1"/>
    </xf>
    <xf numFmtId="0" fontId="3" fillId="7" borderId="26" xfId="0" applyFont="1" applyFill="1" applyBorder="1" applyAlignment="1" applyProtection="1">
      <alignment horizontal="center" vertical="center" wrapText="1"/>
      <protection locked="0"/>
    </xf>
    <xf numFmtId="0" fontId="3" fillId="7" borderId="0"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3" fillId="7" borderId="28" xfId="0" applyFont="1" applyFill="1" applyBorder="1" applyAlignment="1" applyProtection="1">
      <alignment horizontal="center" vertical="center" wrapText="1"/>
      <protection locked="0"/>
    </xf>
    <xf numFmtId="0" fontId="3" fillId="7" borderId="29" xfId="0" applyFont="1" applyFill="1" applyBorder="1" applyAlignment="1" applyProtection="1">
      <alignment horizontal="center" vertical="center" wrapText="1"/>
      <protection locked="0"/>
    </xf>
    <xf numFmtId="0" fontId="3" fillId="7" borderId="35" xfId="0" applyFont="1" applyFill="1" applyBorder="1" applyAlignment="1" applyProtection="1">
      <alignment horizontal="center" vertical="center" wrapText="1"/>
      <protection locked="0"/>
    </xf>
    <xf numFmtId="0" fontId="24" fillId="4" borderId="22" xfId="0" applyFont="1" applyFill="1" applyBorder="1" applyAlignment="1">
      <alignment horizontal="center" vertical="center"/>
    </xf>
    <xf numFmtId="0" fontId="24" fillId="4" borderId="5" xfId="0" applyFont="1" applyFill="1" applyBorder="1" applyAlignment="1">
      <alignment horizontal="center" vertical="center"/>
    </xf>
    <xf numFmtId="0" fontId="0" fillId="0" borderId="15" xfId="0" applyFill="1" applyBorder="1" applyAlignment="1">
      <alignment horizontal="center"/>
    </xf>
    <xf numFmtId="0" fontId="0" fillId="0" borderId="3" xfId="0" applyFill="1" applyBorder="1" applyAlignment="1">
      <alignment horizontal="center"/>
    </xf>
    <xf numFmtId="0" fontId="0" fillId="0" borderId="16" xfId="0" applyFill="1" applyBorder="1" applyAlignment="1">
      <alignment horizontal="center"/>
    </xf>
    <xf numFmtId="0" fontId="0" fillId="0" borderId="1" xfId="0" applyFill="1" applyBorder="1" applyAlignment="1">
      <alignment horizontal="center"/>
    </xf>
    <xf numFmtId="0" fontId="0" fillId="0" borderId="17" xfId="0" applyFill="1" applyBorder="1" applyAlignment="1">
      <alignment horizontal="center"/>
    </xf>
    <xf numFmtId="0" fontId="0" fillId="0" borderId="4" xfId="0" applyFill="1" applyBorder="1" applyAlignment="1">
      <alignment horizontal="center"/>
    </xf>
    <xf numFmtId="0" fontId="18" fillId="7" borderId="59" xfId="0" applyFont="1" applyFill="1" applyBorder="1" applyAlignment="1">
      <alignment horizontal="left" vertical="center"/>
    </xf>
    <xf numFmtId="0" fontId="18" fillId="7" borderId="60" xfId="0" applyFont="1" applyFill="1" applyBorder="1" applyAlignment="1">
      <alignment horizontal="left" vertical="center"/>
    </xf>
    <xf numFmtId="0" fontId="18" fillId="7" borderId="63" xfId="0" applyFont="1" applyFill="1" applyBorder="1" applyAlignment="1">
      <alignment horizontal="left" vertical="center"/>
    </xf>
    <xf numFmtId="0" fontId="10" fillId="7" borderId="1"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0" fillId="7" borderId="31"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53" xfId="0" applyFont="1" applyFill="1" applyBorder="1" applyAlignment="1">
      <alignment horizontal="center" vertical="center" wrapText="1"/>
    </xf>
    <xf numFmtId="10" fontId="2" fillId="4" borderId="0" xfId="16" applyNumberFormat="1" applyFont="1" applyFill="1" applyBorder="1" applyAlignment="1">
      <alignment horizontal="center" vertical="center"/>
    </xf>
    <xf numFmtId="0" fontId="24" fillId="4" borderId="66" xfId="16" applyFont="1" applyFill="1" applyBorder="1" applyAlignment="1">
      <alignment horizontal="justify" vertical="center" wrapText="1"/>
    </xf>
    <xf numFmtId="0" fontId="24" fillId="4" borderId="49" xfId="16" applyFont="1" applyFill="1" applyBorder="1" applyAlignment="1">
      <alignment horizontal="justify" vertical="center" wrapText="1"/>
    </xf>
    <xf numFmtId="0" fontId="24" fillId="4" borderId="18" xfId="16" applyFont="1" applyFill="1" applyBorder="1" applyAlignment="1">
      <alignment horizontal="justify" vertical="center" wrapText="1"/>
    </xf>
    <xf numFmtId="0" fontId="24" fillId="4" borderId="21" xfId="16" applyFont="1" applyFill="1" applyBorder="1" applyAlignment="1">
      <alignment horizontal="justify" vertical="center"/>
    </xf>
    <xf numFmtId="0" fontId="24" fillId="4" borderId="11" xfId="16" applyFont="1" applyFill="1" applyBorder="1" applyAlignment="1">
      <alignment horizontal="justify" vertical="top" wrapText="1"/>
    </xf>
    <xf numFmtId="0" fontId="24" fillId="4" borderId="11" xfId="16" applyFont="1" applyFill="1" applyBorder="1" applyAlignment="1">
      <alignment horizontal="justify" vertical="top"/>
    </xf>
    <xf numFmtId="0" fontId="24" fillId="4" borderId="11" xfId="0" applyFont="1" applyFill="1" applyBorder="1" applyAlignment="1">
      <alignment horizontal="left" vertical="center" wrapText="1"/>
    </xf>
    <xf numFmtId="0" fontId="24" fillId="4" borderId="11" xfId="0" applyFont="1" applyFill="1" applyBorder="1" applyAlignment="1">
      <alignment horizontal="left" vertical="center"/>
    </xf>
    <xf numFmtId="0" fontId="24" fillId="4" borderId="48" xfId="0" applyFont="1" applyFill="1" applyBorder="1" applyAlignment="1">
      <alignment horizontal="left" vertical="center" wrapText="1"/>
    </xf>
    <xf numFmtId="0" fontId="24" fillId="4" borderId="49" xfId="0" applyFont="1" applyFill="1" applyBorder="1" applyAlignment="1">
      <alignment horizontal="left" vertical="center"/>
    </xf>
    <xf numFmtId="0" fontId="24" fillId="4" borderId="48" xfId="0" applyFont="1" applyFill="1" applyBorder="1" applyAlignment="1">
      <alignment vertical="center" wrapText="1"/>
    </xf>
    <xf numFmtId="0" fontId="24" fillId="4" borderId="49" xfId="0" applyFont="1" applyFill="1" applyBorder="1" applyAlignment="1">
      <alignment vertical="center"/>
    </xf>
    <xf numFmtId="0" fontId="2" fillId="6" borderId="10" xfId="16" applyFont="1" applyFill="1" applyBorder="1" applyAlignment="1">
      <alignment horizontal="center" vertical="center" wrapText="1"/>
    </xf>
    <xf numFmtId="0" fontId="2" fillId="6" borderId="12" xfId="16" applyFont="1" applyFill="1" applyBorder="1" applyAlignment="1">
      <alignment horizontal="center" vertical="center" wrapText="1"/>
    </xf>
    <xf numFmtId="0" fontId="30" fillId="4" borderId="65" xfId="16" applyFont="1" applyFill="1" applyBorder="1" applyAlignment="1">
      <alignment horizontal="justify" vertical="center" wrapText="1"/>
    </xf>
    <xf numFmtId="0" fontId="30" fillId="4" borderId="20" xfId="16" applyFont="1" applyFill="1" applyBorder="1" applyAlignment="1">
      <alignment horizontal="justify" vertical="center" wrapText="1"/>
    </xf>
    <xf numFmtId="49" fontId="24" fillId="4" borderId="18" xfId="16" applyNumberFormat="1" applyFont="1" applyFill="1" applyBorder="1" applyAlignment="1">
      <alignment horizontal="justify" vertical="center" wrapText="1"/>
    </xf>
    <xf numFmtId="49" fontId="24" fillId="4" borderId="20" xfId="16" applyNumberFormat="1" applyFont="1" applyFill="1" applyBorder="1" applyAlignment="1">
      <alignment horizontal="justify" vertical="center" wrapText="1"/>
    </xf>
    <xf numFmtId="0" fontId="24" fillId="4" borderId="20" xfId="16" applyFont="1" applyFill="1" applyBorder="1" applyAlignment="1">
      <alignment horizontal="justify" vertical="center" wrapText="1"/>
    </xf>
    <xf numFmtId="0" fontId="2" fillId="6" borderId="17" xfId="16" applyFont="1" applyFill="1" applyBorder="1" applyAlignment="1">
      <alignment horizontal="center" vertical="center" wrapText="1"/>
    </xf>
    <xf numFmtId="0" fontId="2" fillId="6" borderId="4" xfId="16" applyFont="1" applyFill="1" applyBorder="1" applyAlignment="1">
      <alignment horizontal="center" vertical="center" wrapText="1"/>
    </xf>
    <xf numFmtId="0" fontId="2" fillId="6" borderId="37" xfId="16" applyFont="1" applyFill="1" applyBorder="1" applyAlignment="1">
      <alignment horizontal="center" vertical="center" wrapText="1"/>
    </xf>
    <xf numFmtId="9" fontId="2" fillId="4" borderId="46" xfId="23" applyNumberFormat="1" applyFont="1" applyFill="1" applyBorder="1" applyAlignment="1" applyProtection="1">
      <alignment horizontal="center" vertical="center" wrapText="1"/>
      <protection locked="0"/>
    </xf>
    <xf numFmtId="9" fontId="2" fillId="4" borderId="45" xfId="23" applyNumberFormat="1" applyFont="1" applyFill="1" applyBorder="1" applyAlignment="1" applyProtection="1">
      <alignment horizontal="center" vertical="center" wrapText="1"/>
      <protection locked="0"/>
    </xf>
    <xf numFmtId="0" fontId="42"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5" xfId="0" applyFont="1" applyBorder="1" applyAlignment="1">
      <alignment horizontal="center" vertical="center" wrapText="1"/>
    </xf>
    <xf numFmtId="169" fontId="2" fillId="4" borderId="18" xfId="23" applyNumberFormat="1" applyFont="1" applyFill="1" applyBorder="1" applyAlignment="1" applyProtection="1">
      <alignment horizontal="center" vertical="center" wrapText="1"/>
      <protection locked="0"/>
    </xf>
    <xf numFmtId="169" fontId="2" fillId="4" borderId="57" xfId="23" applyNumberFormat="1" applyFont="1" applyFill="1" applyBorder="1" applyAlignment="1" applyProtection="1">
      <alignment horizontal="center" vertical="center" wrapText="1"/>
      <protection locked="0"/>
    </xf>
    <xf numFmtId="9" fontId="2" fillId="4" borderId="1" xfId="23" applyFont="1" applyFill="1" applyBorder="1" applyAlignment="1" applyProtection="1">
      <alignment horizontal="center" vertical="center" wrapText="1"/>
      <protection locked="0"/>
    </xf>
    <xf numFmtId="169" fontId="2" fillId="4" borderId="64" xfId="23" applyNumberFormat="1" applyFont="1" applyFill="1" applyBorder="1" applyAlignment="1" applyProtection="1">
      <alignment horizontal="center" vertical="center" wrapText="1"/>
      <protection locked="0"/>
    </xf>
    <xf numFmtId="169" fontId="2" fillId="4" borderId="50" xfId="23" applyNumberFormat="1" applyFont="1" applyFill="1" applyBorder="1" applyAlignment="1" applyProtection="1">
      <alignment horizontal="center" vertical="center" wrapText="1"/>
      <protection locked="0"/>
    </xf>
    <xf numFmtId="169" fontId="2" fillId="4" borderId="20" xfId="23" applyNumberFormat="1" applyFont="1" applyFill="1" applyBorder="1" applyAlignment="1" applyProtection="1">
      <alignment horizontal="center" vertical="center" wrapText="1"/>
      <protection locked="0"/>
    </xf>
    <xf numFmtId="0" fontId="42" fillId="4" borderId="16" xfId="0" applyFont="1" applyFill="1" applyBorder="1" applyAlignment="1">
      <alignment horizontal="center" vertical="center" wrapText="1"/>
    </xf>
    <xf numFmtId="0" fontId="4" fillId="4" borderId="1" xfId="16" applyFont="1" applyFill="1" applyBorder="1" applyAlignment="1">
      <alignment horizontal="center" vertical="center" wrapText="1"/>
    </xf>
    <xf numFmtId="10" fontId="2" fillId="4" borderId="45" xfId="0" applyNumberFormat="1" applyFont="1" applyFill="1" applyBorder="1" applyAlignment="1" applyProtection="1">
      <alignment horizontal="center" vertical="center" wrapText="1"/>
      <protection locked="0"/>
    </xf>
    <xf numFmtId="10" fontId="2" fillId="4" borderId="50" xfId="0" applyNumberFormat="1" applyFont="1" applyFill="1" applyBorder="1" applyAlignment="1" applyProtection="1">
      <alignment horizontal="center" vertical="center" wrapText="1"/>
      <protection locked="0"/>
    </xf>
    <xf numFmtId="0" fontId="4" fillId="4" borderId="42" xfId="16" applyFont="1" applyFill="1" applyBorder="1" applyAlignment="1">
      <alignment horizontal="center" vertical="center" wrapText="1"/>
    </xf>
    <xf numFmtId="0" fontId="4" fillId="4" borderId="16" xfId="16" applyFont="1" applyFill="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169" fontId="2" fillId="4" borderId="1" xfId="23" applyNumberFormat="1" applyFont="1" applyFill="1" applyBorder="1" applyAlignment="1" applyProtection="1">
      <alignment horizontal="center" vertical="center" wrapText="1"/>
      <protection locked="0"/>
    </xf>
    <xf numFmtId="169" fontId="2" fillId="4" borderId="2" xfId="23" applyNumberFormat="1" applyFont="1" applyFill="1" applyBorder="1" applyAlignment="1" applyProtection="1">
      <alignment horizontal="center" vertical="center" wrapText="1"/>
      <protection locked="0"/>
    </xf>
    <xf numFmtId="10" fontId="2" fillId="4" borderId="5" xfId="0" applyNumberFormat="1" applyFont="1" applyFill="1" applyBorder="1" applyAlignment="1" applyProtection="1">
      <alignment horizontal="center" vertical="center" wrapText="1"/>
      <protection locked="0"/>
    </xf>
    <xf numFmtId="10" fontId="2" fillId="4" borderId="1" xfId="0" applyNumberFormat="1" applyFont="1" applyFill="1" applyBorder="1" applyAlignment="1" applyProtection="1">
      <alignment horizontal="center" vertical="center" wrapText="1"/>
      <protection locked="0"/>
    </xf>
    <xf numFmtId="10" fontId="2" fillId="4" borderId="2" xfId="0" applyNumberFormat="1" applyFont="1" applyFill="1" applyBorder="1" applyAlignment="1" applyProtection="1">
      <alignment horizontal="center" vertical="center" wrapText="1"/>
      <protection locked="0"/>
    </xf>
    <xf numFmtId="10" fontId="2" fillId="4" borderId="22" xfId="0" applyNumberFormat="1" applyFont="1" applyFill="1" applyBorder="1" applyAlignment="1" applyProtection="1">
      <alignment horizontal="center" vertical="center" wrapText="1"/>
      <protection locked="0"/>
    </xf>
    <xf numFmtId="169" fontId="2" fillId="4" borderId="5" xfId="23" applyNumberFormat="1" applyFont="1" applyFill="1" applyBorder="1" applyAlignment="1" applyProtection="1">
      <alignment horizontal="center" vertical="center" wrapText="1"/>
      <protection locked="0"/>
    </xf>
    <xf numFmtId="9" fontId="2" fillId="4" borderId="5" xfId="23" applyFont="1" applyFill="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4" fillId="4" borderId="36" xfId="16" applyFont="1" applyFill="1" applyBorder="1" applyAlignment="1">
      <alignment horizontal="center" vertical="center" wrapText="1"/>
    </xf>
    <xf numFmtId="0" fontId="4" fillId="4" borderId="5" xfId="16" applyFont="1" applyFill="1" applyBorder="1" applyAlignment="1">
      <alignment horizontal="center" vertical="center" wrapText="1"/>
    </xf>
    <xf numFmtId="0" fontId="15" fillId="0" borderId="3"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4" fillId="4" borderId="2" xfId="16" applyFont="1" applyFill="1" applyBorder="1" applyAlignment="1">
      <alignment horizontal="center" vertical="center" wrapText="1"/>
    </xf>
    <xf numFmtId="0" fontId="4" fillId="4" borderId="22" xfId="16" applyFont="1" applyFill="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2" fillId="6" borderId="3" xfId="16" applyFont="1" applyFill="1" applyBorder="1" applyAlignment="1">
      <alignment horizontal="center" vertical="center" wrapText="1"/>
    </xf>
    <xf numFmtId="0" fontId="4" fillId="0" borderId="15" xfId="16" applyBorder="1"/>
    <xf numFmtId="0" fontId="4" fillId="0" borderId="3" xfId="16" applyBorder="1"/>
    <xf numFmtId="0" fontId="4" fillId="0" borderId="16" xfId="16" applyBorder="1"/>
    <xf numFmtId="0" fontId="4" fillId="0" borderId="1" xfId="16" applyBorder="1"/>
    <xf numFmtId="0" fontId="4" fillId="0" borderId="17" xfId="16" applyBorder="1"/>
    <xf numFmtId="0" fontId="4" fillId="0" borderId="4" xfId="16" applyBorder="1"/>
    <xf numFmtId="0" fontId="22" fillId="6" borderId="3"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2" fillId="6" borderId="36" xfId="16" applyFont="1" applyFill="1" applyBorder="1" applyAlignment="1">
      <alignment horizontal="center" vertical="center" wrapText="1"/>
    </xf>
    <xf numFmtId="0" fontId="15" fillId="6" borderId="14" xfId="16" applyFont="1" applyFill="1" applyBorder="1" applyAlignment="1">
      <alignment horizontal="center" vertical="center" wrapText="1"/>
    </xf>
    <xf numFmtId="0" fontId="15" fillId="6" borderId="39" xfId="16" applyFont="1" applyFill="1" applyBorder="1" applyAlignment="1">
      <alignment horizontal="center" vertical="center" wrapText="1"/>
    </xf>
    <xf numFmtId="0" fontId="2" fillId="6" borderId="23" xfId="16" applyFont="1" applyFill="1" applyBorder="1" applyAlignment="1">
      <alignment horizontal="center" vertical="center" wrapText="1"/>
    </xf>
    <xf numFmtId="0" fontId="2" fillId="6" borderId="28" xfId="16" applyFont="1" applyFill="1" applyBorder="1" applyAlignment="1">
      <alignment horizontal="center" vertical="center" wrapText="1"/>
    </xf>
    <xf numFmtId="0" fontId="42" fillId="0" borderId="1" xfId="0" applyFont="1" applyBorder="1" applyAlignment="1">
      <alignment horizontal="center" vertical="center" wrapText="1"/>
    </xf>
    <xf numFmtId="0" fontId="4" fillId="0" borderId="15" xfId="16" applyFont="1" applyFill="1" applyBorder="1" applyAlignment="1">
      <alignment horizontal="center" vertical="center" wrapText="1"/>
    </xf>
    <xf numFmtId="0" fontId="4" fillId="0" borderId="16" xfId="16" applyFont="1" applyFill="1" applyBorder="1" applyAlignment="1">
      <alignment horizontal="center" vertical="center" wrapText="1"/>
    </xf>
    <xf numFmtId="0" fontId="4" fillId="0" borderId="19" xfId="16"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33" fillId="7" borderId="4" xfId="19" applyFont="1" applyFill="1" applyBorder="1" applyAlignment="1">
      <alignment horizontal="center" vertical="center" wrapText="1"/>
    </xf>
    <xf numFmtId="0" fontId="33" fillId="7" borderId="12" xfId="19" applyFont="1" applyFill="1" applyBorder="1" applyAlignment="1">
      <alignment horizontal="center" vertical="center" wrapText="1"/>
    </xf>
    <xf numFmtId="0" fontId="15" fillId="7" borderId="42" xfId="19" applyFont="1" applyFill="1" applyBorder="1" applyAlignment="1">
      <alignment horizontal="center" vertical="center" wrapText="1"/>
    </xf>
    <xf numFmtId="0" fontId="15" fillId="7" borderId="17" xfId="19" applyFont="1" applyFill="1" applyBorder="1" applyAlignment="1">
      <alignment horizontal="center" vertical="center" wrapText="1"/>
    </xf>
    <xf numFmtId="0" fontId="15" fillId="7" borderId="5" xfId="19" applyFont="1" applyFill="1" applyBorder="1" applyAlignment="1">
      <alignment horizontal="center" vertical="center" wrapText="1"/>
    </xf>
    <xf numFmtId="0" fontId="15" fillId="7" borderId="4" xfId="19" applyFont="1" applyFill="1" applyBorder="1" applyAlignment="1">
      <alignment horizontal="center" vertical="center" wrapText="1"/>
    </xf>
    <xf numFmtId="0" fontId="15" fillId="7" borderId="14" xfId="19" applyFont="1" applyFill="1" applyBorder="1" applyAlignment="1">
      <alignment horizontal="center" vertical="center" wrapText="1"/>
    </xf>
    <xf numFmtId="0" fontId="15" fillId="7" borderId="32" xfId="19" applyFont="1" applyFill="1" applyBorder="1" applyAlignment="1">
      <alignment horizontal="center" vertical="center" wrapText="1"/>
    </xf>
    <xf numFmtId="0" fontId="15" fillId="7" borderId="20" xfId="19" applyFont="1" applyFill="1" applyBorder="1" applyAlignment="1">
      <alignment horizontal="center" vertical="center" wrapText="1"/>
    </xf>
    <xf numFmtId="0" fontId="4" fillId="0" borderId="15" xfId="19" applyBorder="1" applyAlignment="1">
      <alignment horizontal="center"/>
    </xf>
    <xf numFmtId="0" fontId="4" fillId="0" borderId="3" xfId="19" applyBorder="1" applyAlignment="1">
      <alignment horizontal="center"/>
    </xf>
    <xf numFmtId="0" fontId="4" fillId="0" borderId="16" xfId="19" applyBorder="1" applyAlignment="1">
      <alignment horizontal="center"/>
    </xf>
    <xf numFmtId="0" fontId="4" fillId="0" borderId="1" xfId="19" applyBorder="1" applyAlignment="1">
      <alignment horizontal="center"/>
    </xf>
    <xf numFmtId="0" fontId="4" fillId="0" borderId="17" xfId="19" applyBorder="1" applyAlignment="1">
      <alignment horizontal="center"/>
    </xf>
    <xf numFmtId="0" fontId="4" fillId="0" borderId="4" xfId="19" applyBorder="1" applyAlignment="1">
      <alignment horizontal="center"/>
    </xf>
    <xf numFmtId="0" fontId="32" fillId="7" borderId="3" xfId="19" applyFont="1" applyFill="1" applyBorder="1" applyAlignment="1">
      <alignment horizontal="center" vertical="center" wrapText="1"/>
    </xf>
    <xf numFmtId="0" fontId="32" fillId="7" borderId="10" xfId="19" applyFont="1" applyFill="1" applyBorder="1" applyAlignment="1">
      <alignment horizontal="center" vertical="center" wrapText="1"/>
    </xf>
    <xf numFmtId="0" fontId="32" fillId="7" borderId="1" xfId="19" applyFont="1" applyFill="1" applyBorder="1" applyAlignment="1">
      <alignment horizontal="center" vertical="center" wrapText="1"/>
    </xf>
    <xf numFmtId="0" fontId="32" fillId="7" borderId="11" xfId="19" applyFont="1" applyFill="1" applyBorder="1" applyAlignment="1">
      <alignment horizontal="center" vertical="center" wrapText="1"/>
    </xf>
    <xf numFmtId="0" fontId="33" fillId="7" borderId="1" xfId="19" applyFont="1" applyFill="1" applyBorder="1" applyAlignment="1">
      <alignment horizontal="center" vertical="center" wrapText="1"/>
    </xf>
    <xf numFmtId="0" fontId="33" fillId="7" borderId="11" xfId="19" applyFont="1" applyFill="1" applyBorder="1" applyAlignment="1">
      <alignment horizontal="center" vertical="center" wrapText="1"/>
    </xf>
    <xf numFmtId="0" fontId="32" fillId="7" borderId="4" xfId="19" applyFont="1" applyFill="1" applyBorder="1" applyAlignment="1">
      <alignment horizontal="center" vertical="center" wrapText="1"/>
    </xf>
    <xf numFmtId="0" fontId="4" fillId="0" borderId="4" xfId="0" applyFont="1" applyBorder="1" applyAlignment="1">
      <alignment horizontal="center" vertical="center" wrapText="1"/>
    </xf>
    <xf numFmtId="174" fontId="0" fillId="0" borderId="20"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56" xfId="0" applyBorder="1" applyAlignment="1">
      <alignment horizontal="center" vertical="center"/>
    </xf>
    <xf numFmtId="0" fontId="17" fillId="0" borderId="3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53" xfId="0" applyFont="1" applyFill="1" applyBorder="1" applyAlignment="1">
      <alignment horizontal="center" vertical="center" wrapText="1"/>
    </xf>
    <xf numFmtId="3" fontId="39" fillId="0" borderId="36" xfId="0" applyNumberFormat="1" applyFont="1" applyFill="1" applyBorder="1" applyAlignment="1">
      <alignment horizontal="center" vertical="center" wrapText="1"/>
    </xf>
    <xf numFmtId="3" fontId="39" fillId="0" borderId="22" xfId="0" applyNumberFormat="1" applyFont="1" applyFill="1" applyBorder="1" applyAlignment="1">
      <alignment horizontal="center" vertical="center" wrapText="1"/>
    </xf>
    <xf numFmtId="3" fontId="39" fillId="0" borderId="37" xfId="0"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4" fillId="0" borderId="36" xfId="0" applyNumberFormat="1" applyFont="1" applyFill="1" applyBorder="1" applyAlignment="1">
      <alignment horizontal="center" vertical="center" wrapText="1"/>
    </xf>
    <xf numFmtId="3" fontId="4" fillId="0" borderId="22"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0" fillId="0" borderId="55" xfId="0" applyBorder="1" applyAlignment="1">
      <alignment horizontal="center" vertical="center"/>
    </xf>
    <xf numFmtId="0" fontId="17" fillId="0" borderId="25"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5" fillId="7" borderId="16" xfId="19" applyFont="1" applyFill="1" applyBorder="1" applyAlignment="1">
      <alignment horizontal="center" vertical="center" wrapText="1"/>
    </xf>
    <xf numFmtId="0" fontId="15" fillId="7" borderId="1" xfId="19" applyFont="1" applyFill="1" applyBorder="1" applyAlignment="1">
      <alignment horizontal="center" vertical="center" wrapText="1"/>
    </xf>
    <xf numFmtId="0" fontId="2" fillId="7" borderId="46"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40" xfId="0" applyFont="1" applyFill="1" applyBorder="1" applyAlignment="1">
      <alignment horizontal="center" vertical="center" wrapText="1"/>
    </xf>
    <xf numFmtId="0" fontId="2" fillId="7" borderId="45"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7" borderId="38"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2" fillId="7" borderId="41" xfId="0" applyFont="1" applyFill="1" applyBorder="1" applyAlignment="1">
      <alignment horizontal="center" vertical="center" wrapText="1"/>
    </xf>
    <xf numFmtId="0" fontId="11" fillId="0" borderId="0" xfId="19" applyFont="1" applyAlignment="1">
      <alignment horizontal="right"/>
    </xf>
    <xf numFmtId="0" fontId="10" fillId="0" borderId="0" xfId="0" applyFont="1" applyFill="1" applyBorder="1" applyAlignment="1">
      <alignment horizontal="right" vertical="center"/>
    </xf>
  </cellXfs>
  <cellStyles count="34">
    <cellStyle name="Coma 2" xfId="1" xr:uid="{00000000-0005-0000-0000-000000000000}"/>
    <cellStyle name="Coma 2 2" xfId="2" xr:uid="{00000000-0005-0000-0000-000001000000}"/>
    <cellStyle name="Millares" xfId="3" builtinId="3"/>
    <cellStyle name="Millares 2" xfId="4" xr:uid="{00000000-0005-0000-0000-000003000000}"/>
    <cellStyle name="Millares 2 2" xfId="5" xr:uid="{00000000-0005-0000-0000-000004000000}"/>
    <cellStyle name="Millares 3" xfId="6" xr:uid="{00000000-0005-0000-0000-000005000000}"/>
    <cellStyle name="Millares 3 2" xfId="7" xr:uid="{00000000-0005-0000-0000-000006000000}"/>
    <cellStyle name="Millares 4" xfId="8" xr:uid="{00000000-0005-0000-0000-000007000000}"/>
    <cellStyle name="Moneda" xfId="9" builtinId="4"/>
    <cellStyle name="Moneda 2" xfId="10" xr:uid="{00000000-0005-0000-0000-000009000000}"/>
    <cellStyle name="Moneda 2 2" xfId="11" xr:uid="{00000000-0005-0000-0000-00000A000000}"/>
    <cellStyle name="Moneda 2 2 2" xfId="12" xr:uid="{00000000-0005-0000-0000-00000B000000}"/>
    <cellStyle name="Moneda 2 3" xfId="13" xr:uid="{00000000-0005-0000-0000-00000C000000}"/>
    <cellStyle name="Moneda 2 3 2" xfId="27" xr:uid="{00000000-0005-0000-0000-00000D000000}"/>
    <cellStyle name="Moneda 2 3 2 2" xfId="31" xr:uid="{00000000-0005-0000-0000-00000E000000}"/>
    <cellStyle name="Moneda 2 3 3" xfId="29" xr:uid="{00000000-0005-0000-0000-00000F000000}"/>
    <cellStyle name="Moneda 2 3 3 2" xfId="33" xr:uid="{00000000-0005-0000-0000-000010000000}"/>
    <cellStyle name="Moneda 2 3 4" xfId="30" xr:uid="{00000000-0005-0000-0000-000011000000}"/>
    <cellStyle name="Moneda 3" xfId="14" xr:uid="{00000000-0005-0000-0000-000012000000}"/>
    <cellStyle name="Moneda 3 2" xfId="28" xr:uid="{00000000-0005-0000-0000-000013000000}"/>
    <cellStyle name="Moneda 3 2 2" xfId="32" xr:uid="{00000000-0005-0000-0000-000014000000}"/>
    <cellStyle name="Moneda 4" xfId="15" xr:uid="{00000000-0005-0000-0000-000015000000}"/>
    <cellStyle name="Normal" xfId="0" builtinId="0"/>
    <cellStyle name="Normal 2" xfId="16" xr:uid="{00000000-0005-0000-0000-000017000000}"/>
    <cellStyle name="Normal 2 10" xfId="17" xr:uid="{00000000-0005-0000-0000-000018000000}"/>
    <cellStyle name="Normal 3" xfId="18" xr:uid="{00000000-0005-0000-0000-000019000000}"/>
    <cellStyle name="Normal 3 2" xfId="19" xr:uid="{00000000-0005-0000-0000-00001A000000}"/>
    <cellStyle name="Normal 4 2" xfId="20" xr:uid="{00000000-0005-0000-0000-00001B000000}"/>
    <cellStyle name="Porcentaje" xfId="21" builtinId="5"/>
    <cellStyle name="Porcentaje 2" xfId="24" xr:uid="{00000000-0005-0000-0000-00001D000000}"/>
    <cellStyle name="Porcentaje 3" xfId="25" xr:uid="{00000000-0005-0000-0000-00001E000000}"/>
    <cellStyle name="Porcentaje 4" xfId="26" xr:uid="{00000000-0005-0000-0000-00001F000000}"/>
    <cellStyle name="Porcentual 2" xfId="22" xr:uid="{00000000-0005-0000-0000-000020000000}"/>
    <cellStyle name="Porcentual 2 2" xfId="23" xr:uid="{00000000-0005-0000-0000-000021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148590</xdr:colOff>
      <xdr:row>1</xdr:row>
      <xdr:rowOff>236220</xdr:rowOff>
    </xdr:from>
    <xdr:to>
      <xdr:col>4</xdr:col>
      <xdr:colOff>1234440</xdr:colOff>
      <xdr:row>4</xdr:row>
      <xdr:rowOff>320040</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3230" y="510540"/>
          <a:ext cx="1695450" cy="1287780"/>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802822</xdr:colOff>
      <xdr:row>0</xdr:row>
      <xdr:rowOff>357867</xdr:rowOff>
    </xdr:from>
    <xdr:to>
      <xdr:col>2</xdr:col>
      <xdr:colOff>1326697</xdr:colOff>
      <xdr:row>3</xdr:row>
      <xdr:rowOff>108856</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60072" y="357867"/>
          <a:ext cx="1353911" cy="98923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200024</xdr:rowOff>
    </xdr:from>
    <xdr:to>
      <xdr:col>1</xdr:col>
      <xdr:colOff>1113486</xdr:colOff>
      <xdr:row>2</xdr:row>
      <xdr:rowOff>321971</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4"/>
          <a:ext cx="1809213" cy="913461"/>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895350</xdr:colOff>
      <xdr:row>0</xdr:row>
      <xdr:rowOff>0</xdr:rowOff>
    </xdr:from>
    <xdr:to>
      <xdr:col>2</xdr:col>
      <xdr:colOff>1009650</xdr:colOff>
      <xdr:row>3</xdr:row>
      <xdr:rowOff>57150</xdr:rowOff>
    </xdr:to>
    <xdr:pic>
      <xdr:nvPicPr>
        <xdr:cNvPr id="2" name="Imagen 1">
          <a:extLst>
            <a:ext uri="{FF2B5EF4-FFF2-40B4-BE49-F238E27FC236}">
              <a16:creationId xmlns:a16="http://schemas.microsoft.com/office/drawing/2014/main" id="{3D29D178-E434-49DC-9ECF-22C2341328F8}"/>
            </a:ext>
          </a:extLst>
        </xdr:cNvPr>
        <xdr:cNvPicPr>
          <a:picLocks noChangeAspect="1"/>
        </xdr:cNvPicPr>
      </xdr:nvPicPr>
      <xdr:blipFill>
        <a:blip xmlns:r="http://schemas.openxmlformats.org/officeDocument/2006/relationships" r:embed="rId1"/>
        <a:stretch>
          <a:fillRect/>
        </a:stretch>
      </xdr:blipFill>
      <xdr:spPr>
        <a:xfrm>
          <a:off x="1657350" y="0"/>
          <a:ext cx="2762250" cy="628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ola.rodriguez/Documents/0097-2018/0097-2018/Julio/Revisi&#243;nActualizaci&#243;nSeguimiento/1029_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sheetData sheetId="1">
        <row r="9">
          <cell r="H9">
            <v>4</v>
          </cell>
          <cell r="S9">
            <v>1</v>
          </cell>
          <cell r="U9">
            <v>1</v>
          </cell>
          <cell r="AK9">
            <v>0.19</v>
          </cell>
          <cell r="AL9">
            <v>0.46</v>
          </cell>
          <cell r="AM9"/>
          <cell r="AN9"/>
        </row>
        <row r="10">
          <cell r="H10">
            <v>649221030</v>
          </cell>
          <cell r="S10">
            <v>60082000</v>
          </cell>
          <cell r="U10">
            <v>60082000</v>
          </cell>
          <cell r="AK10">
            <v>60081800</v>
          </cell>
          <cell r="AL10">
            <v>60081800</v>
          </cell>
          <cell r="AM10"/>
          <cell r="AN10"/>
        </row>
        <row r="11">
          <cell r="H11"/>
          <cell r="U11"/>
          <cell r="AK11"/>
          <cell r="AL11"/>
          <cell r="AM11"/>
          <cell r="AN11"/>
        </row>
        <row r="12">
          <cell r="S12">
            <v>5962667</v>
          </cell>
          <cell r="U12">
            <v>5962667</v>
          </cell>
          <cell r="AK12">
            <v>5962667</v>
          </cell>
          <cell r="AL12">
            <v>5962667</v>
          </cell>
          <cell r="AM12"/>
          <cell r="AN12"/>
        </row>
        <row r="15">
          <cell r="H15">
            <v>6</v>
          </cell>
          <cell r="S15">
            <v>2</v>
          </cell>
          <cell r="U15">
            <v>2</v>
          </cell>
          <cell r="AK15">
            <v>0.4</v>
          </cell>
          <cell r="AL15">
            <v>1</v>
          </cell>
          <cell r="AM15"/>
          <cell r="AN15"/>
        </row>
        <row r="16">
          <cell r="H16">
            <v>477004774</v>
          </cell>
          <cell r="S16">
            <v>93148000</v>
          </cell>
          <cell r="U16">
            <v>93148000</v>
          </cell>
          <cell r="AK16">
            <v>40908000</v>
          </cell>
          <cell r="AL16">
            <v>40908000</v>
          </cell>
          <cell r="AM16"/>
          <cell r="AN16"/>
        </row>
        <row r="17">
          <cell r="S17"/>
          <cell r="U17"/>
          <cell r="AK17"/>
          <cell r="AL17"/>
          <cell r="AM17"/>
          <cell r="AN17"/>
        </row>
        <row r="18">
          <cell r="S18">
            <v>8554100</v>
          </cell>
          <cell r="U18">
            <v>8554100</v>
          </cell>
          <cell r="AK18">
            <v>8554100</v>
          </cell>
          <cell r="AL18">
            <v>8554100</v>
          </cell>
          <cell r="AM18"/>
          <cell r="AN18"/>
        </row>
        <row r="21">
          <cell r="H21">
            <v>10</v>
          </cell>
          <cell r="S21">
            <v>2</v>
          </cell>
          <cell r="U21">
            <v>2</v>
          </cell>
          <cell r="AK21">
            <v>0.5</v>
          </cell>
          <cell r="AL21">
            <v>1</v>
          </cell>
          <cell r="AM21"/>
          <cell r="AN21"/>
        </row>
        <row r="22">
          <cell r="H22">
            <v>5394054447</v>
          </cell>
          <cell r="S22">
            <v>1323082000</v>
          </cell>
          <cell r="U22">
            <v>1323082000</v>
          </cell>
          <cell r="AK22">
            <v>1059165000</v>
          </cell>
          <cell r="AL22">
            <v>1059185400</v>
          </cell>
          <cell r="AM22"/>
          <cell r="AN22"/>
        </row>
        <row r="23">
          <cell r="S23"/>
          <cell r="U23"/>
          <cell r="AK23"/>
          <cell r="AL23"/>
          <cell r="AM23"/>
          <cell r="AN23"/>
        </row>
        <row r="24">
          <cell r="S24">
            <v>79725568</v>
          </cell>
          <cell r="U24">
            <v>79581500</v>
          </cell>
          <cell r="AK24">
            <v>68968933</v>
          </cell>
          <cell r="AL24">
            <v>77325733</v>
          </cell>
          <cell r="AM24"/>
          <cell r="AN24"/>
        </row>
        <row r="27">
          <cell r="H27">
            <v>10</v>
          </cell>
          <cell r="S27">
            <v>3</v>
          </cell>
          <cell r="U27">
            <v>3</v>
          </cell>
          <cell r="AK27">
            <v>0.64</v>
          </cell>
          <cell r="AL27">
            <v>1.4</v>
          </cell>
          <cell r="AM27"/>
          <cell r="AN27"/>
        </row>
        <row r="28">
          <cell r="H28">
            <v>1103497977</v>
          </cell>
          <cell r="S28">
            <v>229241000</v>
          </cell>
          <cell r="U28">
            <v>229241000</v>
          </cell>
          <cell r="AK28">
            <v>188910000</v>
          </cell>
          <cell r="AL28">
            <v>188910000</v>
          </cell>
          <cell r="AM28"/>
          <cell r="AN28"/>
        </row>
        <row r="29">
          <cell r="S29"/>
          <cell r="U29"/>
          <cell r="AK29"/>
          <cell r="AL29"/>
          <cell r="AM29"/>
          <cell r="AN29"/>
        </row>
        <row r="30">
          <cell r="S30">
            <v>13967066</v>
          </cell>
          <cell r="U30">
            <v>13967066</v>
          </cell>
          <cell r="AK30">
            <v>13967066</v>
          </cell>
          <cell r="AL30">
            <v>13967066</v>
          </cell>
          <cell r="AM30"/>
          <cell r="AN30"/>
        </row>
        <row r="33">
          <cell r="H33">
            <v>14</v>
          </cell>
          <cell r="S33">
            <v>4</v>
          </cell>
          <cell r="U33">
            <v>4</v>
          </cell>
          <cell r="AK33">
            <v>1</v>
          </cell>
          <cell r="AL33">
            <v>2</v>
          </cell>
          <cell r="AM33"/>
          <cell r="AN33"/>
        </row>
        <row r="34">
          <cell r="H34">
            <v>1926398020</v>
          </cell>
          <cell r="S34">
            <v>437659000</v>
          </cell>
          <cell r="U34">
            <v>437659000</v>
          </cell>
          <cell r="AK34">
            <v>405935200</v>
          </cell>
          <cell r="AL34">
            <v>405935200</v>
          </cell>
          <cell r="AM34"/>
          <cell r="AN34"/>
        </row>
        <row r="35">
          <cell r="S35"/>
          <cell r="U35"/>
          <cell r="AK35"/>
          <cell r="AL35"/>
          <cell r="AM35"/>
          <cell r="AN35"/>
        </row>
        <row r="36">
          <cell r="S36">
            <v>25113733</v>
          </cell>
          <cell r="U36">
            <v>22986466</v>
          </cell>
          <cell r="AK36">
            <v>22986466</v>
          </cell>
          <cell r="AL36">
            <v>22986466</v>
          </cell>
          <cell r="AM36"/>
          <cell r="AN36"/>
        </row>
        <row r="39">
          <cell r="H39">
            <v>24</v>
          </cell>
          <cell r="S39">
            <v>6</v>
          </cell>
          <cell r="U39">
            <v>6</v>
          </cell>
          <cell r="AK39">
            <v>1</v>
          </cell>
          <cell r="AL39">
            <v>3</v>
          </cell>
          <cell r="AM39"/>
          <cell r="AN39"/>
        </row>
        <row r="40">
          <cell r="H40">
            <v>954446386</v>
          </cell>
          <cell r="S40">
            <v>156788000</v>
          </cell>
          <cell r="U40">
            <v>156788000</v>
          </cell>
          <cell r="AK40">
            <v>93515000</v>
          </cell>
          <cell r="AL40">
            <v>93515000</v>
          </cell>
          <cell r="AM40"/>
          <cell r="AN40"/>
        </row>
        <row r="41">
          <cell r="S41"/>
          <cell r="U41"/>
          <cell r="AK41"/>
          <cell r="AL41"/>
          <cell r="AM41"/>
          <cell r="AN41"/>
        </row>
        <row r="42">
          <cell r="S42">
            <v>14781100</v>
          </cell>
          <cell r="U42">
            <v>14781100</v>
          </cell>
          <cell r="AK42">
            <v>10614467</v>
          </cell>
          <cell r="AL42">
            <v>10614467</v>
          </cell>
          <cell r="AM42"/>
          <cell r="AN42"/>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5"/>
  <sheetViews>
    <sheetView topLeftCell="J7" zoomScale="41" zoomScaleNormal="41" workbookViewId="0">
      <selection activeCell="BA14" sqref="BA14"/>
    </sheetView>
  </sheetViews>
  <sheetFormatPr baseColWidth="10" defaultColWidth="11.42578125" defaultRowHeight="15" x14ac:dyDescent="0.25"/>
  <cols>
    <col min="1" max="1" width="11.42578125" style="1"/>
    <col min="2" max="2" width="8.85546875" style="1" customWidth="1"/>
    <col min="3" max="3" width="26.7109375" style="1" customWidth="1"/>
    <col min="4" max="4" width="8.85546875" style="1" customWidth="1"/>
    <col min="5" max="5" width="27.140625" style="1" customWidth="1"/>
    <col min="6" max="6" width="9.5703125" style="1" customWidth="1"/>
    <col min="7" max="7" width="22" style="1" customWidth="1"/>
    <col min="8" max="8" width="15.28515625" style="1" customWidth="1"/>
    <col min="9" max="9" width="11.7109375" style="1" customWidth="1"/>
    <col min="10" max="10" width="14.28515625" style="23" customWidth="1"/>
    <col min="11" max="11" width="18.28515625" style="35" customWidth="1"/>
    <col min="12" max="12" width="15.28515625" style="34" hidden="1" customWidth="1"/>
    <col min="13" max="13" width="15.28515625" style="23" hidden="1" customWidth="1"/>
    <col min="14" max="14" width="15.28515625" style="35" customWidth="1"/>
    <col min="15" max="15" width="15.28515625" style="35" hidden="1" customWidth="1"/>
    <col min="16" max="18" width="15.28515625" style="34" hidden="1" customWidth="1"/>
    <col min="19" max="19" width="12.7109375" style="34" hidden="1" customWidth="1"/>
    <col min="20" max="21" width="12.7109375" style="35" customWidth="1"/>
    <col min="22" max="22" width="14.28515625" style="34" customWidth="1"/>
    <col min="23" max="23" width="11.7109375" style="34" customWidth="1"/>
    <col min="24" max="25" width="12.7109375" style="34" hidden="1" customWidth="1"/>
    <col min="26" max="26" width="0.140625" style="35" customWidth="1"/>
    <col min="27" max="27" width="12.7109375" style="35" customWidth="1"/>
    <col min="28" max="31" width="12.7109375" style="34" hidden="1" customWidth="1"/>
    <col min="32" max="32" width="12.7109375" style="35" hidden="1" customWidth="1"/>
    <col min="33" max="33" width="12.7109375" style="35" customWidth="1"/>
    <col min="34" max="38" width="12.7109375" style="35" hidden="1" customWidth="1"/>
    <col min="39" max="40" width="10" style="1" customWidth="1"/>
    <col min="41" max="42" width="10.85546875" style="1" hidden="1" customWidth="1"/>
    <col min="43" max="43" width="13.140625" style="1" customWidth="1"/>
    <col min="44" max="44" width="12.28515625" style="1" customWidth="1"/>
    <col min="45" max="45" width="86.140625" style="1" hidden="1" customWidth="1"/>
    <col min="46" max="47" width="25.7109375" style="1" hidden="1" customWidth="1"/>
    <col min="48" max="48" width="35.85546875" style="1" hidden="1" customWidth="1"/>
    <col min="49" max="49" width="25.7109375" style="1" hidden="1" customWidth="1"/>
    <col min="50" max="50" width="93.140625" style="1" customWidth="1"/>
    <col min="51" max="51" width="21" style="1" customWidth="1"/>
    <col min="52" max="52" width="17.5703125" style="1" customWidth="1"/>
    <col min="53" max="53" width="47" style="1" customWidth="1"/>
    <col min="54" max="54" width="18.7109375" style="1" customWidth="1"/>
    <col min="55" max="16384" width="11.42578125" style="1"/>
  </cols>
  <sheetData>
    <row r="1" spans="1:54" ht="21" customHeight="1" thickBot="1" x14ac:dyDescent="0.3">
      <c r="B1" s="4"/>
      <c r="C1" s="4"/>
      <c r="D1" s="4"/>
      <c r="E1" s="4"/>
      <c r="F1" s="4"/>
      <c r="G1" s="4"/>
      <c r="H1" s="4"/>
      <c r="I1" s="4"/>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4"/>
      <c r="AN1" s="4"/>
      <c r="AO1" s="4"/>
      <c r="AP1" s="4"/>
      <c r="AQ1" s="4"/>
      <c r="AR1" s="4"/>
      <c r="AS1" s="4"/>
      <c r="AT1" s="4"/>
      <c r="AU1" s="4"/>
      <c r="AV1" s="4"/>
      <c r="AW1" s="4"/>
    </row>
    <row r="2" spans="1:54" ht="38.25" customHeight="1" x14ac:dyDescent="0.25">
      <c r="A2" s="294"/>
      <c r="B2" s="295"/>
      <c r="C2" s="295"/>
      <c r="D2" s="295"/>
      <c r="E2" s="295"/>
      <c r="F2" s="295"/>
      <c r="G2" s="296"/>
      <c r="H2" s="286" t="s">
        <v>0</v>
      </c>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7"/>
    </row>
    <row r="3" spans="1:54" ht="28.5" customHeight="1" x14ac:dyDescent="0.25">
      <c r="A3" s="297"/>
      <c r="B3" s="298"/>
      <c r="C3" s="298"/>
      <c r="D3" s="298"/>
      <c r="E3" s="298"/>
      <c r="F3" s="298"/>
      <c r="G3" s="299"/>
      <c r="H3" s="277" t="s">
        <v>105</v>
      </c>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8"/>
    </row>
    <row r="4" spans="1:54" ht="27.75" customHeight="1" x14ac:dyDescent="0.25">
      <c r="A4" s="297"/>
      <c r="B4" s="298"/>
      <c r="C4" s="298"/>
      <c r="D4" s="298"/>
      <c r="E4" s="298"/>
      <c r="F4" s="298"/>
      <c r="G4" s="299"/>
      <c r="H4" s="277" t="s">
        <v>132</v>
      </c>
      <c r="I4" s="277"/>
      <c r="J4" s="277"/>
      <c r="K4" s="277"/>
      <c r="L4" s="277"/>
      <c r="M4" s="277"/>
      <c r="N4" s="277"/>
      <c r="O4" s="277"/>
      <c r="P4" s="277"/>
      <c r="Q4" s="277"/>
      <c r="R4" s="288"/>
      <c r="S4" s="289" t="s">
        <v>133</v>
      </c>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8"/>
    </row>
    <row r="5" spans="1:54" ht="26.25" customHeight="1" thickBot="1" x14ac:dyDescent="0.3">
      <c r="A5" s="300"/>
      <c r="B5" s="301"/>
      <c r="C5" s="301"/>
      <c r="D5" s="301"/>
      <c r="E5" s="301"/>
      <c r="F5" s="301"/>
      <c r="G5" s="302"/>
      <c r="H5" s="277" t="s">
        <v>3</v>
      </c>
      <c r="I5" s="277"/>
      <c r="J5" s="277"/>
      <c r="K5" s="277"/>
      <c r="L5" s="277"/>
      <c r="M5" s="277"/>
      <c r="N5" s="277"/>
      <c r="O5" s="277"/>
      <c r="P5" s="277"/>
      <c r="Q5" s="277"/>
      <c r="R5" s="288"/>
      <c r="S5" s="289" t="s">
        <v>134</v>
      </c>
      <c r="T5" s="277"/>
      <c r="U5" s="277"/>
      <c r="V5" s="277"/>
      <c r="W5" s="277"/>
      <c r="X5" s="277"/>
      <c r="Y5" s="277"/>
      <c r="Z5" s="277"/>
      <c r="AA5" s="277"/>
      <c r="AB5" s="277"/>
      <c r="AC5" s="277"/>
      <c r="AD5" s="277"/>
      <c r="AE5" s="277"/>
      <c r="AF5" s="277"/>
      <c r="AG5" s="277"/>
      <c r="AH5" s="277"/>
      <c r="AI5" s="277"/>
      <c r="AJ5" s="277"/>
      <c r="AK5" s="277"/>
      <c r="AL5" s="277"/>
      <c r="AM5" s="277"/>
      <c r="AN5" s="277"/>
      <c r="AO5" s="277"/>
      <c r="AP5" s="277"/>
      <c r="AQ5" s="277"/>
      <c r="AR5" s="277"/>
      <c r="AS5" s="277"/>
      <c r="AT5" s="277"/>
      <c r="AU5" s="277"/>
      <c r="AV5" s="277"/>
      <c r="AW5" s="278"/>
    </row>
    <row r="6" spans="1:54" ht="15" customHeight="1" thickBot="1" x14ac:dyDescent="0.3">
      <c r="B6" s="43"/>
      <c r="C6" s="44"/>
      <c r="D6" s="44"/>
      <c r="E6" s="44"/>
      <c r="F6" s="44"/>
      <c r="G6" s="44"/>
      <c r="H6" s="44"/>
      <c r="I6" s="44"/>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4"/>
      <c r="AN6" s="44"/>
      <c r="AO6" s="44"/>
      <c r="AP6" s="44"/>
      <c r="AQ6" s="44"/>
      <c r="AR6" s="44"/>
      <c r="AS6" s="44"/>
      <c r="AT6" s="44"/>
      <c r="AU6" s="44"/>
      <c r="AV6" s="44"/>
      <c r="AW6" s="46"/>
    </row>
    <row r="7" spans="1:54" ht="30" customHeight="1" x14ac:dyDescent="0.25">
      <c r="A7" s="280" t="s">
        <v>4</v>
      </c>
      <c r="B7" s="281"/>
      <c r="C7" s="281"/>
      <c r="D7" s="281"/>
      <c r="E7" s="281"/>
      <c r="F7" s="281"/>
      <c r="G7" s="281"/>
      <c r="H7" s="281"/>
      <c r="I7" s="281"/>
      <c r="J7" s="281"/>
      <c r="K7" s="281"/>
      <c r="L7" s="281"/>
      <c r="M7" s="281"/>
      <c r="N7" s="281"/>
      <c r="O7" s="281"/>
      <c r="P7" s="281"/>
      <c r="Q7" s="281"/>
      <c r="R7" s="282"/>
      <c r="S7" s="290" t="s">
        <v>197</v>
      </c>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1"/>
    </row>
    <row r="8" spans="1:54" ht="30" customHeight="1" thickBot="1" x14ac:dyDescent="0.3">
      <c r="A8" s="283" t="s">
        <v>2</v>
      </c>
      <c r="B8" s="284"/>
      <c r="C8" s="284"/>
      <c r="D8" s="284"/>
      <c r="E8" s="284"/>
      <c r="F8" s="284"/>
      <c r="G8" s="284"/>
      <c r="H8" s="284"/>
      <c r="I8" s="284"/>
      <c r="J8" s="284"/>
      <c r="K8" s="284"/>
      <c r="L8" s="284"/>
      <c r="M8" s="284"/>
      <c r="N8" s="284"/>
      <c r="O8" s="284"/>
      <c r="P8" s="284"/>
      <c r="Q8" s="284"/>
      <c r="R8" s="285"/>
      <c r="S8" s="292" t="s">
        <v>135</v>
      </c>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3"/>
    </row>
    <row r="9" spans="1:54" ht="36" customHeight="1" thickBot="1" x14ac:dyDescent="0.3">
      <c r="A9" s="279"/>
      <c r="B9" s="279"/>
      <c r="C9" s="279"/>
      <c r="D9" s="279"/>
      <c r="E9" s="279"/>
      <c r="F9" s="279"/>
      <c r="G9" s="279"/>
      <c r="H9" s="279"/>
      <c r="I9" s="279"/>
      <c r="J9" s="279"/>
      <c r="K9" s="279"/>
      <c r="L9" s="279"/>
      <c r="M9" s="279"/>
      <c r="N9" s="279"/>
      <c r="O9" s="279"/>
      <c r="P9" s="279"/>
      <c r="Q9" s="279"/>
      <c r="R9" s="42"/>
      <c r="S9" s="42"/>
      <c r="T9" s="42"/>
      <c r="U9" s="42"/>
      <c r="V9" s="42"/>
      <c r="W9" s="42"/>
      <c r="X9" s="42"/>
      <c r="Y9" s="42"/>
      <c r="Z9" s="42"/>
      <c r="AA9" s="42"/>
      <c r="AB9" s="42"/>
      <c r="AC9" s="42"/>
      <c r="AD9" s="42"/>
      <c r="AE9" s="42"/>
      <c r="AF9" s="42"/>
      <c r="AG9" s="42"/>
      <c r="AH9" s="42"/>
      <c r="AI9" s="42"/>
      <c r="AJ9" s="42"/>
      <c r="AK9" s="42"/>
      <c r="AL9" s="42"/>
      <c r="AM9" s="44"/>
      <c r="AN9" s="44"/>
      <c r="AO9" s="44"/>
      <c r="AP9" s="44"/>
      <c r="AQ9" s="44"/>
      <c r="AR9" s="44"/>
      <c r="AS9" s="44"/>
      <c r="AT9" s="44"/>
      <c r="AU9" s="44"/>
      <c r="AV9" s="44"/>
      <c r="AW9" s="46"/>
    </row>
    <row r="10" spans="1:54" s="2" customFormat="1" ht="38.450000000000003" customHeight="1" x14ac:dyDescent="0.25">
      <c r="A10" s="305" t="s">
        <v>120</v>
      </c>
      <c r="B10" s="305"/>
      <c r="C10" s="305"/>
      <c r="D10" s="310" t="s">
        <v>86</v>
      </c>
      <c r="E10" s="310"/>
      <c r="F10" s="310" t="s">
        <v>88</v>
      </c>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t="s">
        <v>96</v>
      </c>
      <c r="AR10" s="310" t="s">
        <v>97</v>
      </c>
      <c r="AS10" s="271" t="s">
        <v>98</v>
      </c>
      <c r="AT10" s="271" t="s">
        <v>99</v>
      </c>
      <c r="AU10" s="271" t="s">
        <v>100</v>
      </c>
      <c r="AV10" s="271" t="s">
        <v>101</v>
      </c>
      <c r="AW10" s="274" t="s">
        <v>102</v>
      </c>
      <c r="AX10" s="271" t="s">
        <v>98</v>
      </c>
      <c r="AY10" s="271" t="s">
        <v>99</v>
      </c>
      <c r="AZ10" s="271" t="s">
        <v>100</v>
      </c>
      <c r="BA10" s="271" t="s">
        <v>101</v>
      </c>
      <c r="BB10" s="274" t="s">
        <v>102</v>
      </c>
    </row>
    <row r="11" spans="1:54" s="3" customFormat="1" ht="24.6" customHeight="1" x14ac:dyDescent="0.2">
      <c r="A11" s="303" t="s">
        <v>119</v>
      </c>
      <c r="B11" s="303" t="s">
        <v>85</v>
      </c>
      <c r="C11" s="305" t="s">
        <v>121</v>
      </c>
      <c r="D11" s="305" t="s">
        <v>70</v>
      </c>
      <c r="E11" s="305" t="s">
        <v>87</v>
      </c>
      <c r="F11" s="305" t="s">
        <v>89</v>
      </c>
      <c r="G11" s="305" t="s">
        <v>90</v>
      </c>
      <c r="H11" s="305" t="s">
        <v>91</v>
      </c>
      <c r="I11" s="305" t="s">
        <v>92</v>
      </c>
      <c r="J11" s="305" t="s">
        <v>93</v>
      </c>
      <c r="K11" s="79"/>
      <c r="L11" s="307" t="s">
        <v>94</v>
      </c>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9"/>
      <c r="AM11" s="314" t="s">
        <v>95</v>
      </c>
      <c r="AN11" s="314"/>
      <c r="AO11" s="314"/>
      <c r="AP11" s="314"/>
      <c r="AQ11" s="305"/>
      <c r="AR11" s="305"/>
      <c r="AS11" s="272"/>
      <c r="AT11" s="272"/>
      <c r="AU11" s="272"/>
      <c r="AV11" s="272"/>
      <c r="AW11" s="275"/>
      <c r="AX11" s="272"/>
      <c r="AY11" s="272"/>
      <c r="AZ11" s="272"/>
      <c r="BA11" s="272"/>
      <c r="BB11" s="275"/>
    </row>
    <row r="12" spans="1:54" s="3" customFormat="1" ht="31.15" customHeight="1" x14ac:dyDescent="0.2">
      <c r="A12" s="303"/>
      <c r="B12" s="303"/>
      <c r="C12" s="305"/>
      <c r="D12" s="305"/>
      <c r="E12" s="305"/>
      <c r="F12" s="305"/>
      <c r="G12" s="305"/>
      <c r="H12" s="305"/>
      <c r="I12" s="305"/>
      <c r="J12" s="305"/>
      <c r="K12" s="311" t="s">
        <v>122</v>
      </c>
      <c r="L12" s="313">
        <v>2016</v>
      </c>
      <c r="M12" s="313"/>
      <c r="N12" s="313"/>
      <c r="O12" s="307">
        <v>2017</v>
      </c>
      <c r="P12" s="308"/>
      <c r="Q12" s="308"/>
      <c r="R12" s="308"/>
      <c r="S12" s="308"/>
      <c r="T12" s="309"/>
      <c r="U12" s="307">
        <v>2018</v>
      </c>
      <c r="V12" s="308"/>
      <c r="W12" s="308"/>
      <c r="X12" s="308"/>
      <c r="Y12" s="308"/>
      <c r="Z12" s="309"/>
      <c r="AA12" s="307">
        <v>2019</v>
      </c>
      <c r="AB12" s="308"/>
      <c r="AC12" s="308"/>
      <c r="AD12" s="308"/>
      <c r="AE12" s="308"/>
      <c r="AF12" s="309"/>
      <c r="AG12" s="307">
        <v>2020</v>
      </c>
      <c r="AH12" s="308"/>
      <c r="AI12" s="308"/>
      <c r="AJ12" s="308"/>
      <c r="AK12" s="308"/>
      <c r="AL12" s="309"/>
      <c r="AM12" s="305" t="s">
        <v>5</v>
      </c>
      <c r="AN12" s="305" t="s">
        <v>6</v>
      </c>
      <c r="AO12" s="305" t="s">
        <v>7</v>
      </c>
      <c r="AP12" s="305" t="s">
        <v>8</v>
      </c>
      <c r="AQ12" s="305"/>
      <c r="AR12" s="305"/>
      <c r="AS12" s="272"/>
      <c r="AT12" s="272"/>
      <c r="AU12" s="272"/>
      <c r="AV12" s="272"/>
      <c r="AW12" s="275"/>
      <c r="AX12" s="272"/>
      <c r="AY12" s="272"/>
      <c r="AZ12" s="272"/>
      <c r="BA12" s="272"/>
      <c r="BB12" s="275"/>
    </row>
    <row r="13" spans="1:54" s="3" customFormat="1" ht="65.45" customHeight="1" thickBot="1" x14ac:dyDescent="0.25">
      <c r="A13" s="304"/>
      <c r="B13" s="304"/>
      <c r="C13" s="306"/>
      <c r="D13" s="306"/>
      <c r="E13" s="306"/>
      <c r="F13" s="306"/>
      <c r="G13" s="306"/>
      <c r="H13" s="306"/>
      <c r="I13" s="306"/>
      <c r="J13" s="306"/>
      <c r="K13" s="312"/>
      <c r="L13" s="80" t="s">
        <v>126</v>
      </c>
      <c r="M13" s="80" t="s">
        <v>130</v>
      </c>
      <c r="N13" s="52" t="s">
        <v>33</v>
      </c>
      <c r="O13" s="80" t="s">
        <v>125</v>
      </c>
      <c r="P13" s="80" t="s">
        <v>128</v>
      </c>
      <c r="Q13" s="80" t="s">
        <v>129</v>
      </c>
      <c r="R13" s="80" t="s">
        <v>126</v>
      </c>
      <c r="S13" s="80" t="s">
        <v>130</v>
      </c>
      <c r="T13" s="52" t="s">
        <v>33</v>
      </c>
      <c r="U13" s="80" t="s">
        <v>125</v>
      </c>
      <c r="V13" s="80" t="s">
        <v>128</v>
      </c>
      <c r="W13" s="80" t="s">
        <v>129</v>
      </c>
      <c r="X13" s="80" t="s">
        <v>126</v>
      </c>
      <c r="Y13" s="80" t="s">
        <v>130</v>
      </c>
      <c r="Z13" s="52" t="s">
        <v>33</v>
      </c>
      <c r="AA13" s="80" t="s">
        <v>125</v>
      </c>
      <c r="AB13" s="80" t="s">
        <v>128</v>
      </c>
      <c r="AC13" s="80" t="s">
        <v>129</v>
      </c>
      <c r="AD13" s="80" t="s">
        <v>126</v>
      </c>
      <c r="AE13" s="80" t="s">
        <v>130</v>
      </c>
      <c r="AF13" s="52" t="s">
        <v>33</v>
      </c>
      <c r="AG13" s="80" t="s">
        <v>125</v>
      </c>
      <c r="AH13" s="80" t="s">
        <v>128</v>
      </c>
      <c r="AI13" s="80" t="s">
        <v>129</v>
      </c>
      <c r="AJ13" s="80" t="s">
        <v>126</v>
      </c>
      <c r="AK13" s="80" t="s">
        <v>130</v>
      </c>
      <c r="AL13" s="53" t="s">
        <v>33</v>
      </c>
      <c r="AM13" s="306"/>
      <c r="AN13" s="306"/>
      <c r="AO13" s="306"/>
      <c r="AP13" s="306"/>
      <c r="AQ13" s="306"/>
      <c r="AR13" s="306"/>
      <c r="AS13" s="273"/>
      <c r="AT13" s="273"/>
      <c r="AU13" s="273"/>
      <c r="AV13" s="273"/>
      <c r="AW13" s="276"/>
      <c r="AX13" s="273"/>
      <c r="AY13" s="273"/>
      <c r="AZ13" s="273"/>
      <c r="BA13" s="273"/>
      <c r="BB13" s="276"/>
    </row>
    <row r="14" spans="1:54" s="3" customFormat="1" ht="360" customHeight="1" x14ac:dyDescent="0.2">
      <c r="A14" s="54">
        <v>40</v>
      </c>
      <c r="B14" s="54">
        <v>1029</v>
      </c>
      <c r="C14" s="55" t="s">
        <v>140</v>
      </c>
      <c r="D14" s="214">
        <v>433</v>
      </c>
      <c r="E14" s="28" t="s">
        <v>136</v>
      </c>
      <c r="F14" s="22">
        <v>367</v>
      </c>
      <c r="G14" s="81" t="s">
        <v>137</v>
      </c>
      <c r="H14" s="29" t="s">
        <v>138</v>
      </c>
      <c r="I14" s="29" t="s">
        <v>139</v>
      </c>
      <c r="J14" s="140">
        <v>14</v>
      </c>
      <c r="K14" s="140">
        <f>+N14+R14+U14+AA14+AG14</f>
        <v>14</v>
      </c>
      <c r="L14" s="82">
        <v>1</v>
      </c>
      <c r="M14" s="82">
        <v>1</v>
      </c>
      <c r="N14" s="140">
        <v>1</v>
      </c>
      <c r="O14" s="140">
        <v>3</v>
      </c>
      <c r="P14" s="140">
        <v>3</v>
      </c>
      <c r="Q14" s="140">
        <v>3</v>
      </c>
      <c r="R14" s="140">
        <v>3</v>
      </c>
      <c r="S14" s="163">
        <v>3</v>
      </c>
      <c r="T14" s="140">
        <v>3</v>
      </c>
      <c r="U14" s="140">
        <v>4</v>
      </c>
      <c r="V14" s="140">
        <v>4</v>
      </c>
      <c r="W14" s="198">
        <v>4</v>
      </c>
      <c r="X14" s="199"/>
      <c r="Y14" s="200"/>
      <c r="Z14" s="200"/>
      <c r="AA14" s="200">
        <v>4</v>
      </c>
      <c r="AB14" s="200"/>
      <c r="AC14" s="200"/>
      <c r="AD14" s="201"/>
      <c r="AE14" s="202"/>
      <c r="AF14" s="202"/>
      <c r="AG14" s="200">
        <v>2</v>
      </c>
      <c r="AH14" s="203"/>
      <c r="AI14" s="204"/>
      <c r="AJ14" s="204"/>
      <c r="AK14" s="205"/>
      <c r="AL14" s="205"/>
      <c r="AM14" s="200">
        <v>1</v>
      </c>
      <c r="AN14" s="200">
        <v>2</v>
      </c>
      <c r="AO14" s="200"/>
      <c r="AP14" s="200"/>
      <c r="AQ14" s="206">
        <f>+AN14/W14</f>
        <v>0.5</v>
      </c>
      <c r="AR14" s="206">
        <f>+(T14+N14+AN14)/K14</f>
        <v>0.42857142857142855</v>
      </c>
      <c r="AS14" s="207" t="s">
        <v>189</v>
      </c>
      <c r="AT14" s="208" t="s">
        <v>160</v>
      </c>
      <c r="AU14" s="208" t="s">
        <v>160</v>
      </c>
      <c r="AV14" s="207" t="s">
        <v>190</v>
      </c>
      <c r="AW14" s="209" t="s">
        <v>191</v>
      </c>
      <c r="AX14" s="210" t="s">
        <v>226</v>
      </c>
      <c r="AY14" s="211" t="s">
        <v>160</v>
      </c>
      <c r="AZ14" s="211" t="s">
        <v>160</v>
      </c>
      <c r="BA14" s="212" t="s">
        <v>215</v>
      </c>
      <c r="BB14" s="213" t="s">
        <v>191</v>
      </c>
    </row>
    <row r="15" spans="1:54" ht="90.75" customHeight="1" x14ac:dyDescent="0.25">
      <c r="A15" s="581" t="s">
        <v>131</v>
      </c>
      <c r="B15" s="581"/>
      <c r="C15" s="581"/>
      <c r="D15" s="581"/>
      <c r="E15" s="581"/>
      <c r="F15" s="581"/>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1"/>
      <c r="AP15" s="581"/>
      <c r="AQ15" s="581"/>
      <c r="AR15" s="581"/>
      <c r="AS15" s="581"/>
      <c r="AT15" s="581"/>
      <c r="AU15" s="581"/>
      <c r="AV15" s="581"/>
      <c r="AW15" s="581"/>
      <c r="AX15" s="581"/>
      <c r="AY15" s="581"/>
      <c r="AZ15" s="581"/>
      <c r="BA15" s="581"/>
      <c r="BB15" s="581"/>
    </row>
  </sheetData>
  <mergeCells count="50">
    <mergeCell ref="A15:BB15"/>
    <mergeCell ref="A11:A13"/>
    <mergeCell ref="A10:C10"/>
    <mergeCell ref="D10:E10"/>
    <mergeCell ref="AU10:AU13"/>
    <mergeCell ref="L12:N12"/>
    <mergeCell ref="AM11:AP11"/>
    <mergeCell ref="O12:T12"/>
    <mergeCell ref="U12:Z12"/>
    <mergeCell ref="AA12:AF12"/>
    <mergeCell ref="AG12:AL12"/>
    <mergeCell ref="J11:J13"/>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K12:K13"/>
    <mergeCell ref="B11:B13"/>
    <mergeCell ref="C11:C13"/>
    <mergeCell ref="D11:D13"/>
    <mergeCell ref="E11:E13"/>
    <mergeCell ref="F11:F13"/>
    <mergeCell ref="H3:AW3"/>
    <mergeCell ref="A9:Q9"/>
    <mergeCell ref="A7:R7"/>
    <mergeCell ref="A8:R8"/>
    <mergeCell ref="H2:AW2"/>
    <mergeCell ref="H5:R5"/>
    <mergeCell ref="S4:AW4"/>
    <mergeCell ref="S7:AW7"/>
    <mergeCell ref="H4:R4"/>
    <mergeCell ref="S8:AW8"/>
    <mergeCell ref="S5:AW5"/>
    <mergeCell ref="A2:G5"/>
    <mergeCell ref="AX10:AX13"/>
    <mergeCell ref="AY10:AY13"/>
    <mergeCell ref="AZ10:AZ13"/>
    <mergeCell ref="BA10:BA13"/>
    <mergeCell ref="BB10:BB13"/>
  </mergeCells>
  <phoneticPr fontId="8" type="noConversion"/>
  <dataValidations count="1">
    <dataValidation type="list" allowBlank="1" showInputMessage="1" showErrorMessage="1" sqref="I14" xr:uid="{00000000-0002-0000-0000-000000000000}">
      <formula1>#REF!</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50"/>
  <sheetViews>
    <sheetView tabSelected="1" topLeftCell="G1" zoomScale="64" zoomScaleNormal="64" workbookViewId="0">
      <selection activeCell="G6" sqref="G6:G8"/>
    </sheetView>
  </sheetViews>
  <sheetFormatPr baseColWidth="10" defaultColWidth="11.42578125" defaultRowHeight="15.75" x14ac:dyDescent="0.25"/>
  <cols>
    <col min="1" max="1" width="12.85546875" style="1" customWidth="1"/>
    <col min="2" max="2" width="11.5703125" style="1" customWidth="1"/>
    <col min="3" max="3" width="20.7109375" style="1" customWidth="1"/>
    <col min="4" max="4" width="13" style="7" customWidth="1"/>
    <col min="5" max="5" width="11.42578125" style="7" customWidth="1"/>
    <col min="6" max="6" width="12.140625" style="7" customWidth="1"/>
    <col min="7" max="7" width="13.85546875" style="30" customWidth="1"/>
    <col min="8" max="8" width="19" style="8" customWidth="1"/>
    <col min="9" max="11" width="17.140625" style="8" hidden="1" customWidth="1"/>
    <col min="12" max="12" width="18.28515625" style="8" customWidth="1"/>
    <col min="13" max="13" width="18.28515625" style="8" hidden="1" customWidth="1"/>
    <col min="14" max="14" width="16.42578125" style="8" hidden="1" customWidth="1"/>
    <col min="15" max="15" width="15.85546875" style="8" hidden="1" customWidth="1"/>
    <col min="16" max="17" width="16.7109375" style="8" hidden="1" customWidth="1"/>
    <col min="18" max="18" width="18.28515625" style="8" customWidth="1"/>
    <col min="19" max="19" width="19.42578125" style="8" customWidth="1"/>
    <col min="20" max="20" width="17.7109375" style="8" customWidth="1"/>
    <col min="21" max="21" width="18.28515625" style="8" customWidth="1"/>
    <col min="22" max="22" width="14" style="8" hidden="1" customWidth="1"/>
    <col min="23" max="23" width="13.42578125" style="8" hidden="1" customWidth="1"/>
    <col min="24" max="24" width="18.28515625" style="8" hidden="1" customWidth="1"/>
    <col min="25" max="25" width="19.28515625" style="8" hidden="1" customWidth="1"/>
    <col min="26" max="26" width="13.42578125" style="8" hidden="1" customWidth="1"/>
    <col min="27" max="29" width="16.28515625" style="8" hidden="1" customWidth="1"/>
    <col min="30" max="30" width="18.28515625" style="8" hidden="1" customWidth="1"/>
    <col min="31" max="31" width="20" style="8" hidden="1" customWidth="1"/>
    <col min="32" max="35" width="16.28515625" style="8" hidden="1" customWidth="1"/>
    <col min="36" max="36" width="18.28515625" style="8" hidden="1" customWidth="1"/>
    <col min="37" max="37" width="18.7109375" style="1" customWidth="1"/>
    <col min="38" max="38" width="19.28515625" style="1" customWidth="1"/>
    <col min="39" max="40" width="15.42578125" style="23" hidden="1" customWidth="1"/>
    <col min="41" max="41" width="11.28515625" style="1" customWidth="1"/>
    <col min="42" max="42" width="9.7109375" style="1" customWidth="1"/>
    <col min="43" max="43" width="105" style="1" hidden="1" customWidth="1"/>
    <col min="44" max="45" width="20" style="1" hidden="1" customWidth="1"/>
    <col min="46" max="46" width="58.42578125" style="1" hidden="1" customWidth="1"/>
    <col min="47" max="47" width="28.5703125" style="1" hidden="1" customWidth="1"/>
    <col min="48" max="48" width="111.28515625" style="1" customWidth="1"/>
    <col min="49" max="50" width="26.42578125" style="1" customWidth="1"/>
    <col min="51" max="51" width="53.140625" style="1" customWidth="1"/>
    <col min="52" max="52" width="37.5703125" style="1" customWidth="1"/>
    <col min="53" max="53" width="20.5703125" style="1" customWidth="1"/>
    <col min="54" max="16384" width="11.42578125" style="1"/>
  </cols>
  <sheetData>
    <row r="1" spans="1:52" ht="38.25" customHeight="1" x14ac:dyDescent="0.25">
      <c r="A1" s="421"/>
      <c r="B1" s="422"/>
      <c r="C1" s="422"/>
      <c r="D1" s="422"/>
      <c r="E1" s="422"/>
      <c r="F1" s="435" t="s">
        <v>0</v>
      </c>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7"/>
    </row>
    <row r="2" spans="1:52" ht="30.75" customHeight="1" x14ac:dyDescent="0.25">
      <c r="A2" s="423"/>
      <c r="B2" s="424"/>
      <c r="C2" s="424"/>
      <c r="D2" s="424"/>
      <c r="E2" s="424"/>
      <c r="F2" s="289" t="s">
        <v>104</v>
      </c>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8"/>
    </row>
    <row r="3" spans="1:52" ht="27.75" customHeight="1" x14ac:dyDescent="0.25">
      <c r="A3" s="423"/>
      <c r="B3" s="424"/>
      <c r="C3" s="424"/>
      <c r="D3" s="424"/>
      <c r="E3" s="424"/>
      <c r="F3" s="430" t="s">
        <v>1</v>
      </c>
      <c r="G3" s="430"/>
      <c r="H3" s="430"/>
      <c r="I3" s="430"/>
      <c r="J3" s="430"/>
      <c r="K3" s="430"/>
      <c r="L3" s="430"/>
      <c r="M3" s="430"/>
      <c r="N3" s="430"/>
      <c r="O3" s="430"/>
      <c r="P3" s="430"/>
      <c r="Q3" s="289" t="s">
        <v>133</v>
      </c>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8"/>
    </row>
    <row r="4" spans="1:52" ht="49.5" customHeight="1" thickBot="1" x14ac:dyDescent="0.3">
      <c r="A4" s="425"/>
      <c r="B4" s="426"/>
      <c r="C4" s="426"/>
      <c r="D4" s="426"/>
      <c r="E4" s="426"/>
      <c r="F4" s="431" t="s">
        <v>3</v>
      </c>
      <c r="G4" s="431"/>
      <c r="H4" s="431"/>
      <c r="I4" s="431"/>
      <c r="J4" s="431"/>
      <c r="K4" s="431"/>
      <c r="L4" s="431"/>
      <c r="M4" s="431"/>
      <c r="N4" s="431"/>
      <c r="O4" s="431"/>
      <c r="P4" s="431"/>
      <c r="Q4" s="432" t="s">
        <v>134</v>
      </c>
      <c r="R4" s="433"/>
      <c r="S4" s="433"/>
      <c r="T4" s="433"/>
      <c r="U4" s="433"/>
      <c r="V4" s="433"/>
      <c r="W4" s="433"/>
      <c r="X4" s="433"/>
      <c r="Y4" s="433"/>
      <c r="Z4" s="433"/>
      <c r="AA4" s="433"/>
      <c r="AB4" s="433"/>
      <c r="AC4" s="433"/>
      <c r="AD4" s="433"/>
      <c r="AE4" s="433"/>
      <c r="AF4" s="433"/>
      <c r="AG4" s="433"/>
      <c r="AH4" s="433"/>
      <c r="AI4" s="433"/>
      <c r="AJ4" s="433"/>
      <c r="AK4" s="433"/>
      <c r="AL4" s="433"/>
      <c r="AM4" s="433"/>
      <c r="AN4" s="433"/>
      <c r="AO4" s="433"/>
      <c r="AP4" s="433"/>
      <c r="AQ4" s="433"/>
      <c r="AR4" s="433"/>
      <c r="AS4" s="433"/>
      <c r="AT4" s="433"/>
      <c r="AU4" s="434"/>
    </row>
    <row r="5" spans="1:52" ht="14.25" customHeight="1" thickBot="1" x14ac:dyDescent="0.3">
      <c r="AN5" s="31"/>
    </row>
    <row r="6" spans="1:52" s="41" customFormat="1" ht="67.150000000000006" customHeight="1" thickBot="1" x14ac:dyDescent="0.3">
      <c r="A6" s="404" t="s">
        <v>59</v>
      </c>
      <c r="B6" s="310" t="s">
        <v>69</v>
      </c>
      <c r="C6" s="310"/>
      <c r="D6" s="310"/>
      <c r="E6" s="310" t="s">
        <v>73</v>
      </c>
      <c r="F6" s="310" t="s">
        <v>118</v>
      </c>
      <c r="G6" s="310" t="s">
        <v>74</v>
      </c>
      <c r="H6" s="310" t="s">
        <v>123</v>
      </c>
      <c r="I6" s="190"/>
      <c r="J6" s="393" t="s">
        <v>75</v>
      </c>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5"/>
      <c r="AK6" s="436" t="s">
        <v>76</v>
      </c>
      <c r="AL6" s="436"/>
      <c r="AM6" s="436"/>
      <c r="AN6" s="436"/>
      <c r="AO6" s="310" t="s">
        <v>78</v>
      </c>
      <c r="AP6" s="310" t="s">
        <v>79</v>
      </c>
      <c r="AQ6" s="310" t="s">
        <v>80</v>
      </c>
      <c r="AR6" s="310" t="s">
        <v>81</v>
      </c>
      <c r="AS6" s="310" t="s">
        <v>82</v>
      </c>
      <c r="AT6" s="310" t="s">
        <v>83</v>
      </c>
      <c r="AU6" s="352" t="s">
        <v>84</v>
      </c>
      <c r="AV6" s="310" t="s">
        <v>199</v>
      </c>
      <c r="AW6" s="310" t="s">
        <v>81</v>
      </c>
      <c r="AX6" s="310" t="s">
        <v>82</v>
      </c>
      <c r="AY6" s="310" t="s">
        <v>83</v>
      </c>
      <c r="AZ6" s="352" t="s">
        <v>84</v>
      </c>
    </row>
    <row r="7" spans="1:52" s="41" customFormat="1" ht="23.45" customHeight="1" thickBot="1" x14ac:dyDescent="0.3">
      <c r="A7" s="303"/>
      <c r="B7" s="305"/>
      <c r="C7" s="305"/>
      <c r="D7" s="305"/>
      <c r="E7" s="305"/>
      <c r="F7" s="305"/>
      <c r="G7" s="305"/>
      <c r="H7" s="305"/>
      <c r="I7" s="396">
        <v>2016</v>
      </c>
      <c r="J7" s="397"/>
      <c r="K7" s="397"/>
      <c r="L7" s="397"/>
      <c r="M7" s="396">
        <v>2017</v>
      </c>
      <c r="N7" s="397"/>
      <c r="O7" s="397"/>
      <c r="P7" s="397"/>
      <c r="Q7" s="397"/>
      <c r="R7" s="405"/>
      <c r="S7" s="406">
        <v>2018</v>
      </c>
      <c r="T7" s="397"/>
      <c r="U7" s="397"/>
      <c r="V7" s="397"/>
      <c r="W7" s="397"/>
      <c r="X7" s="405"/>
      <c r="Y7" s="406">
        <v>2019</v>
      </c>
      <c r="Z7" s="397"/>
      <c r="AA7" s="397"/>
      <c r="AB7" s="397"/>
      <c r="AC7" s="397"/>
      <c r="AD7" s="405"/>
      <c r="AE7" s="406">
        <v>2020</v>
      </c>
      <c r="AF7" s="397"/>
      <c r="AG7" s="397"/>
      <c r="AH7" s="397"/>
      <c r="AI7" s="397"/>
      <c r="AJ7" s="405"/>
      <c r="AK7" s="427" t="s">
        <v>77</v>
      </c>
      <c r="AL7" s="428"/>
      <c r="AM7" s="428"/>
      <c r="AN7" s="429"/>
      <c r="AO7" s="437"/>
      <c r="AP7" s="305"/>
      <c r="AQ7" s="305"/>
      <c r="AR7" s="305"/>
      <c r="AS7" s="305"/>
      <c r="AT7" s="305"/>
      <c r="AU7" s="353"/>
      <c r="AV7" s="305"/>
      <c r="AW7" s="305"/>
      <c r="AX7" s="305"/>
      <c r="AY7" s="305"/>
      <c r="AZ7" s="353"/>
    </row>
    <row r="8" spans="1:52" s="41" customFormat="1" ht="67.150000000000006" customHeight="1" thickBot="1" x14ac:dyDescent="0.3">
      <c r="A8" s="304"/>
      <c r="B8" s="53" t="s">
        <v>70</v>
      </c>
      <c r="C8" s="52" t="s">
        <v>71</v>
      </c>
      <c r="D8" s="52" t="s">
        <v>72</v>
      </c>
      <c r="E8" s="306"/>
      <c r="F8" s="306"/>
      <c r="G8" s="306"/>
      <c r="H8" s="411"/>
      <c r="I8" s="191" t="s">
        <v>124</v>
      </c>
      <c r="J8" s="149" t="s">
        <v>126</v>
      </c>
      <c r="K8" s="149" t="s">
        <v>127</v>
      </c>
      <c r="L8" s="150" t="s">
        <v>33</v>
      </c>
      <c r="M8" s="151" t="s">
        <v>125</v>
      </c>
      <c r="N8" s="152" t="s">
        <v>128</v>
      </c>
      <c r="O8" s="152" t="s">
        <v>129</v>
      </c>
      <c r="P8" s="152" t="s">
        <v>126</v>
      </c>
      <c r="Q8" s="152" t="s">
        <v>130</v>
      </c>
      <c r="R8" s="150" t="s">
        <v>33</v>
      </c>
      <c r="S8" s="153" t="s">
        <v>125</v>
      </c>
      <c r="T8" s="154" t="s">
        <v>128</v>
      </c>
      <c r="U8" s="154" t="s">
        <v>129</v>
      </c>
      <c r="V8" s="154" t="s">
        <v>126</v>
      </c>
      <c r="W8" s="154" t="s">
        <v>130</v>
      </c>
      <c r="X8" s="155" t="s">
        <v>33</v>
      </c>
      <c r="Y8" s="153" t="s">
        <v>125</v>
      </c>
      <c r="Z8" s="154" t="s">
        <v>128</v>
      </c>
      <c r="AA8" s="154" t="s">
        <v>129</v>
      </c>
      <c r="AB8" s="154" t="s">
        <v>126</v>
      </c>
      <c r="AC8" s="154" t="s">
        <v>130</v>
      </c>
      <c r="AD8" s="155" t="s">
        <v>33</v>
      </c>
      <c r="AE8" s="153" t="s">
        <v>125</v>
      </c>
      <c r="AF8" s="152" t="s">
        <v>128</v>
      </c>
      <c r="AG8" s="152" t="s">
        <v>129</v>
      </c>
      <c r="AH8" s="152" t="s">
        <v>126</v>
      </c>
      <c r="AI8" s="152" t="s">
        <v>130</v>
      </c>
      <c r="AJ8" s="150" t="s">
        <v>33</v>
      </c>
      <c r="AK8" s="151" t="s">
        <v>5</v>
      </c>
      <c r="AL8" s="152" t="s">
        <v>6</v>
      </c>
      <c r="AM8" s="152" t="s">
        <v>7</v>
      </c>
      <c r="AN8" s="156" t="s">
        <v>8</v>
      </c>
      <c r="AO8" s="438"/>
      <c r="AP8" s="306"/>
      <c r="AQ8" s="311"/>
      <c r="AR8" s="311"/>
      <c r="AS8" s="311"/>
      <c r="AT8" s="311"/>
      <c r="AU8" s="354"/>
      <c r="AV8" s="311"/>
      <c r="AW8" s="311"/>
      <c r="AX8" s="311"/>
      <c r="AY8" s="311"/>
      <c r="AZ8" s="354"/>
    </row>
    <row r="9" spans="1:52" s="5" customFormat="1" ht="43.9" customHeight="1" x14ac:dyDescent="0.25">
      <c r="A9" s="398" t="s">
        <v>141</v>
      </c>
      <c r="B9" s="408">
        <v>1</v>
      </c>
      <c r="C9" s="366" t="s">
        <v>142</v>
      </c>
      <c r="D9" s="357" t="s">
        <v>139</v>
      </c>
      <c r="E9" s="343">
        <f>+GESTIÓN!D14</f>
        <v>433</v>
      </c>
      <c r="F9" s="343" t="s">
        <v>196</v>
      </c>
      <c r="G9" s="51" t="s">
        <v>9</v>
      </c>
      <c r="H9" s="164">
        <f>+L9+R9+S9+Y9+AE9</f>
        <v>4</v>
      </c>
      <c r="I9" s="180">
        <v>0.5</v>
      </c>
      <c r="J9" s="180">
        <v>0.5</v>
      </c>
      <c r="K9" s="180">
        <v>0.5</v>
      </c>
      <c r="L9" s="143">
        <v>0.5</v>
      </c>
      <c r="M9" s="165">
        <v>1</v>
      </c>
      <c r="N9" s="166">
        <v>1</v>
      </c>
      <c r="O9" s="166">
        <v>1</v>
      </c>
      <c r="P9" s="166">
        <v>1</v>
      </c>
      <c r="Q9" s="166">
        <v>1</v>
      </c>
      <c r="R9" s="167">
        <v>1</v>
      </c>
      <c r="S9" s="171">
        <v>1</v>
      </c>
      <c r="T9" s="171">
        <v>1</v>
      </c>
      <c r="U9" s="215">
        <v>1</v>
      </c>
      <c r="V9" s="216"/>
      <c r="W9" s="216"/>
      <c r="X9" s="217"/>
      <c r="Y9" s="218">
        <v>1</v>
      </c>
      <c r="Z9" s="216"/>
      <c r="AA9" s="216"/>
      <c r="AB9" s="216"/>
      <c r="AC9" s="216"/>
      <c r="AD9" s="217"/>
      <c r="AE9" s="219">
        <v>0.5</v>
      </c>
      <c r="AF9" s="180"/>
      <c r="AG9" s="216"/>
      <c r="AH9" s="216"/>
      <c r="AI9" s="216"/>
      <c r="AJ9" s="217"/>
      <c r="AK9" s="220">
        <v>0.19</v>
      </c>
      <c r="AL9" s="221">
        <f>+AK9+0.27</f>
        <v>0.46</v>
      </c>
      <c r="AM9" s="221"/>
      <c r="AN9" s="222"/>
      <c r="AO9" s="186">
        <f>+AL9/U9</f>
        <v>0.46</v>
      </c>
      <c r="AP9" s="187">
        <f>(R9+L9+AL9)/H9</f>
        <v>0.49</v>
      </c>
      <c r="AQ9" s="322" t="s">
        <v>193</v>
      </c>
      <c r="AR9" s="355" t="s">
        <v>160</v>
      </c>
      <c r="AS9" s="355" t="s">
        <v>160</v>
      </c>
      <c r="AT9" s="322" t="s">
        <v>174</v>
      </c>
      <c r="AU9" s="322" t="s">
        <v>175</v>
      </c>
      <c r="AV9" s="315" t="s">
        <v>216</v>
      </c>
      <c r="AW9" s="362" t="s">
        <v>160</v>
      </c>
      <c r="AX9" s="362" t="s">
        <v>160</v>
      </c>
      <c r="AY9" s="363" t="s">
        <v>202</v>
      </c>
      <c r="AZ9" s="365" t="s">
        <v>203</v>
      </c>
    </row>
    <row r="10" spans="1:52" s="5" customFormat="1" ht="43.9" customHeight="1" x14ac:dyDescent="0.25">
      <c r="A10" s="399"/>
      <c r="B10" s="409"/>
      <c r="C10" s="367"/>
      <c r="D10" s="358"/>
      <c r="E10" s="344"/>
      <c r="F10" s="344"/>
      <c r="G10" s="48" t="s">
        <v>10</v>
      </c>
      <c r="H10" s="164">
        <f>+L10+R10+S10+Y10+AE10</f>
        <v>649221030</v>
      </c>
      <c r="I10" s="182">
        <v>187433922</v>
      </c>
      <c r="J10" s="182">
        <v>187433922</v>
      </c>
      <c r="K10" s="182">
        <v>187433922</v>
      </c>
      <c r="L10" s="168">
        <v>145330130</v>
      </c>
      <c r="M10" s="169">
        <v>112070000</v>
      </c>
      <c r="N10" s="97">
        <v>112070000</v>
      </c>
      <c r="O10" s="97">
        <v>46687478</v>
      </c>
      <c r="P10" s="97">
        <v>46687478</v>
      </c>
      <c r="Q10" s="97">
        <v>46808900</v>
      </c>
      <c r="R10" s="170">
        <v>46808900</v>
      </c>
      <c r="S10" s="171">
        <v>60082000</v>
      </c>
      <c r="T10" s="171">
        <v>60082000</v>
      </c>
      <c r="U10" s="215">
        <v>60082000</v>
      </c>
      <c r="V10" s="33"/>
      <c r="W10" s="33"/>
      <c r="X10" s="84"/>
      <c r="Y10" s="223">
        <v>198000000</v>
      </c>
      <c r="Z10" s="83"/>
      <c r="AA10" s="33"/>
      <c r="AB10" s="33"/>
      <c r="AC10" s="33"/>
      <c r="AD10" s="84"/>
      <c r="AE10" s="223">
        <v>199000000</v>
      </c>
      <c r="AF10" s="83"/>
      <c r="AG10" s="33"/>
      <c r="AH10" s="33"/>
      <c r="AI10" s="33"/>
      <c r="AJ10" s="84"/>
      <c r="AK10" s="224">
        <v>60081800</v>
      </c>
      <c r="AL10" s="225">
        <v>60081800</v>
      </c>
      <c r="AM10" s="225"/>
      <c r="AN10" s="107"/>
      <c r="AO10" s="137">
        <f>+AL10/U10</f>
        <v>0.99999667121600477</v>
      </c>
      <c r="AP10" s="187">
        <f>(R10+L10+AL10)/H10</f>
        <v>0.38849762768775375</v>
      </c>
      <c r="AQ10" s="323"/>
      <c r="AR10" s="355"/>
      <c r="AS10" s="355"/>
      <c r="AT10" s="323"/>
      <c r="AU10" s="322"/>
      <c r="AV10" s="316"/>
      <c r="AW10" s="362"/>
      <c r="AX10" s="362"/>
      <c r="AY10" s="364"/>
      <c r="AZ10" s="365"/>
    </row>
    <row r="11" spans="1:52" s="5" customFormat="1" ht="43.9" customHeight="1" x14ac:dyDescent="0.25">
      <c r="A11" s="399"/>
      <c r="B11" s="409"/>
      <c r="C11" s="367"/>
      <c r="D11" s="358"/>
      <c r="E11" s="344"/>
      <c r="F11" s="344"/>
      <c r="G11" s="48" t="s">
        <v>11</v>
      </c>
      <c r="H11" s="98"/>
      <c r="I11" s="181"/>
      <c r="J11" s="181"/>
      <c r="K11" s="181"/>
      <c r="L11" s="141"/>
      <c r="M11" s="103"/>
      <c r="N11" s="89"/>
      <c r="O11" s="89"/>
      <c r="P11" s="89"/>
      <c r="Q11" s="89"/>
      <c r="R11" s="108"/>
      <c r="S11" s="103"/>
      <c r="T11" s="103"/>
      <c r="U11" s="226"/>
      <c r="V11" s="36"/>
      <c r="W11" s="36"/>
      <c r="X11" s="85"/>
      <c r="Y11" s="226"/>
      <c r="Z11" s="227"/>
      <c r="AA11" s="36"/>
      <c r="AB11" s="36"/>
      <c r="AC11" s="36"/>
      <c r="AD11" s="85"/>
      <c r="AE11" s="226"/>
      <c r="AF11" s="227"/>
      <c r="AG11" s="36"/>
      <c r="AH11" s="36"/>
      <c r="AI11" s="36"/>
      <c r="AJ11" s="85"/>
      <c r="AK11" s="228"/>
      <c r="AL11" s="229"/>
      <c r="AM11" s="229"/>
      <c r="AN11" s="230"/>
      <c r="AO11" s="228"/>
      <c r="AP11" s="229"/>
      <c r="AQ11" s="323"/>
      <c r="AR11" s="355"/>
      <c r="AS11" s="355"/>
      <c r="AT11" s="323"/>
      <c r="AU11" s="322"/>
      <c r="AV11" s="316"/>
      <c r="AW11" s="362"/>
      <c r="AX11" s="362"/>
      <c r="AY11" s="364"/>
      <c r="AZ11" s="365"/>
    </row>
    <row r="12" spans="1:52" s="5" customFormat="1" ht="43.9" customHeight="1" x14ac:dyDescent="0.25">
      <c r="A12" s="399"/>
      <c r="B12" s="409"/>
      <c r="C12" s="367"/>
      <c r="D12" s="358"/>
      <c r="E12" s="344"/>
      <c r="F12" s="344"/>
      <c r="G12" s="48" t="s">
        <v>12</v>
      </c>
      <c r="H12" s="111">
        <v>0</v>
      </c>
      <c r="I12" s="181"/>
      <c r="J12" s="181"/>
      <c r="K12" s="181"/>
      <c r="L12" s="141"/>
      <c r="M12" s="103"/>
      <c r="N12" s="92">
        <v>26268590</v>
      </c>
      <c r="O12" s="92">
        <v>26268590</v>
      </c>
      <c r="P12" s="92">
        <v>26268590</v>
      </c>
      <c r="Q12" s="92">
        <v>26268590</v>
      </c>
      <c r="R12" s="136">
        <v>26268590</v>
      </c>
      <c r="S12" s="194">
        <v>5962667</v>
      </c>
      <c r="T12" s="194">
        <v>5962667</v>
      </c>
      <c r="U12" s="231">
        <v>5962667</v>
      </c>
      <c r="V12" s="36"/>
      <c r="W12" s="36"/>
      <c r="X12" s="85"/>
      <c r="Y12" s="232"/>
      <c r="Z12" s="233"/>
      <c r="AA12" s="36"/>
      <c r="AB12" s="36"/>
      <c r="AC12" s="36"/>
      <c r="AD12" s="85"/>
      <c r="AE12" s="226"/>
      <c r="AF12" s="227"/>
      <c r="AG12" s="36"/>
      <c r="AH12" s="36"/>
      <c r="AI12" s="36"/>
      <c r="AJ12" s="85"/>
      <c r="AK12" s="234">
        <v>5962667</v>
      </c>
      <c r="AL12" s="225">
        <v>5962667</v>
      </c>
      <c r="AM12" s="225"/>
      <c r="AN12" s="235"/>
      <c r="AO12" s="137">
        <f>+AL12/U12</f>
        <v>1</v>
      </c>
      <c r="AP12" s="229"/>
      <c r="AQ12" s="323"/>
      <c r="AR12" s="355"/>
      <c r="AS12" s="355"/>
      <c r="AT12" s="323"/>
      <c r="AU12" s="322"/>
      <c r="AV12" s="316"/>
      <c r="AW12" s="362"/>
      <c r="AX12" s="362"/>
      <c r="AY12" s="364"/>
      <c r="AZ12" s="365"/>
    </row>
    <row r="13" spans="1:52" s="5" customFormat="1" ht="43.9" customHeight="1" x14ac:dyDescent="0.25">
      <c r="A13" s="399"/>
      <c r="B13" s="409"/>
      <c r="C13" s="367"/>
      <c r="D13" s="358"/>
      <c r="E13" s="344"/>
      <c r="F13" s="344"/>
      <c r="G13" s="48" t="s">
        <v>13</v>
      </c>
      <c r="H13" s="111">
        <f>+L13+R13+S13+Y13+AE13</f>
        <v>4</v>
      </c>
      <c r="I13" s="88">
        <f t="shared" ref="I13" si="0">+I9+I11</f>
        <v>0.5</v>
      </c>
      <c r="J13" s="88">
        <f t="shared" ref="J13:K13" si="1">+J9+J11</f>
        <v>0.5</v>
      </c>
      <c r="K13" s="88">
        <f t="shared" si="1"/>
        <v>0.5</v>
      </c>
      <c r="L13" s="142">
        <f t="shared" ref="L13:L14" si="2">+L9+L11</f>
        <v>0.5</v>
      </c>
      <c r="M13" s="96">
        <f>+M9+M11</f>
        <v>1</v>
      </c>
      <c r="N13" s="37">
        <f t="shared" ref="N13:P13" si="3">+N9+N11</f>
        <v>1</v>
      </c>
      <c r="O13" s="37">
        <f t="shared" si="3"/>
        <v>1</v>
      </c>
      <c r="P13" s="37">
        <f t="shared" si="3"/>
        <v>1</v>
      </c>
      <c r="Q13" s="37">
        <f t="shared" ref="Q13:R14" si="4">+Q9+Q11</f>
        <v>1</v>
      </c>
      <c r="R13" s="101">
        <f t="shared" si="4"/>
        <v>1</v>
      </c>
      <c r="S13" s="145">
        <f t="shared" ref="S13:T14" si="5">+S9+S11</f>
        <v>1</v>
      </c>
      <c r="T13" s="145">
        <f t="shared" si="5"/>
        <v>1</v>
      </c>
      <c r="U13" s="96">
        <f t="shared" ref="U13" si="6">+U9+U11</f>
        <v>1</v>
      </c>
      <c r="V13" s="37"/>
      <c r="W13" s="37"/>
      <c r="X13" s="86"/>
      <c r="Y13" s="96">
        <f t="shared" ref="Y13:Y14" si="7">+Y9+Y11</f>
        <v>1</v>
      </c>
      <c r="Z13" s="37"/>
      <c r="AA13" s="37"/>
      <c r="AB13" s="37"/>
      <c r="AC13" s="37"/>
      <c r="AD13" s="86"/>
      <c r="AE13" s="94">
        <f t="shared" ref="AE13:AE14" si="8">+AE9+AE11</f>
        <v>0.5</v>
      </c>
      <c r="AF13" s="88"/>
      <c r="AG13" s="37"/>
      <c r="AH13" s="37"/>
      <c r="AI13" s="37"/>
      <c r="AJ13" s="86"/>
      <c r="AK13" s="192">
        <f t="shared" ref="AK13:AL14" si="9">+AK9+AK11</f>
        <v>0.19</v>
      </c>
      <c r="AL13" s="88">
        <f t="shared" si="9"/>
        <v>0.46</v>
      </c>
      <c r="AM13" s="88"/>
      <c r="AN13" s="101"/>
      <c r="AO13" s="137">
        <f>+AL13/U13</f>
        <v>0.46</v>
      </c>
      <c r="AP13" s="187">
        <f>(R13+L13+AL13)/H13</f>
        <v>0.49</v>
      </c>
      <c r="AQ13" s="323"/>
      <c r="AR13" s="355"/>
      <c r="AS13" s="355"/>
      <c r="AT13" s="323"/>
      <c r="AU13" s="322"/>
      <c r="AV13" s="316"/>
      <c r="AW13" s="362"/>
      <c r="AX13" s="362"/>
      <c r="AY13" s="364"/>
      <c r="AZ13" s="365"/>
    </row>
    <row r="14" spans="1:52" s="5" customFormat="1" ht="43.9" customHeight="1" thickBot="1" x14ac:dyDescent="0.3">
      <c r="A14" s="399"/>
      <c r="B14" s="410"/>
      <c r="C14" s="368"/>
      <c r="D14" s="358"/>
      <c r="E14" s="345"/>
      <c r="F14" s="345"/>
      <c r="G14" s="50" t="s">
        <v>14</v>
      </c>
      <c r="H14" s="148">
        <f>+L14+R14+S14+Y14+AE14</f>
        <v>681452287</v>
      </c>
      <c r="I14" s="182">
        <f>+I10+I12</f>
        <v>187433922</v>
      </c>
      <c r="J14" s="182">
        <f>+J10+J12</f>
        <v>187433922</v>
      </c>
      <c r="K14" s="182">
        <f>+K10+K12</f>
        <v>187433922</v>
      </c>
      <c r="L14" s="100">
        <f t="shared" si="2"/>
        <v>145330130</v>
      </c>
      <c r="M14" s="112">
        <f>+M10+M12</f>
        <v>112070000</v>
      </c>
      <c r="N14" s="90">
        <f>+N10+N12</f>
        <v>138338590</v>
      </c>
      <c r="O14" s="90">
        <f>+O10+O12</f>
        <v>72956068</v>
      </c>
      <c r="P14" s="90">
        <f>+P10+P12</f>
        <v>72956068</v>
      </c>
      <c r="Q14" s="90">
        <f>+Q10+Q12</f>
        <v>73077490</v>
      </c>
      <c r="R14" s="90">
        <f t="shared" si="4"/>
        <v>73077490</v>
      </c>
      <c r="S14" s="110">
        <f t="shared" si="5"/>
        <v>66044667</v>
      </c>
      <c r="T14" s="110">
        <f t="shared" si="5"/>
        <v>66044667</v>
      </c>
      <c r="U14" s="95">
        <f t="shared" ref="U14" si="10">+U10+U12</f>
        <v>66044667</v>
      </c>
      <c r="V14" s="106"/>
      <c r="W14" s="106"/>
      <c r="X14" s="105"/>
      <c r="Y14" s="95">
        <f t="shared" si="7"/>
        <v>198000000</v>
      </c>
      <c r="Z14" s="90"/>
      <c r="AA14" s="106"/>
      <c r="AB14" s="106"/>
      <c r="AC14" s="106"/>
      <c r="AD14" s="105"/>
      <c r="AE14" s="95">
        <f t="shared" si="8"/>
        <v>199000000</v>
      </c>
      <c r="AF14" s="90"/>
      <c r="AG14" s="106"/>
      <c r="AH14" s="106"/>
      <c r="AI14" s="106"/>
      <c r="AJ14" s="105"/>
      <c r="AK14" s="193">
        <f t="shared" si="9"/>
        <v>66044467</v>
      </c>
      <c r="AL14" s="90">
        <f t="shared" si="9"/>
        <v>66044467</v>
      </c>
      <c r="AM14" s="90"/>
      <c r="AN14" s="90"/>
      <c r="AO14" s="188">
        <f>+AL14/U14</f>
        <v>0.99999697174640911</v>
      </c>
      <c r="AP14" s="189">
        <f>(R14+L14+AL14)/H14</f>
        <v>0.41742040114394685</v>
      </c>
      <c r="AQ14" s="323"/>
      <c r="AR14" s="355"/>
      <c r="AS14" s="355"/>
      <c r="AT14" s="323"/>
      <c r="AU14" s="322"/>
      <c r="AV14" s="316"/>
      <c r="AW14" s="362"/>
      <c r="AX14" s="362"/>
      <c r="AY14" s="364"/>
      <c r="AZ14" s="365"/>
    </row>
    <row r="15" spans="1:52" s="5" customFormat="1" ht="67.150000000000006" customHeight="1" x14ac:dyDescent="0.25">
      <c r="A15" s="399"/>
      <c r="B15" s="412">
        <v>2</v>
      </c>
      <c r="C15" s="379" t="s">
        <v>143</v>
      </c>
      <c r="D15" s="357" t="s">
        <v>139</v>
      </c>
      <c r="E15" s="343">
        <v>433</v>
      </c>
      <c r="F15" s="343" t="s">
        <v>196</v>
      </c>
      <c r="G15" s="51" t="s">
        <v>9</v>
      </c>
      <c r="H15" s="164">
        <f t="shared" ref="H15:H16" si="11">+L15+R15+S15+Y15+AE15</f>
        <v>6</v>
      </c>
      <c r="I15" s="183">
        <v>1</v>
      </c>
      <c r="J15" s="183">
        <v>1</v>
      </c>
      <c r="K15" s="183">
        <v>1</v>
      </c>
      <c r="L15" s="143">
        <v>1</v>
      </c>
      <c r="M15" s="171">
        <v>1</v>
      </c>
      <c r="N15" s="32">
        <v>1</v>
      </c>
      <c r="O15" s="32">
        <v>1</v>
      </c>
      <c r="P15" s="32">
        <v>1</v>
      </c>
      <c r="Q15" s="32">
        <v>1</v>
      </c>
      <c r="R15" s="99">
        <v>1</v>
      </c>
      <c r="S15" s="195">
        <v>2</v>
      </c>
      <c r="T15" s="195">
        <v>2</v>
      </c>
      <c r="U15" s="236">
        <v>2</v>
      </c>
      <c r="V15" s="102"/>
      <c r="W15" s="102"/>
      <c r="X15" s="104"/>
      <c r="Y15" s="215">
        <v>1</v>
      </c>
      <c r="Z15" s="102"/>
      <c r="AA15" s="102"/>
      <c r="AB15" s="102"/>
      <c r="AC15" s="102"/>
      <c r="AD15" s="104"/>
      <c r="AE15" s="237">
        <v>1</v>
      </c>
      <c r="AF15" s="87"/>
      <c r="AG15" s="102"/>
      <c r="AH15" s="102"/>
      <c r="AI15" s="102"/>
      <c r="AJ15" s="104"/>
      <c r="AK15" s="238">
        <v>0.4</v>
      </c>
      <c r="AL15" s="239">
        <f>+AK15+0.6</f>
        <v>1</v>
      </c>
      <c r="AM15" s="239"/>
      <c r="AN15" s="240"/>
      <c r="AO15" s="186">
        <f>+AL15/U15</f>
        <v>0.5</v>
      </c>
      <c r="AP15" s="187">
        <f>(R15+L15+AL15)/H15</f>
        <v>0.5</v>
      </c>
      <c r="AQ15" s="322" t="s">
        <v>194</v>
      </c>
      <c r="AR15" s="355" t="s">
        <v>160</v>
      </c>
      <c r="AS15" s="355" t="s">
        <v>160</v>
      </c>
      <c r="AT15" s="322" t="s">
        <v>176</v>
      </c>
      <c r="AU15" s="322" t="s">
        <v>177</v>
      </c>
      <c r="AV15" s="322" t="s">
        <v>220</v>
      </c>
      <c r="AW15" s="337" t="s">
        <v>160</v>
      </c>
      <c r="AX15" s="337" t="s">
        <v>160</v>
      </c>
      <c r="AY15" s="359" t="s">
        <v>176</v>
      </c>
      <c r="AZ15" s="359" t="s">
        <v>218</v>
      </c>
    </row>
    <row r="16" spans="1:52" s="5" customFormat="1" ht="67.150000000000006" customHeight="1" x14ac:dyDescent="0.25">
      <c r="A16" s="399"/>
      <c r="B16" s="409"/>
      <c r="C16" s="367"/>
      <c r="D16" s="358"/>
      <c r="E16" s="344"/>
      <c r="F16" s="344"/>
      <c r="G16" s="48" t="s">
        <v>10</v>
      </c>
      <c r="H16" s="164">
        <f t="shared" si="11"/>
        <v>477004774</v>
      </c>
      <c r="I16" s="182">
        <v>144000000</v>
      </c>
      <c r="J16" s="182">
        <v>144000000</v>
      </c>
      <c r="K16" s="182">
        <v>71126000</v>
      </c>
      <c r="L16" s="168">
        <v>42516274</v>
      </c>
      <c r="M16" s="169">
        <v>40775000</v>
      </c>
      <c r="N16" s="97">
        <v>40775000</v>
      </c>
      <c r="O16" s="97">
        <v>65757500</v>
      </c>
      <c r="P16" s="97">
        <v>65757500</v>
      </c>
      <c r="Q16" s="97">
        <v>68340500</v>
      </c>
      <c r="R16" s="170">
        <v>68340500</v>
      </c>
      <c r="S16" s="194">
        <v>93148000</v>
      </c>
      <c r="T16" s="194">
        <v>93148000</v>
      </c>
      <c r="U16" s="231">
        <v>93148000</v>
      </c>
      <c r="V16" s="33"/>
      <c r="W16" s="33"/>
      <c r="X16" s="84"/>
      <c r="Y16" s="223">
        <v>136000000</v>
      </c>
      <c r="Z16" s="83"/>
      <c r="AA16" s="33"/>
      <c r="AB16" s="33"/>
      <c r="AC16" s="33"/>
      <c r="AD16" s="84"/>
      <c r="AE16" s="223">
        <v>137000000</v>
      </c>
      <c r="AF16" s="83"/>
      <c r="AG16" s="33"/>
      <c r="AH16" s="33"/>
      <c r="AI16" s="33"/>
      <c r="AJ16" s="84"/>
      <c r="AK16" s="224">
        <v>40908000</v>
      </c>
      <c r="AL16" s="225">
        <v>40908000</v>
      </c>
      <c r="AM16" s="225"/>
      <c r="AN16" s="107"/>
      <c r="AO16" s="137">
        <f>+AL16/U16</f>
        <v>0.43917207025378968</v>
      </c>
      <c r="AP16" s="187">
        <f>(R16+L16+AL16)/H16</f>
        <v>0.31816196036645955</v>
      </c>
      <c r="AQ16" s="323"/>
      <c r="AR16" s="356"/>
      <c r="AS16" s="356"/>
      <c r="AT16" s="323"/>
      <c r="AU16" s="323"/>
      <c r="AV16" s="323"/>
      <c r="AW16" s="338"/>
      <c r="AX16" s="338"/>
      <c r="AY16" s="360"/>
      <c r="AZ16" s="360"/>
    </row>
    <row r="17" spans="1:52" s="5" customFormat="1" ht="67.150000000000006" customHeight="1" x14ac:dyDescent="0.25">
      <c r="A17" s="399"/>
      <c r="B17" s="409"/>
      <c r="C17" s="367"/>
      <c r="D17" s="358"/>
      <c r="E17" s="344"/>
      <c r="F17" s="344"/>
      <c r="G17" s="48" t="s">
        <v>11</v>
      </c>
      <c r="H17" s="98"/>
      <c r="I17" s="181"/>
      <c r="J17" s="181"/>
      <c r="K17" s="181"/>
      <c r="L17" s="141"/>
      <c r="M17" s="103"/>
      <c r="N17" s="93"/>
      <c r="O17" s="89"/>
      <c r="P17" s="89"/>
      <c r="Q17" s="89"/>
      <c r="R17" s="108"/>
      <c r="S17" s="177"/>
      <c r="T17" s="177"/>
      <c r="U17" s="241"/>
      <c r="V17" s="36"/>
      <c r="W17" s="36"/>
      <c r="X17" s="85"/>
      <c r="Y17" s="226"/>
      <c r="Z17" s="227"/>
      <c r="AA17" s="36"/>
      <c r="AB17" s="36"/>
      <c r="AC17" s="36"/>
      <c r="AD17" s="85"/>
      <c r="AE17" s="226"/>
      <c r="AF17" s="227"/>
      <c r="AG17" s="36"/>
      <c r="AH17" s="36"/>
      <c r="AI17" s="36"/>
      <c r="AJ17" s="85"/>
      <c r="AK17" s="228"/>
      <c r="AL17" s="229"/>
      <c r="AM17" s="229"/>
      <c r="AN17" s="230"/>
      <c r="AO17" s="228"/>
      <c r="AP17" s="229"/>
      <c r="AQ17" s="323"/>
      <c r="AR17" s="356"/>
      <c r="AS17" s="356"/>
      <c r="AT17" s="323"/>
      <c r="AU17" s="323"/>
      <c r="AV17" s="323"/>
      <c r="AW17" s="338"/>
      <c r="AX17" s="338"/>
      <c r="AY17" s="360"/>
      <c r="AZ17" s="360"/>
    </row>
    <row r="18" spans="1:52" s="5" customFormat="1" ht="67.150000000000006" customHeight="1" x14ac:dyDescent="0.25">
      <c r="A18" s="399"/>
      <c r="B18" s="409"/>
      <c r="C18" s="367"/>
      <c r="D18" s="358"/>
      <c r="E18" s="344"/>
      <c r="F18" s="344"/>
      <c r="G18" s="48" t="s">
        <v>12</v>
      </c>
      <c r="H18" s="164"/>
      <c r="I18" s="181"/>
      <c r="J18" s="181"/>
      <c r="K18" s="181"/>
      <c r="L18" s="141"/>
      <c r="M18" s="103"/>
      <c r="N18" s="91">
        <v>18298049</v>
      </c>
      <c r="O18" s="91">
        <v>18298049</v>
      </c>
      <c r="P18" s="91">
        <v>18298049</v>
      </c>
      <c r="Q18" s="91">
        <v>18298049</v>
      </c>
      <c r="R18" s="135">
        <f>+Q18</f>
        <v>18298049</v>
      </c>
      <c r="S18" s="194">
        <v>8554100</v>
      </c>
      <c r="T18" s="194">
        <v>8554100</v>
      </c>
      <c r="U18" s="231">
        <v>8554100</v>
      </c>
      <c r="V18" s="36"/>
      <c r="W18" s="36"/>
      <c r="X18" s="85"/>
      <c r="Y18" s="232"/>
      <c r="Z18" s="233"/>
      <c r="AA18" s="36"/>
      <c r="AB18" s="36"/>
      <c r="AC18" s="36"/>
      <c r="AD18" s="85"/>
      <c r="AE18" s="226"/>
      <c r="AF18" s="227"/>
      <c r="AG18" s="36"/>
      <c r="AH18" s="36"/>
      <c r="AI18" s="36"/>
      <c r="AJ18" s="85"/>
      <c r="AK18" s="224">
        <v>8554100</v>
      </c>
      <c r="AL18" s="225">
        <v>8554100</v>
      </c>
      <c r="AM18" s="225"/>
      <c r="AN18" s="242"/>
      <c r="AO18" s="137">
        <f>+AL18/U18</f>
        <v>1</v>
      </c>
      <c r="AP18" s="229"/>
      <c r="AQ18" s="323"/>
      <c r="AR18" s="356"/>
      <c r="AS18" s="356"/>
      <c r="AT18" s="323"/>
      <c r="AU18" s="323"/>
      <c r="AV18" s="323"/>
      <c r="AW18" s="338"/>
      <c r="AX18" s="338"/>
      <c r="AY18" s="360"/>
      <c r="AZ18" s="360"/>
    </row>
    <row r="19" spans="1:52" s="5" customFormat="1" ht="67.150000000000006" customHeight="1" x14ac:dyDescent="0.25">
      <c r="A19" s="399"/>
      <c r="B19" s="409"/>
      <c r="C19" s="367"/>
      <c r="D19" s="358"/>
      <c r="E19" s="344"/>
      <c r="F19" s="344"/>
      <c r="G19" s="48" t="s">
        <v>13</v>
      </c>
      <c r="H19" s="164">
        <f t="shared" ref="H19:H22" si="12">+L19+R19+S19+Y19+AE19</f>
        <v>6</v>
      </c>
      <c r="I19" s="37">
        <f t="shared" ref="I19" si="13">+I15+I17</f>
        <v>1</v>
      </c>
      <c r="J19" s="37">
        <f t="shared" ref="J19:K19" si="14">+J15+J17</f>
        <v>1</v>
      </c>
      <c r="K19" s="37">
        <f t="shared" si="14"/>
        <v>1</v>
      </c>
      <c r="L19" s="173">
        <f t="shared" ref="L19:L20" si="15">+L15+L17</f>
        <v>1</v>
      </c>
      <c r="M19" s="145">
        <f>+M15+M17</f>
        <v>1</v>
      </c>
      <c r="N19" s="109">
        <f t="shared" ref="N19:P19" si="16">+N15+N17</f>
        <v>1</v>
      </c>
      <c r="O19" s="109">
        <f t="shared" si="16"/>
        <v>1</v>
      </c>
      <c r="P19" s="109">
        <f t="shared" si="16"/>
        <v>1</v>
      </c>
      <c r="Q19" s="109">
        <f t="shared" ref="Q19:R20" si="17">+Q15+Q17</f>
        <v>1</v>
      </c>
      <c r="R19" s="172">
        <f t="shared" si="17"/>
        <v>1</v>
      </c>
      <c r="S19" s="178">
        <f t="shared" ref="S19:T20" si="18">+S15+S17</f>
        <v>2</v>
      </c>
      <c r="T19" s="178">
        <f t="shared" si="18"/>
        <v>2</v>
      </c>
      <c r="U19" s="243">
        <f t="shared" ref="U19" si="19">+U15+U17</f>
        <v>2</v>
      </c>
      <c r="V19" s="37"/>
      <c r="W19" s="37"/>
      <c r="X19" s="86"/>
      <c r="Y19" s="96">
        <f t="shared" ref="Y19:Y20" si="20">+Y15+Y17</f>
        <v>1</v>
      </c>
      <c r="Z19" s="37"/>
      <c r="AA19" s="37"/>
      <c r="AB19" s="37"/>
      <c r="AC19" s="37"/>
      <c r="AD19" s="86"/>
      <c r="AE19" s="94">
        <f t="shared" ref="AE19:AE20" si="21">+AE15+AE17</f>
        <v>1</v>
      </c>
      <c r="AF19" s="88"/>
      <c r="AG19" s="37"/>
      <c r="AH19" s="37"/>
      <c r="AI19" s="37"/>
      <c r="AJ19" s="86"/>
      <c r="AK19" s="192">
        <f t="shared" ref="AK19:AL20" si="22">+AK15+AK17</f>
        <v>0.4</v>
      </c>
      <c r="AL19" s="88">
        <f t="shared" si="22"/>
        <v>1</v>
      </c>
      <c r="AM19" s="88"/>
      <c r="AN19" s="88"/>
      <c r="AO19" s="137">
        <f>+AL19/U19</f>
        <v>0.5</v>
      </c>
      <c r="AP19" s="187">
        <f>(R19+L19+AL19)/H19</f>
        <v>0.5</v>
      </c>
      <c r="AQ19" s="323"/>
      <c r="AR19" s="356"/>
      <c r="AS19" s="356"/>
      <c r="AT19" s="323"/>
      <c r="AU19" s="323"/>
      <c r="AV19" s="323"/>
      <c r="AW19" s="338"/>
      <c r="AX19" s="338"/>
      <c r="AY19" s="360"/>
      <c r="AZ19" s="360"/>
    </row>
    <row r="20" spans="1:52" s="5" customFormat="1" ht="67.150000000000006" customHeight="1" thickBot="1" x14ac:dyDescent="0.3">
      <c r="A20" s="407"/>
      <c r="B20" s="410"/>
      <c r="C20" s="368"/>
      <c r="D20" s="358"/>
      <c r="E20" s="345"/>
      <c r="F20" s="345"/>
      <c r="G20" s="50" t="s">
        <v>14</v>
      </c>
      <c r="H20" s="164">
        <f t="shared" si="12"/>
        <v>503856923</v>
      </c>
      <c r="I20" s="182">
        <f>+I16+I18</f>
        <v>144000000</v>
      </c>
      <c r="J20" s="182">
        <f>+J16+J18</f>
        <v>144000000</v>
      </c>
      <c r="K20" s="182">
        <f>+K16+K18</f>
        <v>71126000</v>
      </c>
      <c r="L20" s="175">
        <f t="shared" si="15"/>
        <v>42516274</v>
      </c>
      <c r="M20" s="110">
        <f>+M16+M18</f>
        <v>40775000</v>
      </c>
      <c r="N20" s="97">
        <f>+N16+N18</f>
        <v>59073049</v>
      </c>
      <c r="O20" s="97">
        <f>+O16+O18</f>
        <v>84055549</v>
      </c>
      <c r="P20" s="97">
        <f>+P16+P18</f>
        <v>84055549</v>
      </c>
      <c r="Q20" s="97">
        <f>+Q16+Q18</f>
        <v>86638549</v>
      </c>
      <c r="R20" s="174">
        <f t="shared" si="17"/>
        <v>86638549</v>
      </c>
      <c r="S20" s="179">
        <f t="shared" si="18"/>
        <v>101702100</v>
      </c>
      <c r="T20" s="179">
        <f t="shared" si="18"/>
        <v>101702100</v>
      </c>
      <c r="U20" s="244">
        <f t="shared" ref="U20" si="23">+U16+U18</f>
        <v>101702100</v>
      </c>
      <c r="V20" s="106"/>
      <c r="W20" s="106"/>
      <c r="X20" s="105"/>
      <c r="Y20" s="95">
        <f t="shared" si="20"/>
        <v>136000000</v>
      </c>
      <c r="Z20" s="90"/>
      <c r="AA20" s="106"/>
      <c r="AB20" s="106"/>
      <c r="AC20" s="106"/>
      <c r="AD20" s="105"/>
      <c r="AE20" s="95">
        <f t="shared" si="21"/>
        <v>137000000</v>
      </c>
      <c r="AF20" s="90"/>
      <c r="AG20" s="106"/>
      <c r="AH20" s="106"/>
      <c r="AI20" s="106"/>
      <c r="AJ20" s="105"/>
      <c r="AK20" s="193">
        <f t="shared" si="22"/>
        <v>49462100</v>
      </c>
      <c r="AL20" s="90">
        <f t="shared" si="22"/>
        <v>49462100</v>
      </c>
      <c r="AM20" s="90"/>
      <c r="AN20" s="90"/>
      <c r="AO20" s="188">
        <f>+AL20/U20</f>
        <v>0.48634295653678733</v>
      </c>
      <c r="AP20" s="189">
        <f>(R20+L20+AL20)/H20</f>
        <v>0.35449929304633171</v>
      </c>
      <c r="AQ20" s="323"/>
      <c r="AR20" s="356"/>
      <c r="AS20" s="356"/>
      <c r="AT20" s="323"/>
      <c r="AU20" s="323"/>
      <c r="AV20" s="323"/>
      <c r="AW20" s="339"/>
      <c r="AX20" s="339"/>
      <c r="AY20" s="361"/>
      <c r="AZ20" s="361"/>
    </row>
    <row r="21" spans="1:52" s="5" customFormat="1" ht="52.15" customHeight="1" x14ac:dyDescent="0.25">
      <c r="A21" s="399" t="s">
        <v>148</v>
      </c>
      <c r="B21" s="376">
        <v>3</v>
      </c>
      <c r="C21" s="379" t="s">
        <v>144</v>
      </c>
      <c r="D21" s="357" t="s">
        <v>139</v>
      </c>
      <c r="E21" s="343">
        <v>433</v>
      </c>
      <c r="F21" s="343" t="s">
        <v>196</v>
      </c>
      <c r="G21" s="51" t="s">
        <v>9</v>
      </c>
      <c r="H21" s="164">
        <f t="shared" si="12"/>
        <v>10</v>
      </c>
      <c r="I21" s="32">
        <v>2</v>
      </c>
      <c r="J21" s="32">
        <v>2</v>
      </c>
      <c r="K21" s="32">
        <v>2</v>
      </c>
      <c r="L21" s="99">
        <v>2</v>
      </c>
      <c r="M21" s="171">
        <v>2</v>
      </c>
      <c r="N21" s="32">
        <v>2</v>
      </c>
      <c r="O21" s="32">
        <v>2</v>
      </c>
      <c r="P21" s="32">
        <v>2</v>
      </c>
      <c r="Q21" s="32">
        <v>2</v>
      </c>
      <c r="R21" s="99">
        <v>2</v>
      </c>
      <c r="S21" s="195">
        <v>2</v>
      </c>
      <c r="T21" s="195">
        <v>2</v>
      </c>
      <c r="U21" s="236">
        <v>2</v>
      </c>
      <c r="V21" s="102"/>
      <c r="W21" s="102"/>
      <c r="X21" s="104"/>
      <c r="Y21" s="215">
        <v>2</v>
      </c>
      <c r="Z21" s="102"/>
      <c r="AA21" s="102"/>
      <c r="AB21" s="102"/>
      <c r="AC21" s="102"/>
      <c r="AD21" s="104"/>
      <c r="AE21" s="237">
        <v>2</v>
      </c>
      <c r="AF21" s="87"/>
      <c r="AG21" s="102"/>
      <c r="AH21" s="102"/>
      <c r="AI21" s="102"/>
      <c r="AJ21" s="104"/>
      <c r="AK21" s="238">
        <v>0.5</v>
      </c>
      <c r="AL21" s="239">
        <v>1</v>
      </c>
      <c r="AM21" s="239"/>
      <c r="AN21" s="240"/>
      <c r="AO21" s="186">
        <f>+AL21/U21</f>
        <v>0.5</v>
      </c>
      <c r="AP21" s="187">
        <f>(R21+L21+AL21)/H21</f>
        <v>0.5</v>
      </c>
      <c r="AQ21" s="322" t="s">
        <v>195</v>
      </c>
      <c r="AR21" s="355" t="s">
        <v>160</v>
      </c>
      <c r="AS21" s="355" t="s">
        <v>160</v>
      </c>
      <c r="AT21" s="349" t="s">
        <v>184</v>
      </c>
      <c r="AU21" s="349" t="s">
        <v>185</v>
      </c>
      <c r="AV21" s="322" t="s">
        <v>227</v>
      </c>
      <c r="AW21" s="328" t="s">
        <v>160</v>
      </c>
      <c r="AX21" s="328" t="s">
        <v>160</v>
      </c>
      <c r="AY21" s="334" t="s">
        <v>214</v>
      </c>
      <c r="AZ21" s="337" t="s">
        <v>185</v>
      </c>
    </row>
    <row r="22" spans="1:52" s="5" customFormat="1" ht="52.15" customHeight="1" x14ac:dyDescent="0.25">
      <c r="A22" s="399"/>
      <c r="B22" s="377"/>
      <c r="C22" s="367"/>
      <c r="D22" s="358"/>
      <c r="E22" s="344"/>
      <c r="F22" s="344"/>
      <c r="G22" s="48" t="s">
        <v>10</v>
      </c>
      <c r="H22" s="164">
        <f t="shared" si="12"/>
        <v>5394054447</v>
      </c>
      <c r="I22" s="182">
        <v>699000000</v>
      </c>
      <c r="J22" s="182">
        <v>699000000</v>
      </c>
      <c r="K22" s="182">
        <v>551874000</v>
      </c>
      <c r="L22" s="168">
        <v>551781180</v>
      </c>
      <c r="M22" s="169">
        <v>901844000</v>
      </c>
      <c r="N22" s="97">
        <v>901844000</v>
      </c>
      <c r="O22" s="97">
        <v>901844000</v>
      </c>
      <c r="P22" s="97">
        <v>901844000</v>
      </c>
      <c r="Q22" s="97">
        <v>879228292</v>
      </c>
      <c r="R22" s="170">
        <v>879191267</v>
      </c>
      <c r="S22" s="194">
        <v>1323082000</v>
      </c>
      <c r="T22" s="194">
        <v>1323082000</v>
      </c>
      <c r="U22" s="231">
        <v>1323082000</v>
      </c>
      <c r="V22" s="33"/>
      <c r="W22" s="33"/>
      <c r="X22" s="84"/>
      <c r="Y22" s="223">
        <v>1320000000</v>
      </c>
      <c r="Z22" s="83"/>
      <c r="AA22" s="33"/>
      <c r="AB22" s="33"/>
      <c r="AC22" s="33"/>
      <c r="AD22" s="84"/>
      <c r="AE22" s="223">
        <v>1320000000</v>
      </c>
      <c r="AF22" s="83"/>
      <c r="AG22" s="33"/>
      <c r="AH22" s="33"/>
      <c r="AI22" s="33"/>
      <c r="AJ22" s="84"/>
      <c r="AK22" s="224">
        <v>1059165000</v>
      </c>
      <c r="AL22" s="225">
        <v>1059185400</v>
      </c>
      <c r="AM22" s="225"/>
      <c r="AN22" s="107"/>
      <c r="AO22" s="137">
        <f>+AL22/U22</f>
        <v>0.80054403279615327</v>
      </c>
      <c r="AP22" s="187">
        <f>(R22+L22+AL22)/H22</f>
        <v>0.46164863025899672</v>
      </c>
      <c r="AQ22" s="323"/>
      <c r="AR22" s="355"/>
      <c r="AS22" s="355"/>
      <c r="AT22" s="419"/>
      <c r="AU22" s="350"/>
      <c r="AV22" s="323"/>
      <c r="AW22" s="328"/>
      <c r="AX22" s="328"/>
      <c r="AY22" s="335"/>
      <c r="AZ22" s="338"/>
    </row>
    <row r="23" spans="1:52" s="5" customFormat="1" ht="52.15" customHeight="1" x14ac:dyDescent="0.25">
      <c r="A23" s="399"/>
      <c r="B23" s="377"/>
      <c r="C23" s="367"/>
      <c r="D23" s="358"/>
      <c r="E23" s="344"/>
      <c r="F23" s="344"/>
      <c r="G23" s="48" t="s">
        <v>11</v>
      </c>
      <c r="H23" s="98"/>
      <c r="I23" s="181"/>
      <c r="J23" s="181"/>
      <c r="K23" s="181"/>
      <c r="L23" s="141"/>
      <c r="M23" s="103"/>
      <c r="N23" s="93"/>
      <c r="O23" s="89"/>
      <c r="P23" s="89"/>
      <c r="Q23" s="89"/>
      <c r="R23" s="108"/>
      <c r="S23" s="177"/>
      <c r="T23" s="177"/>
      <c r="U23" s="241"/>
      <c r="V23" s="36"/>
      <c r="W23" s="36"/>
      <c r="X23" s="85"/>
      <c r="Y23" s="226"/>
      <c r="Z23" s="227"/>
      <c r="AA23" s="36"/>
      <c r="AB23" s="36"/>
      <c r="AC23" s="36"/>
      <c r="AD23" s="85"/>
      <c r="AE23" s="226"/>
      <c r="AF23" s="227"/>
      <c r="AG23" s="36"/>
      <c r="AH23" s="36"/>
      <c r="AI23" s="36"/>
      <c r="AJ23" s="85"/>
      <c r="AK23" s="228"/>
      <c r="AL23" s="229"/>
      <c r="AM23" s="229"/>
      <c r="AN23" s="230"/>
      <c r="AO23" s="228"/>
      <c r="AP23" s="229"/>
      <c r="AQ23" s="323"/>
      <c r="AR23" s="355"/>
      <c r="AS23" s="355"/>
      <c r="AT23" s="419"/>
      <c r="AU23" s="350"/>
      <c r="AV23" s="323"/>
      <c r="AW23" s="328"/>
      <c r="AX23" s="328"/>
      <c r="AY23" s="335"/>
      <c r="AZ23" s="338"/>
    </row>
    <row r="24" spans="1:52" s="5" customFormat="1" ht="52.15" customHeight="1" x14ac:dyDescent="0.25">
      <c r="A24" s="399"/>
      <c r="B24" s="377"/>
      <c r="C24" s="367"/>
      <c r="D24" s="358"/>
      <c r="E24" s="344"/>
      <c r="F24" s="344"/>
      <c r="G24" s="48" t="s">
        <v>12</v>
      </c>
      <c r="H24" s="164"/>
      <c r="I24" s="181"/>
      <c r="J24" s="181"/>
      <c r="K24" s="181"/>
      <c r="L24" s="141"/>
      <c r="M24" s="103"/>
      <c r="N24" s="97">
        <v>188958315</v>
      </c>
      <c r="O24" s="97">
        <v>188958315</v>
      </c>
      <c r="P24" s="97">
        <v>188958311</v>
      </c>
      <c r="Q24" s="97">
        <v>188958311</v>
      </c>
      <c r="R24" s="135">
        <v>188958310</v>
      </c>
      <c r="S24" s="194">
        <v>79725568</v>
      </c>
      <c r="T24" s="194">
        <v>79725568</v>
      </c>
      <c r="U24" s="231">
        <v>79581500</v>
      </c>
      <c r="V24" s="36"/>
      <c r="W24" s="36"/>
      <c r="X24" s="85"/>
      <c r="Y24" s="232"/>
      <c r="Z24" s="233"/>
      <c r="AA24" s="36"/>
      <c r="AB24" s="36"/>
      <c r="AC24" s="36"/>
      <c r="AD24" s="85"/>
      <c r="AE24" s="226"/>
      <c r="AF24" s="227"/>
      <c r="AG24" s="36"/>
      <c r="AH24" s="36"/>
      <c r="AI24" s="36"/>
      <c r="AJ24" s="85"/>
      <c r="AK24" s="224">
        <v>68968933</v>
      </c>
      <c r="AL24" s="225">
        <v>77325733</v>
      </c>
      <c r="AM24" s="225"/>
      <c r="AN24" s="242"/>
      <c r="AO24" s="137">
        <f>+AL24/U24</f>
        <v>0.97165463078730607</v>
      </c>
      <c r="AP24" s="229"/>
      <c r="AQ24" s="323"/>
      <c r="AR24" s="355"/>
      <c r="AS24" s="355"/>
      <c r="AT24" s="419"/>
      <c r="AU24" s="350"/>
      <c r="AV24" s="323"/>
      <c r="AW24" s="328"/>
      <c r="AX24" s="328"/>
      <c r="AY24" s="335"/>
      <c r="AZ24" s="338"/>
    </row>
    <row r="25" spans="1:52" s="5" customFormat="1" ht="52.15" customHeight="1" x14ac:dyDescent="0.25">
      <c r="A25" s="399"/>
      <c r="B25" s="377"/>
      <c r="C25" s="367"/>
      <c r="D25" s="358"/>
      <c r="E25" s="344"/>
      <c r="F25" s="344"/>
      <c r="G25" s="48" t="s">
        <v>13</v>
      </c>
      <c r="H25" s="164">
        <f t="shared" ref="H25:H28" si="24">+L25+R25+S25+Y25+AE25</f>
        <v>10</v>
      </c>
      <c r="I25" s="37">
        <f t="shared" ref="I25" si="25">+I21+I23</f>
        <v>2</v>
      </c>
      <c r="J25" s="37">
        <f t="shared" ref="J25:K25" si="26">+J21+J23</f>
        <v>2</v>
      </c>
      <c r="K25" s="37">
        <f t="shared" si="26"/>
        <v>2</v>
      </c>
      <c r="L25" s="173">
        <f t="shared" ref="L25:L26" si="27">+L21+L23</f>
        <v>2</v>
      </c>
      <c r="M25" s="145">
        <f>+M21+M23</f>
        <v>2</v>
      </c>
      <c r="N25" s="109">
        <f t="shared" ref="N25:P25" si="28">+N21+N23</f>
        <v>2</v>
      </c>
      <c r="O25" s="109">
        <f t="shared" si="28"/>
        <v>2</v>
      </c>
      <c r="P25" s="109">
        <f t="shared" si="28"/>
        <v>2</v>
      </c>
      <c r="Q25" s="109">
        <f t="shared" ref="Q25:R26" si="29">+Q21+Q23</f>
        <v>2</v>
      </c>
      <c r="R25" s="172">
        <f t="shared" si="29"/>
        <v>2</v>
      </c>
      <c r="S25" s="178">
        <f t="shared" ref="S25:T26" si="30">+S21+S23</f>
        <v>2</v>
      </c>
      <c r="T25" s="178">
        <f t="shared" si="30"/>
        <v>2</v>
      </c>
      <c r="U25" s="243">
        <f t="shared" ref="U25" si="31">+U21+U23</f>
        <v>2</v>
      </c>
      <c r="V25" s="37"/>
      <c r="W25" s="37"/>
      <c r="X25" s="86"/>
      <c r="Y25" s="96">
        <f t="shared" ref="Y25:Y26" si="32">+Y21+Y23</f>
        <v>2</v>
      </c>
      <c r="Z25" s="37"/>
      <c r="AA25" s="37"/>
      <c r="AB25" s="37"/>
      <c r="AC25" s="37"/>
      <c r="AD25" s="86"/>
      <c r="AE25" s="94">
        <f t="shared" ref="AE25:AE26" si="33">+AE21+AE23</f>
        <v>2</v>
      </c>
      <c r="AF25" s="88"/>
      <c r="AG25" s="37"/>
      <c r="AH25" s="37"/>
      <c r="AI25" s="37"/>
      <c r="AJ25" s="86"/>
      <c r="AK25" s="192">
        <f t="shared" ref="AK25:AL26" si="34">+AK21+AK23</f>
        <v>0.5</v>
      </c>
      <c r="AL25" s="88">
        <f t="shared" si="34"/>
        <v>1</v>
      </c>
      <c r="AM25" s="88"/>
      <c r="AN25" s="88"/>
      <c r="AO25" s="137">
        <f>+AL25/U25</f>
        <v>0.5</v>
      </c>
      <c r="AP25" s="187">
        <f>(R25+L25+AL25)/H25</f>
        <v>0.5</v>
      </c>
      <c r="AQ25" s="323"/>
      <c r="AR25" s="355"/>
      <c r="AS25" s="355"/>
      <c r="AT25" s="419"/>
      <c r="AU25" s="350"/>
      <c r="AV25" s="323"/>
      <c r="AW25" s="328"/>
      <c r="AX25" s="328"/>
      <c r="AY25" s="335"/>
      <c r="AZ25" s="338"/>
    </row>
    <row r="26" spans="1:52" s="5" customFormat="1" ht="52.15" customHeight="1" thickBot="1" x14ac:dyDescent="0.3">
      <c r="A26" s="400"/>
      <c r="B26" s="378"/>
      <c r="C26" s="380"/>
      <c r="D26" s="358"/>
      <c r="E26" s="345"/>
      <c r="F26" s="345"/>
      <c r="G26" s="50" t="s">
        <v>14</v>
      </c>
      <c r="H26" s="176">
        <f t="shared" si="24"/>
        <v>5662738325</v>
      </c>
      <c r="I26" s="182">
        <f>+I22+I24</f>
        <v>699000000</v>
      </c>
      <c r="J26" s="182">
        <f>+J22+J24</f>
        <v>699000000</v>
      </c>
      <c r="K26" s="182">
        <f>+K22+K24</f>
        <v>551874000</v>
      </c>
      <c r="L26" s="175">
        <f t="shared" si="27"/>
        <v>551781180</v>
      </c>
      <c r="M26" s="110">
        <f>+M22+M24</f>
        <v>901844000</v>
      </c>
      <c r="N26" s="97">
        <f>+N22+N24</f>
        <v>1090802315</v>
      </c>
      <c r="O26" s="97">
        <f>+O22+O24</f>
        <v>1090802315</v>
      </c>
      <c r="P26" s="97">
        <f>+P22+P24</f>
        <v>1090802311</v>
      </c>
      <c r="Q26" s="97">
        <f>+Q22+Q24</f>
        <v>1068186603</v>
      </c>
      <c r="R26" s="174">
        <f t="shared" si="29"/>
        <v>1068149577</v>
      </c>
      <c r="S26" s="179">
        <f t="shared" si="30"/>
        <v>1402807568</v>
      </c>
      <c r="T26" s="179">
        <f t="shared" si="30"/>
        <v>1402807568</v>
      </c>
      <c r="U26" s="244">
        <f t="shared" ref="U26" si="35">+U22+U24</f>
        <v>1402663500</v>
      </c>
      <c r="V26" s="106"/>
      <c r="W26" s="106"/>
      <c r="X26" s="105"/>
      <c r="Y26" s="95">
        <f t="shared" si="32"/>
        <v>1320000000</v>
      </c>
      <c r="Z26" s="90"/>
      <c r="AA26" s="106"/>
      <c r="AB26" s="106"/>
      <c r="AC26" s="106"/>
      <c r="AD26" s="105"/>
      <c r="AE26" s="95">
        <f t="shared" si="33"/>
        <v>1320000000</v>
      </c>
      <c r="AF26" s="90"/>
      <c r="AG26" s="106"/>
      <c r="AH26" s="106"/>
      <c r="AI26" s="106"/>
      <c r="AJ26" s="105"/>
      <c r="AK26" s="193">
        <f t="shared" si="34"/>
        <v>1128133933</v>
      </c>
      <c r="AL26" s="90">
        <f t="shared" si="34"/>
        <v>1136511133</v>
      </c>
      <c r="AM26" s="90"/>
      <c r="AN26" s="90"/>
      <c r="AO26" s="188">
        <f>+AL26/U26</f>
        <v>0.81025216169095438</v>
      </c>
      <c r="AP26" s="189">
        <f>(R26+L26+AL26)/H26</f>
        <v>0.48676836749294788</v>
      </c>
      <c r="AQ26" s="323"/>
      <c r="AR26" s="355"/>
      <c r="AS26" s="355"/>
      <c r="AT26" s="420"/>
      <c r="AU26" s="351"/>
      <c r="AV26" s="323"/>
      <c r="AW26" s="328"/>
      <c r="AX26" s="328"/>
      <c r="AY26" s="336"/>
      <c r="AZ26" s="339"/>
    </row>
    <row r="27" spans="1:52" s="5" customFormat="1" ht="61.15" customHeight="1" x14ac:dyDescent="0.25">
      <c r="A27" s="398" t="s">
        <v>149</v>
      </c>
      <c r="B27" s="376">
        <v>4</v>
      </c>
      <c r="C27" s="401" t="s">
        <v>145</v>
      </c>
      <c r="D27" s="357" t="s">
        <v>139</v>
      </c>
      <c r="E27" s="343">
        <v>433</v>
      </c>
      <c r="F27" s="343" t="s">
        <v>196</v>
      </c>
      <c r="G27" s="51" t="s">
        <v>9</v>
      </c>
      <c r="H27" s="164">
        <f t="shared" si="24"/>
        <v>10</v>
      </c>
      <c r="I27" s="32">
        <v>1</v>
      </c>
      <c r="J27" s="32">
        <v>1</v>
      </c>
      <c r="K27" s="32">
        <v>1</v>
      </c>
      <c r="L27" s="99">
        <v>1</v>
      </c>
      <c r="M27" s="171">
        <v>2</v>
      </c>
      <c r="N27" s="32">
        <v>2</v>
      </c>
      <c r="O27" s="32">
        <v>2</v>
      </c>
      <c r="P27" s="32">
        <v>2</v>
      </c>
      <c r="Q27" s="32">
        <v>2</v>
      </c>
      <c r="R27" s="99">
        <v>2</v>
      </c>
      <c r="S27" s="195">
        <v>3</v>
      </c>
      <c r="T27" s="195">
        <v>3</v>
      </c>
      <c r="U27" s="236">
        <v>3</v>
      </c>
      <c r="V27" s="102"/>
      <c r="W27" s="102"/>
      <c r="X27" s="104"/>
      <c r="Y27" s="215">
        <v>3</v>
      </c>
      <c r="Z27" s="102"/>
      <c r="AA27" s="102"/>
      <c r="AB27" s="102"/>
      <c r="AC27" s="102"/>
      <c r="AD27" s="104"/>
      <c r="AE27" s="237">
        <v>1</v>
      </c>
      <c r="AF27" s="87"/>
      <c r="AG27" s="102"/>
      <c r="AH27" s="102"/>
      <c r="AI27" s="102"/>
      <c r="AJ27" s="104"/>
      <c r="AK27" s="238">
        <v>0.64</v>
      </c>
      <c r="AL27" s="239">
        <f>+AK27+0.76</f>
        <v>1.4</v>
      </c>
      <c r="AM27" s="239"/>
      <c r="AN27" s="240"/>
      <c r="AO27" s="186">
        <f>+AL27/U27</f>
        <v>0.46666666666666662</v>
      </c>
      <c r="AP27" s="187">
        <f>(R27+L27+AL27)/H27</f>
        <v>0.44000000000000006</v>
      </c>
      <c r="AQ27" s="388" t="s">
        <v>219</v>
      </c>
      <c r="AR27" s="355" t="s">
        <v>160</v>
      </c>
      <c r="AS27" s="355" t="s">
        <v>160</v>
      </c>
      <c r="AT27" s="390" t="s">
        <v>188</v>
      </c>
      <c r="AU27" s="382" t="s">
        <v>187</v>
      </c>
      <c r="AV27" s="322" t="s">
        <v>223</v>
      </c>
      <c r="AW27" s="328" t="s">
        <v>160</v>
      </c>
      <c r="AX27" s="328" t="s">
        <v>160</v>
      </c>
      <c r="AY27" s="329" t="s">
        <v>188</v>
      </c>
      <c r="AZ27" s="331" t="s">
        <v>225</v>
      </c>
    </row>
    <row r="28" spans="1:52" s="5" customFormat="1" ht="61.15" customHeight="1" x14ac:dyDescent="0.25">
      <c r="A28" s="399"/>
      <c r="B28" s="377"/>
      <c r="C28" s="402"/>
      <c r="D28" s="358"/>
      <c r="E28" s="344"/>
      <c r="F28" s="344"/>
      <c r="G28" s="48" t="s">
        <v>10</v>
      </c>
      <c r="H28" s="164">
        <f t="shared" si="24"/>
        <v>1103497977</v>
      </c>
      <c r="I28" s="182">
        <v>183000000</v>
      </c>
      <c r="J28" s="182">
        <v>183000000</v>
      </c>
      <c r="K28" s="182">
        <v>164426239</v>
      </c>
      <c r="L28" s="168">
        <v>113597777</v>
      </c>
      <c r="M28" s="169">
        <v>172695000</v>
      </c>
      <c r="N28" s="97">
        <v>172695000</v>
      </c>
      <c r="O28" s="97">
        <v>172695000</v>
      </c>
      <c r="P28" s="97">
        <v>172695000</v>
      </c>
      <c r="Q28" s="97">
        <v>161666520</v>
      </c>
      <c r="R28" s="170">
        <v>161659200</v>
      </c>
      <c r="S28" s="194">
        <v>229241000</v>
      </c>
      <c r="T28" s="194">
        <v>229241000</v>
      </c>
      <c r="U28" s="231">
        <v>229241000</v>
      </c>
      <c r="V28" s="33"/>
      <c r="W28" s="33"/>
      <c r="X28" s="84"/>
      <c r="Y28" s="223">
        <v>299000000</v>
      </c>
      <c r="Z28" s="83"/>
      <c r="AA28" s="33"/>
      <c r="AB28" s="33"/>
      <c r="AC28" s="33"/>
      <c r="AD28" s="84"/>
      <c r="AE28" s="223">
        <v>300000000</v>
      </c>
      <c r="AF28" s="83"/>
      <c r="AG28" s="33"/>
      <c r="AH28" s="33"/>
      <c r="AI28" s="33"/>
      <c r="AJ28" s="84"/>
      <c r="AK28" s="224">
        <v>188910000</v>
      </c>
      <c r="AL28" s="225">
        <v>188910000</v>
      </c>
      <c r="AM28" s="225"/>
      <c r="AN28" s="107"/>
      <c r="AO28" s="137">
        <f>+AL28/U28</f>
        <v>0.82406724800537423</v>
      </c>
      <c r="AP28" s="187">
        <f>(R28+L28+AL28)/H28</f>
        <v>0.42063237692732081</v>
      </c>
      <c r="AQ28" s="389"/>
      <c r="AR28" s="355"/>
      <c r="AS28" s="355"/>
      <c r="AT28" s="391"/>
      <c r="AU28" s="383"/>
      <c r="AV28" s="323"/>
      <c r="AW28" s="328"/>
      <c r="AX28" s="328"/>
      <c r="AY28" s="330"/>
      <c r="AZ28" s="332"/>
    </row>
    <row r="29" spans="1:52" s="5" customFormat="1" ht="61.15" customHeight="1" x14ac:dyDescent="0.25">
      <c r="A29" s="399"/>
      <c r="B29" s="377"/>
      <c r="C29" s="402"/>
      <c r="D29" s="358"/>
      <c r="E29" s="344"/>
      <c r="F29" s="344"/>
      <c r="G29" s="48" t="s">
        <v>11</v>
      </c>
      <c r="H29" s="98"/>
      <c r="I29" s="181"/>
      <c r="J29" s="181"/>
      <c r="K29" s="181"/>
      <c r="L29" s="141"/>
      <c r="M29" s="103"/>
      <c r="N29" s="93"/>
      <c r="O29" s="89"/>
      <c r="P29" s="89"/>
      <c r="Q29" s="89"/>
      <c r="R29" s="108"/>
      <c r="S29" s="177"/>
      <c r="T29" s="177"/>
      <c r="U29" s="241"/>
      <c r="V29" s="36"/>
      <c r="W29" s="36"/>
      <c r="X29" s="85"/>
      <c r="Y29" s="226"/>
      <c r="Z29" s="227"/>
      <c r="AA29" s="36"/>
      <c r="AB29" s="36"/>
      <c r="AC29" s="36"/>
      <c r="AD29" s="85"/>
      <c r="AE29" s="226"/>
      <c r="AF29" s="227"/>
      <c r="AG29" s="36"/>
      <c r="AH29" s="36"/>
      <c r="AI29" s="36"/>
      <c r="AJ29" s="85"/>
      <c r="AK29" s="228"/>
      <c r="AL29" s="229"/>
      <c r="AM29" s="229"/>
      <c r="AN29" s="230"/>
      <c r="AO29" s="228"/>
      <c r="AP29" s="229"/>
      <c r="AQ29" s="389"/>
      <c r="AR29" s="355"/>
      <c r="AS29" s="355"/>
      <c r="AT29" s="391"/>
      <c r="AU29" s="383"/>
      <c r="AV29" s="323"/>
      <c r="AW29" s="328"/>
      <c r="AX29" s="328"/>
      <c r="AY29" s="330"/>
      <c r="AZ29" s="332"/>
    </row>
    <row r="30" spans="1:52" s="5" customFormat="1" ht="61.15" customHeight="1" x14ac:dyDescent="0.25">
      <c r="A30" s="399"/>
      <c r="B30" s="377"/>
      <c r="C30" s="402"/>
      <c r="D30" s="358"/>
      <c r="E30" s="344"/>
      <c r="F30" s="344"/>
      <c r="G30" s="48" t="s">
        <v>12</v>
      </c>
      <c r="H30" s="164"/>
      <c r="I30" s="181"/>
      <c r="J30" s="181"/>
      <c r="K30" s="181"/>
      <c r="L30" s="141"/>
      <c r="M30" s="103"/>
      <c r="N30" s="91">
        <v>45395203</v>
      </c>
      <c r="O30" s="91">
        <v>45395203</v>
      </c>
      <c r="P30" s="91">
        <v>45395203</v>
      </c>
      <c r="Q30" s="91">
        <v>45395203</v>
      </c>
      <c r="R30" s="135">
        <f>+Q30</f>
        <v>45395203</v>
      </c>
      <c r="S30" s="194">
        <v>13967066</v>
      </c>
      <c r="T30" s="194">
        <v>13967066</v>
      </c>
      <c r="U30" s="231">
        <v>13967066</v>
      </c>
      <c r="V30" s="36"/>
      <c r="W30" s="36"/>
      <c r="X30" s="85"/>
      <c r="Y30" s="232"/>
      <c r="Z30" s="233"/>
      <c r="AA30" s="36"/>
      <c r="AB30" s="36"/>
      <c r="AC30" s="36"/>
      <c r="AD30" s="85"/>
      <c r="AE30" s="226"/>
      <c r="AF30" s="227"/>
      <c r="AG30" s="36"/>
      <c r="AH30" s="36"/>
      <c r="AI30" s="36"/>
      <c r="AJ30" s="85"/>
      <c r="AK30" s="224">
        <v>13967066</v>
      </c>
      <c r="AL30" s="225">
        <v>13967066</v>
      </c>
      <c r="AM30" s="225"/>
      <c r="AN30" s="242"/>
      <c r="AO30" s="137">
        <f>+AL30/U30</f>
        <v>1</v>
      </c>
      <c r="AP30" s="229"/>
      <c r="AQ30" s="389"/>
      <c r="AR30" s="355"/>
      <c r="AS30" s="355"/>
      <c r="AT30" s="391"/>
      <c r="AU30" s="383"/>
      <c r="AV30" s="323"/>
      <c r="AW30" s="328"/>
      <c r="AX30" s="328"/>
      <c r="AY30" s="330"/>
      <c r="AZ30" s="332"/>
    </row>
    <row r="31" spans="1:52" s="5" customFormat="1" ht="61.15" customHeight="1" x14ac:dyDescent="0.25">
      <c r="A31" s="399"/>
      <c r="B31" s="377"/>
      <c r="C31" s="402"/>
      <c r="D31" s="358"/>
      <c r="E31" s="344"/>
      <c r="F31" s="344"/>
      <c r="G31" s="48" t="s">
        <v>13</v>
      </c>
      <c r="H31" s="164">
        <f t="shared" ref="H31:H34" si="36">+L31+R31+S31+Y31+AE31</f>
        <v>10</v>
      </c>
      <c r="I31" s="184">
        <f t="shared" ref="I31" si="37">+I27+I29</f>
        <v>1</v>
      </c>
      <c r="J31" s="184">
        <f t="shared" ref="J31:K31" si="38">+J27+J29</f>
        <v>1</v>
      </c>
      <c r="K31" s="184">
        <f t="shared" si="38"/>
        <v>1</v>
      </c>
      <c r="L31" s="173">
        <f t="shared" ref="L31:L32" si="39">+L27+L29</f>
        <v>1</v>
      </c>
      <c r="M31" s="145">
        <f>+M27+M29</f>
        <v>2</v>
      </c>
      <c r="N31" s="91">
        <f t="shared" ref="N31:P31" si="40">+N27+N29</f>
        <v>2</v>
      </c>
      <c r="O31" s="91">
        <f t="shared" si="40"/>
        <v>2</v>
      </c>
      <c r="P31" s="91">
        <f t="shared" si="40"/>
        <v>2</v>
      </c>
      <c r="Q31" s="91">
        <f t="shared" ref="Q31:R32" si="41">+Q27+Q29</f>
        <v>2</v>
      </c>
      <c r="R31" s="172">
        <f t="shared" si="41"/>
        <v>2</v>
      </c>
      <c r="S31" s="178">
        <f t="shared" ref="S31:T32" si="42">+S27+S29</f>
        <v>3</v>
      </c>
      <c r="T31" s="178">
        <f t="shared" si="42"/>
        <v>3</v>
      </c>
      <c r="U31" s="243">
        <f t="shared" ref="U31" si="43">+U27+U29</f>
        <v>3</v>
      </c>
      <c r="V31" s="37"/>
      <c r="W31" s="37"/>
      <c r="X31" s="86"/>
      <c r="Y31" s="96">
        <f t="shared" ref="Y31:Y32" si="44">+Y27+Y29</f>
        <v>3</v>
      </c>
      <c r="Z31" s="37"/>
      <c r="AA31" s="37"/>
      <c r="AB31" s="37"/>
      <c r="AC31" s="37"/>
      <c r="AD31" s="86"/>
      <c r="AE31" s="94">
        <f t="shared" ref="AE31:AE32" si="45">+AE27+AE29</f>
        <v>1</v>
      </c>
      <c r="AF31" s="88"/>
      <c r="AG31" s="37"/>
      <c r="AH31" s="37"/>
      <c r="AI31" s="37"/>
      <c r="AJ31" s="86"/>
      <c r="AK31" s="192">
        <f t="shared" ref="AK31:AN32" si="46">+AK27+AK29</f>
        <v>0.64</v>
      </c>
      <c r="AL31" s="142">
        <f t="shared" si="46"/>
        <v>1.4</v>
      </c>
      <c r="AM31" s="94">
        <f t="shared" si="46"/>
        <v>0</v>
      </c>
      <c r="AN31" s="94">
        <f t="shared" si="46"/>
        <v>0</v>
      </c>
      <c r="AO31" s="137">
        <f>+AL31/U31</f>
        <v>0.46666666666666662</v>
      </c>
      <c r="AP31" s="187">
        <f>(R31+L31+AL31)/H31</f>
        <v>0.44000000000000006</v>
      </c>
      <c r="AQ31" s="389"/>
      <c r="AR31" s="355"/>
      <c r="AS31" s="355"/>
      <c r="AT31" s="391"/>
      <c r="AU31" s="383"/>
      <c r="AV31" s="323"/>
      <c r="AW31" s="328"/>
      <c r="AX31" s="328"/>
      <c r="AY31" s="330"/>
      <c r="AZ31" s="332"/>
    </row>
    <row r="32" spans="1:52" s="5" customFormat="1" ht="61.15" customHeight="1" thickBot="1" x14ac:dyDescent="0.3">
      <c r="A32" s="399"/>
      <c r="B32" s="378"/>
      <c r="C32" s="403"/>
      <c r="D32" s="358"/>
      <c r="E32" s="345"/>
      <c r="F32" s="345"/>
      <c r="G32" s="50" t="s">
        <v>14</v>
      </c>
      <c r="H32" s="164">
        <f t="shared" si="36"/>
        <v>1162860246</v>
      </c>
      <c r="I32" s="182">
        <f>+I28+I30</f>
        <v>183000000</v>
      </c>
      <c r="J32" s="182">
        <f>+J28+J30</f>
        <v>183000000</v>
      </c>
      <c r="K32" s="182">
        <f>+K28+K30</f>
        <v>164426239</v>
      </c>
      <c r="L32" s="175">
        <f t="shared" si="39"/>
        <v>113597777</v>
      </c>
      <c r="M32" s="110">
        <f>+M28+M30</f>
        <v>172695000</v>
      </c>
      <c r="N32" s="97">
        <f>+N28+N30</f>
        <v>218090203</v>
      </c>
      <c r="O32" s="97">
        <f>+O28+O30</f>
        <v>218090203</v>
      </c>
      <c r="P32" s="97">
        <f>+P28+P30</f>
        <v>218090203</v>
      </c>
      <c r="Q32" s="97">
        <f>+Q28+Q30</f>
        <v>207061723</v>
      </c>
      <c r="R32" s="174">
        <f t="shared" si="41"/>
        <v>207054403</v>
      </c>
      <c r="S32" s="179">
        <f t="shared" si="42"/>
        <v>243208066</v>
      </c>
      <c r="T32" s="179">
        <f t="shared" si="42"/>
        <v>243208066</v>
      </c>
      <c r="U32" s="244">
        <f t="shared" ref="U32" si="47">+U28+U30</f>
        <v>243208066</v>
      </c>
      <c r="V32" s="106"/>
      <c r="W32" s="106"/>
      <c r="X32" s="105"/>
      <c r="Y32" s="95">
        <f t="shared" si="44"/>
        <v>299000000</v>
      </c>
      <c r="Z32" s="90"/>
      <c r="AA32" s="106"/>
      <c r="AB32" s="106"/>
      <c r="AC32" s="106"/>
      <c r="AD32" s="105"/>
      <c r="AE32" s="95">
        <f t="shared" si="45"/>
        <v>300000000</v>
      </c>
      <c r="AF32" s="90"/>
      <c r="AG32" s="106"/>
      <c r="AH32" s="106"/>
      <c r="AI32" s="106"/>
      <c r="AJ32" s="105"/>
      <c r="AK32" s="193">
        <f t="shared" si="46"/>
        <v>202877066</v>
      </c>
      <c r="AL32" s="100">
        <f t="shared" si="46"/>
        <v>202877066</v>
      </c>
      <c r="AM32" s="95">
        <f t="shared" si="46"/>
        <v>0</v>
      </c>
      <c r="AN32" s="95">
        <f t="shared" si="46"/>
        <v>0</v>
      </c>
      <c r="AO32" s="188">
        <f>+AL32/U32</f>
        <v>0.83417079596365029</v>
      </c>
      <c r="AP32" s="189">
        <f>(R32+L32+AL32)/H32</f>
        <v>0.45020822390380349</v>
      </c>
      <c r="AQ32" s="389"/>
      <c r="AR32" s="355"/>
      <c r="AS32" s="355"/>
      <c r="AT32" s="392"/>
      <c r="AU32" s="384"/>
      <c r="AV32" s="323"/>
      <c r="AW32" s="328"/>
      <c r="AX32" s="328"/>
      <c r="AY32" s="330"/>
      <c r="AZ32" s="333"/>
    </row>
    <row r="33" spans="1:52" s="5" customFormat="1" ht="60" customHeight="1" x14ac:dyDescent="0.25">
      <c r="A33" s="399"/>
      <c r="B33" s="376">
        <v>5</v>
      </c>
      <c r="C33" s="379" t="s">
        <v>146</v>
      </c>
      <c r="D33" s="357" t="s">
        <v>139</v>
      </c>
      <c r="E33" s="343">
        <v>433</v>
      </c>
      <c r="F33" s="343" t="s">
        <v>196</v>
      </c>
      <c r="G33" s="51" t="s">
        <v>9</v>
      </c>
      <c r="H33" s="164">
        <f t="shared" si="36"/>
        <v>14</v>
      </c>
      <c r="I33" s="32">
        <v>1</v>
      </c>
      <c r="J33" s="32">
        <v>1</v>
      </c>
      <c r="K33" s="32">
        <v>1</v>
      </c>
      <c r="L33" s="99">
        <v>1</v>
      </c>
      <c r="M33" s="171">
        <v>4</v>
      </c>
      <c r="N33" s="32">
        <v>4</v>
      </c>
      <c r="O33" s="32">
        <v>4</v>
      </c>
      <c r="P33" s="32">
        <v>4</v>
      </c>
      <c r="Q33" s="32">
        <v>4</v>
      </c>
      <c r="R33" s="99">
        <v>4</v>
      </c>
      <c r="S33" s="195">
        <v>4</v>
      </c>
      <c r="T33" s="195">
        <v>4</v>
      </c>
      <c r="U33" s="236">
        <v>4</v>
      </c>
      <c r="V33" s="102"/>
      <c r="W33" s="102"/>
      <c r="X33" s="104"/>
      <c r="Y33" s="215">
        <v>4</v>
      </c>
      <c r="Z33" s="102"/>
      <c r="AA33" s="102"/>
      <c r="AB33" s="102"/>
      <c r="AC33" s="102"/>
      <c r="AD33" s="104"/>
      <c r="AE33" s="237">
        <v>1</v>
      </c>
      <c r="AF33" s="87"/>
      <c r="AG33" s="102"/>
      <c r="AH33" s="102"/>
      <c r="AI33" s="102"/>
      <c r="AJ33" s="104"/>
      <c r="AK33" s="238">
        <v>1</v>
      </c>
      <c r="AL33" s="239">
        <v>2</v>
      </c>
      <c r="AM33" s="239"/>
      <c r="AN33" s="240"/>
      <c r="AO33" s="186">
        <f>+AL33/U33</f>
        <v>0.5</v>
      </c>
      <c r="AP33" s="187">
        <f>(R33+L33+AL33)/H33</f>
        <v>0.5</v>
      </c>
      <c r="AQ33" s="322" t="s">
        <v>179</v>
      </c>
      <c r="AR33" s="340" t="s">
        <v>180</v>
      </c>
      <c r="AS33" s="340" t="s">
        <v>180</v>
      </c>
      <c r="AT33" s="346" t="s">
        <v>181</v>
      </c>
      <c r="AU33" s="385" t="s">
        <v>178</v>
      </c>
      <c r="AV33" s="315" t="s">
        <v>204</v>
      </c>
      <c r="AW33" s="317" t="s">
        <v>180</v>
      </c>
      <c r="AX33" s="317" t="s">
        <v>180</v>
      </c>
      <c r="AY33" s="318" t="s">
        <v>205</v>
      </c>
      <c r="AZ33" s="320" t="s">
        <v>206</v>
      </c>
    </row>
    <row r="34" spans="1:52" s="5" customFormat="1" ht="60" customHeight="1" x14ac:dyDescent="0.25">
      <c r="A34" s="399"/>
      <c r="B34" s="377"/>
      <c r="C34" s="367"/>
      <c r="D34" s="358"/>
      <c r="E34" s="344"/>
      <c r="F34" s="344"/>
      <c r="G34" s="48" t="s">
        <v>10</v>
      </c>
      <c r="H34" s="164">
        <f t="shared" si="36"/>
        <v>1926398020</v>
      </c>
      <c r="I34" s="182">
        <v>259000000</v>
      </c>
      <c r="J34" s="182">
        <v>259000000</v>
      </c>
      <c r="K34" s="182">
        <v>266794422</v>
      </c>
      <c r="L34" s="168">
        <v>262322021</v>
      </c>
      <c r="M34" s="169">
        <v>348853000</v>
      </c>
      <c r="N34" s="97">
        <v>348853000</v>
      </c>
      <c r="O34" s="97">
        <v>365100900</v>
      </c>
      <c r="P34" s="97">
        <v>365100900</v>
      </c>
      <c r="Q34" s="97">
        <v>378416999</v>
      </c>
      <c r="R34" s="170">
        <v>378416999</v>
      </c>
      <c r="S34" s="194">
        <v>437659000</v>
      </c>
      <c r="T34" s="194">
        <v>437659000</v>
      </c>
      <c r="U34" s="231">
        <v>437659000</v>
      </c>
      <c r="V34" s="33"/>
      <c r="W34" s="33"/>
      <c r="X34" s="84"/>
      <c r="Y34" s="223">
        <v>423000000</v>
      </c>
      <c r="Z34" s="83"/>
      <c r="AA34" s="33"/>
      <c r="AB34" s="33"/>
      <c r="AC34" s="33"/>
      <c r="AD34" s="84"/>
      <c r="AE34" s="223">
        <v>425000000</v>
      </c>
      <c r="AF34" s="83"/>
      <c r="AG34" s="33"/>
      <c r="AH34" s="33"/>
      <c r="AI34" s="33"/>
      <c r="AJ34" s="84"/>
      <c r="AK34" s="224">
        <v>405935200</v>
      </c>
      <c r="AL34" s="225">
        <v>405935200</v>
      </c>
      <c r="AM34" s="225"/>
      <c r="AN34" s="107"/>
      <c r="AO34" s="137">
        <f>+AL34/U34</f>
        <v>0.927514800335421</v>
      </c>
      <c r="AP34" s="187">
        <f>(R34+L34+AL34)/H34</f>
        <v>0.54333227564260056</v>
      </c>
      <c r="AQ34" s="323"/>
      <c r="AR34" s="341"/>
      <c r="AS34" s="341"/>
      <c r="AT34" s="347"/>
      <c r="AU34" s="386"/>
      <c r="AV34" s="316"/>
      <c r="AW34" s="317"/>
      <c r="AX34" s="317"/>
      <c r="AY34" s="319"/>
      <c r="AZ34" s="321"/>
    </row>
    <row r="35" spans="1:52" s="5" customFormat="1" ht="60" customHeight="1" x14ac:dyDescent="0.25">
      <c r="A35" s="399"/>
      <c r="B35" s="377"/>
      <c r="C35" s="367"/>
      <c r="D35" s="358"/>
      <c r="E35" s="344"/>
      <c r="F35" s="344"/>
      <c r="G35" s="48" t="s">
        <v>11</v>
      </c>
      <c r="H35" s="98"/>
      <c r="I35" s="181"/>
      <c r="J35" s="181"/>
      <c r="K35" s="181"/>
      <c r="L35" s="141"/>
      <c r="M35" s="103"/>
      <c r="N35" s="93"/>
      <c r="O35" s="89"/>
      <c r="P35" s="89"/>
      <c r="Q35" s="89"/>
      <c r="R35" s="108"/>
      <c r="S35" s="177"/>
      <c r="T35" s="177"/>
      <c r="U35" s="241"/>
      <c r="V35" s="36"/>
      <c r="W35" s="36"/>
      <c r="X35" s="85"/>
      <c r="Y35" s="226"/>
      <c r="Z35" s="227"/>
      <c r="AA35" s="36"/>
      <c r="AB35" s="36"/>
      <c r="AC35" s="36"/>
      <c r="AD35" s="85"/>
      <c r="AE35" s="226"/>
      <c r="AF35" s="227"/>
      <c r="AG35" s="36"/>
      <c r="AH35" s="36"/>
      <c r="AI35" s="36"/>
      <c r="AJ35" s="85"/>
      <c r="AK35" s="228"/>
      <c r="AL35" s="229"/>
      <c r="AM35" s="229"/>
      <c r="AN35" s="230"/>
      <c r="AO35" s="228"/>
      <c r="AP35" s="229"/>
      <c r="AQ35" s="323"/>
      <c r="AR35" s="341"/>
      <c r="AS35" s="341"/>
      <c r="AT35" s="347"/>
      <c r="AU35" s="386"/>
      <c r="AV35" s="316"/>
      <c r="AW35" s="317"/>
      <c r="AX35" s="317"/>
      <c r="AY35" s="319"/>
      <c r="AZ35" s="321"/>
    </row>
    <row r="36" spans="1:52" s="5" customFormat="1" ht="60" customHeight="1" x14ac:dyDescent="0.25">
      <c r="A36" s="399"/>
      <c r="B36" s="377"/>
      <c r="C36" s="367"/>
      <c r="D36" s="358"/>
      <c r="E36" s="344"/>
      <c r="F36" s="344"/>
      <c r="G36" s="48" t="s">
        <v>12</v>
      </c>
      <c r="H36" s="164"/>
      <c r="I36" s="181"/>
      <c r="J36" s="181"/>
      <c r="K36" s="181"/>
      <c r="L36" s="141"/>
      <c r="M36" s="103"/>
      <c r="N36" s="91">
        <v>97852816</v>
      </c>
      <c r="O36" s="91">
        <v>97852816</v>
      </c>
      <c r="P36" s="91">
        <v>97852816</v>
      </c>
      <c r="Q36" s="91">
        <v>97852816</v>
      </c>
      <c r="R36" s="135">
        <f>+Q36</f>
        <v>97852816</v>
      </c>
      <c r="S36" s="194">
        <v>25113733</v>
      </c>
      <c r="T36" s="194">
        <v>25113733</v>
      </c>
      <c r="U36" s="231">
        <v>22986466</v>
      </c>
      <c r="V36" s="36"/>
      <c r="W36" s="36"/>
      <c r="X36" s="85"/>
      <c r="Y36" s="232"/>
      <c r="Z36" s="233"/>
      <c r="AA36" s="36"/>
      <c r="AB36" s="36"/>
      <c r="AC36" s="36"/>
      <c r="AD36" s="85"/>
      <c r="AE36" s="226"/>
      <c r="AF36" s="227"/>
      <c r="AG36" s="36"/>
      <c r="AH36" s="36"/>
      <c r="AI36" s="36"/>
      <c r="AJ36" s="85"/>
      <c r="AK36" s="224">
        <v>22986466</v>
      </c>
      <c r="AL36" s="225">
        <v>22986466</v>
      </c>
      <c r="AM36" s="225"/>
      <c r="AN36" s="242"/>
      <c r="AO36" s="137">
        <f>+AL36/U36</f>
        <v>1</v>
      </c>
      <c r="AP36" s="229"/>
      <c r="AQ36" s="323"/>
      <c r="AR36" s="341"/>
      <c r="AS36" s="341"/>
      <c r="AT36" s="347"/>
      <c r="AU36" s="386"/>
      <c r="AV36" s="316"/>
      <c r="AW36" s="317"/>
      <c r="AX36" s="317"/>
      <c r="AY36" s="319"/>
      <c r="AZ36" s="321"/>
    </row>
    <row r="37" spans="1:52" s="5" customFormat="1" ht="60" customHeight="1" x14ac:dyDescent="0.25">
      <c r="A37" s="399"/>
      <c r="B37" s="377"/>
      <c r="C37" s="367"/>
      <c r="D37" s="358"/>
      <c r="E37" s="344"/>
      <c r="F37" s="344"/>
      <c r="G37" s="48" t="s">
        <v>13</v>
      </c>
      <c r="H37" s="164">
        <f t="shared" ref="H37:H40" si="48">+L37+R37+S37+Y37+AE37</f>
        <v>14</v>
      </c>
      <c r="I37" s="37">
        <f t="shared" ref="I37" si="49">+I33+I35</f>
        <v>1</v>
      </c>
      <c r="J37" s="37">
        <f t="shared" ref="J37:K37" si="50">+J33+J35</f>
        <v>1</v>
      </c>
      <c r="K37" s="37">
        <f t="shared" si="50"/>
        <v>1</v>
      </c>
      <c r="L37" s="173">
        <f t="shared" ref="L37:L38" si="51">+L33+L35</f>
        <v>1</v>
      </c>
      <c r="M37" s="145">
        <f>+M33+M35</f>
        <v>4</v>
      </c>
      <c r="N37" s="109">
        <f t="shared" ref="N37:P37" si="52">+N33+N35</f>
        <v>4</v>
      </c>
      <c r="O37" s="109">
        <f t="shared" si="52"/>
        <v>4</v>
      </c>
      <c r="P37" s="109">
        <f t="shared" si="52"/>
        <v>4</v>
      </c>
      <c r="Q37" s="109">
        <f t="shared" ref="Q37:R38" si="53">+Q33+Q35</f>
        <v>4</v>
      </c>
      <c r="R37" s="172">
        <f t="shared" si="53"/>
        <v>4</v>
      </c>
      <c r="S37" s="178">
        <f t="shared" ref="S37:T38" si="54">+S33+S35</f>
        <v>4</v>
      </c>
      <c r="T37" s="178">
        <f t="shared" si="54"/>
        <v>4</v>
      </c>
      <c r="U37" s="243">
        <f t="shared" ref="U37" si="55">+U33+U35</f>
        <v>4</v>
      </c>
      <c r="V37" s="37"/>
      <c r="W37" s="37"/>
      <c r="X37" s="86"/>
      <c r="Y37" s="96">
        <f t="shared" ref="Y37:Y38" si="56">+Y33+Y35</f>
        <v>4</v>
      </c>
      <c r="Z37" s="37"/>
      <c r="AA37" s="37"/>
      <c r="AB37" s="37"/>
      <c r="AC37" s="37"/>
      <c r="AD37" s="86"/>
      <c r="AE37" s="94">
        <f t="shared" ref="AE37:AE38" si="57">+AE33+AE35</f>
        <v>1</v>
      </c>
      <c r="AF37" s="88"/>
      <c r="AG37" s="37"/>
      <c r="AH37" s="37"/>
      <c r="AI37" s="37"/>
      <c r="AJ37" s="86"/>
      <c r="AK37" s="192">
        <f t="shared" ref="AK37:AL38" si="58">+AK33+AK35</f>
        <v>1</v>
      </c>
      <c r="AL37" s="88">
        <f t="shared" si="58"/>
        <v>2</v>
      </c>
      <c r="AM37" s="88"/>
      <c r="AN37" s="88"/>
      <c r="AO37" s="137">
        <f>+AL37/U37</f>
        <v>0.5</v>
      </c>
      <c r="AP37" s="187">
        <f>(R37+L37+AL37)/H37</f>
        <v>0.5</v>
      </c>
      <c r="AQ37" s="323"/>
      <c r="AR37" s="341"/>
      <c r="AS37" s="341"/>
      <c r="AT37" s="347"/>
      <c r="AU37" s="386"/>
      <c r="AV37" s="316"/>
      <c r="AW37" s="317"/>
      <c r="AX37" s="317"/>
      <c r="AY37" s="319"/>
      <c r="AZ37" s="321"/>
    </row>
    <row r="38" spans="1:52" s="5" customFormat="1" ht="60" customHeight="1" thickBot="1" x14ac:dyDescent="0.3">
      <c r="A38" s="399"/>
      <c r="B38" s="378"/>
      <c r="C38" s="380"/>
      <c r="D38" s="358"/>
      <c r="E38" s="345"/>
      <c r="F38" s="345"/>
      <c r="G38" s="49" t="s">
        <v>14</v>
      </c>
      <c r="H38" s="164">
        <f t="shared" si="48"/>
        <v>2049364569</v>
      </c>
      <c r="I38" s="182">
        <f>+I34+I36</f>
        <v>259000000</v>
      </c>
      <c r="J38" s="182">
        <f>+J34+J36</f>
        <v>259000000</v>
      </c>
      <c r="K38" s="182">
        <f>+K34+K36</f>
        <v>266794422</v>
      </c>
      <c r="L38" s="175">
        <f t="shared" si="51"/>
        <v>262322021</v>
      </c>
      <c r="M38" s="110">
        <f>+M34+M36</f>
        <v>348853000</v>
      </c>
      <c r="N38" s="97">
        <f>+N34+N36</f>
        <v>446705816</v>
      </c>
      <c r="O38" s="97">
        <f>+O34+O36</f>
        <v>462953716</v>
      </c>
      <c r="P38" s="97">
        <f>+P34+P36</f>
        <v>462953716</v>
      </c>
      <c r="Q38" s="97">
        <f>+Q34+Q36</f>
        <v>476269815</v>
      </c>
      <c r="R38" s="174">
        <f t="shared" si="53"/>
        <v>476269815</v>
      </c>
      <c r="S38" s="179">
        <f t="shared" si="54"/>
        <v>462772733</v>
      </c>
      <c r="T38" s="179">
        <f t="shared" si="54"/>
        <v>462772733</v>
      </c>
      <c r="U38" s="244">
        <f t="shared" ref="U38" si="59">+U34+U36</f>
        <v>460645466</v>
      </c>
      <c r="V38" s="106"/>
      <c r="W38" s="106"/>
      <c r="X38" s="105"/>
      <c r="Y38" s="95">
        <f t="shared" si="56"/>
        <v>423000000</v>
      </c>
      <c r="Z38" s="90"/>
      <c r="AA38" s="106"/>
      <c r="AB38" s="106"/>
      <c r="AC38" s="106"/>
      <c r="AD38" s="105"/>
      <c r="AE38" s="95">
        <f t="shared" si="57"/>
        <v>425000000</v>
      </c>
      <c r="AF38" s="90"/>
      <c r="AG38" s="106"/>
      <c r="AH38" s="106"/>
      <c r="AI38" s="106"/>
      <c r="AJ38" s="105"/>
      <c r="AK38" s="193">
        <f t="shared" si="58"/>
        <v>428921666</v>
      </c>
      <c r="AL38" s="90">
        <f t="shared" si="58"/>
        <v>428921666</v>
      </c>
      <c r="AM38" s="90"/>
      <c r="AN38" s="90"/>
      <c r="AO38" s="188">
        <f>+AL38/U38</f>
        <v>0.93113185227790785</v>
      </c>
      <c r="AP38" s="189">
        <f>(R38+L38+AL38)/H38</f>
        <v>0.56969536785233643</v>
      </c>
      <c r="AQ38" s="323"/>
      <c r="AR38" s="342"/>
      <c r="AS38" s="342"/>
      <c r="AT38" s="348"/>
      <c r="AU38" s="387"/>
      <c r="AV38" s="316"/>
      <c r="AW38" s="317"/>
      <c r="AX38" s="317"/>
      <c r="AY38" s="319"/>
      <c r="AZ38" s="321"/>
    </row>
    <row r="39" spans="1:52" s="5" customFormat="1" ht="63.75" customHeight="1" x14ac:dyDescent="0.25">
      <c r="A39" s="399"/>
      <c r="B39" s="376">
        <v>6</v>
      </c>
      <c r="C39" s="379" t="s">
        <v>147</v>
      </c>
      <c r="D39" s="357" t="s">
        <v>139</v>
      </c>
      <c r="E39" s="343">
        <v>433</v>
      </c>
      <c r="F39" s="343" t="s">
        <v>196</v>
      </c>
      <c r="G39" s="47" t="s">
        <v>9</v>
      </c>
      <c r="H39" s="164">
        <f t="shared" si="48"/>
        <v>24</v>
      </c>
      <c r="I39" s="32">
        <v>3</v>
      </c>
      <c r="J39" s="32">
        <v>3</v>
      </c>
      <c r="K39" s="32">
        <v>3</v>
      </c>
      <c r="L39" s="99">
        <v>3</v>
      </c>
      <c r="M39" s="171">
        <v>6</v>
      </c>
      <c r="N39" s="32">
        <v>6</v>
      </c>
      <c r="O39" s="32">
        <v>7</v>
      </c>
      <c r="P39" s="32">
        <v>7</v>
      </c>
      <c r="Q39" s="32">
        <v>7</v>
      </c>
      <c r="R39" s="99">
        <v>7</v>
      </c>
      <c r="S39" s="195">
        <v>6</v>
      </c>
      <c r="T39" s="195">
        <v>6</v>
      </c>
      <c r="U39" s="236">
        <v>6</v>
      </c>
      <c r="V39" s="102"/>
      <c r="W39" s="102"/>
      <c r="X39" s="104"/>
      <c r="Y39" s="215">
        <v>6</v>
      </c>
      <c r="Z39" s="102"/>
      <c r="AA39" s="102"/>
      <c r="AB39" s="102"/>
      <c r="AC39" s="102"/>
      <c r="AD39" s="104"/>
      <c r="AE39" s="237">
        <v>2</v>
      </c>
      <c r="AF39" s="87"/>
      <c r="AG39" s="102"/>
      <c r="AH39" s="102"/>
      <c r="AI39" s="102"/>
      <c r="AJ39" s="104"/>
      <c r="AK39" s="238">
        <v>1</v>
      </c>
      <c r="AL39" s="239">
        <v>3</v>
      </c>
      <c r="AM39" s="239"/>
      <c r="AN39" s="240"/>
      <c r="AO39" s="186">
        <f>+AL39/U39</f>
        <v>0.5</v>
      </c>
      <c r="AP39" s="187">
        <f>(R39+L39+AL39)/H39</f>
        <v>0.54166666666666663</v>
      </c>
      <c r="AQ39" s="322" t="s">
        <v>182</v>
      </c>
      <c r="AR39" s="340" t="s">
        <v>180</v>
      </c>
      <c r="AS39" s="340" t="s">
        <v>180</v>
      </c>
      <c r="AT39" s="370" t="s">
        <v>192</v>
      </c>
      <c r="AU39" s="373" t="s">
        <v>183</v>
      </c>
      <c r="AV39" s="322" t="s">
        <v>207</v>
      </c>
      <c r="AW39" s="317" t="s">
        <v>180</v>
      </c>
      <c r="AX39" s="317" t="s">
        <v>180</v>
      </c>
      <c r="AY39" s="324" t="s">
        <v>208</v>
      </c>
      <c r="AZ39" s="326" t="s">
        <v>183</v>
      </c>
    </row>
    <row r="40" spans="1:52" s="5" customFormat="1" ht="66.75" customHeight="1" x14ac:dyDescent="0.25">
      <c r="A40" s="399"/>
      <c r="B40" s="377"/>
      <c r="C40" s="367"/>
      <c r="D40" s="358"/>
      <c r="E40" s="344"/>
      <c r="F40" s="344"/>
      <c r="G40" s="48" t="s">
        <v>10</v>
      </c>
      <c r="H40" s="164">
        <f t="shared" si="48"/>
        <v>954446386</v>
      </c>
      <c r="I40" s="182">
        <v>170999895</v>
      </c>
      <c r="J40" s="182">
        <v>170999895</v>
      </c>
      <c r="K40" s="182">
        <v>126996034</v>
      </c>
      <c r="L40" s="168">
        <v>83301867</v>
      </c>
      <c r="M40" s="169">
        <v>168348000</v>
      </c>
      <c r="N40" s="97">
        <v>168348000</v>
      </c>
      <c r="O40" s="97">
        <v>152100100</v>
      </c>
      <c r="P40" s="97">
        <v>152100100</v>
      </c>
      <c r="Q40" s="97">
        <v>126473767</v>
      </c>
      <c r="R40" s="170">
        <v>125356519</v>
      </c>
      <c r="S40" s="194">
        <v>156788000</v>
      </c>
      <c r="T40" s="194">
        <v>156788000</v>
      </c>
      <c r="U40" s="231">
        <v>156788000</v>
      </c>
      <c r="V40" s="33"/>
      <c r="W40" s="33"/>
      <c r="X40" s="84"/>
      <c r="Y40" s="223">
        <v>294000000</v>
      </c>
      <c r="Z40" s="83"/>
      <c r="AA40" s="33"/>
      <c r="AB40" s="33"/>
      <c r="AC40" s="33"/>
      <c r="AD40" s="84"/>
      <c r="AE40" s="223">
        <v>295000000</v>
      </c>
      <c r="AF40" s="83"/>
      <c r="AG40" s="33"/>
      <c r="AH40" s="33"/>
      <c r="AI40" s="33"/>
      <c r="AJ40" s="84"/>
      <c r="AK40" s="224">
        <v>93515000</v>
      </c>
      <c r="AL40" s="225">
        <v>93515000</v>
      </c>
      <c r="AM40" s="225"/>
      <c r="AN40" s="107"/>
      <c r="AO40" s="137">
        <f>+AL40/U40</f>
        <v>0.59644232977013545</v>
      </c>
      <c r="AP40" s="187">
        <f>(R40+L40+AL40)/H40</f>
        <v>0.31659545306298642</v>
      </c>
      <c r="AQ40" s="323"/>
      <c r="AR40" s="341"/>
      <c r="AS40" s="341"/>
      <c r="AT40" s="371"/>
      <c r="AU40" s="374"/>
      <c r="AV40" s="323"/>
      <c r="AW40" s="317"/>
      <c r="AX40" s="317"/>
      <c r="AY40" s="325"/>
      <c r="AZ40" s="327"/>
    </row>
    <row r="41" spans="1:52" s="5" customFormat="1" ht="53.25" customHeight="1" x14ac:dyDescent="0.25">
      <c r="A41" s="399"/>
      <c r="B41" s="377"/>
      <c r="C41" s="367"/>
      <c r="D41" s="358"/>
      <c r="E41" s="344"/>
      <c r="F41" s="344"/>
      <c r="G41" s="48" t="s">
        <v>11</v>
      </c>
      <c r="H41" s="98"/>
      <c r="I41" s="181"/>
      <c r="J41" s="181"/>
      <c r="K41" s="181"/>
      <c r="L41" s="141"/>
      <c r="M41" s="103"/>
      <c r="N41" s="93"/>
      <c r="O41" s="89"/>
      <c r="P41" s="89"/>
      <c r="Q41" s="89"/>
      <c r="R41" s="108"/>
      <c r="S41" s="177"/>
      <c r="T41" s="177"/>
      <c r="U41" s="241"/>
      <c r="V41" s="36"/>
      <c r="W41" s="36"/>
      <c r="X41" s="85"/>
      <c r="Y41" s="226"/>
      <c r="Z41" s="227"/>
      <c r="AA41" s="36"/>
      <c r="AB41" s="36"/>
      <c r="AC41" s="36"/>
      <c r="AD41" s="85"/>
      <c r="AE41" s="226"/>
      <c r="AF41" s="227"/>
      <c r="AG41" s="36"/>
      <c r="AH41" s="36"/>
      <c r="AI41" s="36"/>
      <c r="AJ41" s="85"/>
      <c r="AK41" s="228"/>
      <c r="AL41" s="229"/>
      <c r="AM41" s="229"/>
      <c r="AN41" s="230"/>
      <c r="AO41" s="228"/>
      <c r="AP41" s="229"/>
      <c r="AQ41" s="323"/>
      <c r="AR41" s="341"/>
      <c r="AS41" s="341"/>
      <c r="AT41" s="371"/>
      <c r="AU41" s="374"/>
      <c r="AV41" s="323"/>
      <c r="AW41" s="317"/>
      <c r="AX41" s="317"/>
      <c r="AY41" s="325"/>
      <c r="AZ41" s="327"/>
    </row>
    <row r="42" spans="1:52" s="5" customFormat="1" ht="62.25" customHeight="1" x14ac:dyDescent="0.25">
      <c r="A42" s="399"/>
      <c r="B42" s="377"/>
      <c r="C42" s="367"/>
      <c r="D42" s="358"/>
      <c r="E42" s="344"/>
      <c r="F42" s="344"/>
      <c r="G42" s="48" t="s">
        <v>12</v>
      </c>
      <c r="H42" s="164"/>
      <c r="I42" s="181"/>
      <c r="J42" s="181"/>
      <c r="K42" s="181"/>
      <c r="L42" s="141"/>
      <c r="M42" s="103"/>
      <c r="N42" s="91">
        <v>29455450</v>
      </c>
      <c r="O42" s="91">
        <v>29455450</v>
      </c>
      <c r="P42" s="91">
        <v>27737160</v>
      </c>
      <c r="Q42" s="91">
        <v>27737160</v>
      </c>
      <c r="R42" s="135">
        <f>+Q42</f>
        <v>27737160</v>
      </c>
      <c r="S42" s="194">
        <v>14781100</v>
      </c>
      <c r="T42" s="194">
        <v>14781100</v>
      </c>
      <c r="U42" s="231">
        <v>14781100</v>
      </c>
      <c r="V42" s="36"/>
      <c r="W42" s="36"/>
      <c r="X42" s="85"/>
      <c r="Y42" s="232"/>
      <c r="Z42" s="233"/>
      <c r="AA42" s="36"/>
      <c r="AB42" s="36"/>
      <c r="AC42" s="36"/>
      <c r="AD42" s="85"/>
      <c r="AE42" s="226"/>
      <c r="AF42" s="227"/>
      <c r="AG42" s="36"/>
      <c r="AH42" s="36"/>
      <c r="AI42" s="36"/>
      <c r="AJ42" s="85"/>
      <c r="AK42" s="224">
        <v>10614467</v>
      </c>
      <c r="AL42" s="225">
        <v>10614467</v>
      </c>
      <c r="AM42" s="225"/>
      <c r="AN42" s="242"/>
      <c r="AO42" s="137">
        <f>+AL42/U42</f>
        <v>0.71811076306905441</v>
      </c>
      <c r="AP42" s="229"/>
      <c r="AQ42" s="323"/>
      <c r="AR42" s="341"/>
      <c r="AS42" s="341"/>
      <c r="AT42" s="371"/>
      <c r="AU42" s="374"/>
      <c r="AV42" s="323"/>
      <c r="AW42" s="317"/>
      <c r="AX42" s="317"/>
      <c r="AY42" s="325"/>
      <c r="AZ42" s="327"/>
    </row>
    <row r="43" spans="1:52" s="5" customFormat="1" ht="54.75" customHeight="1" x14ac:dyDescent="0.25">
      <c r="A43" s="399"/>
      <c r="B43" s="377"/>
      <c r="C43" s="367"/>
      <c r="D43" s="358"/>
      <c r="E43" s="344"/>
      <c r="F43" s="344"/>
      <c r="G43" s="48" t="s">
        <v>13</v>
      </c>
      <c r="H43" s="164">
        <f t="shared" ref="H43:H44" si="60">+L43+R43+S43+Y43+AE43</f>
        <v>24</v>
      </c>
      <c r="I43" s="37">
        <f t="shared" ref="I43" si="61">+I39+I41</f>
        <v>3</v>
      </c>
      <c r="J43" s="37">
        <f t="shared" ref="J43:K43" si="62">+J39+J41</f>
        <v>3</v>
      </c>
      <c r="K43" s="37">
        <f t="shared" si="62"/>
        <v>3</v>
      </c>
      <c r="L43" s="173">
        <f t="shared" ref="L43:L44" si="63">+L39+L41</f>
        <v>3</v>
      </c>
      <c r="M43" s="145">
        <f>+M39+M41</f>
        <v>6</v>
      </c>
      <c r="N43" s="109">
        <f t="shared" ref="N43:P43" si="64">+N39+N41</f>
        <v>6</v>
      </c>
      <c r="O43" s="109">
        <f t="shared" si="64"/>
        <v>7</v>
      </c>
      <c r="P43" s="109">
        <f t="shared" si="64"/>
        <v>7</v>
      </c>
      <c r="Q43" s="109">
        <f t="shared" ref="Q43:R44" si="65">+Q39+Q41</f>
        <v>7</v>
      </c>
      <c r="R43" s="172">
        <f t="shared" si="65"/>
        <v>7</v>
      </c>
      <c r="S43" s="178">
        <f t="shared" ref="S43:T44" si="66">+S39+S41</f>
        <v>6</v>
      </c>
      <c r="T43" s="178">
        <f t="shared" si="66"/>
        <v>6</v>
      </c>
      <c r="U43" s="243">
        <f t="shared" ref="U43" si="67">+U39+U41</f>
        <v>6</v>
      </c>
      <c r="V43" s="37"/>
      <c r="W43" s="37"/>
      <c r="X43" s="86"/>
      <c r="Y43" s="96">
        <f t="shared" ref="Y43:Y44" si="68">+Y39+Y41</f>
        <v>6</v>
      </c>
      <c r="Z43" s="37"/>
      <c r="AA43" s="37"/>
      <c r="AB43" s="37"/>
      <c r="AC43" s="37"/>
      <c r="AD43" s="86"/>
      <c r="AE43" s="94">
        <f t="shared" ref="AE43:AE44" si="69">+AE39+AE41</f>
        <v>2</v>
      </c>
      <c r="AF43" s="88"/>
      <c r="AG43" s="37"/>
      <c r="AH43" s="37"/>
      <c r="AI43" s="37"/>
      <c r="AJ43" s="86"/>
      <c r="AK43" s="94">
        <f t="shared" ref="AK43:AL44" si="70">+AK39+AK41</f>
        <v>1</v>
      </c>
      <c r="AL43" s="94">
        <f t="shared" si="70"/>
        <v>3</v>
      </c>
      <c r="AM43" s="88"/>
      <c r="AN43" s="88"/>
      <c r="AO43" s="137">
        <f>+AL43/U43</f>
        <v>0.5</v>
      </c>
      <c r="AP43" s="187">
        <f>(R43+L43+AL43)/H43</f>
        <v>0.54166666666666663</v>
      </c>
      <c r="AQ43" s="323"/>
      <c r="AR43" s="341"/>
      <c r="AS43" s="341"/>
      <c r="AT43" s="371"/>
      <c r="AU43" s="374"/>
      <c r="AV43" s="323"/>
      <c r="AW43" s="317"/>
      <c r="AX43" s="317"/>
      <c r="AY43" s="325"/>
      <c r="AZ43" s="327"/>
    </row>
    <row r="44" spans="1:52" s="5" customFormat="1" ht="63.75" customHeight="1" thickBot="1" x14ac:dyDescent="0.3">
      <c r="A44" s="399"/>
      <c r="B44" s="378"/>
      <c r="C44" s="380"/>
      <c r="D44" s="381"/>
      <c r="E44" s="345"/>
      <c r="F44" s="345"/>
      <c r="G44" s="50" t="s">
        <v>14</v>
      </c>
      <c r="H44" s="176">
        <f t="shared" si="60"/>
        <v>996964646</v>
      </c>
      <c r="I44" s="185">
        <f>+I40+I42</f>
        <v>170999895</v>
      </c>
      <c r="J44" s="185">
        <f>+J40+J42</f>
        <v>170999895</v>
      </c>
      <c r="K44" s="185">
        <f>+K40+K42</f>
        <v>126996034</v>
      </c>
      <c r="L44" s="175">
        <f t="shared" si="63"/>
        <v>83301867</v>
      </c>
      <c r="M44" s="110">
        <f>+M40+M42</f>
        <v>168348000</v>
      </c>
      <c r="N44" s="110">
        <f>+N40+N42</f>
        <v>197803450</v>
      </c>
      <c r="O44" s="110">
        <f>+O40+O42</f>
        <v>181555550</v>
      </c>
      <c r="P44" s="110">
        <f>+P40+P42</f>
        <v>179837260</v>
      </c>
      <c r="Q44" s="110">
        <f>+Q40+Q42</f>
        <v>154210927</v>
      </c>
      <c r="R44" s="174">
        <f t="shared" si="65"/>
        <v>153093679</v>
      </c>
      <c r="S44" s="179">
        <f t="shared" si="66"/>
        <v>171569100</v>
      </c>
      <c r="T44" s="179">
        <f t="shared" si="66"/>
        <v>171569100</v>
      </c>
      <c r="U44" s="244">
        <f t="shared" ref="U44" si="71">+U40+U42</f>
        <v>171569100</v>
      </c>
      <c r="V44" s="106"/>
      <c r="W44" s="106"/>
      <c r="X44" s="105"/>
      <c r="Y44" s="95">
        <f t="shared" si="68"/>
        <v>294000000</v>
      </c>
      <c r="Z44" s="90"/>
      <c r="AA44" s="106"/>
      <c r="AB44" s="106"/>
      <c r="AC44" s="106"/>
      <c r="AD44" s="105"/>
      <c r="AE44" s="95">
        <f t="shared" si="69"/>
        <v>295000000</v>
      </c>
      <c r="AF44" s="90"/>
      <c r="AG44" s="106"/>
      <c r="AH44" s="106"/>
      <c r="AI44" s="106"/>
      <c r="AJ44" s="105"/>
      <c r="AK44" s="95">
        <f t="shared" si="70"/>
        <v>104129467</v>
      </c>
      <c r="AL44" s="95">
        <f t="shared" si="70"/>
        <v>104129467</v>
      </c>
      <c r="AM44" s="90"/>
      <c r="AN44" s="90"/>
      <c r="AO44" s="188">
        <f>+AL44/U44</f>
        <v>0.60692436458546439</v>
      </c>
      <c r="AP44" s="189">
        <f>(R44+L44+AL44)/H44</f>
        <v>0.34156177389664427</v>
      </c>
      <c r="AQ44" s="323"/>
      <c r="AR44" s="342"/>
      <c r="AS44" s="342"/>
      <c r="AT44" s="372"/>
      <c r="AU44" s="375"/>
      <c r="AV44" s="323"/>
      <c r="AW44" s="317"/>
      <c r="AX44" s="317"/>
      <c r="AY44" s="325"/>
      <c r="AZ44" s="327"/>
    </row>
    <row r="45" spans="1:52" ht="31.5" customHeight="1" x14ac:dyDescent="0.25">
      <c r="A45" s="413" t="s">
        <v>15</v>
      </c>
      <c r="B45" s="414"/>
      <c r="C45" s="414"/>
      <c r="D45" s="414"/>
      <c r="E45" s="414"/>
      <c r="F45" s="415"/>
      <c r="G45" s="51" t="s">
        <v>10</v>
      </c>
      <c r="H45" s="146">
        <f>H10+H16+H22+H28+H34+H40</f>
        <v>10504622634</v>
      </c>
      <c r="I45" s="146">
        <f>I10+I16+I22+I28+I34+I40</f>
        <v>1643433817</v>
      </c>
      <c r="J45" s="146">
        <f>J10+J16+J22+J28+J34+J40</f>
        <v>1643433817</v>
      </c>
      <c r="K45" s="146">
        <f t="shared" ref="K45:L45" si="72">K10+K16+K22+K28+K34+K40</f>
        <v>1368650617</v>
      </c>
      <c r="L45" s="146">
        <f t="shared" si="72"/>
        <v>1198849249</v>
      </c>
      <c r="M45" s="146">
        <f t="shared" ref="M45" si="73">M10+M16+M22+M28+M34+M40</f>
        <v>1744585000</v>
      </c>
      <c r="N45" s="146">
        <f t="shared" ref="N45:AN45" si="74">N10+N16+N22+N28+N34+N40</f>
        <v>1744585000</v>
      </c>
      <c r="O45" s="146">
        <f t="shared" si="74"/>
        <v>1704184978</v>
      </c>
      <c r="P45" s="146">
        <f t="shared" si="74"/>
        <v>1704184978</v>
      </c>
      <c r="Q45" s="146">
        <f t="shared" ref="Q45" si="75">Q10+Q16+Q22+Q28+Q34+Q40</f>
        <v>1660934978</v>
      </c>
      <c r="R45" s="146">
        <f t="shared" si="74"/>
        <v>1659773385</v>
      </c>
      <c r="S45" s="146">
        <f t="shared" si="74"/>
        <v>2300000000</v>
      </c>
      <c r="T45" s="146">
        <f t="shared" si="74"/>
        <v>2300000000</v>
      </c>
      <c r="U45" s="245">
        <f t="shared" si="74"/>
        <v>2300000000</v>
      </c>
      <c r="V45" s="38">
        <f t="shared" si="74"/>
        <v>0</v>
      </c>
      <c r="W45" s="38">
        <f t="shared" si="74"/>
        <v>0</v>
      </c>
      <c r="X45" s="38">
        <f t="shared" si="74"/>
        <v>0</v>
      </c>
      <c r="Y45" s="245">
        <f t="shared" si="74"/>
        <v>2670000000</v>
      </c>
      <c r="Z45" s="245">
        <f t="shared" si="74"/>
        <v>0</v>
      </c>
      <c r="AA45" s="245">
        <f t="shared" si="74"/>
        <v>0</v>
      </c>
      <c r="AB45" s="245">
        <f t="shared" si="74"/>
        <v>0</v>
      </c>
      <c r="AC45" s="245">
        <f t="shared" si="74"/>
        <v>0</v>
      </c>
      <c r="AD45" s="245">
        <f t="shared" si="74"/>
        <v>0</v>
      </c>
      <c r="AE45" s="245">
        <f t="shared" si="74"/>
        <v>2676000000</v>
      </c>
      <c r="AF45" s="245">
        <f t="shared" si="74"/>
        <v>0</v>
      </c>
      <c r="AG45" s="245">
        <f t="shared" si="74"/>
        <v>0</v>
      </c>
      <c r="AH45" s="245">
        <f t="shared" si="74"/>
        <v>0</v>
      </c>
      <c r="AI45" s="245">
        <f t="shared" si="74"/>
        <v>0</v>
      </c>
      <c r="AJ45" s="245">
        <f t="shared" si="74"/>
        <v>0</v>
      </c>
      <c r="AK45" s="245">
        <f t="shared" si="74"/>
        <v>1848515000</v>
      </c>
      <c r="AL45" s="245">
        <f t="shared" si="74"/>
        <v>1848535400</v>
      </c>
      <c r="AM45" s="245">
        <f t="shared" si="74"/>
        <v>0</v>
      </c>
      <c r="AN45" s="245">
        <f t="shared" si="74"/>
        <v>0</v>
      </c>
      <c r="AO45" s="246">
        <f>+AL45/U45</f>
        <v>0.80371104347826083</v>
      </c>
      <c r="AP45" s="247"/>
      <c r="AQ45" s="248"/>
      <c r="AR45" s="248"/>
      <c r="AS45" s="248"/>
      <c r="AT45" s="248"/>
      <c r="AU45" s="249"/>
      <c r="AV45" s="4"/>
    </row>
    <row r="46" spans="1:52" ht="28.5" customHeight="1" x14ac:dyDescent="0.25">
      <c r="A46" s="413"/>
      <c r="B46" s="414"/>
      <c r="C46" s="414"/>
      <c r="D46" s="414"/>
      <c r="E46" s="414"/>
      <c r="F46" s="415"/>
      <c r="G46" s="48" t="s">
        <v>12</v>
      </c>
      <c r="H46" s="146">
        <f>+H12+H18+H24+H30+H36+H42</f>
        <v>0</v>
      </c>
      <c r="I46" s="146">
        <f t="shared" ref="I46" si="76">+I12+I18+I24+I30+I36+I42</f>
        <v>0</v>
      </c>
      <c r="J46" s="146">
        <f t="shared" ref="J46:L46" si="77">+J12+J18+J24+J30+J36+J42</f>
        <v>0</v>
      </c>
      <c r="K46" s="146">
        <f t="shared" si="77"/>
        <v>0</v>
      </c>
      <c r="L46" s="146">
        <f t="shared" si="77"/>
        <v>0</v>
      </c>
      <c r="M46" s="146">
        <f t="shared" ref="M46" si="78">+M12+M18+M24+M30+M36+M42</f>
        <v>0</v>
      </c>
      <c r="N46" s="146">
        <f t="shared" ref="N46:AN46" si="79">+N12+N18+N24+N30+N36+N42</f>
        <v>406228423</v>
      </c>
      <c r="O46" s="146">
        <f t="shared" si="79"/>
        <v>406228423</v>
      </c>
      <c r="P46" s="146">
        <f t="shared" si="79"/>
        <v>404510129</v>
      </c>
      <c r="Q46" s="146">
        <f t="shared" ref="Q46" si="80">+Q12+Q18+Q24+Q30+Q36+Q42</f>
        <v>404510129</v>
      </c>
      <c r="R46" s="146">
        <f t="shared" si="79"/>
        <v>404510128</v>
      </c>
      <c r="S46" s="146">
        <f t="shared" si="79"/>
        <v>148104234</v>
      </c>
      <c r="T46" s="146">
        <f t="shared" si="79"/>
        <v>148104234</v>
      </c>
      <c r="U46" s="245">
        <f t="shared" si="79"/>
        <v>145832899</v>
      </c>
      <c r="V46" s="38">
        <f t="shared" si="79"/>
        <v>0</v>
      </c>
      <c r="W46" s="38">
        <f t="shared" si="79"/>
        <v>0</v>
      </c>
      <c r="X46" s="38">
        <f t="shared" si="79"/>
        <v>0</v>
      </c>
      <c r="Y46" s="245">
        <f t="shared" si="79"/>
        <v>0</v>
      </c>
      <c r="Z46" s="245">
        <f t="shared" si="79"/>
        <v>0</v>
      </c>
      <c r="AA46" s="245">
        <f t="shared" si="79"/>
        <v>0</v>
      </c>
      <c r="AB46" s="245">
        <f t="shared" si="79"/>
        <v>0</v>
      </c>
      <c r="AC46" s="245">
        <f t="shared" si="79"/>
        <v>0</v>
      </c>
      <c r="AD46" s="245">
        <f t="shared" si="79"/>
        <v>0</v>
      </c>
      <c r="AE46" s="245">
        <f t="shared" si="79"/>
        <v>0</v>
      </c>
      <c r="AF46" s="245">
        <f t="shared" si="79"/>
        <v>0</v>
      </c>
      <c r="AG46" s="245">
        <f t="shared" si="79"/>
        <v>0</v>
      </c>
      <c r="AH46" s="245">
        <f t="shared" si="79"/>
        <v>0</v>
      </c>
      <c r="AI46" s="245">
        <f t="shared" si="79"/>
        <v>0</v>
      </c>
      <c r="AJ46" s="245">
        <f t="shared" si="79"/>
        <v>0</v>
      </c>
      <c r="AK46" s="245">
        <f t="shared" si="79"/>
        <v>131053699</v>
      </c>
      <c r="AL46" s="245">
        <f t="shared" si="79"/>
        <v>139410499</v>
      </c>
      <c r="AM46" s="245">
        <f t="shared" si="79"/>
        <v>0</v>
      </c>
      <c r="AN46" s="245">
        <f t="shared" si="79"/>
        <v>0</v>
      </c>
      <c r="AO46" s="246">
        <f>+AL46/U46</f>
        <v>0.9559605545522345</v>
      </c>
      <c r="AP46" s="247"/>
      <c r="AQ46" s="248"/>
      <c r="AR46" s="248"/>
      <c r="AS46" s="248"/>
      <c r="AT46" s="248"/>
      <c r="AU46" s="249"/>
      <c r="AV46" s="4"/>
    </row>
    <row r="47" spans="1:52" ht="35.25" customHeight="1" thickBot="1" x14ac:dyDescent="0.3">
      <c r="A47" s="416"/>
      <c r="B47" s="417"/>
      <c r="C47" s="417"/>
      <c r="D47" s="417"/>
      <c r="E47" s="417"/>
      <c r="F47" s="418"/>
      <c r="G47" s="50" t="s">
        <v>15</v>
      </c>
      <c r="H47" s="147">
        <f t="shared" ref="H47:I47" si="81">H45+H46</f>
        <v>10504622634</v>
      </c>
      <c r="I47" s="147">
        <f t="shared" si="81"/>
        <v>1643433817</v>
      </c>
      <c r="J47" s="147">
        <f t="shared" ref="J47:L47" si="82">J45+J46</f>
        <v>1643433817</v>
      </c>
      <c r="K47" s="147">
        <f t="shared" si="82"/>
        <v>1368650617</v>
      </c>
      <c r="L47" s="147">
        <f t="shared" si="82"/>
        <v>1198849249</v>
      </c>
      <c r="M47" s="147">
        <f t="shared" ref="M47" si="83">M45+M46</f>
        <v>1744585000</v>
      </c>
      <c r="N47" s="147">
        <f t="shared" ref="N47:AN47" si="84">N45+N46</f>
        <v>2150813423</v>
      </c>
      <c r="O47" s="147">
        <f t="shared" si="84"/>
        <v>2110413401</v>
      </c>
      <c r="P47" s="147">
        <f t="shared" si="84"/>
        <v>2108695107</v>
      </c>
      <c r="Q47" s="147">
        <f t="shared" ref="Q47" si="85">Q45+Q46</f>
        <v>2065445107</v>
      </c>
      <c r="R47" s="147">
        <f t="shared" si="84"/>
        <v>2064283513</v>
      </c>
      <c r="S47" s="147">
        <f t="shared" si="84"/>
        <v>2448104234</v>
      </c>
      <c r="T47" s="147">
        <f t="shared" si="84"/>
        <v>2448104234</v>
      </c>
      <c r="U47" s="250">
        <f t="shared" si="84"/>
        <v>2445832899</v>
      </c>
      <c r="V47" s="250">
        <f t="shared" si="84"/>
        <v>0</v>
      </c>
      <c r="W47" s="250">
        <f t="shared" si="84"/>
        <v>0</v>
      </c>
      <c r="X47" s="250">
        <f t="shared" si="84"/>
        <v>0</v>
      </c>
      <c r="Y47" s="250">
        <f t="shared" si="84"/>
        <v>2670000000</v>
      </c>
      <c r="Z47" s="250">
        <f t="shared" si="84"/>
        <v>0</v>
      </c>
      <c r="AA47" s="250">
        <f t="shared" si="84"/>
        <v>0</v>
      </c>
      <c r="AB47" s="250">
        <f t="shared" si="84"/>
        <v>0</v>
      </c>
      <c r="AC47" s="250">
        <f t="shared" si="84"/>
        <v>0</v>
      </c>
      <c r="AD47" s="250">
        <f t="shared" si="84"/>
        <v>0</v>
      </c>
      <c r="AE47" s="250">
        <f t="shared" si="84"/>
        <v>2676000000</v>
      </c>
      <c r="AF47" s="250">
        <f t="shared" si="84"/>
        <v>0</v>
      </c>
      <c r="AG47" s="250">
        <f t="shared" si="84"/>
        <v>0</v>
      </c>
      <c r="AH47" s="250">
        <f t="shared" si="84"/>
        <v>0</v>
      </c>
      <c r="AI47" s="250">
        <f t="shared" si="84"/>
        <v>0</v>
      </c>
      <c r="AJ47" s="250">
        <f t="shared" si="84"/>
        <v>0</v>
      </c>
      <c r="AK47" s="250">
        <f t="shared" si="84"/>
        <v>1979568699</v>
      </c>
      <c r="AL47" s="250">
        <f t="shared" si="84"/>
        <v>1987945899</v>
      </c>
      <c r="AM47" s="250">
        <f t="shared" si="84"/>
        <v>0</v>
      </c>
      <c r="AN47" s="250">
        <f t="shared" si="84"/>
        <v>0</v>
      </c>
      <c r="AO47" s="251"/>
      <c r="AP47" s="251"/>
      <c r="AQ47" s="252"/>
      <c r="AR47" s="252"/>
      <c r="AS47" s="252"/>
      <c r="AT47" s="252"/>
      <c r="AU47" s="253"/>
      <c r="AV47" s="254"/>
      <c r="AW47" s="6"/>
      <c r="AX47" s="6"/>
      <c r="AY47" s="6"/>
    </row>
    <row r="48" spans="1:52" ht="71.25" customHeight="1" x14ac:dyDescent="0.25">
      <c r="A48" s="369" t="s">
        <v>131</v>
      </c>
      <c r="B48" s="369"/>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369"/>
      <c r="AW48" s="369"/>
      <c r="AX48" s="369"/>
      <c r="AY48" s="369"/>
      <c r="AZ48" s="369"/>
    </row>
    <row r="50" spans="19:19" x14ac:dyDescent="0.25">
      <c r="S50" s="196"/>
    </row>
  </sheetData>
  <mergeCells count="128">
    <mergeCell ref="A48:AZ48"/>
    <mergeCell ref="H6:H8"/>
    <mergeCell ref="AP6:AP8"/>
    <mergeCell ref="B15:B20"/>
    <mergeCell ref="C15:C20"/>
    <mergeCell ref="AT9:AT14"/>
    <mergeCell ref="A45:F47"/>
    <mergeCell ref="AT21:AT26"/>
    <mergeCell ref="A1:E4"/>
    <mergeCell ref="AK7:AN7"/>
    <mergeCell ref="F3:P3"/>
    <mergeCell ref="F4:P4"/>
    <mergeCell ref="Q3:AU3"/>
    <mergeCell ref="Q4:AU4"/>
    <mergeCell ref="F1:AU1"/>
    <mergeCell ref="F2:AU2"/>
    <mergeCell ref="F6:F8"/>
    <mergeCell ref="AK6:AN6"/>
    <mergeCell ref="AO6:AO8"/>
    <mergeCell ref="AR6:AR8"/>
    <mergeCell ref="AU6:AU8"/>
    <mergeCell ref="AS6:AS8"/>
    <mergeCell ref="AT6:AT8"/>
    <mergeCell ref="Y7:AD7"/>
    <mergeCell ref="AE7:AJ7"/>
    <mergeCell ref="E6:E8"/>
    <mergeCell ref="G6:G8"/>
    <mergeCell ref="AR15:AR20"/>
    <mergeCell ref="B6:D7"/>
    <mergeCell ref="J6:AJ6"/>
    <mergeCell ref="I7:L7"/>
    <mergeCell ref="A27:A44"/>
    <mergeCell ref="A21:A26"/>
    <mergeCell ref="B21:B26"/>
    <mergeCell ref="C21:C26"/>
    <mergeCell ref="B27:B32"/>
    <mergeCell ref="C27:C32"/>
    <mergeCell ref="B33:B38"/>
    <mergeCell ref="C33:C38"/>
    <mergeCell ref="F9:F14"/>
    <mergeCell ref="A6:A8"/>
    <mergeCell ref="M7:R7"/>
    <mergeCell ref="S7:X7"/>
    <mergeCell ref="E9:E14"/>
    <mergeCell ref="AQ9:AQ14"/>
    <mergeCell ref="AQ6:AQ8"/>
    <mergeCell ref="E15:E20"/>
    <mergeCell ref="A9:A20"/>
    <mergeCell ref="B9:B14"/>
    <mergeCell ref="C9:C14"/>
    <mergeCell ref="D9:D14"/>
    <mergeCell ref="AT39:AT44"/>
    <mergeCell ref="AU39:AU44"/>
    <mergeCell ref="B39:B44"/>
    <mergeCell ref="C39:C44"/>
    <mergeCell ref="D39:D44"/>
    <mergeCell ref="E39:E44"/>
    <mergeCell ref="AT15:AT20"/>
    <mergeCell ref="AU15:AU20"/>
    <mergeCell ref="AQ15:AQ20"/>
    <mergeCell ref="D33:D38"/>
    <mergeCell ref="AR21:AR26"/>
    <mergeCell ref="AS21:AS26"/>
    <mergeCell ref="AQ21:AQ26"/>
    <mergeCell ref="AU27:AU32"/>
    <mergeCell ref="AU33:AU38"/>
    <mergeCell ref="AQ27:AQ32"/>
    <mergeCell ref="AR27:AR32"/>
    <mergeCell ref="AS27:AS32"/>
    <mergeCell ref="AT27:AT32"/>
    <mergeCell ref="AR33:AR38"/>
    <mergeCell ref="AS33:AS38"/>
    <mergeCell ref="AT33:AT38"/>
    <mergeCell ref="AU21:AU26"/>
    <mergeCell ref="AV6:AV8"/>
    <mergeCell ref="AW6:AW8"/>
    <mergeCell ref="AX6:AX8"/>
    <mergeCell ref="AY6:AY8"/>
    <mergeCell ref="AZ6:AZ8"/>
    <mergeCell ref="AS15:AS20"/>
    <mergeCell ref="D15:D20"/>
    <mergeCell ref="D21:D26"/>
    <mergeCell ref="D27:D32"/>
    <mergeCell ref="AU9:AU14"/>
    <mergeCell ref="AR9:AR14"/>
    <mergeCell ref="AS9:AS14"/>
    <mergeCell ref="AV15:AV20"/>
    <mergeCell ref="AW15:AW20"/>
    <mergeCell ref="AX15:AX20"/>
    <mergeCell ref="AY15:AY20"/>
    <mergeCell ref="AZ15:AZ20"/>
    <mergeCell ref="AV9:AV14"/>
    <mergeCell ref="AW9:AW14"/>
    <mergeCell ref="AX9:AX14"/>
    <mergeCell ref="AY9:AY14"/>
    <mergeCell ref="AZ9:AZ14"/>
    <mergeCell ref="AR39:AR44"/>
    <mergeCell ref="AS39:AS44"/>
    <mergeCell ref="AQ39:AQ44"/>
    <mergeCell ref="F15:F20"/>
    <mergeCell ref="E21:E26"/>
    <mergeCell ref="F21:F26"/>
    <mergeCell ref="E27:E32"/>
    <mergeCell ref="F27:F32"/>
    <mergeCell ref="E33:E38"/>
    <mergeCell ref="F33:F38"/>
    <mergeCell ref="F39:F44"/>
    <mergeCell ref="AQ33:AQ38"/>
    <mergeCell ref="AV27:AV32"/>
    <mergeCell ref="AW27:AW32"/>
    <mergeCell ref="AX27:AX32"/>
    <mergeCell ref="AY27:AY32"/>
    <mergeCell ref="AZ27:AZ32"/>
    <mergeCell ref="AV21:AV26"/>
    <mergeCell ref="AW21:AW26"/>
    <mergeCell ref="AX21:AX26"/>
    <mergeCell ref="AY21:AY26"/>
    <mergeCell ref="AZ21:AZ26"/>
    <mergeCell ref="AV33:AV38"/>
    <mergeCell ref="AW33:AW38"/>
    <mergeCell ref="AX33:AX38"/>
    <mergeCell ref="AY33:AY38"/>
    <mergeCell ref="AZ33:AZ38"/>
    <mergeCell ref="AV39:AV44"/>
    <mergeCell ref="AW39:AW44"/>
    <mergeCell ref="AX39:AX44"/>
    <mergeCell ref="AY39:AY44"/>
    <mergeCell ref="AZ39:AZ44"/>
  </mergeCells>
  <dataValidations count="1">
    <dataValidation type="list" allowBlank="1" showInputMessage="1" showErrorMessage="1" sqref="D9:D44" xr:uid="{00000000-0002-0000-0100-000000000000}">
      <formula1>#REF!</formula1>
    </dataValidation>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101"/>
  <sheetViews>
    <sheetView topLeftCell="A23" zoomScale="35" zoomScaleNormal="35" zoomScaleSheetLayoutView="70" workbookViewId="0">
      <selection activeCell="U29" sqref="U29:V29"/>
    </sheetView>
  </sheetViews>
  <sheetFormatPr baseColWidth="10" defaultColWidth="11.42578125" defaultRowHeight="12.75" x14ac:dyDescent="0.25"/>
  <cols>
    <col min="1" max="1" width="15.28515625" style="9" customWidth="1"/>
    <col min="2" max="2" width="23.28515625" style="9" customWidth="1"/>
    <col min="3" max="3" width="28.7109375" style="27" customWidth="1"/>
    <col min="4" max="4" width="6.140625" style="9" customWidth="1"/>
    <col min="5" max="5" width="7.85546875" style="9" customWidth="1"/>
    <col min="6" max="6" width="9.42578125" style="9" customWidth="1"/>
    <col min="7" max="12" width="8.140625" style="9" customWidth="1"/>
    <col min="13" max="13" width="8.140625" style="9" hidden="1" customWidth="1"/>
    <col min="14" max="18" width="8.140625" style="10" hidden="1" customWidth="1"/>
    <col min="19" max="19" width="11.7109375" style="10" customWidth="1"/>
    <col min="20" max="20" width="14.42578125" style="10" customWidth="1"/>
    <col min="21" max="21" width="17.28515625" style="10" customWidth="1"/>
    <col min="22" max="22" width="101.28515625" style="14" customWidth="1"/>
    <col min="23" max="59" width="11.42578125" style="14"/>
    <col min="60" max="16384" width="11.42578125" style="9"/>
  </cols>
  <sheetData>
    <row r="1" spans="1:23" s="11" customFormat="1" ht="33" customHeight="1" x14ac:dyDescent="0.25">
      <c r="A1" s="501"/>
      <c r="B1" s="502"/>
      <c r="C1" s="507" t="s">
        <v>0</v>
      </c>
      <c r="D1" s="507"/>
      <c r="E1" s="507"/>
      <c r="F1" s="507"/>
      <c r="G1" s="507"/>
      <c r="H1" s="507"/>
      <c r="I1" s="507"/>
      <c r="J1" s="507"/>
      <c r="K1" s="507"/>
      <c r="L1" s="507"/>
      <c r="M1" s="507"/>
      <c r="N1" s="507"/>
      <c r="O1" s="507"/>
      <c r="P1" s="507"/>
      <c r="Q1" s="507"/>
      <c r="R1" s="507"/>
      <c r="S1" s="507"/>
      <c r="T1" s="507"/>
      <c r="U1" s="507"/>
    </row>
    <row r="2" spans="1:23" s="11" customFormat="1" ht="30" customHeight="1" x14ac:dyDescent="0.25">
      <c r="A2" s="503"/>
      <c r="B2" s="504"/>
      <c r="C2" s="508" t="s">
        <v>103</v>
      </c>
      <c r="D2" s="508"/>
      <c r="E2" s="508"/>
      <c r="F2" s="508"/>
      <c r="G2" s="508"/>
      <c r="H2" s="508"/>
      <c r="I2" s="508"/>
      <c r="J2" s="508"/>
      <c r="K2" s="508"/>
      <c r="L2" s="508"/>
      <c r="M2" s="508"/>
      <c r="N2" s="508"/>
      <c r="O2" s="508"/>
      <c r="P2" s="508"/>
      <c r="Q2" s="508"/>
      <c r="R2" s="508"/>
      <c r="S2" s="508"/>
      <c r="T2" s="508"/>
      <c r="U2" s="508"/>
    </row>
    <row r="3" spans="1:23" s="11" customFormat="1" ht="27.75" customHeight="1" x14ac:dyDescent="0.25">
      <c r="A3" s="503"/>
      <c r="B3" s="504"/>
      <c r="C3" s="39" t="s">
        <v>1</v>
      </c>
      <c r="D3" s="509" t="s">
        <v>133</v>
      </c>
      <c r="E3" s="509"/>
      <c r="F3" s="509"/>
      <c r="G3" s="509"/>
      <c r="H3" s="509"/>
      <c r="I3" s="509"/>
      <c r="J3" s="509"/>
      <c r="K3" s="509"/>
      <c r="L3" s="509"/>
      <c r="M3" s="509"/>
      <c r="N3" s="509"/>
      <c r="O3" s="509"/>
      <c r="P3" s="509"/>
      <c r="Q3" s="509"/>
      <c r="R3" s="509"/>
      <c r="S3" s="509"/>
      <c r="T3" s="509"/>
      <c r="U3" s="509"/>
    </row>
    <row r="4" spans="1:23" s="11" customFormat="1" ht="33" customHeight="1" thickBot="1" x14ac:dyDescent="0.3">
      <c r="A4" s="505"/>
      <c r="B4" s="506"/>
      <c r="C4" s="56" t="s">
        <v>16</v>
      </c>
      <c r="D4" s="510" t="s">
        <v>134</v>
      </c>
      <c r="E4" s="510"/>
      <c r="F4" s="510"/>
      <c r="G4" s="510"/>
      <c r="H4" s="510"/>
      <c r="I4" s="510"/>
      <c r="J4" s="510"/>
      <c r="K4" s="510"/>
      <c r="L4" s="510"/>
      <c r="M4" s="510"/>
      <c r="N4" s="510"/>
      <c r="O4" s="510"/>
      <c r="P4" s="510"/>
      <c r="Q4" s="510"/>
      <c r="R4" s="510"/>
      <c r="S4" s="510"/>
      <c r="T4" s="510"/>
      <c r="U4" s="510"/>
    </row>
    <row r="5" spans="1:23" s="11" customFormat="1" ht="13.5" thickBot="1" x14ac:dyDescent="0.3">
      <c r="A5" s="12"/>
      <c r="B5" s="9"/>
      <c r="C5" s="24"/>
      <c r="D5" s="9"/>
      <c r="E5" s="9"/>
      <c r="F5" s="9"/>
      <c r="G5" s="9"/>
      <c r="H5" s="9"/>
      <c r="I5" s="9"/>
      <c r="J5" s="9"/>
      <c r="K5" s="9"/>
      <c r="L5" s="9"/>
      <c r="M5" s="9"/>
      <c r="N5" s="10"/>
      <c r="O5" s="10"/>
      <c r="P5" s="10"/>
      <c r="Q5" s="10"/>
      <c r="R5" s="10"/>
      <c r="S5" s="10"/>
      <c r="T5" s="10"/>
      <c r="U5" s="10"/>
    </row>
    <row r="6" spans="1:23" s="13" customFormat="1" ht="42.75" customHeight="1" x14ac:dyDescent="0.25">
      <c r="A6" s="514" t="s">
        <v>59</v>
      </c>
      <c r="B6" s="500" t="s">
        <v>60</v>
      </c>
      <c r="C6" s="511" t="s">
        <v>61</v>
      </c>
      <c r="D6" s="512" t="s">
        <v>62</v>
      </c>
      <c r="E6" s="513"/>
      <c r="F6" s="500" t="s">
        <v>163</v>
      </c>
      <c r="G6" s="500"/>
      <c r="H6" s="500"/>
      <c r="I6" s="500"/>
      <c r="J6" s="500"/>
      <c r="K6" s="500"/>
      <c r="L6" s="500"/>
      <c r="M6" s="500"/>
      <c r="N6" s="500"/>
      <c r="O6" s="500"/>
      <c r="P6" s="500"/>
      <c r="Q6" s="500"/>
      <c r="R6" s="500"/>
      <c r="S6" s="500"/>
      <c r="T6" s="500" t="s">
        <v>66</v>
      </c>
      <c r="U6" s="500"/>
      <c r="V6" s="452" t="s">
        <v>198</v>
      </c>
    </row>
    <row r="7" spans="1:23" s="13" customFormat="1" ht="44.25" customHeight="1" thickBot="1" x14ac:dyDescent="0.3">
      <c r="A7" s="515"/>
      <c r="B7" s="460"/>
      <c r="C7" s="461"/>
      <c r="D7" s="57" t="s">
        <v>63</v>
      </c>
      <c r="E7" s="57" t="s">
        <v>64</v>
      </c>
      <c r="F7" s="57" t="s">
        <v>65</v>
      </c>
      <c r="G7" s="58" t="s">
        <v>17</v>
      </c>
      <c r="H7" s="58" t="s">
        <v>18</v>
      </c>
      <c r="I7" s="58" t="s">
        <v>19</v>
      </c>
      <c r="J7" s="58" t="s">
        <v>20</v>
      </c>
      <c r="K7" s="58" t="s">
        <v>21</v>
      </c>
      <c r="L7" s="58" t="s">
        <v>22</v>
      </c>
      <c r="M7" s="58" t="s">
        <v>23</v>
      </c>
      <c r="N7" s="58" t="s">
        <v>24</v>
      </c>
      <c r="O7" s="58" t="s">
        <v>25</v>
      </c>
      <c r="P7" s="58" t="s">
        <v>26</v>
      </c>
      <c r="Q7" s="58" t="s">
        <v>27</v>
      </c>
      <c r="R7" s="58" t="s">
        <v>28</v>
      </c>
      <c r="S7" s="59" t="s">
        <v>29</v>
      </c>
      <c r="T7" s="59" t="s">
        <v>67</v>
      </c>
      <c r="U7" s="59" t="s">
        <v>68</v>
      </c>
      <c r="V7" s="453"/>
      <c r="W7" s="197"/>
    </row>
    <row r="8" spans="1:23" s="14" customFormat="1" ht="135" customHeight="1" x14ac:dyDescent="0.25">
      <c r="A8" s="517" t="s">
        <v>141</v>
      </c>
      <c r="B8" s="520" t="s">
        <v>150</v>
      </c>
      <c r="C8" s="493" t="s">
        <v>166</v>
      </c>
      <c r="D8" s="495" t="s">
        <v>152</v>
      </c>
      <c r="E8" s="496"/>
      <c r="F8" s="115" t="s">
        <v>30</v>
      </c>
      <c r="G8" s="255">
        <v>0.05</v>
      </c>
      <c r="H8" s="255">
        <v>6.5000000000000002E-2</v>
      </c>
      <c r="I8" s="255">
        <v>7.4999999999999997E-2</v>
      </c>
      <c r="J8" s="255">
        <v>0.09</v>
      </c>
      <c r="K8" s="255">
        <v>0.09</v>
      </c>
      <c r="L8" s="255">
        <v>0.09</v>
      </c>
      <c r="M8" s="157">
        <v>0.09</v>
      </c>
      <c r="N8" s="157">
        <v>0.09</v>
      </c>
      <c r="O8" s="157">
        <v>0.09</v>
      </c>
      <c r="P8" s="157">
        <v>0.09</v>
      </c>
      <c r="Q8" s="157">
        <v>0.09</v>
      </c>
      <c r="R8" s="157">
        <v>0.09</v>
      </c>
      <c r="S8" s="115">
        <f t="shared" ref="S8:S15" si="0">SUM(G8:R8)</f>
        <v>0.99999999999999978</v>
      </c>
      <c r="T8" s="487">
        <v>0.12</v>
      </c>
      <c r="U8" s="490">
        <v>0.12</v>
      </c>
      <c r="V8" s="454" t="s">
        <v>213</v>
      </c>
    </row>
    <row r="9" spans="1:23" s="14" customFormat="1" ht="135" customHeight="1" x14ac:dyDescent="0.25">
      <c r="A9" s="518"/>
      <c r="B9" s="466"/>
      <c r="C9" s="494"/>
      <c r="D9" s="480"/>
      <c r="E9" s="483"/>
      <c r="F9" s="144" t="s">
        <v>31</v>
      </c>
      <c r="G9" s="256">
        <v>0.05</v>
      </c>
      <c r="H9" s="256">
        <v>6.5000000000000002E-2</v>
      </c>
      <c r="I9" s="256">
        <v>7.4999999999999997E-2</v>
      </c>
      <c r="J9" s="256">
        <v>0.09</v>
      </c>
      <c r="K9" s="256">
        <v>0.09</v>
      </c>
      <c r="L9" s="256">
        <v>0.09</v>
      </c>
      <c r="M9" s="113"/>
      <c r="N9" s="113"/>
      <c r="O9" s="113"/>
      <c r="P9" s="114"/>
      <c r="Q9" s="114"/>
      <c r="R9" s="114"/>
      <c r="S9" s="144">
        <f t="shared" si="0"/>
        <v>0.45999999999999996</v>
      </c>
      <c r="T9" s="487"/>
      <c r="U9" s="484"/>
      <c r="V9" s="455"/>
    </row>
    <row r="10" spans="1:23" s="14" customFormat="1" ht="150.6" customHeight="1" x14ac:dyDescent="0.25">
      <c r="A10" s="518"/>
      <c r="B10" s="466" t="s">
        <v>151</v>
      </c>
      <c r="C10" s="497" t="s">
        <v>167</v>
      </c>
      <c r="D10" s="480" t="s">
        <v>152</v>
      </c>
      <c r="E10" s="483"/>
      <c r="F10" s="115" t="s">
        <v>30</v>
      </c>
      <c r="G10" s="257">
        <v>0.05</v>
      </c>
      <c r="H10" s="257">
        <v>0.05</v>
      </c>
      <c r="I10" s="257">
        <v>0.1</v>
      </c>
      <c r="J10" s="257">
        <v>0.1</v>
      </c>
      <c r="K10" s="257">
        <v>0.1</v>
      </c>
      <c r="L10" s="257">
        <v>0.1</v>
      </c>
      <c r="M10" s="158">
        <v>0.1</v>
      </c>
      <c r="N10" s="158">
        <v>0.1</v>
      </c>
      <c r="O10" s="158">
        <v>0.1</v>
      </c>
      <c r="P10" s="158">
        <v>0.1</v>
      </c>
      <c r="Q10" s="158">
        <v>0.05</v>
      </c>
      <c r="R10" s="158">
        <v>0.05</v>
      </c>
      <c r="S10" s="115">
        <f t="shared" si="0"/>
        <v>1</v>
      </c>
      <c r="T10" s="487">
        <f>+U10</f>
        <v>0.1</v>
      </c>
      <c r="U10" s="484">
        <v>0.1</v>
      </c>
      <c r="V10" s="456" t="s">
        <v>221</v>
      </c>
    </row>
    <row r="11" spans="1:23" s="14" customFormat="1" ht="150.6" customHeight="1" x14ac:dyDescent="0.25">
      <c r="A11" s="519"/>
      <c r="B11" s="521"/>
      <c r="C11" s="498"/>
      <c r="D11" s="499"/>
      <c r="E11" s="492"/>
      <c r="F11" s="123" t="s">
        <v>31</v>
      </c>
      <c r="G11" s="258">
        <v>0.05</v>
      </c>
      <c r="H11" s="258">
        <v>0.05</v>
      </c>
      <c r="I11" s="258">
        <v>0.1</v>
      </c>
      <c r="J11" s="258">
        <v>0.1</v>
      </c>
      <c r="K11" s="258">
        <v>0.1</v>
      </c>
      <c r="L11" s="258">
        <v>0.1</v>
      </c>
      <c r="M11" s="117"/>
      <c r="N11" s="117"/>
      <c r="O11" s="117"/>
      <c r="P11" s="117"/>
      <c r="Q11" s="117"/>
      <c r="R11" s="117"/>
      <c r="S11" s="144">
        <f t="shared" si="0"/>
        <v>0.5</v>
      </c>
      <c r="T11" s="488"/>
      <c r="U11" s="485"/>
      <c r="V11" s="457"/>
    </row>
    <row r="12" spans="1:23" s="14" customFormat="1" ht="122.45" customHeight="1" x14ac:dyDescent="0.25">
      <c r="A12" s="516" t="s">
        <v>148</v>
      </c>
      <c r="B12" s="466" t="s">
        <v>153</v>
      </c>
      <c r="C12" s="475" t="s">
        <v>168</v>
      </c>
      <c r="D12" s="480" t="s">
        <v>152</v>
      </c>
      <c r="E12" s="480"/>
      <c r="F12" s="122" t="s">
        <v>30</v>
      </c>
      <c r="G12" s="256">
        <v>0.125</v>
      </c>
      <c r="H12" s="256">
        <v>0.159</v>
      </c>
      <c r="I12" s="256">
        <v>7.5999999999999998E-2</v>
      </c>
      <c r="J12" s="256">
        <v>8.5999999999999993E-2</v>
      </c>
      <c r="K12" s="256">
        <v>9.4E-2</v>
      </c>
      <c r="L12" s="256">
        <v>8.3000000000000004E-2</v>
      </c>
      <c r="M12" s="159">
        <v>7.1999999999999995E-2</v>
      </c>
      <c r="N12" s="159">
        <v>6.6000000000000003E-2</v>
      </c>
      <c r="O12" s="159">
        <v>6.0999999999999999E-2</v>
      </c>
      <c r="P12" s="159">
        <v>5.7000000000000002E-2</v>
      </c>
      <c r="Q12" s="159">
        <v>5.7000000000000002E-2</v>
      </c>
      <c r="R12" s="159">
        <v>6.4000000000000001E-2</v>
      </c>
      <c r="S12" s="119">
        <f t="shared" si="0"/>
        <v>1</v>
      </c>
      <c r="T12" s="487">
        <f>+U12+U14</f>
        <v>0.4</v>
      </c>
      <c r="U12" s="484">
        <v>0.3</v>
      </c>
      <c r="V12" s="442" t="s">
        <v>228</v>
      </c>
    </row>
    <row r="13" spans="1:23" s="14" customFormat="1" ht="122.45" customHeight="1" x14ac:dyDescent="0.25">
      <c r="A13" s="516"/>
      <c r="B13" s="466"/>
      <c r="C13" s="475"/>
      <c r="D13" s="480"/>
      <c r="E13" s="480"/>
      <c r="F13" s="40" t="s">
        <v>31</v>
      </c>
      <c r="G13" s="118">
        <v>0.125</v>
      </c>
      <c r="H13" s="118">
        <v>0.159</v>
      </c>
      <c r="I13" s="118">
        <v>7.5999999999999998E-2</v>
      </c>
      <c r="J13" s="118">
        <v>8.5999999999999993E-2</v>
      </c>
      <c r="K13" s="118">
        <v>9.4E-2</v>
      </c>
      <c r="L13" s="118">
        <v>8.3000000000000004E-2</v>
      </c>
      <c r="M13" s="116"/>
      <c r="N13" s="116"/>
      <c r="O13" s="116"/>
      <c r="P13" s="116"/>
      <c r="Q13" s="116"/>
      <c r="R13" s="116"/>
      <c r="S13" s="115">
        <f t="shared" si="0"/>
        <v>0.623</v>
      </c>
      <c r="T13" s="487"/>
      <c r="U13" s="484"/>
      <c r="V13" s="458"/>
    </row>
    <row r="14" spans="1:23" s="14" customFormat="1" ht="88.15" customHeight="1" x14ac:dyDescent="0.25">
      <c r="A14" s="516"/>
      <c r="B14" s="466"/>
      <c r="C14" s="475" t="s">
        <v>169</v>
      </c>
      <c r="D14" s="480" t="s">
        <v>152</v>
      </c>
      <c r="E14" s="480"/>
      <c r="F14" s="122" t="s">
        <v>30</v>
      </c>
      <c r="G14" s="118">
        <v>0.08</v>
      </c>
      <c r="H14" s="118">
        <v>0.08</v>
      </c>
      <c r="I14" s="118">
        <v>8.5000000000000006E-2</v>
      </c>
      <c r="J14" s="118">
        <v>8.5000000000000006E-2</v>
      </c>
      <c r="K14" s="118">
        <v>8.5000000000000006E-2</v>
      </c>
      <c r="L14" s="118">
        <v>8.5000000000000006E-2</v>
      </c>
      <c r="M14" s="160">
        <v>8.5000000000000006E-2</v>
      </c>
      <c r="N14" s="160">
        <v>8.5000000000000006E-2</v>
      </c>
      <c r="O14" s="160">
        <v>8.5000000000000006E-2</v>
      </c>
      <c r="P14" s="160">
        <v>8.5000000000000006E-2</v>
      </c>
      <c r="Q14" s="160">
        <v>0.08</v>
      </c>
      <c r="R14" s="160">
        <v>0.08</v>
      </c>
      <c r="S14" s="144">
        <f t="shared" si="0"/>
        <v>0.99999999999999978</v>
      </c>
      <c r="T14" s="487"/>
      <c r="U14" s="470">
        <v>0.1</v>
      </c>
      <c r="V14" s="442" t="s">
        <v>217</v>
      </c>
    </row>
    <row r="15" spans="1:23" s="14" customFormat="1" ht="88.15" customHeight="1" x14ac:dyDescent="0.25">
      <c r="A15" s="516"/>
      <c r="B15" s="466"/>
      <c r="C15" s="475"/>
      <c r="D15" s="480"/>
      <c r="E15" s="480"/>
      <c r="F15" s="40" t="s">
        <v>31</v>
      </c>
      <c r="G15" s="118">
        <v>0.08</v>
      </c>
      <c r="H15" s="118">
        <v>0.08</v>
      </c>
      <c r="I15" s="118" t="s">
        <v>186</v>
      </c>
      <c r="J15" s="118">
        <v>8.5000000000000006E-2</v>
      </c>
      <c r="K15" s="118">
        <v>8.5000000000000006E-2</v>
      </c>
      <c r="L15" s="118">
        <v>8.5000000000000006E-2</v>
      </c>
      <c r="M15" s="113"/>
      <c r="N15" s="113"/>
      <c r="O15" s="113"/>
      <c r="P15" s="113"/>
      <c r="Q15" s="114"/>
      <c r="R15" s="114"/>
      <c r="S15" s="115">
        <f t="shared" si="0"/>
        <v>0.41500000000000004</v>
      </c>
      <c r="T15" s="487"/>
      <c r="U15" s="470"/>
      <c r="V15" s="458"/>
    </row>
    <row r="16" spans="1:23" s="14" customFormat="1" ht="144" customHeight="1" x14ac:dyDescent="0.25">
      <c r="A16" s="464" t="s">
        <v>149</v>
      </c>
      <c r="B16" s="465" t="s">
        <v>154</v>
      </c>
      <c r="C16" s="494" t="s">
        <v>173</v>
      </c>
      <c r="D16" s="481" t="s">
        <v>152</v>
      </c>
      <c r="E16" s="481"/>
      <c r="F16" s="121" t="s">
        <v>30</v>
      </c>
      <c r="G16" s="257">
        <v>0.05</v>
      </c>
      <c r="H16" s="257">
        <v>0.1</v>
      </c>
      <c r="I16" s="257">
        <v>0.05</v>
      </c>
      <c r="J16" s="257">
        <v>0.05</v>
      </c>
      <c r="K16" s="257">
        <v>0.1</v>
      </c>
      <c r="L16" s="257">
        <v>0.1</v>
      </c>
      <c r="M16" s="158">
        <v>0.1</v>
      </c>
      <c r="N16" s="158">
        <v>0.1</v>
      </c>
      <c r="O16" s="158">
        <v>0.1</v>
      </c>
      <c r="P16" s="158">
        <v>0.1</v>
      </c>
      <c r="Q16" s="158">
        <v>0.1</v>
      </c>
      <c r="R16" s="158">
        <v>0.05</v>
      </c>
      <c r="S16" s="144">
        <f t="shared" ref="S16:S23" si="1">SUM(G16:R16)</f>
        <v>0.99999999999999989</v>
      </c>
      <c r="T16" s="486">
        <f>+U16+U18</f>
        <v>0.15000000000000002</v>
      </c>
      <c r="U16" s="491">
        <v>0.1</v>
      </c>
      <c r="V16" s="440" t="s">
        <v>224</v>
      </c>
    </row>
    <row r="17" spans="1:59" s="14" customFormat="1" ht="144" customHeight="1" x14ac:dyDescent="0.25">
      <c r="A17" s="464"/>
      <c r="B17" s="466"/>
      <c r="C17" s="475"/>
      <c r="D17" s="480"/>
      <c r="E17" s="480"/>
      <c r="F17" s="40" t="s">
        <v>31</v>
      </c>
      <c r="G17" s="118">
        <v>0.05</v>
      </c>
      <c r="H17" s="118">
        <v>0.1</v>
      </c>
      <c r="I17" s="118">
        <v>0.05</v>
      </c>
      <c r="J17" s="118">
        <v>0.05</v>
      </c>
      <c r="K17" s="118">
        <v>0.1</v>
      </c>
      <c r="L17" s="118">
        <v>0.1</v>
      </c>
      <c r="M17" s="113"/>
      <c r="N17" s="113"/>
      <c r="O17" s="113"/>
      <c r="P17" s="114"/>
      <c r="Q17" s="114"/>
      <c r="R17" s="114"/>
      <c r="S17" s="115">
        <f t="shared" si="1"/>
        <v>0.44999999999999996</v>
      </c>
      <c r="T17" s="487"/>
      <c r="U17" s="470"/>
      <c r="V17" s="441"/>
    </row>
    <row r="18" spans="1:59" s="14" customFormat="1" ht="88.15" customHeight="1" x14ac:dyDescent="0.25">
      <c r="A18" s="464"/>
      <c r="B18" s="466"/>
      <c r="C18" s="475" t="s">
        <v>172</v>
      </c>
      <c r="D18" s="480" t="s">
        <v>152</v>
      </c>
      <c r="E18" s="480"/>
      <c r="F18" s="122" t="s">
        <v>30</v>
      </c>
      <c r="G18" s="118">
        <v>0.08</v>
      </c>
      <c r="H18" s="118">
        <v>0.08</v>
      </c>
      <c r="I18" s="118">
        <v>8.5000000000000006E-2</v>
      </c>
      <c r="J18" s="118">
        <v>8.5000000000000006E-2</v>
      </c>
      <c r="K18" s="118">
        <v>8.5000000000000006E-2</v>
      </c>
      <c r="L18" s="118">
        <v>8.5000000000000006E-2</v>
      </c>
      <c r="M18" s="160">
        <v>8.5000000000000006E-2</v>
      </c>
      <c r="N18" s="160">
        <v>8.5000000000000006E-2</v>
      </c>
      <c r="O18" s="160">
        <v>8.5000000000000006E-2</v>
      </c>
      <c r="P18" s="160">
        <v>8.5000000000000006E-2</v>
      </c>
      <c r="Q18" s="160">
        <v>0.08</v>
      </c>
      <c r="R18" s="160">
        <v>0.08</v>
      </c>
      <c r="S18" s="144">
        <f t="shared" si="1"/>
        <v>0.99999999999999978</v>
      </c>
      <c r="T18" s="487"/>
      <c r="U18" s="470">
        <v>0.05</v>
      </c>
      <c r="V18" s="442" t="s">
        <v>222</v>
      </c>
    </row>
    <row r="19" spans="1:59" s="14" customFormat="1" ht="88.15" customHeight="1" x14ac:dyDescent="0.25">
      <c r="A19" s="464"/>
      <c r="B19" s="466"/>
      <c r="C19" s="475"/>
      <c r="D19" s="480"/>
      <c r="E19" s="480"/>
      <c r="F19" s="40" t="s">
        <v>31</v>
      </c>
      <c r="G19" s="118">
        <v>0.08</v>
      </c>
      <c r="H19" s="118">
        <v>0.08</v>
      </c>
      <c r="I19" s="118">
        <v>8.5000000000000006E-2</v>
      </c>
      <c r="J19" s="118">
        <v>8.5000000000000006E-2</v>
      </c>
      <c r="K19" s="118">
        <v>8.5000000000000006E-2</v>
      </c>
      <c r="L19" s="118">
        <v>8.5000000000000006E-2</v>
      </c>
      <c r="M19" s="113"/>
      <c r="N19" s="113"/>
      <c r="O19" s="113"/>
      <c r="P19" s="113"/>
      <c r="Q19" s="114"/>
      <c r="R19" s="114"/>
      <c r="S19" s="115">
        <f t="shared" si="1"/>
        <v>0.5</v>
      </c>
      <c r="T19" s="487"/>
      <c r="U19" s="470"/>
      <c r="V19" s="443"/>
    </row>
    <row r="20" spans="1:59" s="14" customFormat="1" ht="129" customHeight="1" x14ac:dyDescent="0.25">
      <c r="A20" s="464"/>
      <c r="B20" s="467" t="s">
        <v>146</v>
      </c>
      <c r="C20" s="478" t="s">
        <v>164</v>
      </c>
      <c r="D20" s="481" t="s">
        <v>152</v>
      </c>
      <c r="E20" s="482"/>
      <c r="F20" s="121" t="s">
        <v>30</v>
      </c>
      <c r="G20" s="257">
        <v>0.11</v>
      </c>
      <c r="H20" s="257">
        <v>0.1</v>
      </c>
      <c r="I20" s="257">
        <v>0.05</v>
      </c>
      <c r="J20" s="257">
        <v>0.1</v>
      </c>
      <c r="K20" s="257">
        <v>7.0000000000000007E-2</v>
      </c>
      <c r="L20" s="257">
        <v>0.05</v>
      </c>
      <c r="M20" s="158">
        <v>0.1</v>
      </c>
      <c r="N20" s="158">
        <v>7.0000000000000007E-2</v>
      </c>
      <c r="O20" s="158">
        <v>0.05</v>
      </c>
      <c r="P20" s="161">
        <v>0.1</v>
      </c>
      <c r="Q20" s="158">
        <v>0.1</v>
      </c>
      <c r="R20" s="158">
        <v>0.1</v>
      </c>
      <c r="S20" s="144">
        <f t="shared" si="1"/>
        <v>0.99999999999999989</v>
      </c>
      <c r="T20" s="488">
        <v>0.16</v>
      </c>
      <c r="U20" s="471">
        <v>7.0000000000000007E-2</v>
      </c>
      <c r="V20" s="446" t="s">
        <v>209</v>
      </c>
    </row>
    <row r="21" spans="1:59" s="14" customFormat="1" ht="129" customHeight="1" x14ac:dyDescent="0.25">
      <c r="A21" s="464"/>
      <c r="B21" s="467"/>
      <c r="C21" s="479"/>
      <c r="D21" s="480"/>
      <c r="E21" s="483"/>
      <c r="F21" s="40" t="s">
        <v>31</v>
      </c>
      <c r="G21" s="257">
        <v>0.11</v>
      </c>
      <c r="H21" s="257">
        <v>0.1</v>
      </c>
      <c r="I21" s="257">
        <v>0.05</v>
      </c>
      <c r="J21" s="118">
        <v>0.1</v>
      </c>
      <c r="K21" s="118">
        <v>7.0000000000000007E-2</v>
      </c>
      <c r="L21" s="118">
        <v>0.05</v>
      </c>
      <c r="M21" s="118"/>
      <c r="N21" s="118"/>
      <c r="O21" s="118"/>
      <c r="P21" s="139"/>
      <c r="Q21" s="114"/>
      <c r="R21" s="114"/>
      <c r="S21" s="115">
        <f t="shared" si="1"/>
        <v>0.48</v>
      </c>
      <c r="T21" s="489"/>
      <c r="U21" s="472"/>
      <c r="V21" s="447"/>
    </row>
    <row r="22" spans="1:59" s="14" customFormat="1" ht="84" customHeight="1" x14ac:dyDescent="0.25">
      <c r="A22" s="464"/>
      <c r="B22" s="467"/>
      <c r="C22" s="474" t="s">
        <v>165</v>
      </c>
      <c r="D22" s="481" t="s">
        <v>152</v>
      </c>
      <c r="E22" s="482"/>
      <c r="F22" s="121" t="s">
        <v>30</v>
      </c>
      <c r="G22" s="259">
        <v>0</v>
      </c>
      <c r="H22" s="259">
        <v>0.3</v>
      </c>
      <c r="I22" s="259">
        <v>0</v>
      </c>
      <c r="J22" s="259">
        <v>0.2</v>
      </c>
      <c r="K22" s="259">
        <v>0</v>
      </c>
      <c r="L22" s="259">
        <v>0</v>
      </c>
      <c r="M22" s="161">
        <v>0.3</v>
      </c>
      <c r="N22" s="161">
        <v>0</v>
      </c>
      <c r="O22" s="161">
        <v>0</v>
      </c>
      <c r="P22" s="161">
        <v>0.2</v>
      </c>
      <c r="Q22" s="161">
        <v>0</v>
      </c>
      <c r="R22" s="161">
        <v>0</v>
      </c>
      <c r="S22" s="144">
        <f t="shared" si="1"/>
        <v>1</v>
      </c>
      <c r="T22" s="489"/>
      <c r="U22" s="468">
        <v>2.5000000000000001E-2</v>
      </c>
      <c r="V22" s="448" t="s">
        <v>210</v>
      </c>
    </row>
    <row r="23" spans="1:59" s="14" customFormat="1" ht="84" customHeight="1" x14ac:dyDescent="0.25">
      <c r="A23" s="464"/>
      <c r="B23" s="467"/>
      <c r="C23" s="474"/>
      <c r="D23" s="480"/>
      <c r="E23" s="483"/>
      <c r="F23" s="40" t="s">
        <v>31</v>
      </c>
      <c r="G23" s="118"/>
      <c r="H23" s="118">
        <v>0.3</v>
      </c>
      <c r="I23" s="118">
        <v>0</v>
      </c>
      <c r="J23" s="118">
        <v>0.2</v>
      </c>
      <c r="K23" s="118">
        <v>0</v>
      </c>
      <c r="L23" s="118">
        <v>0</v>
      </c>
      <c r="M23" s="114"/>
      <c r="N23" s="114"/>
      <c r="O23" s="114"/>
      <c r="P23" s="114"/>
      <c r="Q23" s="114"/>
      <c r="R23" s="114"/>
      <c r="S23" s="115">
        <f t="shared" si="1"/>
        <v>0.5</v>
      </c>
      <c r="T23" s="489"/>
      <c r="U23" s="473"/>
      <c r="V23" s="449"/>
    </row>
    <row r="24" spans="1:59" s="11" customFormat="1" ht="80.45" customHeight="1" x14ac:dyDescent="0.25">
      <c r="A24" s="464"/>
      <c r="B24" s="467"/>
      <c r="C24" s="474" t="s">
        <v>170</v>
      </c>
      <c r="D24" s="480" t="s">
        <v>152</v>
      </c>
      <c r="E24" s="483"/>
      <c r="F24" s="122" t="s">
        <v>30</v>
      </c>
      <c r="G24" s="259">
        <v>0</v>
      </c>
      <c r="H24" s="259">
        <v>0.25</v>
      </c>
      <c r="I24" s="259">
        <v>0</v>
      </c>
      <c r="J24" s="259">
        <v>0</v>
      </c>
      <c r="K24" s="259">
        <v>0.25</v>
      </c>
      <c r="L24" s="259">
        <v>0</v>
      </c>
      <c r="M24" s="161">
        <v>0</v>
      </c>
      <c r="N24" s="161">
        <v>0.25</v>
      </c>
      <c r="O24" s="161">
        <v>0</v>
      </c>
      <c r="P24" s="161">
        <v>0</v>
      </c>
      <c r="Q24" s="161">
        <v>0.25</v>
      </c>
      <c r="R24" s="161">
        <v>0</v>
      </c>
      <c r="S24" s="144">
        <f>SUM(G24:Q24)</f>
        <v>1</v>
      </c>
      <c r="T24" s="489"/>
      <c r="U24" s="468">
        <v>6.5000000000000002E-2</v>
      </c>
      <c r="V24" s="450" t="s">
        <v>211</v>
      </c>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row>
    <row r="25" spans="1:59" s="11" customFormat="1" ht="80.45" customHeight="1" thickBot="1" x14ac:dyDescent="0.3">
      <c r="A25" s="464"/>
      <c r="B25" s="467"/>
      <c r="C25" s="474"/>
      <c r="D25" s="480"/>
      <c r="E25" s="483"/>
      <c r="F25" s="40" t="s">
        <v>31</v>
      </c>
      <c r="G25" s="118">
        <v>0</v>
      </c>
      <c r="H25" s="118">
        <v>0.25</v>
      </c>
      <c r="I25" s="118">
        <v>0</v>
      </c>
      <c r="J25" s="118">
        <v>0</v>
      </c>
      <c r="K25" s="118">
        <v>0.25</v>
      </c>
      <c r="L25" s="118">
        <v>0</v>
      </c>
      <c r="M25" s="114"/>
      <c r="N25" s="114"/>
      <c r="O25" s="114"/>
      <c r="P25" s="114"/>
      <c r="Q25" s="114"/>
      <c r="R25" s="114"/>
      <c r="S25" s="115">
        <f>SUM(G25:R25)</f>
        <v>0.5</v>
      </c>
      <c r="T25" s="486"/>
      <c r="U25" s="469"/>
      <c r="V25" s="451"/>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row>
    <row r="26" spans="1:59" s="11" customFormat="1" ht="153" customHeight="1" x14ac:dyDescent="0.25">
      <c r="A26" s="464"/>
      <c r="B26" s="466" t="s">
        <v>147</v>
      </c>
      <c r="C26" s="475" t="s">
        <v>171</v>
      </c>
      <c r="D26" s="481" t="s">
        <v>152</v>
      </c>
      <c r="E26" s="482"/>
      <c r="F26" s="121" t="s">
        <v>30</v>
      </c>
      <c r="G26" s="260">
        <v>0.02</v>
      </c>
      <c r="H26" s="260">
        <v>0.12</v>
      </c>
      <c r="I26" s="260">
        <v>0.12</v>
      </c>
      <c r="J26" s="260">
        <v>0.09</v>
      </c>
      <c r="K26" s="260">
        <v>0.09</v>
      </c>
      <c r="L26" s="260">
        <v>0.09</v>
      </c>
      <c r="M26" s="162">
        <v>0.09</v>
      </c>
      <c r="N26" s="162">
        <v>0.09</v>
      </c>
      <c r="O26" s="162">
        <v>0.08</v>
      </c>
      <c r="P26" s="162">
        <v>7.0000000000000007E-2</v>
      </c>
      <c r="Q26" s="162">
        <v>7.0000000000000007E-2</v>
      </c>
      <c r="R26" s="162">
        <v>7.0000000000000007E-2</v>
      </c>
      <c r="S26" s="144">
        <f>SUM(G26:R26)</f>
        <v>1</v>
      </c>
      <c r="T26" s="476">
        <v>7.0000000000000007E-2</v>
      </c>
      <c r="U26" s="462">
        <f>+T26</f>
        <v>7.0000000000000007E-2</v>
      </c>
      <c r="V26" s="444" t="s">
        <v>212</v>
      </c>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row>
    <row r="27" spans="1:59" s="11" customFormat="1" ht="153" customHeight="1" thickBot="1" x14ac:dyDescent="0.3">
      <c r="A27" s="464"/>
      <c r="B27" s="466"/>
      <c r="C27" s="475"/>
      <c r="D27" s="480"/>
      <c r="E27" s="483"/>
      <c r="F27" s="40" t="s">
        <v>31</v>
      </c>
      <c r="G27" s="260">
        <v>0.02</v>
      </c>
      <c r="H27" s="260">
        <v>0.12</v>
      </c>
      <c r="I27" s="260">
        <v>0.12</v>
      </c>
      <c r="J27" s="261">
        <v>7.0000000000000007E-2</v>
      </c>
      <c r="K27" s="261">
        <v>7.0000000000000007E-2</v>
      </c>
      <c r="L27" s="261">
        <v>0.13</v>
      </c>
      <c r="M27" s="113"/>
      <c r="N27" s="113"/>
      <c r="O27" s="113"/>
      <c r="P27" s="138"/>
      <c r="Q27" s="138"/>
      <c r="R27" s="138"/>
      <c r="S27" s="115">
        <f>SUM(G27:R27)</f>
        <v>0.53</v>
      </c>
      <c r="T27" s="477"/>
      <c r="U27" s="463"/>
      <c r="V27" s="445"/>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row>
    <row r="28" spans="1:59" s="16" customFormat="1" ht="18.75" customHeight="1" thickBot="1" x14ac:dyDescent="0.3">
      <c r="A28" s="459" t="s">
        <v>32</v>
      </c>
      <c r="B28" s="460"/>
      <c r="C28" s="460"/>
      <c r="D28" s="461"/>
      <c r="E28" s="461"/>
      <c r="F28" s="461"/>
      <c r="G28" s="460"/>
      <c r="H28" s="460"/>
      <c r="I28" s="460"/>
      <c r="J28" s="460"/>
      <c r="K28" s="460"/>
      <c r="L28" s="460"/>
      <c r="M28" s="460"/>
      <c r="N28" s="460"/>
      <c r="O28" s="460"/>
      <c r="P28" s="460"/>
      <c r="Q28" s="460"/>
      <c r="R28" s="460"/>
      <c r="S28" s="460"/>
      <c r="T28" s="120">
        <f>SUM(T8:T27)</f>
        <v>1</v>
      </c>
      <c r="U28" s="120">
        <f>SUM(U8:U27)</f>
        <v>1.0000000000000002</v>
      </c>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row>
    <row r="29" spans="1:59" s="16" customFormat="1" ht="30.75" customHeight="1" x14ac:dyDescent="0.25">
      <c r="A29" s="17"/>
      <c r="B29" s="17"/>
      <c r="C29" s="25"/>
      <c r="D29" s="17"/>
      <c r="E29" s="17"/>
      <c r="F29" s="17"/>
      <c r="G29" s="18"/>
      <c r="H29" s="18"/>
      <c r="I29" s="18"/>
      <c r="J29" s="18"/>
      <c r="K29" s="18"/>
      <c r="L29" s="18"/>
      <c r="M29" s="18"/>
      <c r="N29" s="18"/>
      <c r="O29" s="18"/>
      <c r="P29" s="18"/>
      <c r="Q29" s="18"/>
      <c r="R29" s="18"/>
      <c r="S29" s="18"/>
      <c r="T29" s="19"/>
      <c r="U29" s="439" t="s">
        <v>131</v>
      </c>
      <c r="V29" s="439"/>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row>
    <row r="30" spans="1:59" ht="29.25" customHeight="1" x14ac:dyDescent="0.25">
      <c r="A30" s="14"/>
      <c r="B30" s="14"/>
      <c r="C30" s="26"/>
      <c r="D30" s="14"/>
      <c r="E30" s="14"/>
      <c r="F30" s="14"/>
      <c r="G30" s="14"/>
      <c r="H30" s="14"/>
      <c r="I30" s="14"/>
      <c r="J30" s="14"/>
      <c r="K30" s="14"/>
      <c r="L30" s="14"/>
      <c r="M30" s="14"/>
      <c r="N30" s="20"/>
      <c r="O30" s="20"/>
      <c r="P30" s="20"/>
      <c r="Q30" s="20"/>
      <c r="R30" s="20"/>
      <c r="S30" s="20"/>
      <c r="T30" s="20"/>
      <c r="U30" s="20"/>
    </row>
    <row r="31" spans="1:59" x14ac:dyDescent="0.25">
      <c r="A31" s="14"/>
      <c r="B31" s="14"/>
      <c r="C31" s="26"/>
      <c r="D31" s="14"/>
      <c r="E31" s="14"/>
      <c r="F31" s="14"/>
      <c r="G31" s="14"/>
      <c r="H31" s="14"/>
      <c r="I31" s="14"/>
      <c r="J31" s="14"/>
      <c r="K31" s="14"/>
      <c r="L31" s="14"/>
      <c r="M31" s="14"/>
      <c r="N31" s="20"/>
      <c r="O31" s="20"/>
      <c r="P31" s="20"/>
      <c r="Q31" s="20"/>
      <c r="R31" s="20"/>
      <c r="S31" s="20"/>
      <c r="T31" s="20"/>
      <c r="U31" s="20"/>
    </row>
    <row r="32" spans="1:59" x14ac:dyDescent="0.25">
      <c r="A32" s="14"/>
      <c r="B32" s="14"/>
      <c r="C32" s="26"/>
      <c r="D32" s="14"/>
      <c r="E32" s="14"/>
      <c r="F32" s="14"/>
      <c r="G32" s="14"/>
      <c r="H32" s="14"/>
      <c r="I32" s="14"/>
      <c r="J32" s="14"/>
      <c r="K32" s="14"/>
      <c r="L32" s="14"/>
      <c r="M32" s="14"/>
      <c r="N32" s="20"/>
      <c r="O32" s="20"/>
      <c r="P32" s="20"/>
      <c r="Q32" s="20"/>
      <c r="R32" s="20"/>
      <c r="S32" s="20"/>
      <c r="T32" s="20"/>
      <c r="U32" s="20"/>
    </row>
    <row r="33" spans="1:21" x14ac:dyDescent="0.25">
      <c r="A33" s="14"/>
      <c r="B33" s="14"/>
      <c r="C33" s="26"/>
      <c r="D33" s="14"/>
      <c r="E33" s="14"/>
      <c r="F33" s="14"/>
      <c r="G33" s="14"/>
      <c r="H33" s="14"/>
      <c r="I33" s="14"/>
      <c r="J33" s="14"/>
      <c r="K33" s="14"/>
      <c r="L33" s="14"/>
      <c r="M33" s="14"/>
      <c r="N33" s="20"/>
      <c r="O33" s="20"/>
      <c r="P33" s="20"/>
      <c r="Q33" s="20"/>
      <c r="R33" s="20"/>
      <c r="S33" s="20"/>
      <c r="T33" s="20"/>
      <c r="U33" s="20"/>
    </row>
    <row r="34" spans="1:21" x14ac:dyDescent="0.25">
      <c r="A34" s="14"/>
      <c r="B34" s="14"/>
      <c r="C34" s="26"/>
      <c r="D34" s="14"/>
      <c r="E34" s="14"/>
      <c r="F34" s="14"/>
      <c r="G34" s="14"/>
      <c r="H34" s="14"/>
      <c r="I34" s="14"/>
      <c r="J34" s="14"/>
      <c r="K34" s="14"/>
      <c r="L34" s="14"/>
      <c r="M34" s="14"/>
      <c r="N34" s="20"/>
      <c r="O34" s="20"/>
      <c r="P34" s="20"/>
      <c r="Q34" s="20"/>
      <c r="R34" s="20"/>
      <c r="S34" s="20"/>
      <c r="T34" s="20"/>
      <c r="U34" s="20"/>
    </row>
    <row r="35" spans="1:21" x14ac:dyDescent="0.25">
      <c r="A35" s="14"/>
      <c r="B35" s="14"/>
      <c r="C35" s="26"/>
      <c r="D35" s="14"/>
      <c r="E35" s="14"/>
      <c r="F35" s="14"/>
      <c r="G35" s="14"/>
      <c r="H35" s="14"/>
      <c r="I35" s="14"/>
      <c r="J35" s="14"/>
      <c r="K35" s="14"/>
      <c r="L35" s="14"/>
      <c r="M35" s="14"/>
      <c r="N35" s="20"/>
      <c r="O35" s="20"/>
      <c r="P35" s="20"/>
      <c r="Q35" s="20"/>
      <c r="R35" s="20"/>
      <c r="S35" s="20"/>
      <c r="T35" s="20"/>
      <c r="U35" s="20"/>
    </row>
    <row r="36" spans="1:21" x14ac:dyDescent="0.25">
      <c r="A36" s="14"/>
      <c r="B36" s="14"/>
      <c r="C36" s="26"/>
      <c r="D36" s="14"/>
      <c r="E36" s="14"/>
      <c r="F36" s="14"/>
      <c r="G36" s="14"/>
      <c r="H36" s="14"/>
      <c r="I36" s="14"/>
      <c r="J36" s="14"/>
      <c r="K36" s="14"/>
      <c r="L36" s="14"/>
      <c r="M36" s="14"/>
      <c r="N36" s="20"/>
      <c r="O36" s="20"/>
      <c r="P36" s="20"/>
      <c r="Q36" s="20"/>
      <c r="R36" s="20"/>
      <c r="S36" s="20"/>
      <c r="T36" s="20"/>
      <c r="U36" s="20"/>
    </row>
    <row r="37" spans="1:21" x14ac:dyDescent="0.25">
      <c r="A37" s="14"/>
      <c r="B37" s="14"/>
      <c r="C37" s="26"/>
      <c r="D37" s="14"/>
      <c r="E37" s="14"/>
      <c r="F37" s="14"/>
      <c r="G37" s="14"/>
      <c r="H37" s="14"/>
      <c r="I37" s="14"/>
      <c r="J37" s="14"/>
      <c r="K37" s="14"/>
      <c r="L37" s="14"/>
      <c r="M37" s="14"/>
      <c r="N37" s="20"/>
      <c r="O37" s="20"/>
      <c r="P37" s="20"/>
      <c r="Q37" s="20"/>
      <c r="R37" s="20"/>
      <c r="S37" s="20"/>
      <c r="T37" s="20"/>
      <c r="U37" s="20"/>
    </row>
    <row r="38" spans="1:21" x14ac:dyDescent="0.25">
      <c r="A38" s="14"/>
      <c r="B38" s="14"/>
      <c r="C38" s="26"/>
      <c r="D38" s="14"/>
      <c r="E38" s="14"/>
      <c r="F38" s="14"/>
      <c r="G38" s="14"/>
      <c r="H38" s="14"/>
      <c r="I38" s="14"/>
      <c r="J38" s="14"/>
      <c r="K38" s="14"/>
      <c r="L38" s="14"/>
      <c r="M38" s="14"/>
      <c r="N38" s="20"/>
      <c r="O38" s="20"/>
      <c r="P38" s="20"/>
      <c r="Q38" s="20"/>
      <c r="R38" s="20"/>
      <c r="S38" s="20"/>
      <c r="T38" s="20"/>
      <c r="U38" s="20"/>
    </row>
    <row r="39" spans="1:21" x14ac:dyDescent="0.25">
      <c r="A39" s="14"/>
      <c r="B39" s="14"/>
      <c r="C39" s="26"/>
      <c r="D39" s="14"/>
      <c r="E39" s="14"/>
      <c r="F39" s="14"/>
      <c r="G39" s="14"/>
      <c r="H39" s="14"/>
      <c r="I39" s="14"/>
      <c r="J39" s="14"/>
      <c r="K39" s="14"/>
      <c r="L39" s="14"/>
      <c r="M39" s="14"/>
      <c r="N39" s="20"/>
      <c r="O39" s="20"/>
      <c r="P39" s="20"/>
      <c r="Q39" s="20"/>
      <c r="R39" s="20"/>
      <c r="S39" s="20"/>
      <c r="T39" s="20"/>
      <c r="U39" s="20"/>
    </row>
    <row r="40" spans="1:21" x14ac:dyDescent="0.25">
      <c r="A40" s="14"/>
      <c r="B40" s="14"/>
      <c r="C40" s="26"/>
      <c r="D40" s="14"/>
      <c r="E40" s="14"/>
      <c r="F40" s="14"/>
      <c r="G40" s="14"/>
      <c r="H40" s="14"/>
      <c r="I40" s="14"/>
      <c r="J40" s="14"/>
      <c r="K40" s="14"/>
      <c r="L40" s="14"/>
      <c r="M40" s="14"/>
      <c r="N40" s="20"/>
      <c r="O40" s="20"/>
      <c r="P40" s="20"/>
      <c r="Q40" s="20"/>
      <c r="R40" s="20"/>
      <c r="S40" s="20"/>
      <c r="T40" s="20"/>
      <c r="U40" s="20"/>
    </row>
    <row r="41" spans="1:21" x14ac:dyDescent="0.25">
      <c r="A41" s="14"/>
      <c r="B41" s="14"/>
      <c r="C41" s="26"/>
      <c r="D41" s="14"/>
      <c r="E41" s="14"/>
      <c r="F41" s="14"/>
      <c r="G41" s="14"/>
      <c r="H41" s="14"/>
      <c r="I41" s="14"/>
      <c r="J41" s="14"/>
      <c r="K41" s="14"/>
      <c r="L41" s="14"/>
      <c r="M41" s="14"/>
      <c r="N41" s="20"/>
      <c r="O41" s="20"/>
      <c r="P41" s="20"/>
      <c r="Q41" s="20"/>
      <c r="R41" s="20"/>
      <c r="S41" s="20"/>
      <c r="T41" s="20"/>
      <c r="U41" s="20"/>
    </row>
    <row r="42" spans="1:21" x14ac:dyDescent="0.25">
      <c r="A42" s="14"/>
      <c r="B42" s="14"/>
      <c r="C42" s="26"/>
      <c r="D42" s="14"/>
      <c r="E42" s="14"/>
      <c r="F42" s="14"/>
      <c r="G42" s="14"/>
      <c r="H42" s="14"/>
      <c r="I42" s="14"/>
      <c r="J42" s="14"/>
      <c r="K42" s="14"/>
      <c r="L42" s="14"/>
      <c r="M42" s="14"/>
      <c r="N42" s="20"/>
      <c r="O42" s="20"/>
      <c r="P42" s="20"/>
      <c r="Q42" s="20"/>
      <c r="R42" s="20"/>
      <c r="S42" s="20"/>
      <c r="T42" s="20"/>
      <c r="U42" s="20"/>
    </row>
    <row r="43" spans="1:21" x14ac:dyDescent="0.25">
      <c r="A43" s="14"/>
      <c r="B43" s="14"/>
      <c r="C43" s="26"/>
      <c r="D43" s="14"/>
      <c r="E43" s="14"/>
      <c r="F43" s="14"/>
      <c r="G43" s="14"/>
      <c r="H43" s="14"/>
      <c r="I43" s="14"/>
      <c r="J43" s="14"/>
      <c r="K43" s="14"/>
      <c r="L43" s="14"/>
      <c r="M43" s="14"/>
      <c r="N43" s="20"/>
      <c r="O43" s="20"/>
      <c r="P43" s="20"/>
      <c r="Q43" s="20"/>
      <c r="R43" s="20"/>
      <c r="S43" s="20"/>
      <c r="T43" s="20"/>
      <c r="U43" s="20"/>
    </row>
    <row r="44" spans="1:21" x14ac:dyDescent="0.25">
      <c r="A44" s="14"/>
      <c r="B44" s="14"/>
      <c r="C44" s="26"/>
      <c r="D44" s="14"/>
      <c r="E44" s="14"/>
      <c r="F44" s="14"/>
      <c r="G44" s="14"/>
      <c r="H44" s="14"/>
      <c r="I44" s="14"/>
      <c r="J44" s="14"/>
      <c r="K44" s="14"/>
      <c r="L44" s="14"/>
      <c r="M44" s="14"/>
      <c r="N44" s="20"/>
      <c r="O44" s="20"/>
      <c r="P44" s="20"/>
      <c r="Q44" s="20"/>
      <c r="R44" s="20"/>
      <c r="S44" s="20"/>
      <c r="T44" s="20"/>
      <c r="U44" s="20"/>
    </row>
    <row r="45" spans="1:21" x14ac:dyDescent="0.25">
      <c r="A45" s="14"/>
      <c r="B45" s="14"/>
      <c r="C45" s="26"/>
      <c r="D45" s="14"/>
      <c r="E45" s="14"/>
      <c r="F45" s="14"/>
      <c r="G45" s="14"/>
      <c r="H45" s="14"/>
      <c r="I45" s="14"/>
      <c r="J45" s="14"/>
      <c r="K45" s="14"/>
      <c r="L45" s="14"/>
      <c r="M45" s="14"/>
      <c r="N45" s="20"/>
      <c r="O45" s="20"/>
      <c r="P45" s="20"/>
      <c r="Q45" s="20"/>
      <c r="R45" s="20"/>
      <c r="S45" s="20"/>
      <c r="T45" s="20"/>
      <c r="U45" s="20"/>
    </row>
    <row r="46" spans="1:21" x14ac:dyDescent="0.25">
      <c r="A46" s="14"/>
      <c r="B46" s="14"/>
      <c r="C46" s="26"/>
      <c r="D46" s="14"/>
      <c r="E46" s="14"/>
      <c r="F46" s="14"/>
      <c r="G46" s="14"/>
      <c r="H46" s="14"/>
      <c r="I46" s="14"/>
      <c r="J46" s="14"/>
      <c r="K46" s="14"/>
      <c r="L46" s="14"/>
      <c r="M46" s="14"/>
      <c r="N46" s="20"/>
      <c r="O46" s="20"/>
      <c r="P46" s="20"/>
      <c r="Q46" s="20"/>
      <c r="R46" s="20"/>
      <c r="S46" s="20"/>
      <c r="T46" s="20"/>
      <c r="U46" s="20"/>
    </row>
    <row r="47" spans="1:21" x14ac:dyDescent="0.25">
      <c r="A47" s="14"/>
      <c r="B47" s="14"/>
      <c r="C47" s="26"/>
      <c r="D47" s="14"/>
      <c r="E47" s="14"/>
      <c r="F47" s="14"/>
      <c r="G47" s="14"/>
      <c r="H47" s="14"/>
      <c r="I47" s="14"/>
      <c r="J47" s="14"/>
      <c r="K47" s="14"/>
      <c r="L47" s="14"/>
      <c r="M47" s="14"/>
      <c r="N47" s="20"/>
      <c r="O47" s="20"/>
      <c r="P47" s="20"/>
      <c r="Q47" s="20"/>
      <c r="R47" s="20"/>
      <c r="S47" s="20"/>
      <c r="T47" s="20"/>
      <c r="U47" s="20"/>
    </row>
    <row r="48" spans="1:21" x14ac:dyDescent="0.25">
      <c r="A48" s="14"/>
      <c r="B48" s="14"/>
      <c r="C48" s="26"/>
      <c r="D48" s="14"/>
      <c r="E48" s="14"/>
      <c r="F48" s="14"/>
      <c r="G48" s="14"/>
      <c r="H48" s="14"/>
      <c r="I48" s="14"/>
      <c r="J48" s="14"/>
      <c r="K48" s="14"/>
      <c r="L48" s="14"/>
      <c r="M48" s="14"/>
      <c r="N48" s="20"/>
      <c r="O48" s="20"/>
      <c r="P48" s="20"/>
      <c r="Q48" s="20"/>
      <c r="R48" s="20"/>
      <c r="S48" s="20"/>
      <c r="T48" s="20"/>
      <c r="U48" s="20"/>
    </row>
    <row r="49" spans="1:21" x14ac:dyDescent="0.25">
      <c r="A49" s="14"/>
      <c r="B49" s="14"/>
      <c r="C49" s="26"/>
      <c r="D49" s="14"/>
      <c r="E49" s="14"/>
      <c r="F49" s="14"/>
      <c r="G49" s="14"/>
      <c r="H49" s="14"/>
      <c r="I49" s="14"/>
      <c r="J49" s="14"/>
      <c r="K49" s="14"/>
      <c r="L49" s="14"/>
      <c r="M49" s="14"/>
      <c r="N49" s="20"/>
      <c r="O49" s="20"/>
      <c r="P49" s="20"/>
      <c r="Q49" s="20"/>
      <c r="R49" s="20"/>
      <c r="S49" s="20"/>
      <c r="T49" s="20"/>
      <c r="U49" s="20"/>
    </row>
    <row r="50" spans="1:21" x14ac:dyDescent="0.25">
      <c r="A50" s="14"/>
      <c r="B50" s="14"/>
      <c r="C50" s="26"/>
      <c r="D50" s="14"/>
      <c r="E50" s="14"/>
      <c r="F50" s="14"/>
      <c r="G50" s="14"/>
      <c r="H50" s="14"/>
      <c r="I50" s="14"/>
      <c r="J50" s="14"/>
      <c r="K50" s="14"/>
      <c r="L50" s="14"/>
      <c r="M50" s="14"/>
      <c r="N50" s="20"/>
      <c r="O50" s="20"/>
      <c r="P50" s="20"/>
      <c r="Q50" s="20"/>
      <c r="R50" s="20"/>
      <c r="S50" s="20"/>
      <c r="T50" s="20"/>
      <c r="U50" s="20"/>
    </row>
    <row r="51" spans="1:21" x14ac:dyDescent="0.25">
      <c r="A51" s="14"/>
      <c r="B51" s="14"/>
      <c r="C51" s="26"/>
      <c r="D51" s="14"/>
      <c r="E51" s="14"/>
      <c r="F51" s="14"/>
      <c r="G51" s="14"/>
      <c r="H51" s="14"/>
      <c r="I51" s="14"/>
      <c r="J51" s="14"/>
      <c r="K51" s="14"/>
      <c r="L51" s="14"/>
      <c r="M51" s="14"/>
      <c r="N51" s="20"/>
      <c r="O51" s="20"/>
      <c r="P51" s="20"/>
      <c r="Q51" s="20"/>
      <c r="R51" s="20"/>
      <c r="S51" s="20"/>
      <c r="T51" s="20"/>
      <c r="U51" s="20"/>
    </row>
    <row r="52" spans="1:21" x14ac:dyDescent="0.25">
      <c r="A52" s="14"/>
      <c r="B52" s="14"/>
      <c r="C52" s="26"/>
      <c r="D52" s="14"/>
      <c r="E52" s="14"/>
      <c r="F52" s="14"/>
      <c r="G52" s="14"/>
      <c r="H52" s="14"/>
      <c r="I52" s="14"/>
      <c r="J52" s="14"/>
      <c r="K52" s="14"/>
      <c r="L52" s="14"/>
      <c r="M52" s="14"/>
      <c r="N52" s="20"/>
      <c r="O52" s="20"/>
      <c r="P52" s="20"/>
      <c r="Q52" s="20"/>
      <c r="R52" s="20"/>
      <c r="S52" s="20"/>
      <c r="T52" s="20"/>
      <c r="U52" s="20"/>
    </row>
    <row r="53" spans="1:21" x14ac:dyDescent="0.25">
      <c r="A53" s="14"/>
      <c r="B53" s="14"/>
      <c r="C53" s="26"/>
      <c r="D53" s="14"/>
      <c r="E53" s="14"/>
      <c r="F53" s="14"/>
      <c r="G53" s="14"/>
      <c r="H53" s="14"/>
      <c r="I53" s="14"/>
      <c r="J53" s="14"/>
      <c r="K53" s="14"/>
      <c r="L53" s="14"/>
      <c r="M53" s="14"/>
      <c r="N53" s="20"/>
      <c r="O53" s="20"/>
      <c r="P53" s="20"/>
      <c r="Q53" s="20"/>
      <c r="R53" s="20"/>
      <c r="S53" s="20"/>
      <c r="T53" s="20"/>
      <c r="U53" s="20"/>
    </row>
    <row r="54" spans="1:21" x14ac:dyDescent="0.25">
      <c r="A54" s="14"/>
      <c r="B54" s="14"/>
      <c r="C54" s="26"/>
      <c r="D54" s="14"/>
      <c r="E54" s="14"/>
      <c r="F54" s="14"/>
      <c r="G54" s="14"/>
      <c r="H54" s="14"/>
      <c r="I54" s="14"/>
      <c r="J54" s="14"/>
      <c r="K54" s="14"/>
      <c r="L54" s="14"/>
      <c r="M54" s="14"/>
      <c r="N54" s="20"/>
      <c r="O54" s="20"/>
      <c r="P54" s="20"/>
      <c r="Q54" s="20"/>
      <c r="R54" s="20"/>
      <c r="S54" s="20"/>
      <c r="T54" s="20"/>
      <c r="U54" s="20"/>
    </row>
    <row r="55" spans="1:21" x14ac:dyDescent="0.25">
      <c r="A55" s="14"/>
      <c r="B55" s="14"/>
      <c r="C55" s="26"/>
      <c r="D55" s="14"/>
      <c r="E55" s="14"/>
      <c r="F55" s="14"/>
      <c r="G55" s="14"/>
      <c r="H55" s="14"/>
      <c r="I55" s="14"/>
      <c r="J55" s="14"/>
      <c r="K55" s="14"/>
      <c r="L55" s="14"/>
      <c r="M55" s="14"/>
      <c r="N55" s="20"/>
      <c r="O55" s="20"/>
      <c r="P55" s="20"/>
      <c r="Q55" s="20"/>
      <c r="R55" s="20"/>
      <c r="S55" s="20"/>
      <c r="T55" s="20"/>
      <c r="U55" s="20"/>
    </row>
    <row r="56" spans="1:21" x14ac:dyDescent="0.25">
      <c r="A56" s="14"/>
      <c r="B56" s="14"/>
      <c r="C56" s="26"/>
      <c r="D56" s="14"/>
      <c r="E56" s="14"/>
      <c r="F56" s="14"/>
      <c r="G56" s="14"/>
      <c r="H56" s="14"/>
      <c r="I56" s="14"/>
      <c r="J56" s="14"/>
      <c r="K56" s="14"/>
      <c r="L56" s="14"/>
      <c r="M56" s="14"/>
      <c r="N56" s="20"/>
      <c r="O56" s="20"/>
      <c r="P56" s="20"/>
      <c r="Q56" s="20"/>
      <c r="R56" s="20"/>
      <c r="S56" s="20"/>
      <c r="T56" s="20"/>
      <c r="U56" s="20"/>
    </row>
    <row r="57" spans="1:21" x14ac:dyDescent="0.25">
      <c r="A57" s="14"/>
      <c r="B57" s="14"/>
      <c r="C57" s="26"/>
      <c r="D57" s="14"/>
      <c r="E57" s="14"/>
      <c r="F57" s="14"/>
      <c r="G57" s="14"/>
      <c r="H57" s="14"/>
      <c r="I57" s="14"/>
      <c r="J57" s="14"/>
      <c r="K57" s="14"/>
      <c r="L57" s="14"/>
      <c r="M57" s="14"/>
      <c r="N57" s="20"/>
      <c r="O57" s="20"/>
      <c r="P57" s="20"/>
      <c r="Q57" s="20"/>
      <c r="R57" s="20"/>
      <c r="S57" s="20"/>
      <c r="T57" s="20"/>
      <c r="U57" s="20"/>
    </row>
    <row r="58" spans="1:21" x14ac:dyDescent="0.25">
      <c r="A58" s="14"/>
      <c r="B58" s="14"/>
      <c r="C58" s="26"/>
      <c r="D58" s="14"/>
      <c r="E58" s="14"/>
      <c r="F58" s="14"/>
      <c r="G58" s="14"/>
      <c r="H58" s="14"/>
      <c r="I58" s="14"/>
      <c r="J58" s="14"/>
      <c r="K58" s="14"/>
      <c r="L58" s="14"/>
      <c r="M58" s="14"/>
      <c r="N58" s="20"/>
      <c r="O58" s="20"/>
      <c r="P58" s="20"/>
      <c r="Q58" s="20"/>
      <c r="R58" s="20"/>
      <c r="S58" s="20"/>
      <c r="T58" s="20"/>
      <c r="U58" s="20"/>
    </row>
    <row r="59" spans="1:21" x14ac:dyDescent="0.25">
      <c r="A59" s="14"/>
      <c r="B59" s="14"/>
      <c r="C59" s="26"/>
      <c r="D59" s="14"/>
      <c r="E59" s="14"/>
      <c r="F59" s="14"/>
      <c r="G59" s="14"/>
      <c r="H59" s="14"/>
      <c r="I59" s="14"/>
      <c r="J59" s="14"/>
      <c r="K59" s="14"/>
      <c r="L59" s="14"/>
      <c r="M59" s="14"/>
      <c r="N59" s="20"/>
      <c r="O59" s="20"/>
      <c r="P59" s="20"/>
      <c r="Q59" s="20"/>
      <c r="R59" s="20"/>
      <c r="S59" s="20"/>
      <c r="T59" s="20"/>
      <c r="U59" s="20"/>
    </row>
    <row r="60" spans="1:21" x14ac:dyDescent="0.25">
      <c r="A60" s="14"/>
      <c r="B60" s="14"/>
      <c r="C60" s="26"/>
      <c r="D60" s="14"/>
      <c r="E60" s="14"/>
      <c r="F60" s="14"/>
      <c r="G60" s="14"/>
      <c r="H60" s="14"/>
      <c r="I60" s="14"/>
      <c r="J60" s="14"/>
      <c r="K60" s="14"/>
      <c r="L60" s="14"/>
      <c r="M60" s="14"/>
      <c r="N60" s="20"/>
      <c r="O60" s="20"/>
      <c r="P60" s="20"/>
      <c r="Q60" s="20"/>
      <c r="R60" s="20"/>
      <c r="S60" s="20"/>
      <c r="T60" s="20"/>
      <c r="U60" s="20"/>
    </row>
    <row r="61" spans="1:21" x14ac:dyDescent="0.25">
      <c r="A61" s="14"/>
      <c r="B61" s="14"/>
      <c r="C61" s="26"/>
      <c r="D61" s="14"/>
      <c r="E61" s="14"/>
      <c r="F61" s="14"/>
      <c r="G61" s="14"/>
      <c r="H61" s="14"/>
      <c r="I61" s="14"/>
      <c r="J61" s="14"/>
      <c r="K61" s="14"/>
      <c r="L61" s="14"/>
      <c r="M61" s="14"/>
      <c r="N61" s="20"/>
      <c r="O61" s="20"/>
      <c r="P61" s="20"/>
      <c r="Q61" s="20"/>
      <c r="R61" s="20"/>
      <c r="S61" s="20"/>
      <c r="T61" s="20"/>
      <c r="U61" s="20"/>
    </row>
    <row r="62" spans="1:21" x14ac:dyDescent="0.25">
      <c r="A62" s="14"/>
      <c r="B62" s="14"/>
      <c r="C62" s="26"/>
      <c r="D62" s="14"/>
      <c r="E62" s="14"/>
      <c r="F62" s="14"/>
      <c r="G62" s="14"/>
      <c r="H62" s="14"/>
      <c r="I62" s="14"/>
      <c r="J62" s="14"/>
      <c r="K62" s="14"/>
      <c r="L62" s="14"/>
      <c r="M62" s="14"/>
      <c r="N62" s="20"/>
      <c r="O62" s="20"/>
      <c r="P62" s="20"/>
      <c r="Q62" s="20"/>
      <c r="R62" s="20"/>
      <c r="S62" s="20"/>
      <c r="T62" s="20"/>
      <c r="U62" s="20"/>
    </row>
    <row r="63" spans="1:21" x14ac:dyDescent="0.25">
      <c r="A63" s="14"/>
      <c r="B63" s="14"/>
      <c r="C63" s="26"/>
      <c r="D63" s="14"/>
      <c r="E63" s="14"/>
      <c r="F63" s="14"/>
      <c r="G63" s="14"/>
      <c r="H63" s="14"/>
      <c r="I63" s="14"/>
      <c r="J63" s="14"/>
      <c r="K63" s="14"/>
      <c r="L63" s="14"/>
      <c r="M63" s="14"/>
      <c r="N63" s="20"/>
      <c r="O63" s="20"/>
      <c r="P63" s="20"/>
      <c r="Q63" s="20"/>
      <c r="R63" s="20"/>
      <c r="S63" s="20"/>
      <c r="T63" s="20"/>
      <c r="U63" s="20"/>
    </row>
    <row r="64" spans="1:21" x14ac:dyDescent="0.25">
      <c r="A64" s="14"/>
      <c r="B64" s="14"/>
      <c r="C64" s="26"/>
      <c r="D64" s="14"/>
      <c r="E64" s="14"/>
      <c r="F64" s="14"/>
      <c r="G64" s="14"/>
      <c r="H64" s="14"/>
      <c r="I64" s="14"/>
      <c r="J64" s="14"/>
      <c r="K64" s="14"/>
      <c r="L64" s="14"/>
      <c r="M64" s="14"/>
      <c r="N64" s="20"/>
      <c r="O64" s="20"/>
      <c r="P64" s="20"/>
      <c r="Q64" s="20"/>
      <c r="R64" s="20"/>
      <c r="S64" s="20"/>
      <c r="T64" s="20"/>
      <c r="U64" s="20"/>
    </row>
    <row r="65" spans="1:21" x14ac:dyDescent="0.25">
      <c r="A65" s="14"/>
      <c r="B65" s="14"/>
      <c r="C65" s="26"/>
      <c r="D65" s="14"/>
      <c r="E65" s="14"/>
      <c r="F65" s="14"/>
      <c r="G65" s="14"/>
      <c r="H65" s="14"/>
      <c r="I65" s="14"/>
      <c r="J65" s="14"/>
      <c r="K65" s="14"/>
      <c r="L65" s="14"/>
      <c r="M65" s="14"/>
      <c r="N65" s="20"/>
      <c r="O65" s="20"/>
      <c r="P65" s="20"/>
      <c r="Q65" s="20"/>
      <c r="R65" s="20"/>
      <c r="S65" s="20"/>
      <c r="T65" s="20"/>
      <c r="U65" s="20"/>
    </row>
    <row r="66" spans="1:21" x14ac:dyDescent="0.25">
      <c r="A66" s="14"/>
      <c r="B66" s="14"/>
      <c r="C66" s="26"/>
      <c r="D66" s="14"/>
      <c r="E66" s="14"/>
      <c r="F66" s="14"/>
      <c r="G66" s="14"/>
      <c r="H66" s="14"/>
      <c r="I66" s="14"/>
      <c r="J66" s="14"/>
      <c r="K66" s="14"/>
      <c r="L66" s="14"/>
      <c r="M66" s="14"/>
      <c r="N66" s="20"/>
      <c r="O66" s="20"/>
      <c r="P66" s="20"/>
      <c r="Q66" s="20"/>
      <c r="R66" s="20"/>
      <c r="S66" s="20"/>
      <c r="T66" s="20"/>
      <c r="U66" s="20"/>
    </row>
    <row r="67" spans="1:21" x14ac:dyDescent="0.25">
      <c r="A67" s="14"/>
      <c r="B67" s="14"/>
      <c r="C67" s="26"/>
      <c r="D67" s="14"/>
      <c r="E67" s="14"/>
      <c r="F67" s="14"/>
      <c r="G67" s="14"/>
      <c r="H67" s="14"/>
      <c r="I67" s="14"/>
      <c r="J67" s="14"/>
      <c r="K67" s="14"/>
      <c r="L67" s="14"/>
      <c r="M67" s="14"/>
      <c r="N67" s="20"/>
      <c r="O67" s="20"/>
      <c r="P67" s="20"/>
      <c r="Q67" s="20"/>
      <c r="R67" s="20"/>
      <c r="S67" s="20"/>
      <c r="T67" s="20"/>
      <c r="U67" s="20"/>
    </row>
    <row r="68" spans="1:21" x14ac:dyDescent="0.25">
      <c r="A68" s="14"/>
      <c r="B68" s="14"/>
      <c r="C68" s="26"/>
      <c r="D68" s="14"/>
      <c r="E68" s="14"/>
      <c r="F68" s="14"/>
      <c r="G68" s="14"/>
      <c r="H68" s="14"/>
      <c r="I68" s="14"/>
      <c r="J68" s="14"/>
      <c r="K68" s="14"/>
      <c r="L68" s="14"/>
      <c r="M68" s="14"/>
      <c r="N68" s="20"/>
      <c r="O68" s="20"/>
      <c r="P68" s="20"/>
      <c r="Q68" s="20"/>
      <c r="R68" s="20"/>
      <c r="S68" s="20"/>
      <c r="T68" s="20"/>
      <c r="U68" s="20"/>
    </row>
    <row r="69" spans="1:21" x14ac:dyDescent="0.25">
      <c r="A69" s="14"/>
      <c r="B69" s="14"/>
      <c r="C69" s="26"/>
      <c r="D69" s="14"/>
      <c r="E69" s="14"/>
      <c r="F69" s="14"/>
      <c r="G69" s="14"/>
      <c r="H69" s="14"/>
      <c r="I69" s="14"/>
      <c r="J69" s="14"/>
      <c r="K69" s="14"/>
      <c r="L69" s="14"/>
      <c r="M69" s="14"/>
      <c r="N69" s="20"/>
      <c r="O69" s="20"/>
      <c r="P69" s="20"/>
      <c r="Q69" s="20"/>
      <c r="R69" s="20"/>
      <c r="S69" s="20"/>
      <c r="T69" s="20"/>
      <c r="U69" s="20"/>
    </row>
    <row r="70" spans="1:21" x14ac:dyDescent="0.25">
      <c r="A70" s="14"/>
      <c r="B70" s="14"/>
      <c r="C70" s="26"/>
      <c r="D70" s="14"/>
      <c r="E70" s="14"/>
      <c r="F70" s="14"/>
      <c r="G70" s="14"/>
      <c r="H70" s="14"/>
      <c r="I70" s="14"/>
      <c r="J70" s="14"/>
      <c r="K70" s="14"/>
      <c r="L70" s="14"/>
      <c r="M70" s="14"/>
      <c r="N70" s="20"/>
      <c r="O70" s="20"/>
      <c r="P70" s="20"/>
      <c r="Q70" s="20"/>
      <c r="R70" s="20"/>
      <c r="S70" s="20"/>
      <c r="T70" s="20"/>
      <c r="U70" s="20"/>
    </row>
    <row r="71" spans="1:21" x14ac:dyDescent="0.25">
      <c r="A71" s="14"/>
      <c r="B71" s="14"/>
      <c r="C71" s="26"/>
      <c r="D71" s="14"/>
      <c r="E71" s="14"/>
      <c r="F71" s="14"/>
      <c r="G71" s="14"/>
      <c r="H71" s="14"/>
      <c r="I71" s="14"/>
      <c r="J71" s="14"/>
      <c r="K71" s="14"/>
      <c r="L71" s="14"/>
      <c r="M71" s="14"/>
      <c r="N71" s="20"/>
      <c r="O71" s="20"/>
      <c r="P71" s="20"/>
      <c r="Q71" s="20"/>
      <c r="R71" s="20"/>
      <c r="S71" s="20"/>
      <c r="T71" s="20"/>
      <c r="U71" s="20"/>
    </row>
    <row r="72" spans="1:21" x14ac:dyDescent="0.25">
      <c r="A72" s="14"/>
      <c r="B72" s="14"/>
      <c r="C72" s="26"/>
      <c r="D72" s="14"/>
      <c r="E72" s="14"/>
      <c r="F72" s="14"/>
      <c r="G72" s="14"/>
      <c r="H72" s="14"/>
      <c r="I72" s="14"/>
      <c r="J72" s="14"/>
      <c r="K72" s="14"/>
      <c r="L72" s="14"/>
      <c r="M72" s="14"/>
      <c r="N72" s="20"/>
      <c r="O72" s="20"/>
      <c r="P72" s="20"/>
      <c r="Q72" s="20"/>
      <c r="R72" s="20"/>
      <c r="S72" s="20"/>
      <c r="T72" s="20"/>
      <c r="U72" s="20"/>
    </row>
    <row r="73" spans="1:21" x14ac:dyDescent="0.25">
      <c r="A73" s="14"/>
      <c r="B73" s="14"/>
      <c r="C73" s="26"/>
      <c r="D73" s="14"/>
      <c r="E73" s="14"/>
      <c r="F73" s="14"/>
      <c r="G73" s="14"/>
      <c r="H73" s="14"/>
      <c r="I73" s="14"/>
      <c r="J73" s="14"/>
      <c r="K73" s="14"/>
      <c r="L73" s="14"/>
      <c r="M73" s="14"/>
      <c r="N73" s="20"/>
      <c r="O73" s="20"/>
      <c r="P73" s="20"/>
      <c r="Q73" s="20"/>
      <c r="R73" s="20"/>
      <c r="S73" s="20"/>
      <c r="T73" s="20"/>
      <c r="U73" s="20"/>
    </row>
    <row r="74" spans="1:21" x14ac:dyDescent="0.25">
      <c r="A74" s="14"/>
      <c r="B74" s="14"/>
      <c r="C74" s="26"/>
      <c r="D74" s="14"/>
      <c r="E74" s="14"/>
      <c r="F74" s="14"/>
      <c r="G74" s="14"/>
      <c r="H74" s="14"/>
      <c r="I74" s="14"/>
      <c r="J74" s="14"/>
      <c r="K74" s="14"/>
      <c r="L74" s="14"/>
      <c r="M74" s="14"/>
      <c r="N74" s="20"/>
      <c r="O74" s="20"/>
      <c r="P74" s="20"/>
      <c r="Q74" s="20"/>
      <c r="R74" s="20"/>
      <c r="S74" s="20"/>
      <c r="T74" s="20"/>
      <c r="U74" s="20"/>
    </row>
    <row r="75" spans="1:21" x14ac:dyDescent="0.25">
      <c r="A75" s="14"/>
      <c r="B75" s="14"/>
      <c r="C75" s="26"/>
      <c r="D75" s="14"/>
      <c r="E75" s="14"/>
      <c r="F75" s="14"/>
      <c r="G75" s="14"/>
      <c r="H75" s="14"/>
      <c r="I75" s="14"/>
      <c r="J75" s="14"/>
      <c r="K75" s="14"/>
      <c r="L75" s="14"/>
      <c r="M75" s="14"/>
      <c r="N75" s="20"/>
      <c r="O75" s="20"/>
      <c r="P75" s="20"/>
      <c r="Q75" s="20"/>
      <c r="R75" s="20"/>
      <c r="S75" s="20"/>
      <c r="T75" s="20"/>
      <c r="U75" s="20"/>
    </row>
    <row r="76" spans="1:21" x14ac:dyDescent="0.25">
      <c r="A76" s="14"/>
      <c r="B76" s="14"/>
      <c r="C76" s="26"/>
      <c r="D76" s="14"/>
      <c r="E76" s="14"/>
      <c r="F76" s="14"/>
      <c r="G76" s="14"/>
      <c r="H76" s="14"/>
      <c r="I76" s="14"/>
      <c r="J76" s="14"/>
      <c r="K76" s="14"/>
      <c r="L76" s="14"/>
      <c r="M76" s="14"/>
      <c r="N76" s="20"/>
      <c r="O76" s="20"/>
      <c r="P76" s="20"/>
      <c r="Q76" s="20"/>
      <c r="R76" s="20"/>
      <c r="S76" s="20"/>
      <c r="T76" s="20"/>
      <c r="U76" s="20"/>
    </row>
    <row r="77" spans="1:21" x14ac:dyDescent="0.25">
      <c r="A77" s="14"/>
      <c r="B77" s="14"/>
      <c r="C77" s="26"/>
      <c r="D77" s="14"/>
      <c r="E77" s="14"/>
      <c r="F77" s="14"/>
      <c r="G77" s="14"/>
      <c r="H77" s="14"/>
      <c r="I77" s="14"/>
      <c r="J77" s="14"/>
      <c r="K77" s="14"/>
      <c r="L77" s="14"/>
      <c r="M77" s="14"/>
      <c r="N77" s="20"/>
      <c r="O77" s="20"/>
      <c r="P77" s="20"/>
      <c r="Q77" s="20"/>
      <c r="R77" s="20"/>
      <c r="S77" s="20"/>
      <c r="T77" s="20"/>
      <c r="U77" s="20"/>
    </row>
    <row r="78" spans="1:21" x14ac:dyDescent="0.25">
      <c r="A78" s="14"/>
      <c r="B78" s="14"/>
      <c r="C78" s="26"/>
      <c r="D78" s="14"/>
      <c r="E78" s="14"/>
      <c r="F78" s="14"/>
      <c r="G78" s="14"/>
      <c r="H78" s="14"/>
      <c r="I78" s="14"/>
      <c r="J78" s="14"/>
      <c r="K78" s="14"/>
      <c r="L78" s="14"/>
      <c r="M78" s="14"/>
      <c r="N78" s="20"/>
      <c r="O78" s="20"/>
      <c r="P78" s="20"/>
      <c r="Q78" s="20"/>
      <c r="R78" s="20"/>
      <c r="S78" s="20"/>
      <c r="T78" s="20"/>
      <c r="U78" s="20"/>
    </row>
    <row r="79" spans="1:21" x14ac:dyDescent="0.25">
      <c r="A79" s="14"/>
      <c r="B79" s="14"/>
      <c r="C79" s="26"/>
      <c r="D79" s="14"/>
      <c r="E79" s="14"/>
      <c r="F79" s="14"/>
      <c r="G79" s="14"/>
      <c r="H79" s="14"/>
      <c r="I79" s="14"/>
      <c r="J79" s="14"/>
      <c r="K79" s="14"/>
      <c r="L79" s="14"/>
      <c r="M79" s="14"/>
      <c r="N79" s="20"/>
      <c r="O79" s="20"/>
      <c r="P79" s="20"/>
      <c r="Q79" s="20"/>
      <c r="R79" s="20"/>
      <c r="S79" s="20"/>
      <c r="T79" s="20"/>
      <c r="U79" s="20"/>
    </row>
    <row r="80" spans="1:21" x14ac:dyDescent="0.25">
      <c r="A80" s="14"/>
      <c r="B80" s="14"/>
      <c r="C80" s="26"/>
      <c r="D80" s="14"/>
      <c r="E80" s="14"/>
      <c r="F80" s="14"/>
      <c r="G80" s="14"/>
      <c r="H80" s="14"/>
      <c r="I80" s="14"/>
      <c r="J80" s="14"/>
      <c r="K80" s="14"/>
      <c r="L80" s="14"/>
      <c r="M80" s="14"/>
      <c r="N80" s="20"/>
      <c r="O80" s="20"/>
      <c r="P80" s="20"/>
      <c r="Q80" s="20"/>
      <c r="R80" s="20"/>
      <c r="S80" s="20"/>
      <c r="T80" s="20"/>
      <c r="U80" s="20"/>
    </row>
    <row r="81" spans="1:21" x14ac:dyDescent="0.25">
      <c r="A81" s="14"/>
      <c r="B81" s="14"/>
      <c r="C81" s="26"/>
      <c r="D81" s="14"/>
      <c r="E81" s="14"/>
      <c r="F81" s="14"/>
      <c r="G81" s="14"/>
      <c r="H81" s="14"/>
      <c r="I81" s="14"/>
      <c r="J81" s="14"/>
      <c r="K81" s="14"/>
      <c r="L81" s="14"/>
      <c r="M81" s="14"/>
      <c r="N81" s="20"/>
      <c r="O81" s="20"/>
      <c r="P81" s="20"/>
      <c r="Q81" s="20"/>
      <c r="R81" s="20"/>
      <c r="S81" s="20"/>
      <c r="T81" s="20"/>
      <c r="U81" s="20"/>
    </row>
    <row r="82" spans="1:21" x14ac:dyDescent="0.25">
      <c r="A82" s="14"/>
      <c r="B82" s="14"/>
      <c r="C82" s="26"/>
      <c r="D82" s="14"/>
      <c r="E82" s="14"/>
      <c r="F82" s="14"/>
      <c r="G82" s="14"/>
      <c r="H82" s="14"/>
      <c r="I82" s="14"/>
      <c r="J82" s="14"/>
      <c r="K82" s="14"/>
      <c r="L82" s="14"/>
      <c r="M82" s="14"/>
      <c r="N82" s="20"/>
      <c r="O82" s="20"/>
      <c r="P82" s="20"/>
      <c r="Q82" s="20"/>
      <c r="R82" s="20"/>
      <c r="S82" s="20"/>
      <c r="T82" s="20"/>
      <c r="U82" s="20"/>
    </row>
    <row r="83" spans="1:21" x14ac:dyDescent="0.25">
      <c r="A83" s="14"/>
      <c r="B83" s="14"/>
      <c r="C83" s="26"/>
      <c r="D83" s="14"/>
      <c r="E83" s="14"/>
      <c r="F83" s="14"/>
      <c r="G83" s="14"/>
      <c r="H83" s="14"/>
      <c r="I83" s="14"/>
      <c r="J83" s="14"/>
      <c r="K83" s="14"/>
      <c r="L83" s="14"/>
      <c r="M83" s="14"/>
      <c r="N83" s="20"/>
      <c r="O83" s="20"/>
      <c r="P83" s="20"/>
      <c r="Q83" s="20"/>
      <c r="R83" s="20"/>
      <c r="S83" s="20"/>
      <c r="T83" s="20"/>
      <c r="U83" s="20"/>
    </row>
    <row r="84" spans="1:21" x14ac:dyDescent="0.25">
      <c r="A84" s="14"/>
      <c r="B84" s="14"/>
      <c r="C84" s="26"/>
      <c r="D84" s="14"/>
      <c r="E84" s="14"/>
      <c r="F84" s="14"/>
      <c r="G84" s="14"/>
      <c r="H84" s="14"/>
      <c r="I84" s="14"/>
      <c r="J84" s="14"/>
      <c r="K84" s="14"/>
      <c r="L84" s="14"/>
      <c r="M84" s="14"/>
      <c r="N84" s="20"/>
      <c r="O84" s="20"/>
      <c r="P84" s="20"/>
      <c r="Q84" s="20"/>
      <c r="R84" s="20"/>
      <c r="S84" s="20"/>
      <c r="T84" s="20"/>
      <c r="U84" s="20"/>
    </row>
    <row r="85" spans="1:21" x14ac:dyDescent="0.25">
      <c r="A85" s="14"/>
      <c r="B85" s="14"/>
      <c r="C85" s="26"/>
      <c r="D85" s="14"/>
      <c r="E85" s="14"/>
      <c r="F85" s="14"/>
      <c r="G85" s="14"/>
      <c r="H85" s="14"/>
      <c r="I85" s="14"/>
      <c r="J85" s="14"/>
      <c r="K85" s="14"/>
      <c r="L85" s="14"/>
      <c r="M85" s="14"/>
      <c r="N85" s="20"/>
      <c r="O85" s="20"/>
      <c r="P85" s="20"/>
      <c r="Q85" s="20"/>
      <c r="R85" s="20"/>
      <c r="S85" s="20"/>
      <c r="T85" s="20"/>
      <c r="U85" s="20"/>
    </row>
    <row r="86" spans="1:21" x14ac:dyDescent="0.25">
      <c r="A86" s="14"/>
      <c r="B86" s="14"/>
      <c r="C86" s="26"/>
      <c r="D86" s="14"/>
      <c r="E86" s="14"/>
      <c r="F86" s="14"/>
      <c r="G86" s="14"/>
      <c r="H86" s="14"/>
      <c r="I86" s="14"/>
      <c r="J86" s="14"/>
      <c r="K86" s="14"/>
      <c r="L86" s="14"/>
      <c r="M86" s="14"/>
      <c r="N86" s="20"/>
      <c r="O86" s="20"/>
      <c r="P86" s="20"/>
      <c r="Q86" s="20"/>
      <c r="R86" s="20"/>
      <c r="S86" s="20"/>
      <c r="T86" s="20"/>
      <c r="U86" s="20"/>
    </row>
    <row r="87" spans="1:21" x14ac:dyDescent="0.25">
      <c r="A87" s="14"/>
      <c r="B87" s="14"/>
      <c r="C87" s="26"/>
      <c r="D87" s="14"/>
      <c r="E87" s="14"/>
      <c r="F87" s="14"/>
      <c r="G87" s="14"/>
      <c r="H87" s="14"/>
      <c r="I87" s="14"/>
      <c r="J87" s="14"/>
      <c r="K87" s="14"/>
      <c r="L87" s="14"/>
      <c r="M87" s="14"/>
      <c r="N87" s="20"/>
      <c r="O87" s="20"/>
      <c r="P87" s="20"/>
      <c r="Q87" s="20"/>
      <c r="R87" s="20"/>
      <c r="S87" s="20"/>
      <c r="T87" s="20"/>
      <c r="U87" s="20"/>
    </row>
    <row r="88" spans="1:21" x14ac:dyDescent="0.25">
      <c r="A88" s="14"/>
      <c r="B88" s="14"/>
      <c r="C88" s="26"/>
      <c r="D88" s="14"/>
      <c r="E88" s="14"/>
      <c r="F88" s="14"/>
      <c r="G88" s="14"/>
      <c r="H88" s="14"/>
      <c r="I88" s="14"/>
      <c r="J88" s="14"/>
      <c r="K88" s="14"/>
      <c r="L88" s="14"/>
      <c r="M88" s="14"/>
      <c r="N88" s="20"/>
      <c r="O88" s="20"/>
      <c r="P88" s="20"/>
      <c r="Q88" s="20"/>
      <c r="R88" s="20"/>
      <c r="S88" s="20"/>
      <c r="T88" s="20"/>
      <c r="U88" s="20"/>
    </row>
    <row r="89" spans="1:21" x14ac:dyDescent="0.25">
      <c r="A89" s="14"/>
      <c r="B89" s="14"/>
      <c r="C89" s="26"/>
      <c r="D89" s="14"/>
      <c r="E89" s="14"/>
      <c r="F89" s="14"/>
      <c r="G89" s="14"/>
      <c r="H89" s="14"/>
      <c r="I89" s="14"/>
      <c r="J89" s="14"/>
      <c r="K89" s="14"/>
      <c r="L89" s="14"/>
      <c r="M89" s="14"/>
      <c r="N89" s="20"/>
      <c r="O89" s="20"/>
      <c r="P89" s="20"/>
      <c r="Q89" s="20"/>
      <c r="R89" s="20"/>
      <c r="S89" s="20"/>
      <c r="T89" s="20"/>
      <c r="U89" s="20"/>
    </row>
    <row r="90" spans="1:21" x14ac:dyDescent="0.25">
      <c r="A90" s="14"/>
      <c r="B90" s="14"/>
      <c r="C90" s="26"/>
      <c r="D90" s="14"/>
      <c r="E90" s="14"/>
      <c r="F90" s="14"/>
      <c r="G90" s="14"/>
      <c r="H90" s="14"/>
      <c r="I90" s="14"/>
      <c r="J90" s="14"/>
      <c r="K90" s="14"/>
      <c r="L90" s="14"/>
      <c r="M90" s="14"/>
      <c r="N90" s="20"/>
      <c r="O90" s="20"/>
      <c r="P90" s="20"/>
      <c r="Q90" s="20"/>
      <c r="R90" s="20"/>
      <c r="S90" s="20"/>
      <c r="T90" s="20"/>
      <c r="U90" s="20"/>
    </row>
    <row r="91" spans="1:21" x14ac:dyDescent="0.25">
      <c r="A91" s="14"/>
      <c r="B91" s="14"/>
      <c r="C91" s="26"/>
      <c r="D91" s="14"/>
      <c r="E91" s="14"/>
      <c r="F91" s="14"/>
      <c r="G91" s="14"/>
      <c r="H91" s="14"/>
      <c r="I91" s="14"/>
      <c r="J91" s="14"/>
      <c r="K91" s="14"/>
      <c r="L91" s="14"/>
      <c r="M91" s="14"/>
      <c r="N91" s="20"/>
      <c r="O91" s="20"/>
      <c r="P91" s="20"/>
      <c r="Q91" s="20"/>
      <c r="R91" s="20"/>
      <c r="S91" s="20"/>
      <c r="T91" s="20"/>
      <c r="U91" s="20"/>
    </row>
    <row r="92" spans="1:21" x14ac:dyDescent="0.25">
      <c r="A92" s="14"/>
      <c r="B92" s="14"/>
      <c r="C92" s="26"/>
      <c r="D92" s="14"/>
      <c r="E92" s="14"/>
      <c r="F92" s="14"/>
      <c r="G92" s="14"/>
      <c r="H92" s="14"/>
      <c r="I92" s="14"/>
      <c r="J92" s="14"/>
      <c r="K92" s="14"/>
      <c r="L92" s="14"/>
      <c r="M92" s="14"/>
      <c r="N92" s="20"/>
      <c r="O92" s="20"/>
      <c r="P92" s="20"/>
      <c r="Q92" s="20"/>
      <c r="R92" s="20"/>
      <c r="S92" s="20"/>
      <c r="T92" s="20"/>
      <c r="U92" s="20"/>
    </row>
    <row r="93" spans="1:21" x14ac:dyDescent="0.25">
      <c r="A93" s="14"/>
      <c r="B93" s="14"/>
      <c r="C93" s="26"/>
      <c r="D93" s="14"/>
      <c r="E93" s="14"/>
      <c r="F93" s="14"/>
      <c r="G93" s="14"/>
      <c r="H93" s="14"/>
      <c r="I93" s="14"/>
      <c r="J93" s="14"/>
      <c r="K93" s="14"/>
      <c r="L93" s="14"/>
      <c r="M93" s="14"/>
      <c r="N93" s="20"/>
      <c r="O93" s="20"/>
      <c r="P93" s="20"/>
      <c r="Q93" s="20"/>
      <c r="R93" s="20"/>
      <c r="S93" s="20"/>
      <c r="T93" s="20"/>
      <c r="U93" s="20"/>
    </row>
    <row r="94" spans="1:21" x14ac:dyDescent="0.25">
      <c r="A94" s="14"/>
      <c r="B94" s="14"/>
      <c r="C94" s="26"/>
      <c r="D94" s="14"/>
      <c r="E94" s="14"/>
      <c r="F94" s="14"/>
      <c r="G94" s="14"/>
      <c r="H94" s="14"/>
      <c r="I94" s="14"/>
      <c r="J94" s="14"/>
      <c r="K94" s="14"/>
      <c r="L94" s="14"/>
      <c r="M94" s="14"/>
      <c r="N94" s="20"/>
      <c r="O94" s="20"/>
      <c r="P94" s="20"/>
      <c r="Q94" s="20"/>
      <c r="R94" s="20"/>
      <c r="S94" s="20"/>
      <c r="T94" s="20"/>
      <c r="U94" s="20"/>
    </row>
    <row r="95" spans="1:21" x14ac:dyDescent="0.25">
      <c r="A95" s="14"/>
      <c r="B95" s="14"/>
      <c r="C95" s="26"/>
      <c r="D95" s="14"/>
      <c r="E95" s="14"/>
      <c r="F95" s="14"/>
      <c r="G95" s="14"/>
      <c r="H95" s="14"/>
      <c r="I95" s="14"/>
      <c r="J95" s="14"/>
      <c r="K95" s="14"/>
      <c r="L95" s="14"/>
      <c r="M95" s="14"/>
      <c r="N95" s="20"/>
      <c r="O95" s="20"/>
      <c r="P95" s="20"/>
      <c r="Q95" s="20"/>
      <c r="R95" s="20"/>
      <c r="S95" s="20"/>
      <c r="T95" s="20"/>
      <c r="U95" s="20"/>
    </row>
    <row r="96" spans="1:21" x14ac:dyDescent="0.25">
      <c r="A96" s="14"/>
      <c r="B96" s="14"/>
      <c r="C96" s="26"/>
      <c r="D96" s="14"/>
      <c r="E96" s="14"/>
      <c r="F96" s="14"/>
      <c r="G96" s="14"/>
      <c r="H96" s="14"/>
      <c r="I96" s="14"/>
      <c r="J96" s="14"/>
      <c r="K96" s="14"/>
      <c r="L96" s="14"/>
      <c r="M96" s="14"/>
      <c r="N96" s="20"/>
      <c r="O96" s="20"/>
      <c r="P96" s="20"/>
      <c r="Q96" s="20"/>
      <c r="R96" s="20"/>
      <c r="S96" s="20"/>
      <c r="T96" s="20"/>
      <c r="U96" s="20"/>
    </row>
    <row r="97" spans="1:21" x14ac:dyDescent="0.25">
      <c r="A97" s="14"/>
      <c r="B97" s="14"/>
      <c r="C97" s="26"/>
      <c r="D97" s="14"/>
      <c r="E97" s="14"/>
      <c r="F97" s="14"/>
      <c r="G97" s="14"/>
      <c r="H97" s="14"/>
      <c r="I97" s="14"/>
      <c r="J97" s="14"/>
      <c r="K97" s="14"/>
      <c r="L97" s="14"/>
      <c r="M97" s="14"/>
      <c r="N97" s="20"/>
      <c r="O97" s="20"/>
      <c r="P97" s="20"/>
      <c r="Q97" s="20"/>
      <c r="R97" s="20"/>
      <c r="S97" s="20"/>
      <c r="T97" s="20"/>
      <c r="U97" s="20"/>
    </row>
    <row r="98" spans="1:21" x14ac:dyDescent="0.25">
      <c r="C98" s="26"/>
      <c r="D98" s="14"/>
      <c r="E98" s="14"/>
      <c r="F98" s="14"/>
      <c r="G98" s="14"/>
      <c r="H98" s="14"/>
      <c r="I98" s="14"/>
      <c r="J98" s="14"/>
      <c r="K98" s="14"/>
      <c r="L98" s="14"/>
      <c r="M98" s="14"/>
      <c r="N98" s="20"/>
    </row>
    <row r="99" spans="1:21" x14ac:dyDescent="0.25">
      <c r="C99" s="26"/>
      <c r="D99" s="14"/>
      <c r="E99" s="14"/>
      <c r="F99" s="14"/>
      <c r="G99" s="14"/>
      <c r="H99" s="14"/>
      <c r="I99" s="14"/>
      <c r="J99" s="14"/>
      <c r="K99" s="14"/>
      <c r="L99" s="14"/>
      <c r="M99" s="14"/>
      <c r="N99" s="20"/>
    </row>
    <row r="100" spans="1:21" x14ac:dyDescent="0.25">
      <c r="C100" s="26"/>
      <c r="D100" s="14"/>
      <c r="E100" s="14"/>
      <c r="F100" s="14"/>
      <c r="G100" s="14"/>
      <c r="H100" s="14"/>
      <c r="I100" s="14"/>
      <c r="J100" s="14"/>
      <c r="K100" s="14"/>
      <c r="L100" s="14"/>
      <c r="M100" s="14"/>
      <c r="N100" s="20"/>
    </row>
    <row r="101" spans="1:21" x14ac:dyDescent="0.25">
      <c r="C101" s="26"/>
      <c r="D101" s="14"/>
      <c r="E101" s="14"/>
      <c r="F101" s="14"/>
      <c r="G101" s="14"/>
      <c r="H101" s="14"/>
      <c r="I101" s="14"/>
      <c r="J101" s="14"/>
      <c r="K101" s="14"/>
      <c r="L101" s="14"/>
      <c r="M101" s="14"/>
      <c r="N101" s="20"/>
    </row>
  </sheetData>
  <mergeCells count="79">
    <mergeCell ref="A12:A15"/>
    <mergeCell ref="B12:B15"/>
    <mergeCell ref="T12:T15"/>
    <mergeCell ref="A8:A11"/>
    <mergeCell ref="B8:B9"/>
    <mergeCell ref="B10:B11"/>
    <mergeCell ref="T8:T9"/>
    <mergeCell ref="T10:T11"/>
    <mergeCell ref="E14:E15"/>
    <mergeCell ref="T6:U6"/>
    <mergeCell ref="A1:B4"/>
    <mergeCell ref="C1:U1"/>
    <mergeCell ref="C2:U2"/>
    <mergeCell ref="D3:U3"/>
    <mergeCell ref="D4:U4"/>
    <mergeCell ref="C6:C7"/>
    <mergeCell ref="D6:E6"/>
    <mergeCell ref="F6:S6"/>
    <mergeCell ref="A6:A7"/>
    <mergeCell ref="B6:B7"/>
    <mergeCell ref="U8:U9"/>
    <mergeCell ref="U16:U17"/>
    <mergeCell ref="E10:E11"/>
    <mergeCell ref="C8:C9"/>
    <mergeCell ref="D8:D9"/>
    <mergeCell ref="E8:E9"/>
    <mergeCell ref="C16:C17"/>
    <mergeCell ref="D16:D17"/>
    <mergeCell ref="E16:E17"/>
    <mergeCell ref="D14:D15"/>
    <mergeCell ref="D12:D13"/>
    <mergeCell ref="E12:E13"/>
    <mergeCell ref="C14:C15"/>
    <mergeCell ref="C10:C11"/>
    <mergeCell ref="D10:D11"/>
    <mergeCell ref="C12:C13"/>
    <mergeCell ref="U10:U11"/>
    <mergeCell ref="U12:U13"/>
    <mergeCell ref="U14:U15"/>
    <mergeCell ref="T16:T19"/>
    <mergeCell ref="T20:T25"/>
    <mergeCell ref="D18:D19"/>
    <mergeCell ref="E18:E19"/>
    <mergeCell ref="D20:D21"/>
    <mergeCell ref="E20:E21"/>
    <mergeCell ref="D26:D27"/>
    <mergeCell ref="E24:E25"/>
    <mergeCell ref="D22:D23"/>
    <mergeCell ref="E22:E23"/>
    <mergeCell ref="E26:E27"/>
    <mergeCell ref="D24:D25"/>
    <mergeCell ref="A28:S28"/>
    <mergeCell ref="U26:U27"/>
    <mergeCell ref="A16:A27"/>
    <mergeCell ref="B16:B19"/>
    <mergeCell ref="B20:B25"/>
    <mergeCell ref="B26:B27"/>
    <mergeCell ref="U24:U25"/>
    <mergeCell ref="U18:U19"/>
    <mergeCell ref="U20:U21"/>
    <mergeCell ref="U22:U23"/>
    <mergeCell ref="C22:C23"/>
    <mergeCell ref="C24:C25"/>
    <mergeCell ref="C26:C27"/>
    <mergeCell ref="T26:T27"/>
    <mergeCell ref="C18:C19"/>
    <mergeCell ref="C20:C21"/>
    <mergeCell ref="V6:V7"/>
    <mergeCell ref="V8:V9"/>
    <mergeCell ref="V10:V11"/>
    <mergeCell ref="V12:V13"/>
    <mergeCell ref="V14:V15"/>
    <mergeCell ref="U29:V29"/>
    <mergeCell ref="V16:V17"/>
    <mergeCell ref="V18:V19"/>
    <mergeCell ref="V26:V27"/>
    <mergeCell ref="V20:V21"/>
    <mergeCell ref="V22:V23"/>
    <mergeCell ref="V24:V25"/>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56948-B29B-40AC-B417-BB799DE84A74}">
  <dimension ref="A1:AK1608"/>
  <sheetViews>
    <sheetView zoomScale="59" zoomScaleNormal="59" workbookViewId="0">
      <selection activeCell="M10" sqref="M10"/>
    </sheetView>
  </sheetViews>
  <sheetFormatPr baseColWidth="10" defaultRowHeight="15" x14ac:dyDescent="0.25"/>
  <cols>
    <col min="2" max="2" width="39.7109375" customWidth="1"/>
    <col min="3" max="3" width="22.7109375" customWidth="1"/>
    <col min="4" max="4" width="21.7109375" customWidth="1"/>
    <col min="5" max="6" width="23" customWidth="1"/>
    <col min="7" max="7" width="18.85546875" style="63" bestFit="1" customWidth="1"/>
    <col min="8" max="8" width="14.5703125" hidden="1" customWidth="1"/>
    <col min="9" max="9" width="11" hidden="1" customWidth="1"/>
    <col min="10" max="10" width="18.28515625" bestFit="1" customWidth="1"/>
    <col min="11" max="11" width="18.7109375" customWidth="1"/>
    <col min="12" max="12" width="18.7109375" style="62" customWidth="1"/>
    <col min="13" max="13" width="18.7109375"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 min="26" max="26" width="3.28515625" customWidth="1"/>
    <col min="27" max="27" width="8.85546875" style="61" customWidth="1"/>
    <col min="28" max="28" width="16" style="61" customWidth="1"/>
    <col min="29" max="29" width="3.140625" style="61" customWidth="1"/>
    <col min="30" max="30" width="14" style="61" customWidth="1"/>
    <col min="31" max="31" width="2.5703125" style="61" customWidth="1"/>
    <col min="32" max="32" width="23.42578125" style="61" customWidth="1"/>
    <col min="33" max="34" width="2.5703125" style="61" customWidth="1"/>
    <col min="35" max="35" width="13.28515625" style="61" customWidth="1"/>
    <col min="36" max="36" width="4" style="60" customWidth="1"/>
    <col min="37" max="37" width="15" style="60" customWidth="1"/>
  </cols>
  <sheetData>
    <row r="1" spans="1:37" x14ac:dyDescent="0.25">
      <c r="A1" s="531"/>
      <c r="B1" s="532"/>
      <c r="C1" s="532"/>
      <c r="D1" s="532"/>
      <c r="E1" s="537" t="s">
        <v>0</v>
      </c>
      <c r="F1" s="537"/>
      <c r="G1" s="537"/>
      <c r="H1" s="537"/>
      <c r="I1" s="537"/>
      <c r="J1" s="537"/>
      <c r="K1" s="537"/>
      <c r="L1" s="537"/>
      <c r="M1" s="537"/>
      <c r="N1" s="537"/>
      <c r="O1" s="537"/>
      <c r="P1" s="537"/>
      <c r="Q1" s="537"/>
      <c r="R1" s="537"/>
      <c r="S1" s="537"/>
      <c r="T1" s="537"/>
      <c r="U1" s="537"/>
      <c r="V1" s="537"/>
      <c r="W1" s="537"/>
      <c r="X1" s="537"/>
      <c r="Y1" s="538"/>
    </row>
    <row r="2" spans="1:37" x14ac:dyDescent="0.25">
      <c r="A2" s="533"/>
      <c r="B2" s="534"/>
      <c r="C2" s="534"/>
      <c r="D2" s="534"/>
      <c r="E2" s="539" t="s">
        <v>117</v>
      </c>
      <c r="F2" s="539"/>
      <c r="G2" s="539"/>
      <c r="H2" s="539"/>
      <c r="I2" s="539"/>
      <c r="J2" s="539"/>
      <c r="K2" s="539"/>
      <c r="L2" s="539"/>
      <c r="M2" s="539"/>
      <c r="N2" s="539"/>
      <c r="O2" s="539"/>
      <c r="P2" s="539"/>
      <c r="Q2" s="539"/>
      <c r="R2" s="539"/>
      <c r="S2" s="539"/>
      <c r="T2" s="539"/>
      <c r="U2" s="539"/>
      <c r="V2" s="539"/>
      <c r="W2" s="539"/>
      <c r="X2" s="539"/>
      <c r="Y2" s="540"/>
    </row>
    <row r="3" spans="1:37" x14ac:dyDescent="0.25">
      <c r="A3" s="533"/>
      <c r="B3" s="534"/>
      <c r="C3" s="534"/>
      <c r="D3" s="534"/>
      <c r="E3" s="541" t="s">
        <v>34</v>
      </c>
      <c r="F3" s="541"/>
      <c r="G3" s="539" t="s">
        <v>134</v>
      </c>
      <c r="H3" s="539"/>
      <c r="I3" s="539"/>
      <c r="J3" s="539"/>
      <c r="K3" s="539"/>
      <c r="L3" s="539"/>
      <c r="M3" s="539"/>
      <c r="N3" s="539"/>
      <c r="O3" s="539"/>
      <c r="P3" s="539"/>
      <c r="Q3" s="539"/>
      <c r="R3" s="541"/>
      <c r="S3" s="541"/>
      <c r="T3" s="541"/>
      <c r="U3" s="541"/>
      <c r="V3" s="541"/>
      <c r="W3" s="541"/>
      <c r="X3" s="541"/>
      <c r="Y3" s="542"/>
      <c r="Z3" s="61"/>
      <c r="AC3" s="60"/>
      <c r="AD3" s="60"/>
      <c r="AE3"/>
      <c r="AF3"/>
      <c r="AG3"/>
      <c r="AH3"/>
      <c r="AI3"/>
      <c r="AJ3"/>
      <c r="AK3"/>
    </row>
    <row r="4" spans="1:37" ht="15.75" thickBot="1" x14ac:dyDescent="0.3">
      <c r="A4" s="535"/>
      <c r="B4" s="536"/>
      <c r="C4" s="536"/>
      <c r="D4" s="536"/>
      <c r="E4" s="522" t="s">
        <v>35</v>
      </c>
      <c r="F4" s="522"/>
      <c r="G4" s="543">
        <v>2018</v>
      </c>
      <c r="H4" s="543"/>
      <c r="I4" s="543"/>
      <c r="J4" s="543"/>
      <c r="K4" s="543"/>
      <c r="L4" s="543"/>
      <c r="M4" s="543"/>
      <c r="N4" s="543"/>
      <c r="O4" s="543"/>
      <c r="P4" s="543"/>
      <c r="Q4" s="543"/>
      <c r="R4" s="522"/>
      <c r="S4" s="522"/>
      <c r="T4" s="522"/>
      <c r="U4" s="522"/>
      <c r="V4" s="522"/>
      <c r="W4" s="522"/>
      <c r="X4" s="522"/>
      <c r="Y4" s="523"/>
      <c r="Z4" s="61"/>
      <c r="AC4" s="60"/>
      <c r="AD4" s="60"/>
      <c r="AE4"/>
      <c r="AF4"/>
      <c r="AG4"/>
      <c r="AH4"/>
      <c r="AI4"/>
      <c r="AJ4"/>
      <c r="AK4"/>
    </row>
    <row r="5" spans="1:37" ht="15" customHeight="1" x14ac:dyDescent="0.25">
      <c r="A5" s="524" t="s">
        <v>42</v>
      </c>
      <c r="B5" s="526" t="s">
        <v>43</v>
      </c>
      <c r="C5" s="526" t="s">
        <v>116</v>
      </c>
      <c r="D5" s="526" t="s">
        <v>44</v>
      </c>
      <c r="E5" s="526" t="s">
        <v>45</v>
      </c>
      <c r="F5" s="528" t="s">
        <v>115</v>
      </c>
      <c r="G5" s="529"/>
      <c r="H5" s="529"/>
      <c r="I5" s="529"/>
      <c r="J5" s="526" t="s">
        <v>200</v>
      </c>
      <c r="K5" s="526"/>
      <c r="L5" s="526"/>
      <c r="M5" s="526"/>
      <c r="N5" s="526" t="s">
        <v>46</v>
      </c>
      <c r="O5" s="526"/>
      <c r="P5" s="526"/>
      <c r="Q5" s="526"/>
      <c r="R5" s="526"/>
      <c r="S5" s="526" t="s">
        <v>52</v>
      </c>
      <c r="T5" s="526"/>
      <c r="U5" s="526"/>
      <c r="V5" s="526"/>
      <c r="W5" s="526"/>
      <c r="X5" s="526"/>
      <c r="Y5" s="530"/>
      <c r="Z5" s="61"/>
      <c r="AE5" s="60"/>
      <c r="AF5" s="60"/>
      <c r="AG5"/>
      <c r="AH5"/>
      <c r="AI5"/>
      <c r="AJ5"/>
      <c r="AK5"/>
    </row>
    <row r="6" spans="1:37" ht="38.450000000000003" customHeight="1" thickBot="1" x14ac:dyDescent="0.3">
      <c r="A6" s="525" t="s">
        <v>36</v>
      </c>
      <c r="B6" s="527"/>
      <c r="C6" s="527"/>
      <c r="D6" s="527"/>
      <c r="E6" s="527"/>
      <c r="F6" s="264" t="s">
        <v>114</v>
      </c>
      <c r="G6" s="264" t="s">
        <v>113</v>
      </c>
      <c r="H6" s="264" t="s">
        <v>112</v>
      </c>
      <c r="I6" s="264" t="s">
        <v>111</v>
      </c>
      <c r="J6" s="264" t="s">
        <v>114</v>
      </c>
      <c r="K6" s="264" t="s">
        <v>113</v>
      </c>
      <c r="L6" s="264" t="s">
        <v>112</v>
      </c>
      <c r="M6" s="264" t="s">
        <v>111</v>
      </c>
      <c r="N6" s="264" t="s">
        <v>47</v>
      </c>
      <c r="O6" s="264" t="s">
        <v>48</v>
      </c>
      <c r="P6" s="264" t="s">
        <v>49</v>
      </c>
      <c r="Q6" s="264" t="s">
        <v>50</v>
      </c>
      <c r="R6" s="264" t="s">
        <v>51</v>
      </c>
      <c r="S6" s="264" t="s">
        <v>53</v>
      </c>
      <c r="T6" s="264" t="s">
        <v>54</v>
      </c>
      <c r="U6" s="264" t="s">
        <v>110</v>
      </c>
      <c r="V6" s="264" t="s">
        <v>55</v>
      </c>
      <c r="W6" s="264" t="s">
        <v>56</v>
      </c>
      <c r="X6" s="78" t="s">
        <v>57</v>
      </c>
      <c r="Y6" s="77" t="s">
        <v>58</v>
      </c>
      <c r="Z6" s="61"/>
      <c r="AE6" s="60"/>
      <c r="AF6" s="60"/>
      <c r="AG6"/>
      <c r="AH6"/>
      <c r="AI6"/>
      <c r="AJ6"/>
      <c r="AK6"/>
    </row>
    <row r="7" spans="1:37" ht="24" customHeight="1" x14ac:dyDescent="0.25">
      <c r="A7" s="565">
        <v>1</v>
      </c>
      <c r="B7" s="549" t="s">
        <v>155</v>
      </c>
      <c r="C7" s="552" t="s">
        <v>109</v>
      </c>
      <c r="D7" s="76" t="s">
        <v>37</v>
      </c>
      <c r="E7" s="124">
        <f>+[2]INVERSIÓN!H9</f>
        <v>4</v>
      </c>
      <c r="F7" s="125">
        <f>+[2]INVERSIÓN!S9</f>
        <v>1</v>
      </c>
      <c r="G7" s="125">
        <f>+[2]INVERSIÓN!U9</f>
        <v>1</v>
      </c>
      <c r="H7" s="125"/>
      <c r="I7" s="125"/>
      <c r="J7" s="125">
        <f>+[2]INVERSIÓN!AK9</f>
        <v>0.19</v>
      </c>
      <c r="K7" s="125">
        <f>+[2]INVERSIÓN!AL9</f>
        <v>0.46</v>
      </c>
      <c r="L7" s="125">
        <f>+[2]INVERSIÓN!AM9</f>
        <v>0</v>
      </c>
      <c r="M7" s="125">
        <f>+[2]INVERSIÓN!AN9</f>
        <v>0</v>
      </c>
      <c r="N7" s="555" t="s">
        <v>109</v>
      </c>
      <c r="O7" s="561" t="s">
        <v>160</v>
      </c>
      <c r="P7" s="561" t="s">
        <v>160</v>
      </c>
      <c r="Q7" s="561" t="s">
        <v>160</v>
      </c>
      <c r="R7" s="561" t="s">
        <v>159</v>
      </c>
      <c r="S7" s="562" t="s">
        <v>201</v>
      </c>
      <c r="T7" s="562" t="s">
        <v>201</v>
      </c>
      <c r="U7" s="562" t="s">
        <v>201</v>
      </c>
      <c r="V7" s="520" t="s">
        <v>162</v>
      </c>
      <c r="W7" s="520" t="s">
        <v>162</v>
      </c>
      <c r="X7" s="520" t="s">
        <v>161</v>
      </c>
      <c r="Y7" s="545">
        <v>8181047</v>
      </c>
      <c r="AA7"/>
      <c r="AB7"/>
      <c r="AC7"/>
      <c r="AD7"/>
      <c r="AE7"/>
      <c r="AF7"/>
      <c r="AG7"/>
      <c r="AH7"/>
      <c r="AI7"/>
      <c r="AJ7"/>
      <c r="AK7"/>
    </row>
    <row r="8" spans="1:37" ht="24" customHeight="1" x14ac:dyDescent="0.25">
      <c r="A8" s="548"/>
      <c r="B8" s="550"/>
      <c r="C8" s="553"/>
      <c r="D8" s="74" t="s">
        <v>38</v>
      </c>
      <c r="E8" s="124">
        <f>+[2]INVERSIÓN!H10</f>
        <v>649221030</v>
      </c>
      <c r="F8" s="125">
        <f>+[2]INVERSIÓN!S10</f>
        <v>60082000</v>
      </c>
      <c r="G8" s="125">
        <f>+[2]INVERSIÓN!U10</f>
        <v>60082000</v>
      </c>
      <c r="H8" s="125"/>
      <c r="I8" s="125"/>
      <c r="J8" s="125">
        <f>+[2]INVERSIÓN!AK10</f>
        <v>60081800</v>
      </c>
      <c r="K8" s="125">
        <f>+[2]INVERSIÓN!AL10</f>
        <v>60081800</v>
      </c>
      <c r="L8" s="125">
        <f>+[2]INVERSIÓN!AM10</f>
        <v>0</v>
      </c>
      <c r="M8" s="125">
        <f>+[2]INVERSIÓN!AN10</f>
        <v>0</v>
      </c>
      <c r="N8" s="556"/>
      <c r="O8" s="559"/>
      <c r="P8" s="559"/>
      <c r="Q8" s="559"/>
      <c r="R8" s="559"/>
      <c r="S8" s="563"/>
      <c r="T8" s="563"/>
      <c r="U8" s="563"/>
      <c r="V8" s="466"/>
      <c r="W8" s="466"/>
      <c r="X8" s="466"/>
      <c r="Y8" s="546"/>
      <c r="AA8"/>
      <c r="AB8"/>
      <c r="AC8"/>
      <c r="AD8"/>
      <c r="AE8"/>
      <c r="AF8"/>
      <c r="AG8"/>
      <c r="AH8"/>
      <c r="AI8"/>
      <c r="AJ8"/>
      <c r="AK8"/>
    </row>
    <row r="9" spans="1:37" ht="24" customHeight="1" x14ac:dyDescent="0.25">
      <c r="A9" s="548"/>
      <c r="B9" s="550"/>
      <c r="C9" s="553"/>
      <c r="D9" s="74" t="s">
        <v>39</v>
      </c>
      <c r="E9" s="263">
        <f>+[2]INVERSIÓN!H11</f>
        <v>0</v>
      </c>
      <c r="F9" s="263">
        <v>0</v>
      </c>
      <c r="G9" s="263">
        <f>+[2]INVERSIÓN!U11</f>
        <v>0</v>
      </c>
      <c r="H9" s="263"/>
      <c r="I9" s="263"/>
      <c r="J9" s="263">
        <f>+[2]INVERSIÓN!AK11</f>
        <v>0</v>
      </c>
      <c r="K9" s="263">
        <f>+[2]INVERSIÓN!AL11</f>
        <v>0</v>
      </c>
      <c r="L9" s="263">
        <f>+[2]INVERSIÓN!AM11</f>
        <v>0</v>
      </c>
      <c r="M9" s="263">
        <f>+[2]INVERSIÓN!AN11</f>
        <v>0</v>
      </c>
      <c r="N9" s="556"/>
      <c r="O9" s="559"/>
      <c r="P9" s="559"/>
      <c r="Q9" s="559"/>
      <c r="R9" s="559"/>
      <c r="S9" s="563"/>
      <c r="T9" s="563"/>
      <c r="U9" s="563"/>
      <c r="V9" s="466"/>
      <c r="W9" s="466"/>
      <c r="X9" s="466"/>
      <c r="Y9" s="546"/>
      <c r="AA9"/>
      <c r="AB9"/>
      <c r="AC9"/>
      <c r="AD9"/>
      <c r="AE9"/>
      <c r="AF9"/>
      <c r="AG9"/>
      <c r="AH9"/>
      <c r="AI9"/>
      <c r="AJ9"/>
      <c r="AK9"/>
    </row>
    <row r="10" spans="1:37" ht="24" customHeight="1" thickBot="1" x14ac:dyDescent="0.3">
      <c r="A10" s="548"/>
      <c r="B10" s="551"/>
      <c r="C10" s="554"/>
      <c r="D10" s="73" t="s">
        <v>40</v>
      </c>
      <c r="E10" s="265">
        <v>0</v>
      </c>
      <c r="F10" s="265">
        <f>+[2]INVERSIÓN!S12</f>
        <v>5962667</v>
      </c>
      <c r="G10" s="265">
        <f>+[2]INVERSIÓN!U12</f>
        <v>5962667</v>
      </c>
      <c r="H10" s="265"/>
      <c r="I10" s="265"/>
      <c r="J10" s="265">
        <f>+[2]INVERSIÓN!AK12</f>
        <v>5962667</v>
      </c>
      <c r="K10" s="265">
        <f>+[2]INVERSIÓN!AL12</f>
        <v>5962667</v>
      </c>
      <c r="L10" s="265">
        <f>+[2]INVERSIÓN!AM12</f>
        <v>0</v>
      </c>
      <c r="M10" s="265">
        <f>+[2]INVERSIÓN!AN12</f>
        <v>0</v>
      </c>
      <c r="N10" s="557"/>
      <c r="O10" s="560"/>
      <c r="P10" s="560"/>
      <c r="Q10" s="560"/>
      <c r="R10" s="560"/>
      <c r="S10" s="564"/>
      <c r="T10" s="564"/>
      <c r="U10" s="564"/>
      <c r="V10" s="544"/>
      <c r="W10" s="544"/>
      <c r="X10" s="544"/>
      <c r="Y10" s="547"/>
      <c r="AA10"/>
      <c r="AB10"/>
      <c r="AC10"/>
      <c r="AD10"/>
      <c r="AE10"/>
      <c r="AF10"/>
      <c r="AG10"/>
      <c r="AH10"/>
      <c r="AI10"/>
      <c r="AJ10"/>
      <c r="AK10"/>
    </row>
    <row r="11" spans="1:37" ht="24" customHeight="1" x14ac:dyDescent="0.25">
      <c r="A11" s="548">
        <v>2</v>
      </c>
      <c r="B11" s="549" t="s">
        <v>156</v>
      </c>
      <c r="C11" s="552" t="s">
        <v>157</v>
      </c>
      <c r="D11" s="75" t="s">
        <v>37</v>
      </c>
      <c r="E11" s="126">
        <f>+[2]INVERSIÓN!H15</f>
        <v>6</v>
      </c>
      <c r="F11" s="125">
        <f>+[2]INVERSIÓN!S15</f>
        <v>2</v>
      </c>
      <c r="G11" s="125">
        <f>+[2]INVERSIÓN!U15</f>
        <v>2</v>
      </c>
      <c r="H11" s="125"/>
      <c r="I11" s="125"/>
      <c r="J11" s="125">
        <f>+[2]INVERSIÓN!AK15</f>
        <v>0.4</v>
      </c>
      <c r="K11" s="125">
        <f>+[2]INVERSIÓN!AL15</f>
        <v>1</v>
      </c>
      <c r="L11" s="125">
        <f>+[2]INVERSIÓN!AM15</f>
        <v>0</v>
      </c>
      <c r="M11" s="125">
        <f>+[2]INVERSIÓN!AN15</f>
        <v>0</v>
      </c>
      <c r="N11" s="555" t="s">
        <v>109</v>
      </c>
      <c r="O11" s="558" t="s">
        <v>160</v>
      </c>
      <c r="P11" s="558" t="s">
        <v>160</v>
      </c>
      <c r="Q11" s="558" t="s">
        <v>160</v>
      </c>
      <c r="R11" s="558" t="s">
        <v>159</v>
      </c>
      <c r="S11" s="562" t="s">
        <v>201</v>
      </c>
      <c r="T11" s="562" t="s">
        <v>201</v>
      </c>
      <c r="U11" s="562" t="s">
        <v>201</v>
      </c>
      <c r="V11" s="520" t="s">
        <v>162</v>
      </c>
      <c r="W11" s="520" t="s">
        <v>162</v>
      </c>
      <c r="X11" s="520" t="s">
        <v>161</v>
      </c>
      <c r="Y11" s="545">
        <v>8181047</v>
      </c>
      <c r="AA11"/>
      <c r="AB11"/>
      <c r="AC11"/>
      <c r="AD11"/>
      <c r="AE11"/>
      <c r="AF11"/>
      <c r="AG11"/>
      <c r="AH11"/>
      <c r="AI11"/>
      <c r="AJ11"/>
      <c r="AK11"/>
    </row>
    <row r="12" spans="1:37" ht="24" customHeight="1" x14ac:dyDescent="0.25">
      <c r="A12" s="548"/>
      <c r="B12" s="550"/>
      <c r="C12" s="553"/>
      <c r="D12" s="74" t="s">
        <v>38</v>
      </c>
      <c r="E12" s="124">
        <f>+[2]INVERSIÓN!H16</f>
        <v>477004774</v>
      </c>
      <c r="F12" s="125">
        <f>+[2]INVERSIÓN!S16</f>
        <v>93148000</v>
      </c>
      <c r="G12" s="125">
        <f>+[2]INVERSIÓN!U16</f>
        <v>93148000</v>
      </c>
      <c r="H12" s="125"/>
      <c r="I12" s="125"/>
      <c r="J12" s="125">
        <f>+[2]INVERSIÓN!AK16</f>
        <v>40908000</v>
      </c>
      <c r="K12" s="125">
        <f>+[2]INVERSIÓN!AL16</f>
        <v>40908000</v>
      </c>
      <c r="L12" s="125">
        <f>+[2]INVERSIÓN!AM16</f>
        <v>0</v>
      </c>
      <c r="M12" s="125">
        <f>+[2]INVERSIÓN!AN16</f>
        <v>0</v>
      </c>
      <c r="N12" s="556"/>
      <c r="O12" s="559"/>
      <c r="P12" s="559"/>
      <c r="Q12" s="559"/>
      <c r="R12" s="559"/>
      <c r="S12" s="563"/>
      <c r="T12" s="563"/>
      <c r="U12" s="563"/>
      <c r="V12" s="466"/>
      <c r="W12" s="466"/>
      <c r="X12" s="466"/>
      <c r="Y12" s="546"/>
      <c r="AA12"/>
      <c r="AB12"/>
      <c r="AC12"/>
      <c r="AD12"/>
      <c r="AE12"/>
      <c r="AF12"/>
      <c r="AG12"/>
      <c r="AH12"/>
      <c r="AI12"/>
      <c r="AJ12"/>
      <c r="AK12"/>
    </row>
    <row r="13" spans="1:37" ht="24" customHeight="1" x14ac:dyDescent="0.25">
      <c r="A13" s="548"/>
      <c r="B13" s="550"/>
      <c r="C13" s="553"/>
      <c r="D13" s="74" t="s">
        <v>39</v>
      </c>
      <c r="E13" s="263">
        <v>0</v>
      </c>
      <c r="F13" s="125">
        <f>+[2]INVERSIÓN!S17</f>
        <v>0</v>
      </c>
      <c r="G13" s="125">
        <f>+[2]INVERSIÓN!U17</f>
        <v>0</v>
      </c>
      <c r="H13" s="125"/>
      <c r="I13" s="125"/>
      <c r="J13" s="125">
        <f>+[2]INVERSIÓN!AK17</f>
        <v>0</v>
      </c>
      <c r="K13" s="125">
        <f>+[2]INVERSIÓN!AL17</f>
        <v>0</v>
      </c>
      <c r="L13" s="125">
        <f>+[2]INVERSIÓN!AM17</f>
        <v>0</v>
      </c>
      <c r="M13" s="125">
        <f>+[2]INVERSIÓN!AN17</f>
        <v>0</v>
      </c>
      <c r="N13" s="556"/>
      <c r="O13" s="559"/>
      <c r="P13" s="559"/>
      <c r="Q13" s="559"/>
      <c r="R13" s="559"/>
      <c r="S13" s="563"/>
      <c r="T13" s="563"/>
      <c r="U13" s="563"/>
      <c r="V13" s="466"/>
      <c r="W13" s="466"/>
      <c r="X13" s="466"/>
      <c r="Y13" s="546"/>
      <c r="AA13"/>
      <c r="AB13"/>
      <c r="AC13"/>
      <c r="AD13"/>
      <c r="AE13"/>
      <c r="AF13"/>
      <c r="AG13"/>
      <c r="AH13"/>
      <c r="AI13"/>
      <c r="AJ13"/>
      <c r="AK13"/>
    </row>
    <row r="14" spans="1:37" ht="24" customHeight="1" thickBot="1" x14ac:dyDescent="0.3">
      <c r="A14" s="548"/>
      <c r="B14" s="551"/>
      <c r="C14" s="554"/>
      <c r="D14" s="73" t="s">
        <v>40</v>
      </c>
      <c r="E14" s="265">
        <v>0</v>
      </c>
      <c r="F14" s="130">
        <f>+[2]INVERSIÓN!S18</f>
        <v>8554100</v>
      </c>
      <c r="G14" s="130">
        <f>+[2]INVERSIÓN!U18</f>
        <v>8554100</v>
      </c>
      <c r="H14" s="130"/>
      <c r="I14" s="130"/>
      <c r="J14" s="130">
        <f>+[2]INVERSIÓN!AK18</f>
        <v>8554100</v>
      </c>
      <c r="K14" s="130">
        <f>+[2]INVERSIÓN!AL18</f>
        <v>8554100</v>
      </c>
      <c r="L14" s="130">
        <f>+[2]INVERSIÓN!AM18</f>
        <v>0</v>
      </c>
      <c r="M14" s="130">
        <f>+[2]INVERSIÓN!AN18</f>
        <v>0</v>
      </c>
      <c r="N14" s="557"/>
      <c r="O14" s="560"/>
      <c r="P14" s="560"/>
      <c r="Q14" s="560"/>
      <c r="R14" s="560"/>
      <c r="S14" s="564"/>
      <c r="T14" s="564"/>
      <c r="U14" s="564"/>
      <c r="V14" s="544"/>
      <c r="W14" s="544"/>
      <c r="X14" s="544"/>
      <c r="Y14" s="547"/>
      <c r="AA14"/>
      <c r="AB14"/>
      <c r="AC14"/>
      <c r="AD14"/>
      <c r="AE14"/>
      <c r="AF14"/>
      <c r="AG14"/>
      <c r="AH14"/>
      <c r="AI14"/>
      <c r="AJ14"/>
      <c r="AK14"/>
    </row>
    <row r="15" spans="1:37" ht="29.45" customHeight="1" x14ac:dyDescent="0.25">
      <c r="A15" s="548">
        <v>3</v>
      </c>
      <c r="B15" s="549" t="s">
        <v>158</v>
      </c>
      <c r="C15" s="552" t="s">
        <v>109</v>
      </c>
      <c r="D15" s="75" t="s">
        <v>37</v>
      </c>
      <c r="E15" s="124">
        <f>+[2]INVERSIÓN!H21</f>
        <v>10</v>
      </c>
      <c r="F15" s="124">
        <f>+[2]INVERSIÓN!S21</f>
        <v>2</v>
      </c>
      <c r="G15" s="262">
        <f>+[2]INVERSIÓN!U21</f>
        <v>2</v>
      </c>
      <c r="H15" s="124"/>
      <c r="I15" s="124"/>
      <c r="J15" s="131">
        <f>+[2]INVERSIÓN!AK21</f>
        <v>0.5</v>
      </c>
      <c r="K15" s="131">
        <f>+[2]INVERSIÓN!AL21</f>
        <v>1</v>
      </c>
      <c r="L15" s="131">
        <f>+[2]INVERSIÓN!AM21</f>
        <v>0</v>
      </c>
      <c r="M15" s="132">
        <f>+[2]INVERSIÓN!AN21</f>
        <v>0</v>
      </c>
      <c r="N15" s="555" t="s">
        <v>109</v>
      </c>
      <c r="O15" s="558" t="s">
        <v>160</v>
      </c>
      <c r="P15" s="558" t="s">
        <v>160</v>
      </c>
      <c r="Q15" s="558" t="s">
        <v>160</v>
      </c>
      <c r="R15" s="558" t="s">
        <v>159</v>
      </c>
      <c r="S15" s="562" t="s">
        <v>201</v>
      </c>
      <c r="T15" s="562" t="s">
        <v>201</v>
      </c>
      <c r="U15" s="562" t="s">
        <v>201</v>
      </c>
      <c r="V15" s="520" t="s">
        <v>162</v>
      </c>
      <c r="W15" s="520" t="s">
        <v>162</v>
      </c>
      <c r="X15" s="520" t="s">
        <v>161</v>
      </c>
      <c r="Y15" s="545">
        <v>8181047</v>
      </c>
      <c r="AA15"/>
      <c r="AB15"/>
      <c r="AC15"/>
      <c r="AD15"/>
      <c r="AE15"/>
      <c r="AF15"/>
      <c r="AG15"/>
      <c r="AH15"/>
      <c r="AI15"/>
      <c r="AJ15"/>
      <c r="AK15"/>
    </row>
    <row r="16" spans="1:37" ht="29.45" customHeight="1" x14ac:dyDescent="0.25">
      <c r="A16" s="548"/>
      <c r="B16" s="550"/>
      <c r="C16" s="553"/>
      <c r="D16" s="74" t="s">
        <v>38</v>
      </c>
      <c r="E16" s="266">
        <f>+[2]INVERSIÓN!H22</f>
        <v>5394054447</v>
      </c>
      <c r="F16" s="124">
        <f>+[2]INVERSIÓN!S22</f>
        <v>1323082000</v>
      </c>
      <c r="G16" s="262">
        <f>+[2]INVERSIÓN!U22</f>
        <v>1323082000</v>
      </c>
      <c r="H16" s="124"/>
      <c r="I16" s="124"/>
      <c r="J16" s="124">
        <f>+[2]INVERSIÓN!AK22</f>
        <v>1059165000</v>
      </c>
      <c r="K16" s="124">
        <f>+[2]INVERSIÓN!AL22</f>
        <v>1059185400</v>
      </c>
      <c r="L16" s="124">
        <f>+[2]INVERSIÓN!AM22</f>
        <v>0</v>
      </c>
      <c r="M16" s="262">
        <f>+[2]INVERSIÓN!AN22</f>
        <v>0</v>
      </c>
      <c r="N16" s="556"/>
      <c r="O16" s="559"/>
      <c r="P16" s="559"/>
      <c r="Q16" s="559"/>
      <c r="R16" s="559"/>
      <c r="S16" s="563"/>
      <c r="T16" s="563"/>
      <c r="U16" s="563"/>
      <c r="V16" s="466"/>
      <c r="W16" s="466"/>
      <c r="X16" s="466"/>
      <c r="Y16" s="546"/>
      <c r="AA16"/>
      <c r="AB16"/>
      <c r="AC16"/>
      <c r="AD16"/>
      <c r="AE16"/>
      <c r="AF16"/>
      <c r="AG16"/>
      <c r="AH16"/>
      <c r="AI16"/>
      <c r="AJ16"/>
      <c r="AK16"/>
    </row>
    <row r="17" spans="1:37" ht="29.45" customHeight="1" x14ac:dyDescent="0.25">
      <c r="A17" s="548"/>
      <c r="B17" s="550"/>
      <c r="C17" s="553"/>
      <c r="D17" s="74" t="s">
        <v>39</v>
      </c>
      <c r="E17" s="263">
        <v>0</v>
      </c>
      <c r="F17" s="124">
        <f>+[2]INVERSIÓN!S23</f>
        <v>0</v>
      </c>
      <c r="G17" s="262">
        <f>+[2]INVERSIÓN!U23</f>
        <v>0</v>
      </c>
      <c r="H17" s="124"/>
      <c r="I17" s="124"/>
      <c r="J17" s="124">
        <f>+[2]INVERSIÓN!AK23</f>
        <v>0</v>
      </c>
      <c r="K17" s="124">
        <f>+[2]INVERSIÓN!AL23</f>
        <v>0</v>
      </c>
      <c r="L17" s="124">
        <f>+[2]INVERSIÓN!AM23</f>
        <v>0</v>
      </c>
      <c r="M17" s="262">
        <f>+[2]INVERSIÓN!AN23</f>
        <v>0</v>
      </c>
      <c r="N17" s="556"/>
      <c r="O17" s="559"/>
      <c r="P17" s="559"/>
      <c r="Q17" s="559"/>
      <c r="R17" s="559"/>
      <c r="S17" s="563"/>
      <c r="T17" s="563"/>
      <c r="U17" s="563"/>
      <c r="V17" s="466"/>
      <c r="W17" s="466"/>
      <c r="X17" s="466"/>
      <c r="Y17" s="546"/>
      <c r="AA17"/>
      <c r="AB17"/>
      <c r="AC17"/>
      <c r="AD17"/>
      <c r="AE17"/>
      <c r="AF17"/>
      <c r="AG17"/>
      <c r="AH17"/>
      <c r="AI17"/>
      <c r="AJ17"/>
      <c r="AK17"/>
    </row>
    <row r="18" spans="1:37" ht="29.45" customHeight="1" thickBot="1" x14ac:dyDescent="0.3">
      <c r="A18" s="548"/>
      <c r="B18" s="551"/>
      <c r="C18" s="554"/>
      <c r="D18" s="73" t="s">
        <v>40</v>
      </c>
      <c r="E18" s="265">
        <v>0</v>
      </c>
      <c r="F18" s="124">
        <f>+[2]INVERSIÓN!S24</f>
        <v>79725568</v>
      </c>
      <c r="G18" s="134">
        <f>+[2]INVERSIÓN!U24</f>
        <v>79581500</v>
      </c>
      <c r="H18" s="124"/>
      <c r="I18" s="124"/>
      <c r="J18" s="133">
        <f>+[2]INVERSIÓN!AK24</f>
        <v>68968933</v>
      </c>
      <c r="K18" s="133">
        <f>+[2]INVERSIÓN!AL24</f>
        <v>77325733</v>
      </c>
      <c r="L18" s="133">
        <f>+[2]INVERSIÓN!AM24</f>
        <v>0</v>
      </c>
      <c r="M18" s="134">
        <f>+[2]INVERSIÓN!AN24</f>
        <v>0</v>
      </c>
      <c r="N18" s="557"/>
      <c r="O18" s="560"/>
      <c r="P18" s="560"/>
      <c r="Q18" s="560"/>
      <c r="R18" s="560"/>
      <c r="S18" s="564"/>
      <c r="T18" s="564"/>
      <c r="U18" s="564"/>
      <c r="V18" s="544"/>
      <c r="W18" s="544"/>
      <c r="X18" s="544"/>
      <c r="Y18" s="547"/>
      <c r="AA18"/>
      <c r="AB18"/>
      <c r="AC18"/>
      <c r="AD18"/>
      <c r="AE18"/>
      <c r="AF18"/>
      <c r="AG18"/>
      <c r="AH18"/>
      <c r="AI18"/>
      <c r="AJ18"/>
      <c r="AK18"/>
    </row>
    <row r="19" spans="1:37" ht="24" customHeight="1" x14ac:dyDescent="0.25">
      <c r="A19" s="548">
        <v>4</v>
      </c>
      <c r="B19" s="549" t="s">
        <v>145</v>
      </c>
      <c r="C19" s="552" t="s">
        <v>109</v>
      </c>
      <c r="D19" s="76" t="s">
        <v>37</v>
      </c>
      <c r="E19" s="267">
        <f>+[2]INVERSIÓN!H27</f>
        <v>10</v>
      </c>
      <c r="F19" s="267">
        <f>+[2]INVERSIÓN!S27</f>
        <v>3</v>
      </c>
      <c r="G19" s="262">
        <f>+[2]INVERSIÓN!U27</f>
        <v>3</v>
      </c>
      <c r="H19" s="267"/>
      <c r="I19" s="267"/>
      <c r="J19" s="268">
        <f>+[2]INVERSIÓN!AK27</f>
        <v>0.64</v>
      </c>
      <c r="K19" s="268">
        <f>+[2]INVERSIÓN!AL27</f>
        <v>1.4</v>
      </c>
      <c r="L19" s="268">
        <f>+[2]INVERSIÓN!AM27</f>
        <v>0</v>
      </c>
      <c r="M19" s="268">
        <f>+[2]INVERSIÓN!AN27</f>
        <v>0</v>
      </c>
      <c r="N19" s="555" t="s">
        <v>109</v>
      </c>
      <c r="O19" s="558" t="s">
        <v>160</v>
      </c>
      <c r="P19" s="558" t="s">
        <v>160</v>
      </c>
      <c r="Q19" s="558" t="s">
        <v>160</v>
      </c>
      <c r="R19" s="558" t="s">
        <v>159</v>
      </c>
      <c r="S19" s="562" t="s">
        <v>201</v>
      </c>
      <c r="T19" s="562" t="s">
        <v>201</v>
      </c>
      <c r="U19" s="562" t="s">
        <v>201</v>
      </c>
      <c r="V19" s="520" t="s">
        <v>162</v>
      </c>
      <c r="W19" s="520" t="s">
        <v>162</v>
      </c>
      <c r="X19" s="520" t="s">
        <v>161</v>
      </c>
      <c r="Y19" s="545">
        <v>8181047</v>
      </c>
      <c r="AA19"/>
      <c r="AB19"/>
      <c r="AC19"/>
      <c r="AD19"/>
      <c r="AE19"/>
      <c r="AF19"/>
      <c r="AG19"/>
      <c r="AH19"/>
      <c r="AI19"/>
      <c r="AJ19"/>
      <c r="AK19"/>
    </row>
    <row r="20" spans="1:37" ht="24" customHeight="1" x14ac:dyDescent="0.25">
      <c r="A20" s="548"/>
      <c r="B20" s="550"/>
      <c r="C20" s="553"/>
      <c r="D20" s="74" t="s">
        <v>38</v>
      </c>
      <c r="E20" s="266">
        <f>+[2]INVERSIÓN!H28</f>
        <v>1103497977</v>
      </c>
      <c r="F20" s="266">
        <f>+[2]INVERSIÓN!S28</f>
        <v>229241000</v>
      </c>
      <c r="G20" s="262">
        <f>+[2]INVERSIÓN!U28</f>
        <v>229241000</v>
      </c>
      <c r="H20" s="266"/>
      <c r="I20" s="266"/>
      <c r="J20" s="266">
        <f>+[2]INVERSIÓN!AK28</f>
        <v>188910000</v>
      </c>
      <c r="K20" s="266">
        <f>+[2]INVERSIÓN!AL28</f>
        <v>188910000</v>
      </c>
      <c r="L20" s="266">
        <f>+[2]INVERSIÓN!AM28</f>
        <v>0</v>
      </c>
      <c r="M20" s="266">
        <f>+[2]INVERSIÓN!AN28</f>
        <v>0</v>
      </c>
      <c r="N20" s="556"/>
      <c r="O20" s="559"/>
      <c r="P20" s="559"/>
      <c r="Q20" s="559"/>
      <c r="R20" s="559"/>
      <c r="S20" s="563"/>
      <c r="T20" s="563"/>
      <c r="U20" s="563"/>
      <c r="V20" s="466"/>
      <c r="W20" s="466"/>
      <c r="X20" s="466"/>
      <c r="Y20" s="546"/>
      <c r="AA20"/>
      <c r="AB20"/>
      <c r="AC20"/>
      <c r="AD20"/>
      <c r="AE20"/>
      <c r="AF20"/>
      <c r="AG20"/>
      <c r="AH20"/>
      <c r="AI20"/>
      <c r="AJ20"/>
      <c r="AK20"/>
    </row>
    <row r="21" spans="1:37" ht="24" customHeight="1" x14ac:dyDescent="0.25">
      <c r="A21" s="548"/>
      <c r="B21" s="550"/>
      <c r="C21" s="553"/>
      <c r="D21" s="74" t="s">
        <v>39</v>
      </c>
      <c r="E21" s="263">
        <v>0</v>
      </c>
      <c r="F21" s="263">
        <f>+[2]INVERSIÓN!S29</f>
        <v>0</v>
      </c>
      <c r="G21" s="262">
        <f>+[2]INVERSIÓN!U29</f>
        <v>0</v>
      </c>
      <c r="H21" s="263"/>
      <c r="I21" s="263"/>
      <c r="J21" s="263">
        <f>+[2]INVERSIÓN!AK29</f>
        <v>0</v>
      </c>
      <c r="K21" s="263">
        <f>+[2]INVERSIÓN!AL29</f>
        <v>0</v>
      </c>
      <c r="L21" s="263">
        <f>+[2]INVERSIÓN!AM29</f>
        <v>0</v>
      </c>
      <c r="M21" s="263">
        <f>+[2]INVERSIÓN!AN29</f>
        <v>0</v>
      </c>
      <c r="N21" s="556"/>
      <c r="O21" s="559"/>
      <c r="P21" s="559"/>
      <c r="Q21" s="559"/>
      <c r="R21" s="559"/>
      <c r="S21" s="563"/>
      <c r="T21" s="563"/>
      <c r="U21" s="563"/>
      <c r="V21" s="466"/>
      <c r="W21" s="466"/>
      <c r="X21" s="466"/>
      <c r="Y21" s="546"/>
      <c r="AA21"/>
      <c r="AB21"/>
      <c r="AC21"/>
      <c r="AD21"/>
      <c r="AE21"/>
      <c r="AF21"/>
      <c r="AG21"/>
      <c r="AH21"/>
      <c r="AI21"/>
      <c r="AJ21"/>
      <c r="AK21"/>
    </row>
    <row r="22" spans="1:37" ht="24" customHeight="1" thickBot="1" x14ac:dyDescent="0.3">
      <c r="A22" s="548"/>
      <c r="B22" s="551"/>
      <c r="C22" s="554"/>
      <c r="D22" s="72" t="s">
        <v>40</v>
      </c>
      <c r="E22" s="265">
        <v>0</v>
      </c>
      <c r="F22" s="269">
        <f>+[2]INVERSIÓN!S30</f>
        <v>13967066</v>
      </c>
      <c r="G22" s="134">
        <f>+[2]INVERSIÓN!U30</f>
        <v>13967066</v>
      </c>
      <c r="H22" s="269"/>
      <c r="I22" s="269"/>
      <c r="J22" s="269">
        <f>+[2]INVERSIÓN!AK30</f>
        <v>13967066</v>
      </c>
      <c r="K22" s="269">
        <f>+[2]INVERSIÓN!AL30</f>
        <v>13967066</v>
      </c>
      <c r="L22" s="269">
        <f>+[2]INVERSIÓN!AM30</f>
        <v>0</v>
      </c>
      <c r="M22" s="269">
        <f>+[2]INVERSIÓN!AN30</f>
        <v>0</v>
      </c>
      <c r="N22" s="557"/>
      <c r="O22" s="560"/>
      <c r="P22" s="560"/>
      <c r="Q22" s="560"/>
      <c r="R22" s="560"/>
      <c r="S22" s="564"/>
      <c r="T22" s="564"/>
      <c r="U22" s="564"/>
      <c r="V22" s="544"/>
      <c r="W22" s="544"/>
      <c r="X22" s="544"/>
      <c r="Y22" s="547"/>
      <c r="AA22"/>
      <c r="AB22"/>
      <c r="AC22"/>
      <c r="AD22"/>
      <c r="AE22"/>
      <c r="AF22"/>
      <c r="AG22"/>
      <c r="AH22"/>
      <c r="AI22"/>
      <c r="AJ22"/>
      <c r="AK22"/>
    </row>
    <row r="23" spans="1:37" ht="34.9" customHeight="1" x14ac:dyDescent="0.25">
      <c r="A23" s="548">
        <v>5</v>
      </c>
      <c r="B23" s="549" t="s">
        <v>146</v>
      </c>
      <c r="C23" s="552" t="s">
        <v>109</v>
      </c>
      <c r="D23" s="76" t="s">
        <v>37</v>
      </c>
      <c r="E23" s="267">
        <f>+[2]INVERSIÓN!H33</f>
        <v>14</v>
      </c>
      <c r="F23" s="267">
        <f>+[2]INVERSIÓN!S33</f>
        <v>4</v>
      </c>
      <c r="G23" s="267">
        <f>+[2]INVERSIÓN!U33</f>
        <v>4</v>
      </c>
      <c r="H23" s="267"/>
      <c r="I23" s="267"/>
      <c r="J23" s="267">
        <f>+[2]INVERSIÓN!AK33</f>
        <v>1</v>
      </c>
      <c r="K23" s="267">
        <f>+[2]INVERSIÓN!AL33</f>
        <v>2</v>
      </c>
      <c r="L23" s="267">
        <f>+[2]INVERSIÓN!AM33</f>
        <v>0</v>
      </c>
      <c r="M23" s="267">
        <f>+[2]INVERSIÓN!AN33</f>
        <v>0</v>
      </c>
      <c r="N23" s="555" t="s">
        <v>109</v>
      </c>
      <c r="O23" s="558" t="s">
        <v>160</v>
      </c>
      <c r="P23" s="558" t="s">
        <v>160</v>
      </c>
      <c r="Q23" s="558" t="s">
        <v>160</v>
      </c>
      <c r="R23" s="558" t="s">
        <v>159</v>
      </c>
      <c r="S23" s="562" t="s">
        <v>201</v>
      </c>
      <c r="T23" s="562" t="s">
        <v>201</v>
      </c>
      <c r="U23" s="562" t="s">
        <v>201</v>
      </c>
      <c r="V23" s="520" t="s">
        <v>162</v>
      </c>
      <c r="W23" s="520" t="s">
        <v>162</v>
      </c>
      <c r="X23" s="520" t="s">
        <v>161</v>
      </c>
      <c r="Y23" s="545">
        <v>8181047</v>
      </c>
      <c r="AA23"/>
      <c r="AB23"/>
      <c r="AC23"/>
      <c r="AD23"/>
      <c r="AE23"/>
      <c r="AF23"/>
      <c r="AG23"/>
      <c r="AH23"/>
      <c r="AI23"/>
      <c r="AJ23"/>
      <c r="AK23"/>
    </row>
    <row r="24" spans="1:37" ht="34.9" customHeight="1" x14ac:dyDescent="0.25">
      <c r="A24" s="548"/>
      <c r="B24" s="550"/>
      <c r="C24" s="553"/>
      <c r="D24" s="74" t="s">
        <v>38</v>
      </c>
      <c r="E24" s="270">
        <f>+[2]INVERSIÓN!H34</f>
        <v>1926398020</v>
      </c>
      <c r="F24" s="270">
        <f>+[2]INVERSIÓN!S34</f>
        <v>437659000</v>
      </c>
      <c r="G24" s="270">
        <f>+[2]INVERSIÓN!U34</f>
        <v>437659000</v>
      </c>
      <c r="H24" s="270"/>
      <c r="I24" s="270"/>
      <c r="J24" s="270">
        <f>+[2]INVERSIÓN!AK34</f>
        <v>405935200</v>
      </c>
      <c r="K24" s="270">
        <f>+[2]INVERSIÓN!AL34</f>
        <v>405935200</v>
      </c>
      <c r="L24" s="270">
        <f>+[2]INVERSIÓN!AM34</f>
        <v>0</v>
      </c>
      <c r="M24" s="270">
        <f>+[2]INVERSIÓN!AN34</f>
        <v>0</v>
      </c>
      <c r="N24" s="556"/>
      <c r="O24" s="559"/>
      <c r="P24" s="559"/>
      <c r="Q24" s="559"/>
      <c r="R24" s="559"/>
      <c r="S24" s="563"/>
      <c r="T24" s="563"/>
      <c r="U24" s="563"/>
      <c r="V24" s="466"/>
      <c r="W24" s="466"/>
      <c r="X24" s="466"/>
      <c r="Y24" s="546"/>
      <c r="AA24"/>
      <c r="AB24"/>
      <c r="AC24"/>
      <c r="AD24"/>
      <c r="AE24"/>
      <c r="AF24"/>
      <c r="AG24"/>
      <c r="AH24"/>
      <c r="AI24"/>
      <c r="AJ24"/>
      <c r="AK24"/>
    </row>
    <row r="25" spans="1:37" ht="34.9" customHeight="1" x14ac:dyDescent="0.25">
      <c r="A25" s="548"/>
      <c r="B25" s="550"/>
      <c r="C25" s="553"/>
      <c r="D25" s="74" t="s">
        <v>39</v>
      </c>
      <c r="E25" s="263">
        <v>0</v>
      </c>
      <c r="F25" s="263">
        <f>+[2]INVERSIÓN!S35</f>
        <v>0</v>
      </c>
      <c r="G25" s="263">
        <f>+[2]INVERSIÓN!U35</f>
        <v>0</v>
      </c>
      <c r="H25" s="263"/>
      <c r="I25" s="263"/>
      <c r="J25" s="263">
        <f>+[2]INVERSIÓN!AK35</f>
        <v>0</v>
      </c>
      <c r="K25" s="263">
        <f>+[2]INVERSIÓN!AL35</f>
        <v>0</v>
      </c>
      <c r="L25" s="263">
        <f>+[2]INVERSIÓN!AM35</f>
        <v>0</v>
      </c>
      <c r="M25" s="263">
        <f>+[2]INVERSIÓN!AN35</f>
        <v>0</v>
      </c>
      <c r="N25" s="556"/>
      <c r="O25" s="559"/>
      <c r="P25" s="559"/>
      <c r="Q25" s="559"/>
      <c r="R25" s="559"/>
      <c r="S25" s="563"/>
      <c r="T25" s="563"/>
      <c r="U25" s="563"/>
      <c r="V25" s="466"/>
      <c r="W25" s="466"/>
      <c r="X25" s="466"/>
      <c r="Y25" s="546"/>
      <c r="AA25"/>
      <c r="AB25"/>
      <c r="AC25"/>
      <c r="AD25"/>
      <c r="AE25"/>
      <c r="AF25"/>
      <c r="AG25"/>
      <c r="AH25"/>
      <c r="AI25"/>
      <c r="AJ25"/>
      <c r="AK25"/>
    </row>
    <row r="26" spans="1:37" ht="34.9" customHeight="1" thickBot="1" x14ac:dyDescent="0.3">
      <c r="A26" s="548"/>
      <c r="B26" s="551"/>
      <c r="C26" s="554"/>
      <c r="D26" s="73" t="s">
        <v>40</v>
      </c>
      <c r="E26" s="265">
        <v>0</v>
      </c>
      <c r="F26" s="265">
        <f>+[2]INVERSIÓN!S36</f>
        <v>25113733</v>
      </c>
      <c r="G26" s="265">
        <f>+[2]INVERSIÓN!U36</f>
        <v>22986466</v>
      </c>
      <c r="H26" s="265"/>
      <c r="I26" s="265"/>
      <c r="J26" s="265">
        <f>+[2]INVERSIÓN!AK36</f>
        <v>22986466</v>
      </c>
      <c r="K26" s="265">
        <f>+[2]INVERSIÓN!AL36</f>
        <v>22986466</v>
      </c>
      <c r="L26" s="265">
        <f>+[2]INVERSIÓN!AM36</f>
        <v>0</v>
      </c>
      <c r="M26" s="265">
        <f>+[2]INVERSIÓN!AN36</f>
        <v>0</v>
      </c>
      <c r="N26" s="557"/>
      <c r="O26" s="560"/>
      <c r="P26" s="560"/>
      <c r="Q26" s="560"/>
      <c r="R26" s="560"/>
      <c r="S26" s="564"/>
      <c r="T26" s="564"/>
      <c r="U26" s="564"/>
      <c r="V26" s="544"/>
      <c r="W26" s="544"/>
      <c r="X26" s="544"/>
      <c r="Y26" s="547"/>
      <c r="AA26"/>
      <c r="AB26"/>
      <c r="AC26"/>
      <c r="AD26"/>
      <c r="AE26"/>
      <c r="AF26"/>
      <c r="AG26"/>
      <c r="AH26"/>
      <c r="AI26"/>
      <c r="AJ26"/>
      <c r="AK26"/>
    </row>
    <row r="27" spans="1:37" ht="41.45" customHeight="1" x14ac:dyDescent="0.25">
      <c r="A27" s="548">
        <v>6</v>
      </c>
      <c r="B27" s="566" t="s">
        <v>147</v>
      </c>
      <c r="C27" s="552" t="s">
        <v>109</v>
      </c>
      <c r="D27" s="75" t="s">
        <v>37</v>
      </c>
      <c r="E27" s="267">
        <f>+[2]INVERSIÓN!H39</f>
        <v>24</v>
      </c>
      <c r="F27" s="267">
        <f>+[2]INVERSIÓN!S39</f>
        <v>6</v>
      </c>
      <c r="G27" s="267">
        <f>+[2]INVERSIÓN!U39</f>
        <v>6</v>
      </c>
      <c r="H27" s="267"/>
      <c r="I27" s="267"/>
      <c r="J27" s="267">
        <f>+[2]INVERSIÓN!AK39</f>
        <v>1</v>
      </c>
      <c r="K27" s="267">
        <f>+[2]INVERSIÓN!AL39</f>
        <v>3</v>
      </c>
      <c r="L27" s="267">
        <f>+[2]INVERSIÓN!AM39</f>
        <v>0</v>
      </c>
      <c r="M27" s="267">
        <f>+[2]INVERSIÓN!AN39</f>
        <v>0</v>
      </c>
      <c r="N27" s="555" t="s">
        <v>109</v>
      </c>
      <c r="O27" s="558" t="s">
        <v>160</v>
      </c>
      <c r="P27" s="558" t="s">
        <v>160</v>
      </c>
      <c r="Q27" s="558" t="s">
        <v>160</v>
      </c>
      <c r="R27" s="558" t="s">
        <v>159</v>
      </c>
      <c r="S27" s="562" t="s">
        <v>201</v>
      </c>
      <c r="T27" s="562" t="s">
        <v>201</v>
      </c>
      <c r="U27" s="562" t="s">
        <v>201</v>
      </c>
      <c r="V27" s="520" t="s">
        <v>162</v>
      </c>
      <c r="W27" s="520" t="s">
        <v>162</v>
      </c>
      <c r="X27" s="520" t="s">
        <v>161</v>
      </c>
      <c r="Y27" s="545">
        <v>8181047</v>
      </c>
      <c r="AA27"/>
      <c r="AB27"/>
      <c r="AC27"/>
      <c r="AD27"/>
      <c r="AE27"/>
      <c r="AF27"/>
      <c r="AG27"/>
      <c r="AH27"/>
      <c r="AI27"/>
      <c r="AJ27"/>
      <c r="AK27"/>
    </row>
    <row r="28" spans="1:37" ht="41.45" customHeight="1" x14ac:dyDescent="0.25">
      <c r="A28" s="548"/>
      <c r="B28" s="567"/>
      <c r="C28" s="553"/>
      <c r="D28" s="74" t="s">
        <v>38</v>
      </c>
      <c r="E28" s="270">
        <f>+[2]INVERSIÓN!H40</f>
        <v>954446386</v>
      </c>
      <c r="F28" s="270">
        <f>+[2]INVERSIÓN!S40</f>
        <v>156788000</v>
      </c>
      <c r="G28" s="270">
        <f>+[2]INVERSIÓN!U40</f>
        <v>156788000</v>
      </c>
      <c r="H28" s="270"/>
      <c r="I28" s="270"/>
      <c r="J28" s="270">
        <f>+[2]INVERSIÓN!AK40</f>
        <v>93515000</v>
      </c>
      <c r="K28" s="270">
        <f>+[2]INVERSIÓN!AL40</f>
        <v>93515000</v>
      </c>
      <c r="L28" s="270">
        <f>+[2]INVERSIÓN!AM40</f>
        <v>0</v>
      </c>
      <c r="M28" s="270">
        <f>+[2]INVERSIÓN!AN40</f>
        <v>0</v>
      </c>
      <c r="N28" s="556"/>
      <c r="O28" s="559"/>
      <c r="P28" s="559"/>
      <c r="Q28" s="559"/>
      <c r="R28" s="559"/>
      <c r="S28" s="563"/>
      <c r="T28" s="563"/>
      <c r="U28" s="563"/>
      <c r="V28" s="466"/>
      <c r="W28" s="466"/>
      <c r="X28" s="466"/>
      <c r="Y28" s="546"/>
      <c r="AA28"/>
      <c r="AB28"/>
      <c r="AC28"/>
      <c r="AD28"/>
      <c r="AE28"/>
      <c r="AF28"/>
      <c r="AG28"/>
      <c r="AH28"/>
      <c r="AI28"/>
      <c r="AJ28"/>
      <c r="AK28"/>
    </row>
    <row r="29" spans="1:37" ht="41.45" customHeight="1" x14ac:dyDescent="0.25">
      <c r="A29" s="548"/>
      <c r="B29" s="567"/>
      <c r="C29" s="553"/>
      <c r="D29" s="74" t="s">
        <v>39</v>
      </c>
      <c r="E29" s="263">
        <v>0</v>
      </c>
      <c r="F29" s="263">
        <f>+[2]INVERSIÓN!S41</f>
        <v>0</v>
      </c>
      <c r="G29" s="263">
        <f>+[2]INVERSIÓN!U41</f>
        <v>0</v>
      </c>
      <c r="H29" s="263"/>
      <c r="I29" s="263"/>
      <c r="J29" s="263">
        <f>+[2]INVERSIÓN!AK41</f>
        <v>0</v>
      </c>
      <c r="K29" s="263">
        <f>+[2]INVERSIÓN!AL41</f>
        <v>0</v>
      </c>
      <c r="L29" s="263">
        <f>+[2]INVERSIÓN!AM41</f>
        <v>0</v>
      </c>
      <c r="M29" s="263">
        <f>+[2]INVERSIÓN!AN41</f>
        <v>0</v>
      </c>
      <c r="N29" s="556"/>
      <c r="O29" s="559"/>
      <c r="P29" s="559"/>
      <c r="Q29" s="559"/>
      <c r="R29" s="559"/>
      <c r="S29" s="563"/>
      <c r="T29" s="563"/>
      <c r="U29" s="563"/>
      <c r="V29" s="466"/>
      <c r="W29" s="466"/>
      <c r="X29" s="466"/>
      <c r="Y29" s="546"/>
      <c r="AA29"/>
      <c r="AB29"/>
      <c r="AC29"/>
      <c r="AD29"/>
      <c r="AE29"/>
      <c r="AF29"/>
      <c r="AG29"/>
      <c r="AH29"/>
      <c r="AI29"/>
      <c r="AJ29"/>
      <c r="AK29"/>
    </row>
    <row r="30" spans="1:37" ht="41.45" customHeight="1" thickBot="1" x14ac:dyDescent="0.3">
      <c r="A30" s="548"/>
      <c r="B30" s="568"/>
      <c r="C30" s="554"/>
      <c r="D30" s="73" t="s">
        <v>40</v>
      </c>
      <c r="E30" s="265">
        <v>0</v>
      </c>
      <c r="F30" s="265">
        <f>+[2]INVERSIÓN!S42</f>
        <v>14781100</v>
      </c>
      <c r="G30" s="265">
        <f>+[2]INVERSIÓN!U42</f>
        <v>14781100</v>
      </c>
      <c r="H30" s="265"/>
      <c r="I30" s="265"/>
      <c r="J30" s="265">
        <f>+[2]INVERSIÓN!AK42</f>
        <v>10614467</v>
      </c>
      <c r="K30" s="265">
        <f>+[2]INVERSIÓN!AL42</f>
        <v>10614467</v>
      </c>
      <c r="L30" s="265">
        <f>+[2]INVERSIÓN!AM42</f>
        <v>0</v>
      </c>
      <c r="M30" s="265">
        <f>+[2]INVERSIÓN!AN42</f>
        <v>0</v>
      </c>
      <c r="N30" s="557"/>
      <c r="O30" s="560"/>
      <c r="P30" s="560"/>
      <c r="Q30" s="560"/>
      <c r="R30" s="560"/>
      <c r="S30" s="564"/>
      <c r="T30" s="564"/>
      <c r="U30" s="564"/>
      <c r="V30" s="544"/>
      <c r="W30" s="544"/>
      <c r="X30" s="544"/>
      <c r="Y30" s="547"/>
      <c r="AA30"/>
      <c r="AB30"/>
      <c r="AC30"/>
      <c r="AD30"/>
      <c r="AE30"/>
      <c r="AF30"/>
      <c r="AG30"/>
      <c r="AH30"/>
      <c r="AI30"/>
      <c r="AJ30"/>
      <c r="AK30"/>
    </row>
    <row r="31" spans="1:37" ht="36.75" customHeight="1" x14ac:dyDescent="0.25">
      <c r="A31" s="524" t="s">
        <v>41</v>
      </c>
      <c r="B31" s="526"/>
      <c r="C31" s="526"/>
      <c r="D31" s="71" t="s">
        <v>108</v>
      </c>
      <c r="E31" s="127">
        <f>+E28+E24+E20+E16+E12+E8</f>
        <v>10504622634</v>
      </c>
      <c r="F31" s="127">
        <f>+F28+F24+F20+F16+F12+F8</f>
        <v>2300000000</v>
      </c>
      <c r="G31" s="127">
        <f>+G28+G24+G20+G16+G12+G8</f>
        <v>2300000000</v>
      </c>
      <c r="H31" s="127">
        <f>+H28+H24+H20+H16+H12+H8</f>
        <v>0</v>
      </c>
      <c r="I31" s="127">
        <f>+I28+I24+I20+I16+I12+I8</f>
        <v>0</v>
      </c>
      <c r="J31" s="127">
        <f t="shared" ref="J31:M31" si="0">+J28+J24+J20+J16+J12+J8</f>
        <v>1848515000</v>
      </c>
      <c r="K31" s="127">
        <f t="shared" si="0"/>
        <v>1848535400</v>
      </c>
      <c r="L31" s="127">
        <f t="shared" si="0"/>
        <v>0</v>
      </c>
      <c r="M31" s="127">
        <f t="shared" si="0"/>
        <v>0</v>
      </c>
      <c r="N31" s="571"/>
      <c r="O31" s="572"/>
      <c r="P31" s="572"/>
      <c r="Q31" s="572"/>
      <c r="R31" s="573"/>
      <c r="S31" s="572"/>
      <c r="T31" s="572"/>
      <c r="U31" s="572"/>
      <c r="V31" s="572"/>
      <c r="W31" s="572"/>
      <c r="X31" s="572"/>
      <c r="Y31" s="574"/>
      <c r="AA31"/>
      <c r="AB31"/>
      <c r="AC31"/>
      <c r="AD31"/>
      <c r="AE31"/>
      <c r="AF31"/>
      <c r="AG31"/>
      <c r="AH31"/>
      <c r="AI31"/>
      <c r="AJ31"/>
      <c r="AK31"/>
    </row>
    <row r="32" spans="1:37" ht="30" customHeight="1" x14ac:dyDescent="0.25">
      <c r="A32" s="569"/>
      <c r="B32" s="570"/>
      <c r="C32" s="570"/>
      <c r="D32" s="70" t="s">
        <v>107</v>
      </c>
      <c r="E32" s="128">
        <f>+E30+E26+E22+E18+E14+E10</f>
        <v>0</v>
      </c>
      <c r="F32" s="128">
        <f>+F30+F26+F22+F18+F14+F10</f>
        <v>148104234</v>
      </c>
      <c r="G32" s="128">
        <f>+G30+G26+G22+G18+G14+G10</f>
        <v>145832899</v>
      </c>
      <c r="H32" s="128">
        <f>+H30+H26+H22+H18+H14+H10</f>
        <v>0</v>
      </c>
      <c r="I32" s="128">
        <f>+I30+I26+I22+I18+I14+I10</f>
        <v>0</v>
      </c>
      <c r="J32" s="128">
        <f t="shared" ref="J32:M32" si="1">+J30+J26+J22+J18+J14+J10</f>
        <v>131053699</v>
      </c>
      <c r="K32" s="128">
        <f t="shared" si="1"/>
        <v>139410499</v>
      </c>
      <c r="L32" s="128">
        <f t="shared" si="1"/>
        <v>0</v>
      </c>
      <c r="M32" s="128">
        <f t="shared" si="1"/>
        <v>0</v>
      </c>
      <c r="N32" s="575"/>
      <c r="O32" s="573"/>
      <c r="P32" s="573"/>
      <c r="Q32" s="573"/>
      <c r="R32" s="573"/>
      <c r="S32" s="573"/>
      <c r="T32" s="573"/>
      <c r="U32" s="573"/>
      <c r="V32" s="573"/>
      <c r="W32" s="573"/>
      <c r="X32" s="573"/>
      <c r="Y32" s="576"/>
      <c r="AA32"/>
      <c r="AB32"/>
      <c r="AC32"/>
      <c r="AD32"/>
      <c r="AE32"/>
      <c r="AF32"/>
      <c r="AG32"/>
      <c r="AH32"/>
      <c r="AI32"/>
      <c r="AJ32"/>
      <c r="AK32"/>
    </row>
    <row r="33" spans="1:37" ht="42.75" customHeight="1" thickBot="1" x14ac:dyDescent="0.3">
      <c r="A33" s="525"/>
      <c r="B33" s="527"/>
      <c r="C33" s="527"/>
      <c r="D33" s="69" t="s">
        <v>106</v>
      </c>
      <c r="E33" s="129">
        <f>+E31+E32</f>
        <v>10504622634</v>
      </c>
      <c r="F33" s="129">
        <f t="shared" ref="F33:M33" si="2">+F31+F32</f>
        <v>2448104234</v>
      </c>
      <c r="G33" s="129">
        <f t="shared" si="2"/>
        <v>2445832899</v>
      </c>
      <c r="H33" s="129">
        <f t="shared" si="2"/>
        <v>0</v>
      </c>
      <c r="I33" s="129">
        <f t="shared" si="2"/>
        <v>0</v>
      </c>
      <c r="J33" s="129">
        <f t="shared" si="2"/>
        <v>1979568699</v>
      </c>
      <c r="K33" s="129">
        <f t="shared" si="2"/>
        <v>1987945899</v>
      </c>
      <c r="L33" s="129">
        <f t="shared" si="2"/>
        <v>0</v>
      </c>
      <c r="M33" s="129">
        <f t="shared" si="2"/>
        <v>0</v>
      </c>
      <c r="N33" s="577"/>
      <c r="O33" s="578"/>
      <c r="P33" s="578"/>
      <c r="Q33" s="578"/>
      <c r="R33" s="578"/>
      <c r="S33" s="578"/>
      <c r="T33" s="578"/>
      <c r="U33" s="578"/>
      <c r="V33" s="578"/>
      <c r="W33" s="578"/>
      <c r="X33" s="578"/>
      <c r="Y33" s="579"/>
      <c r="AA33"/>
      <c r="AB33"/>
      <c r="AC33"/>
      <c r="AD33"/>
      <c r="AE33"/>
      <c r="AF33"/>
      <c r="AG33"/>
      <c r="AH33"/>
      <c r="AI33"/>
      <c r="AJ33"/>
      <c r="AK33"/>
    </row>
    <row r="34" spans="1:37" x14ac:dyDescent="0.25">
      <c r="G34" s="1"/>
      <c r="L34" s="4"/>
    </row>
    <row r="35" spans="1:37" ht="15.75" x14ac:dyDescent="0.25">
      <c r="B35" s="65"/>
      <c r="C35" s="65"/>
      <c r="D35" s="65"/>
      <c r="E35" s="1"/>
      <c r="F35" s="1"/>
      <c r="G35" s="1"/>
      <c r="H35" s="1"/>
      <c r="I35" s="1"/>
      <c r="J35" s="1"/>
      <c r="K35" s="1"/>
      <c r="L35" s="1"/>
      <c r="M35" s="1"/>
      <c r="N35" s="1"/>
      <c r="O35" s="1"/>
      <c r="P35" s="1"/>
      <c r="Q35" s="65"/>
      <c r="R35" s="65"/>
      <c r="S35" s="65"/>
      <c r="T35" s="65"/>
      <c r="U35" s="65"/>
      <c r="V35" s="580" t="s">
        <v>131</v>
      </c>
      <c r="W35" s="580"/>
      <c r="X35" s="580"/>
      <c r="Y35" s="580"/>
    </row>
    <row r="36" spans="1:37" ht="18" x14ac:dyDescent="0.25">
      <c r="B36" s="65"/>
      <c r="C36" s="65"/>
      <c r="D36" s="65"/>
      <c r="E36" s="1"/>
      <c r="F36" s="1"/>
      <c r="G36" s="1"/>
      <c r="H36" s="1"/>
      <c r="I36" s="1"/>
      <c r="J36" s="1"/>
      <c r="K36" s="1"/>
      <c r="L36" s="1"/>
      <c r="M36" s="1"/>
      <c r="N36" s="1"/>
      <c r="O36" s="1"/>
      <c r="P36" s="1"/>
      <c r="Q36" s="68"/>
      <c r="R36" s="68"/>
      <c r="S36" s="68"/>
      <c r="T36" s="65"/>
      <c r="U36" s="65"/>
      <c r="V36" s="67"/>
      <c r="W36" s="67"/>
      <c r="X36" s="67"/>
      <c r="Y36" s="67"/>
    </row>
    <row r="37" spans="1:37" ht="29.25" customHeight="1" x14ac:dyDescent="0.25">
      <c r="B37" s="65"/>
      <c r="C37" s="65"/>
      <c r="D37" s="65"/>
      <c r="E37" s="1"/>
      <c r="F37" s="1"/>
      <c r="G37" s="1"/>
      <c r="H37" s="1"/>
      <c r="I37" s="1"/>
      <c r="J37" s="1"/>
      <c r="K37" s="1"/>
      <c r="L37" s="1"/>
      <c r="M37" s="1"/>
      <c r="N37" s="1"/>
      <c r="O37" s="1"/>
      <c r="P37" s="1"/>
      <c r="Q37" s="66"/>
      <c r="R37" s="66"/>
      <c r="S37" s="66"/>
      <c r="T37" s="65"/>
      <c r="U37" s="65"/>
      <c r="V37" s="65"/>
      <c r="W37" s="65"/>
      <c r="X37" s="65"/>
      <c r="Y37" s="65"/>
    </row>
    <row r="38" spans="1:37" x14ac:dyDescent="0.25">
      <c r="B38" s="65"/>
      <c r="C38" s="65"/>
      <c r="D38" s="65"/>
      <c r="E38" s="1"/>
      <c r="F38" s="1"/>
      <c r="G38" s="1"/>
      <c r="H38" s="1"/>
      <c r="I38" s="1"/>
      <c r="J38" s="1"/>
      <c r="K38" s="1"/>
      <c r="L38" s="1"/>
      <c r="M38" s="1"/>
      <c r="N38" s="1"/>
      <c r="O38" s="1"/>
      <c r="P38" s="1"/>
      <c r="Q38" s="65"/>
      <c r="R38" s="65"/>
      <c r="S38" s="65"/>
      <c r="T38" s="65"/>
      <c r="U38" s="65"/>
      <c r="V38" s="65"/>
      <c r="W38" s="65"/>
      <c r="X38" s="65"/>
      <c r="Y38" s="65"/>
    </row>
    <row r="39" spans="1:37" ht="18" x14ac:dyDescent="0.25">
      <c r="B39" s="65"/>
      <c r="C39" s="65"/>
      <c r="D39" s="65"/>
      <c r="E39" s="1"/>
      <c r="F39" s="1"/>
      <c r="G39" s="1"/>
      <c r="H39" s="1"/>
      <c r="I39" s="1"/>
      <c r="J39" s="1"/>
      <c r="K39" s="1"/>
      <c r="L39" s="1"/>
      <c r="M39" s="1"/>
      <c r="N39" s="1"/>
      <c r="O39" s="1"/>
      <c r="P39" s="1"/>
      <c r="Q39" s="64"/>
      <c r="R39" s="64"/>
      <c r="S39" s="64"/>
      <c r="T39" s="64"/>
      <c r="U39" s="64"/>
      <c r="V39" s="67"/>
      <c r="W39" s="67"/>
      <c r="X39" s="67"/>
      <c r="Y39" s="67"/>
    </row>
    <row r="40" spans="1:37" ht="18" x14ac:dyDescent="0.25">
      <c r="B40" s="65"/>
      <c r="C40" s="65"/>
      <c r="D40" s="65"/>
      <c r="E40" s="1"/>
      <c r="F40" s="1"/>
      <c r="G40" s="1"/>
      <c r="H40" s="1"/>
      <c r="I40" s="1"/>
      <c r="J40" s="1"/>
      <c r="K40" s="1"/>
      <c r="L40" s="1"/>
      <c r="M40" s="1"/>
      <c r="N40" s="1"/>
      <c r="O40" s="1"/>
      <c r="P40" s="1"/>
      <c r="Q40" s="64"/>
      <c r="R40" s="64"/>
      <c r="S40" s="64"/>
      <c r="T40" s="64"/>
      <c r="U40" s="64"/>
      <c r="V40" s="66"/>
      <c r="W40" s="66"/>
      <c r="X40" s="66"/>
      <c r="Y40" s="66"/>
    </row>
    <row r="41" spans="1:37" ht="18" x14ac:dyDescent="0.25">
      <c r="B41" s="65"/>
      <c r="C41" s="65"/>
      <c r="D41" s="65"/>
      <c r="E41" s="1"/>
      <c r="F41" s="1"/>
      <c r="G41" s="1"/>
      <c r="H41" s="1"/>
      <c r="I41" s="1"/>
      <c r="J41" s="1"/>
      <c r="K41" s="1"/>
      <c r="L41" s="1"/>
      <c r="M41" s="1"/>
      <c r="N41" s="1"/>
      <c r="O41" s="1"/>
      <c r="P41" s="1"/>
      <c r="Q41" s="64"/>
      <c r="R41" s="64"/>
      <c r="S41" s="64"/>
      <c r="T41" s="64"/>
      <c r="U41" s="64"/>
      <c r="V41" s="64"/>
      <c r="W41" s="64"/>
      <c r="X41" s="64"/>
      <c r="Y41" s="64"/>
    </row>
    <row r="42" spans="1:37" x14ac:dyDescent="0.25">
      <c r="E42" s="1"/>
      <c r="F42" s="1"/>
      <c r="G42" s="1"/>
      <c r="H42" s="1"/>
      <c r="I42" s="1"/>
      <c r="J42" s="1"/>
      <c r="K42" s="1"/>
      <c r="L42" s="1"/>
      <c r="M42" s="1"/>
      <c r="N42" s="1"/>
      <c r="O42" s="1"/>
      <c r="P42" s="1"/>
    </row>
    <row r="43" spans="1:37" x14ac:dyDescent="0.25">
      <c r="E43" s="1"/>
      <c r="F43" s="1"/>
      <c r="G43" s="1"/>
      <c r="H43" s="1"/>
      <c r="I43" s="1"/>
      <c r="J43" s="1"/>
      <c r="K43" s="1"/>
      <c r="L43" s="1"/>
      <c r="M43" s="1"/>
      <c r="N43" s="1"/>
      <c r="O43" s="1"/>
      <c r="P43" s="1"/>
    </row>
    <row r="44" spans="1:37" x14ac:dyDescent="0.25">
      <c r="G44" s="1"/>
      <c r="H44" s="1"/>
      <c r="I44" s="1"/>
      <c r="J44" s="1"/>
      <c r="K44" s="1"/>
      <c r="L44" s="1"/>
    </row>
    <row r="45" spans="1:37" x14ac:dyDescent="0.25">
      <c r="G45" s="1"/>
      <c r="H45" s="1"/>
      <c r="I45" s="1"/>
      <c r="J45" s="1"/>
      <c r="K45" s="1"/>
      <c r="L45" s="1"/>
    </row>
    <row r="46" spans="1:37" x14ac:dyDescent="0.25">
      <c r="G46" s="1"/>
      <c r="H46" s="1"/>
      <c r="I46" s="1"/>
      <c r="J46" s="1"/>
      <c r="K46" s="1"/>
      <c r="L46" s="1"/>
    </row>
    <row r="47" spans="1:37" x14ac:dyDescent="0.25">
      <c r="G47" s="1"/>
      <c r="H47" s="1"/>
      <c r="I47" s="1"/>
      <c r="J47" s="1"/>
      <c r="K47" s="1"/>
      <c r="L47" s="1"/>
    </row>
    <row r="48" spans="1:37"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row r="1593" spans="7:12" x14ac:dyDescent="0.25">
      <c r="G1593" s="1"/>
      <c r="H1593" s="1"/>
      <c r="I1593" s="1"/>
      <c r="J1593" s="1"/>
      <c r="K1593" s="1"/>
      <c r="L1593" s="1"/>
    </row>
    <row r="1594" spans="7:12" x14ac:dyDescent="0.25">
      <c r="G1594" s="1"/>
      <c r="H1594" s="1"/>
      <c r="I1594" s="1"/>
      <c r="J1594" s="1"/>
      <c r="K1594" s="1"/>
      <c r="L1594" s="1"/>
    </row>
    <row r="1595" spans="7:12" x14ac:dyDescent="0.25">
      <c r="G1595" s="1"/>
      <c r="H1595" s="1"/>
      <c r="I1595" s="1"/>
      <c r="J1595" s="1"/>
      <c r="K1595" s="1"/>
      <c r="L1595" s="1"/>
    </row>
    <row r="1596" spans="7:12" x14ac:dyDescent="0.25">
      <c r="G1596" s="1"/>
      <c r="H1596" s="1"/>
      <c r="I1596" s="1"/>
      <c r="J1596" s="1"/>
      <c r="K1596" s="1"/>
      <c r="L1596" s="1"/>
    </row>
    <row r="1597" spans="7:12" x14ac:dyDescent="0.25">
      <c r="G1597" s="1"/>
      <c r="H1597" s="1"/>
      <c r="I1597" s="1"/>
      <c r="J1597" s="1"/>
      <c r="K1597" s="1"/>
      <c r="L1597" s="1"/>
    </row>
    <row r="1598" spans="7:12" x14ac:dyDescent="0.25">
      <c r="G1598" s="1"/>
      <c r="H1598" s="1"/>
      <c r="I1598" s="1"/>
      <c r="J1598" s="1"/>
      <c r="K1598" s="1"/>
      <c r="L1598" s="1"/>
    </row>
    <row r="1599" spans="7:12" x14ac:dyDescent="0.25">
      <c r="G1599" s="1"/>
      <c r="H1599" s="1"/>
      <c r="I1599" s="1"/>
      <c r="J1599" s="1"/>
      <c r="K1599" s="1"/>
      <c r="L1599" s="1"/>
    </row>
    <row r="1600" spans="7:12" x14ac:dyDescent="0.25">
      <c r="G1600" s="1"/>
      <c r="H1600" s="1"/>
      <c r="I1600" s="1"/>
      <c r="J1600" s="1"/>
      <c r="K1600" s="1"/>
      <c r="L1600" s="1"/>
    </row>
    <row r="1601" spans="7:12" x14ac:dyDescent="0.25">
      <c r="G1601" s="1"/>
      <c r="H1601" s="1"/>
      <c r="I1601" s="1"/>
      <c r="J1601" s="1"/>
      <c r="K1601" s="1"/>
      <c r="L1601" s="1"/>
    </row>
    <row r="1602" spans="7:12" x14ac:dyDescent="0.25">
      <c r="G1602" s="1"/>
      <c r="H1602" s="1"/>
      <c r="I1602" s="1"/>
      <c r="J1602" s="1"/>
      <c r="K1602" s="1"/>
      <c r="L1602" s="1"/>
    </row>
    <row r="1603" spans="7:12" x14ac:dyDescent="0.25">
      <c r="G1603" s="1"/>
      <c r="H1603" s="1"/>
      <c r="I1603" s="1"/>
      <c r="J1603" s="1"/>
      <c r="K1603" s="1"/>
      <c r="L1603" s="1"/>
    </row>
    <row r="1604" spans="7:12" x14ac:dyDescent="0.25">
      <c r="G1604" s="1"/>
      <c r="H1604" s="1"/>
      <c r="I1604" s="1"/>
      <c r="J1604" s="1"/>
      <c r="K1604" s="1"/>
      <c r="L1604" s="1"/>
    </row>
    <row r="1605" spans="7:12" x14ac:dyDescent="0.25">
      <c r="G1605" s="1"/>
      <c r="H1605" s="1"/>
      <c r="I1605" s="1"/>
      <c r="J1605" s="1"/>
      <c r="K1605" s="1"/>
      <c r="L1605" s="1"/>
    </row>
    <row r="1606" spans="7:12" x14ac:dyDescent="0.25">
      <c r="G1606" s="1"/>
      <c r="H1606" s="1"/>
      <c r="I1606" s="1"/>
      <c r="J1606" s="1"/>
      <c r="K1606" s="1"/>
      <c r="L1606" s="1"/>
    </row>
    <row r="1607" spans="7:12" x14ac:dyDescent="0.25">
      <c r="G1607" s="1"/>
      <c r="H1607" s="1"/>
      <c r="I1607" s="1"/>
      <c r="J1607" s="1"/>
      <c r="K1607" s="1"/>
      <c r="L1607" s="1"/>
    </row>
    <row r="1608" spans="7:12" x14ac:dyDescent="0.25">
      <c r="G1608" s="1"/>
      <c r="H1608" s="1"/>
      <c r="I1608" s="1"/>
      <c r="J1608" s="1"/>
      <c r="K1608" s="1"/>
      <c r="L1608" s="1"/>
    </row>
  </sheetData>
  <mergeCells count="113">
    <mergeCell ref="A31:C33"/>
    <mergeCell ref="N31:Y33"/>
    <mergeCell ref="V35:Y35"/>
    <mergeCell ref="R27:R30"/>
    <mergeCell ref="S27:S30"/>
    <mergeCell ref="T27:T30"/>
    <mergeCell ref="U27:U30"/>
    <mergeCell ref="V27:V30"/>
    <mergeCell ref="W27:W30"/>
    <mergeCell ref="W23:W26"/>
    <mergeCell ref="X23:X26"/>
    <mergeCell ref="Y23:Y26"/>
    <mergeCell ref="A27:A30"/>
    <mergeCell ref="B27:B30"/>
    <mergeCell ref="C27:C30"/>
    <mergeCell ref="N27:N30"/>
    <mergeCell ref="O27:O30"/>
    <mergeCell ref="P27:P30"/>
    <mergeCell ref="Q27:Q30"/>
    <mergeCell ref="Q23:Q26"/>
    <mergeCell ref="R23:R26"/>
    <mergeCell ref="S23:S26"/>
    <mergeCell ref="T23:T26"/>
    <mergeCell ref="U23:U26"/>
    <mergeCell ref="V23:V26"/>
    <mergeCell ref="A23:A26"/>
    <mergeCell ref="B23:B26"/>
    <mergeCell ref="C23:C26"/>
    <mergeCell ref="N23:N26"/>
    <mergeCell ref="O23:O26"/>
    <mergeCell ref="P23:P26"/>
    <mergeCell ref="X27:X30"/>
    <mergeCell ref="Y27:Y30"/>
    <mergeCell ref="X19:X22"/>
    <mergeCell ref="Y19:Y22"/>
    <mergeCell ref="Y15:Y18"/>
    <mergeCell ref="A19:A22"/>
    <mergeCell ref="B19:B22"/>
    <mergeCell ref="C19:C22"/>
    <mergeCell ref="N19:N22"/>
    <mergeCell ref="O19:O22"/>
    <mergeCell ref="P19:P22"/>
    <mergeCell ref="Q19:Q22"/>
    <mergeCell ref="R19:R22"/>
    <mergeCell ref="S19:S22"/>
    <mergeCell ref="S15:S18"/>
    <mergeCell ref="T15:T18"/>
    <mergeCell ref="U15:U18"/>
    <mergeCell ref="V15:V18"/>
    <mergeCell ref="W15:W18"/>
    <mergeCell ref="X15:X18"/>
    <mergeCell ref="S11:S14"/>
    <mergeCell ref="T11:T14"/>
    <mergeCell ref="U11:U14"/>
    <mergeCell ref="V11:V14"/>
    <mergeCell ref="W11:W14"/>
    <mergeCell ref="T19:T22"/>
    <mergeCell ref="U19:U22"/>
    <mergeCell ref="V19:V22"/>
    <mergeCell ref="W19:W22"/>
    <mergeCell ref="A15:A18"/>
    <mergeCell ref="B15:B18"/>
    <mergeCell ref="C15:C18"/>
    <mergeCell ref="N15:N18"/>
    <mergeCell ref="O15:O18"/>
    <mergeCell ref="P15:P18"/>
    <mergeCell ref="Q15:Q18"/>
    <mergeCell ref="R15:R18"/>
    <mergeCell ref="R11:R14"/>
    <mergeCell ref="W7:W10"/>
    <mergeCell ref="X7:X10"/>
    <mergeCell ref="Y7:Y10"/>
    <mergeCell ref="A11:A14"/>
    <mergeCell ref="B11:B14"/>
    <mergeCell ref="C11:C14"/>
    <mergeCell ref="N11:N14"/>
    <mergeCell ref="O11:O14"/>
    <mergeCell ref="P11:P14"/>
    <mergeCell ref="Q11:Q14"/>
    <mergeCell ref="Q7:Q10"/>
    <mergeCell ref="R7:R10"/>
    <mergeCell ref="S7:S10"/>
    <mergeCell ref="T7:T10"/>
    <mergeCell ref="U7:U10"/>
    <mergeCell ref="V7:V10"/>
    <mergeCell ref="A7:A10"/>
    <mergeCell ref="B7:B10"/>
    <mergeCell ref="C7:C10"/>
    <mergeCell ref="N7:N10"/>
    <mergeCell ref="O7:O10"/>
    <mergeCell ref="P7:P10"/>
    <mergeCell ref="X11:X14"/>
    <mergeCell ref="Y11:Y14"/>
    <mergeCell ref="R4:Y4"/>
    <mergeCell ref="A5:A6"/>
    <mergeCell ref="B5:B6"/>
    <mergeCell ref="C5:C6"/>
    <mergeCell ref="D5:D6"/>
    <mergeCell ref="E5:E6"/>
    <mergeCell ref="F5:I5"/>
    <mergeCell ref="J5:M5"/>
    <mergeCell ref="N5:R5"/>
    <mergeCell ref="S5:Y5"/>
    <mergeCell ref="A1:D4"/>
    <mergeCell ref="E1:Q1"/>
    <mergeCell ref="R1:Y1"/>
    <mergeCell ref="E2:Q2"/>
    <mergeCell ref="R2:Y2"/>
    <mergeCell ref="E3:F3"/>
    <mergeCell ref="G3:Q3"/>
    <mergeCell ref="R3:Y3"/>
    <mergeCell ref="E4:F4"/>
    <mergeCell ref="G4:Q4"/>
  </mergeCells>
  <dataValidations count="2">
    <dataValidation type="list" allowBlank="1" showInputMessage="1" showErrorMessage="1" sqref="O15 O11 N7:N30 V7:X7 O7 C19:C22 V11:X11 V15:X15 V19:X19 V23:X23 V27:X27" xr:uid="{BCD1FB8A-E877-4F04-856C-D4DDBCFA8FD5}">
      <formula1>#REF!</formula1>
    </dataValidation>
    <dataValidation type="list" allowBlank="1" showInputMessage="1" showErrorMessage="1" sqref="C23:C30" xr:uid="{86095790-B330-412C-912D-5A0769AE48B5}">
      <formula1>$R$31:$R$33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2014-02-14T15:16:27Z</cp:lastPrinted>
  <dcterms:created xsi:type="dcterms:W3CDTF">2010-03-25T16:40:43Z</dcterms:created>
  <dcterms:modified xsi:type="dcterms:W3CDTF">2018-08-29T14:57:24Z</dcterms:modified>
</cp:coreProperties>
</file>