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yulied.penaranda\Desktop\2019\Abril 2019\Plan de acción marzo 2019\Para Públicar\Plan de acción a marzo 2019\"/>
    </mc:Choice>
  </mc:AlternateContent>
  <xr:revisionPtr revIDLastSave="0" documentId="13_ncr:1_{B6CC49E2-A35B-4328-B105-50D43C1BB5DA}" xr6:coauthVersionLast="36" xr6:coauthVersionMax="36" xr10:uidLastSave="{00000000-0000-0000-0000-000000000000}"/>
  <bookViews>
    <workbookView xWindow="0" yWindow="0" windowWidth="20490" windowHeight="6645" tabRatio="494" xr2:uid="{00000000-000D-0000-FFFF-FFFF00000000}"/>
  </bookViews>
  <sheets>
    <sheet name="GESTIÓN" sheetId="5" r:id="rId1"/>
    <sheet name="INVERSIÓN" sheetId="6" r:id="rId2"/>
    <sheet name="ACTIVIDADES" sheetId="7" r:id="rId3"/>
    <sheet name="TERRITORIALIZACIÓN" sheetId="9" r:id="rId4"/>
  </sheets>
  <externalReferences>
    <externalReference r:id="rId5"/>
  </externalReferences>
  <definedNames>
    <definedName name="_xlnm._FilterDatabase" localSheetId="3" hidden="1">TERRITORIALIZACIÓN!$A$7:$Y$26</definedName>
    <definedName name="_xlnm.Print_Area" localSheetId="2">ACTIVIDADES!$A$1:$V$25</definedName>
    <definedName name="_xlnm.Print_Area" localSheetId="0">GESTIÓN!$A$1:$AW$19</definedName>
    <definedName name="_xlnm.Print_Area" localSheetId="1">INVERSIÓN!$A$1:$AU$41</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14" i="5" l="1"/>
  <c r="AR14" i="5"/>
  <c r="E21" i="9"/>
  <c r="E17" i="9"/>
  <c r="E13" i="9"/>
  <c r="E9" i="9"/>
  <c r="E24" i="9"/>
  <c r="E23" i="9"/>
  <c r="E19" i="9"/>
  <c r="E15" i="9"/>
  <c r="E11" i="9"/>
  <c r="E25" i="9"/>
  <c r="E26" i="9"/>
  <c r="E22" i="9"/>
  <c r="E20" i="9"/>
  <c r="E18" i="9"/>
  <c r="E16" i="9"/>
  <c r="E14" i="9"/>
  <c r="E12" i="9"/>
  <c r="E10" i="9"/>
  <c r="E8" i="9"/>
  <c r="AP33" i="6"/>
  <c r="AO33" i="6"/>
  <c r="AP32" i="6"/>
  <c r="AO32" i="6"/>
  <c r="AO31" i="6"/>
  <c r="AP29" i="6"/>
  <c r="AO29" i="6"/>
  <c r="AP28" i="6"/>
  <c r="AO28" i="6"/>
  <c r="H23" i="6"/>
  <c r="H27" i="6"/>
  <c r="AP27" i="6"/>
  <c r="AO27" i="6"/>
  <c r="AP26" i="6"/>
  <c r="AO26" i="6"/>
  <c r="AO25" i="6"/>
  <c r="AP23" i="6"/>
  <c r="AO23" i="6"/>
  <c r="AP22" i="6"/>
  <c r="AO22" i="6"/>
  <c r="AP21" i="6"/>
  <c r="AP20" i="6"/>
  <c r="AO21" i="6"/>
  <c r="AO20" i="6"/>
  <c r="AO19" i="6"/>
  <c r="H17" i="6"/>
  <c r="AP16" i="6"/>
  <c r="AO17" i="6"/>
  <c r="AO16" i="6"/>
  <c r="H13" i="6"/>
  <c r="H15" i="6"/>
  <c r="AP15" i="6"/>
  <c r="AP14" i="6"/>
  <c r="AO15" i="6"/>
  <c r="AO14" i="6"/>
  <c r="AO11" i="6"/>
  <c r="AO13" i="6"/>
  <c r="AO10" i="6"/>
  <c r="Y35" i="6"/>
  <c r="R34" i="6"/>
  <c r="H11" i="6"/>
  <c r="H29" i="6"/>
  <c r="H34" i="6"/>
  <c r="AP34" i="6"/>
  <c r="AO36" i="6"/>
  <c r="J26" i="9"/>
  <c r="H31" i="6"/>
  <c r="H25" i="6"/>
  <c r="H19" i="6"/>
  <c r="J25" i="9"/>
  <c r="F25" i="9"/>
  <c r="J24" i="9"/>
  <c r="H24" i="9"/>
  <c r="I24" i="9"/>
  <c r="H25" i="9"/>
  <c r="H26" i="9"/>
  <c r="I25" i="9"/>
  <c r="I26" i="9"/>
  <c r="H28" i="6"/>
  <c r="H22" i="6"/>
  <c r="H10" i="6"/>
  <c r="F23" i="9"/>
  <c r="F22" i="9"/>
  <c r="F21" i="9"/>
  <c r="F20" i="9"/>
  <c r="F19" i="9"/>
  <c r="F18" i="9"/>
  <c r="F17" i="9"/>
  <c r="F16" i="9"/>
  <c r="F15" i="9"/>
  <c r="F14" i="9"/>
  <c r="F13" i="9"/>
  <c r="F12" i="9"/>
  <c r="F11" i="9"/>
  <c r="F10" i="9"/>
  <c r="F9" i="9"/>
  <c r="F8" i="9"/>
  <c r="G24" i="9"/>
  <c r="G26" i="9"/>
  <c r="G25" i="9"/>
  <c r="J23" i="9"/>
  <c r="J22" i="9"/>
  <c r="J21" i="9"/>
  <c r="J20" i="9"/>
  <c r="J19" i="9"/>
  <c r="J18" i="9"/>
  <c r="J17" i="9"/>
  <c r="J16" i="9"/>
  <c r="J15" i="9"/>
  <c r="J14" i="9"/>
  <c r="J13" i="9"/>
  <c r="J12" i="9"/>
  <c r="J11" i="9"/>
  <c r="J10" i="9"/>
  <c r="J9" i="9"/>
  <c r="J8" i="9"/>
  <c r="AK16" i="6"/>
  <c r="AO35" i="6"/>
  <c r="AO34" i="6"/>
  <c r="AK35" i="6"/>
  <c r="AK33" i="6"/>
  <c r="AK32" i="6"/>
  <c r="AK27" i="6"/>
  <c r="AK26" i="6"/>
  <c r="AK21" i="6"/>
  <c r="AK20" i="6"/>
  <c r="AK15" i="6"/>
  <c r="AK14" i="6"/>
  <c r="Z33" i="6"/>
  <c r="Z32" i="6"/>
  <c r="Z27" i="6"/>
  <c r="Z26" i="6"/>
  <c r="Z21" i="6"/>
  <c r="Z20" i="6"/>
  <c r="Z15" i="6"/>
  <c r="Z14" i="6"/>
  <c r="F24" i="9"/>
  <c r="H20" i="6"/>
  <c r="H16" i="6"/>
  <c r="F26" i="9"/>
  <c r="T18" i="7"/>
  <c r="T16" i="7"/>
  <c r="T12" i="7"/>
  <c r="H21" i="6"/>
  <c r="AP17" i="6"/>
  <c r="H33" i="6"/>
  <c r="H32" i="6"/>
  <c r="H26" i="6"/>
  <c r="H14" i="6"/>
  <c r="AP11" i="6"/>
  <c r="AP10" i="6"/>
  <c r="Y33" i="6"/>
  <c r="Y32" i="6"/>
  <c r="Y27" i="6"/>
  <c r="Y26" i="6"/>
  <c r="Y21" i="6"/>
  <c r="Y20" i="6"/>
  <c r="Y15" i="6"/>
  <c r="Y14" i="6"/>
  <c r="AE33" i="6"/>
  <c r="AE32" i="6"/>
  <c r="AE27" i="6"/>
  <c r="AE26" i="6"/>
  <c r="AE20" i="6"/>
  <c r="AE17" i="6"/>
  <c r="AE21" i="6"/>
  <c r="AE15" i="6"/>
  <c r="AE14" i="6"/>
  <c r="I33" i="6"/>
  <c r="I32" i="6"/>
  <c r="I27" i="6"/>
  <c r="I26" i="6"/>
  <c r="I21" i="6"/>
  <c r="I20" i="6"/>
  <c r="I15" i="6"/>
  <c r="I14" i="6"/>
  <c r="L33" i="6"/>
  <c r="L32" i="6"/>
  <c r="L27" i="6"/>
  <c r="L26" i="6"/>
  <c r="L21" i="6"/>
  <c r="L20" i="6"/>
  <c r="L15" i="6"/>
  <c r="L14" i="6"/>
  <c r="K33" i="6"/>
  <c r="J33" i="6"/>
  <c r="K32" i="6"/>
  <c r="J32" i="6"/>
  <c r="K27" i="6"/>
  <c r="J27" i="6"/>
  <c r="K26" i="6"/>
  <c r="J26" i="6"/>
  <c r="K21" i="6"/>
  <c r="J21" i="6"/>
  <c r="K20" i="6"/>
  <c r="J20" i="6"/>
  <c r="K15" i="6"/>
  <c r="J15" i="6"/>
  <c r="K14" i="6"/>
  <c r="J14" i="6"/>
  <c r="AA36" i="6"/>
  <c r="S36" i="6"/>
  <c r="R35" i="6"/>
  <c r="R36" i="6"/>
  <c r="K36" i="6"/>
  <c r="AJ35" i="6"/>
  <c r="AI35" i="6"/>
  <c r="AH35" i="6"/>
  <c r="AG35" i="6"/>
  <c r="AF35" i="6"/>
  <c r="AE35" i="6"/>
  <c r="AD35" i="6"/>
  <c r="AC35" i="6"/>
  <c r="AB35" i="6"/>
  <c r="AA35" i="6"/>
  <c r="Z35" i="6"/>
  <c r="X35" i="6"/>
  <c r="W35" i="6"/>
  <c r="V35" i="6"/>
  <c r="U35" i="6"/>
  <c r="T35" i="6"/>
  <c r="S35" i="6"/>
  <c r="Q35" i="6"/>
  <c r="P35" i="6"/>
  <c r="O35" i="6"/>
  <c r="N35" i="6"/>
  <c r="M35" i="6"/>
  <c r="L35" i="6"/>
  <c r="K35" i="6"/>
  <c r="J35" i="6"/>
  <c r="AK34" i="6"/>
  <c r="AJ34" i="6"/>
  <c r="AJ36" i="6"/>
  <c r="AI34" i="6"/>
  <c r="AI36" i="6"/>
  <c r="AH34" i="6"/>
  <c r="AH36" i="6"/>
  <c r="AG34" i="6"/>
  <c r="AG36" i="6"/>
  <c r="AE34" i="6"/>
  <c r="AD34" i="6"/>
  <c r="AD36" i="6"/>
  <c r="AC34" i="6"/>
  <c r="AC36" i="6"/>
  <c r="AB34" i="6"/>
  <c r="AB36" i="6"/>
  <c r="AA34" i="6"/>
  <c r="Z34" i="6"/>
  <c r="Y34" i="6"/>
  <c r="Y36" i="6"/>
  <c r="X34" i="6"/>
  <c r="W34" i="6"/>
  <c r="W36" i="6"/>
  <c r="V34" i="6"/>
  <c r="V36" i="6"/>
  <c r="U34" i="6"/>
  <c r="U36" i="6"/>
  <c r="T34" i="6"/>
  <c r="T36" i="6"/>
  <c r="S34" i="6"/>
  <c r="Q34" i="6"/>
  <c r="Q36" i="6"/>
  <c r="P34" i="6"/>
  <c r="P36" i="6"/>
  <c r="O34" i="6"/>
  <c r="O36" i="6"/>
  <c r="N34" i="6"/>
  <c r="N36" i="6"/>
  <c r="M34" i="6"/>
  <c r="M36" i="6"/>
  <c r="L34" i="6"/>
  <c r="K34" i="6"/>
  <c r="J34" i="6"/>
  <c r="J36" i="6"/>
  <c r="W33" i="6"/>
  <c r="V33" i="6"/>
  <c r="U33" i="6"/>
  <c r="T33" i="6"/>
  <c r="S33" i="6"/>
  <c r="Q33" i="6"/>
  <c r="P33" i="6"/>
  <c r="O33" i="6"/>
  <c r="N33" i="6"/>
  <c r="M33" i="6"/>
  <c r="W32" i="6"/>
  <c r="V32" i="6"/>
  <c r="U32" i="6"/>
  <c r="T32" i="6"/>
  <c r="S32" i="6"/>
  <c r="Q32" i="6"/>
  <c r="P32" i="6"/>
  <c r="O32" i="6"/>
  <c r="N32" i="6"/>
  <c r="M32" i="6"/>
  <c r="W27" i="6"/>
  <c r="V27" i="6"/>
  <c r="U27" i="6"/>
  <c r="T27" i="6"/>
  <c r="S27" i="6"/>
  <c r="Q27" i="6"/>
  <c r="P27" i="6"/>
  <c r="O27" i="6"/>
  <c r="N27" i="6"/>
  <c r="M27" i="6"/>
  <c r="S26" i="6"/>
  <c r="Q26" i="6"/>
  <c r="P26" i="6"/>
  <c r="O26" i="6"/>
  <c r="N26" i="6"/>
  <c r="M26" i="6"/>
  <c r="W21" i="6"/>
  <c r="V21" i="6"/>
  <c r="U21" i="6"/>
  <c r="T21" i="6"/>
  <c r="S21" i="6"/>
  <c r="Q21" i="6"/>
  <c r="P21" i="6"/>
  <c r="O21" i="6"/>
  <c r="N21" i="6"/>
  <c r="M21" i="6"/>
  <c r="S20" i="6"/>
  <c r="Q20" i="6"/>
  <c r="P20" i="6"/>
  <c r="O20" i="6"/>
  <c r="N20" i="6"/>
  <c r="M20" i="6"/>
  <c r="AF34" i="6"/>
  <c r="AF36" i="6"/>
  <c r="W15" i="6"/>
  <c r="V15" i="6"/>
  <c r="U15" i="6"/>
  <c r="T15" i="6"/>
  <c r="S15" i="6"/>
  <c r="Q15" i="6"/>
  <c r="P15" i="6"/>
  <c r="O15" i="6"/>
  <c r="N15" i="6"/>
  <c r="M15" i="6"/>
  <c r="S14" i="6"/>
  <c r="Q14" i="6"/>
  <c r="P14" i="6"/>
  <c r="O14" i="6"/>
  <c r="N14" i="6"/>
  <c r="M14" i="6"/>
  <c r="I35" i="6"/>
  <c r="I34" i="6"/>
  <c r="E10" i="6"/>
  <c r="Z36" i="6"/>
  <c r="AK36" i="6"/>
  <c r="X36" i="6"/>
  <c r="H35" i="6"/>
  <c r="AE36" i="6"/>
  <c r="I36" i="6"/>
  <c r="L36" i="6"/>
  <c r="H36" i="6"/>
  <c r="S19" i="7"/>
  <c r="S18" i="7"/>
  <c r="S8" i="7"/>
  <c r="S9" i="7"/>
  <c r="S10" i="7"/>
  <c r="S11" i="7"/>
  <c r="S12" i="7"/>
  <c r="S13" i="7"/>
  <c r="S14" i="7"/>
  <c r="S15" i="7"/>
  <c r="S16" i="7"/>
  <c r="S17" i="7"/>
  <c r="T20" i="7"/>
  <c r="U2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V8" authorId="0" shapeId="0" xr:uid="{00000000-0006-0000-0200-000001000000}">
      <text>
        <r>
          <rPr>
            <b/>
            <sz val="9"/>
            <color indexed="81"/>
            <rFont val="Tahoma"/>
            <family val="2"/>
          </rPr>
          <t xml:space="preserve">YULIED.PENARANDA
Logros más representativos alcanzados durante el trimestre reportado.
</t>
        </r>
      </text>
    </comment>
  </commentList>
</comments>
</file>

<file path=xl/sharedStrings.xml><?xml version="1.0" encoding="utf-8"?>
<sst xmlns="http://schemas.openxmlformats.org/spreadsheetml/2006/main" count="401" uniqueCount="196">
  <si>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</si>
  <si>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</si>
  <si>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</si>
  <si>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</si>
  <si>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</si>
  <si>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</si>
  <si>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</si>
  <si>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</si>
  <si>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</si>
  <si>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</si>
  <si>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</si>
  <si>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</si>
  <si>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</si>
  <si>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</si>
  <si>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</si>
  <si>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</si>
  <si>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</si>
  <si>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</si>
  <si>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</si>
  <si>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</si>
  <si>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</si>
  <si>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</si>
  <si>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</si>
  <si>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</si>
  <si>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</si>
  <si>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</si>
  <si>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</si>
  <si>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</si>
  <si>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</si>
  <si>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</si>
  <si>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</si>
  <si>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</si>
  <si>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</si>
  <si>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</si>
  <si>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</si>
  <si>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</si>
  <si>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</si>
  <si>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</si>
  <si>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</si>
  <si>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</si>
  <si>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</si>
  <si>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</si>
  <si>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</si>
  <si>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</si>
  <si>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</si>
  <si>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</si>
  <si>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</si>
  <si>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</si>
  <si>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</si>
  <si>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</si>
  <si>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</si>
  <si>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</si>
  <si>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</si>
  <si>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</si>
  <si>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</si>
  <si>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</si>
  <si>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</si>
  <si>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</si>
  <si>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</si>
  <si>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</si>
  <si>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</si>
  <si>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</si>
  <si>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</si>
  <si>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</si>
  <si>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</si>
  <si>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</si>
  <si>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</si>
  <si>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</si>
  <si>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</si>
  <si>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</si>
  <si>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</si>
  <si>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</si>
  <si>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</si>
  <si>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</si>
  <si>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</si>
  <si>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</si>
  <si>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</si>
  <si>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</si>
  <si>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</si>
  <si>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</si>
  <si>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</si>
  <si>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</si>
  <si>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</si>
  <si>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</si>
  <si>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</si>
  <si>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</si>
  <si>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</si>
  <si>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</si>
  <si>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</si>
  <si>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</si>
  <si>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</si>
  <si>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</si>
  <si>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</si>
  <si>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</si>
  <si>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</si>
  <si>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</si>
  <si>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</si>
  <si>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</si>
  <si>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</si>
  <si>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</si>
  <si>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</si>
  <si>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TOTAL PRESUPUESTO</t>
  </si>
  <si>
    <t>TOTALES Rec. Reservas</t>
  </si>
  <si>
    <t>TOTALES Rec. Vigencia</t>
  </si>
  <si>
    <t>TOTAL RECURSOS VIGENCIA</t>
  </si>
  <si>
    <t>TOTAL MAGNITUD</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</si>
  <si>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</si>
  <si>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</si>
  <si>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</si>
  <si>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</si>
  <si>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</si>
  <si>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</si>
  <si>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</si>
  <si>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</si>
  <si>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</si>
  <si>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</si>
  <si>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</si>
  <si>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</si>
  <si>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</si>
  <si>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</si>
  <si>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</si>
  <si>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</si>
  <si>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</si>
  <si>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</si>
  <si>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</si>
  <si>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</si>
  <si>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</si>
  <si>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</si>
  <si>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</si>
  <si>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</si>
  <si>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</si>
  <si>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</si>
  <si>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</si>
  <si>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</si>
  <si>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</si>
  <si>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</si>
  <si>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</si>
  <si>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</si>
  <si>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PROGRAMACIÓN, ACTUALIZACIÓN Y SEGUIMIENTO DEL PLAN DE ACCIÓN
Actualización y seguimiento a territorialización de la inversión</t>
  </si>
  <si>
    <t>DIRECCIONAMIENTO ESTRATÉGICO</t>
  </si>
  <si>
    <t>DIRECCION DE PLANEACION Y SISTEMAS DE INFORMACION AMBIENTAL</t>
  </si>
  <si>
    <t>1030 - “GESTIÓN EFICIENTE CON EL USO Y APROPIACIÓN DE LAS TIC EN LA SDA"</t>
  </si>
  <si>
    <t xml:space="preserve">7 - Gobierno legítimo, fortalecimiento local y eficiencia </t>
  </si>
  <si>
    <t>42 - Transparencia, Gestión Pública y Servicio a la Ciudadanía</t>
  </si>
  <si>
    <t>GESTIÓN EFICIENTE CON EL USO Y APROPIACIÓN DE LAS TIC EN LA SDA</t>
  </si>
  <si>
    <t>Llevar a un 100% la implementación de las leyes 1712 de 2014 y 1474 de 2011</t>
  </si>
  <si>
    <t>% de avance en la implementación de las Leyes 1712 de 2014 y 1474 de 2011</t>
  </si>
  <si>
    <t>Porcentaje</t>
  </si>
  <si>
    <t>Suma</t>
  </si>
  <si>
    <t>INTEGRACIÓN ENTRE LOS SISTEMAS DE INFORMACIÓN</t>
  </si>
  <si>
    <t>INCREMENTAR  30%  LA INTEGRACIÓN DE LOS SISTEMAS DE INFORMACIÓN</t>
  </si>
  <si>
    <t xml:space="preserve">Suma </t>
  </si>
  <si>
    <t>IMPLEMENTACIÓN DE ESTÁNDARES DE TI</t>
  </si>
  <si>
    <t>INCREMENTAR  50% EN LA APLICACIÓN ESTÁNDARES Y BUENAS PRÁCTICAS PARA EL MANEJO DE INFORMACIÓN PRIORIZADOS</t>
  </si>
  <si>
    <t>INCREMENTAL</t>
  </si>
  <si>
    <t xml:space="preserve">DISPONER AL 100% LOS MECANISMOS DE TECNOLOGÍAS DE INFORMACIÓN REQUERIDOS POR LA SDA  PARA UNA ADECUADA IMPLEMENTACIÓN DE LAS LEYES 1474 DE 2011 Y 1712 DE 2014.
</t>
  </si>
  <si>
    <t>FORTALECIMIENTO DE  LA   INFRAESTRUCTURA DE TI</t>
  </si>
  <si>
    <t>RENOVAR 30% DE LA  INFRAESTRUCTURA TECNOLÓGICA Y DE COMUNICACIONES  PRIORIZADA</t>
  </si>
  <si>
    <t>185 - Fortalecimiento a la gestión pública efectiva y eficiente</t>
  </si>
  <si>
    <t>5, PONDERACIÓN HORIZONTAL AÑO: 2019</t>
  </si>
  <si>
    <t>INCREMENTAR EL 30% DE LA INTEGRACIÓN DE LOS SISTEMAS DE INFORMACIÓN</t>
  </si>
  <si>
    <t>DISPONER AL 100% LOS MECANISMOS DE TECNOLOGÍAS DE INFORMACIÓN REQUERIDOS POR LA SDA  PARA UNA ADECUADA IMPLEMENTACIÓN DE LAS LEYES 1474 DE 2011 Y 1712 DE 2014.</t>
  </si>
  <si>
    <t>RENOVAR EL 30%  INFRAESTRUCTURA TECNOLÓGICA Y DE COMUNICACIONES  PRIORIZADA</t>
  </si>
  <si>
    <t>X</t>
  </si>
  <si>
    <t>7, OBSERVACIONES AVANCE TRIMESTRE 1o  DE 2019</t>
  </si>
  <si>
    <t>Entidad</t>
  </si>
  <si>
    <t xml:space="preserve">Identificación y gestión de nuevos Datasets (conjunto de datos abiertos) para ser publicados en la plataforma Distrital y Nacional : 
      - Humedales (área)      
      - Cobertura vegetal en humedales      
      - Caminatas ecológicas
• Actualización en la plataforma Distrital y Nacional del Dataset:       
      - Localización del Inventario de Vallas de Bogotá enero      
      - Concentración de Material Particulado Inferior a 10 Micrómetros {PM10} Promedio Mensual por Estación 2018
      - Concentración de Material Particulado Inferior a 2.5 Micrómetros {PM2.5} Promedio Mensual por Estación 2018      
      - Activos de Información 2018      
     - Información reservada y clasificada 2018
• Monitoreo en la plataforma Distrital y Nacional de los siguientes datos abiertos: 
-Localización del Inventario de Vallas de Bogotá:                  | Visitas: 315 
-Registro de Activos de Información:                                      | Visitas: 166 
-Índice de Información Reservada y Clasificada:                   | Visitas:    99 
-Ubicación Áreas Protegidas POT:                                         | Visitas:    29 
-Localización Parques Ecológicos Distritales:                        | Visitas:   41 
-Ubicación Ronda Hidráulica:                                                  | Visitas:  31  
-Delimitación Corredor Ecológico Ronda:                               | Visitas:   49 
-Localización de las Estaciones Calidad del Aire en Bogotá: | Visitas:   79  
- Concentración de Material Particulado {PM10}:                   | Visitas:  10   
- Concentración de Material Particulado {PM2.5}:                  | Visitas:  25  
-  RFPP Cuenca Alta del Río Bogotá:                                     | Visitas:  4   
Se publicó toda la información solicitada por las dependencias: relacionada con la ley 1712 de transparencia y acceso a la información </t>
  </si>
  <si>
    <t>http://www.secretariadeambiente.gov.co/sipse/
http://69.175.75.147/ontracksdaProd/Login.aspx</t>
  </si>
  <si>
    <t>Mejorar la gestión tecnológica en la Entidad y por ende, en los servicios a los ciudadanos,  mediante la aplicación de estándares y buenas prácticas para el manejo de información, a través de la actualización y estructuración de procedimientos de TI.</t>
  </si>
  <si>
    <t>Actas de seguimiento: Acta del 04-03-2019 "Gestión PETI 2019".PDF
https://drive.google.com/drive/folders/1MiNzehFEP_CgCmHxjCgSroaga8RYOos1</t>
  </si>
  <si>
    <t>N/A</t>
  </si>
  <si>
    <t>Poder garantizar a la ciudadanía que se conectan a la red WIFI de la SDA, que se cuentan con equipos con protección, contra amenazas a la red y posibles fraudes informáticos</t>
  </si>
  <si>
    <t>Estudios Previos</t>
  </si>
  <si>
    <t>Posibilita a la ciudadanía estar informada sobre la gestión y los resultados desde la fuente principal de la SDA, le permite acceder a diferentes mecanismos para ejercer de mejor manera su derecho de la participación mediante el uso y apropiación de herramientas tecnológicas. Se difunden los temas estratégicos y la información pública de la SDA propendiendo por la corresponsabilidad, la transparencia y la integridad en la gestión pública</t>
  </si>
  <si>
    <t>:http://ambientebogota.gov.co/web/transparencia/inicio
Carpeta digital "Rendición de cuenta 2018"
http://ambientebogota.gov.co/web/transparencia/plan-de-rendicion-de-cuentas</t>
  </si>
  <si>
    <t xml:space="preserve">Identificación y gestión de nuevos Datasets (conjunto de datos abiertos) para ser publicados en la plataforma Distrital y Nacional : 
      - Humedales (área)      
      - Cobertura vegetal en humedales      
      - Caminatas ecológicas
• Actualización en la plataforma Distrital y Nacional del Dataset:       
      - Localización del Inventario de Vallas de Bogotá enero      
      - Concentración de Material Particulado Inferior a 10 Micrómetros {PM10} Promedio Mensual por Estación 2018
      - Concentración de Material Particulado Inferior a 2.5 Micrómetros {PM2.5} Promedio Mensual por Estación 2018      
      - Activos de Información 2018      
     - Información reservada y clasificada 2018
• Monitoreo en la plataforma Distrital y Nacional de los siguientes datos abiertos: 
-Localización del Inventario de Vallas de Bogotá:                  | Visitas: 315 
-Registro de Activos de Información:                                      | Visitas: 166 
-Índice de Información Reservada y Clasificada:                   | Visitas:    99 
-Ubicación Áreas Protegidas POT:                                         | Visitas:    29 
-Localización Parques Ecológicos Distritales:                        | Visitas:   41 
-Ubicación Ronda Hidráulica:                                                  | Visitas:  31  
-Delimitación Corredor Ecológico Ronda:                               | Visitas:   49 
-Localización de las Estaciones Calidad del Aire en Bogotá: | Visitas:   79  
- Concentración de Material Particulado {PM10}:                   | Visitas:  10   
- Concentración de Material Particulado {PM2.5}:                  | Visitas:  25  
-  RFPP Cuenca Alta del Río Bogotá:                                     | Visitas:  4   </t>
  </si>
  <si>
    <t>http://datosabiertos.bogota.gov.co/organization/sda</t>
  </si>
  <si>
    <t xml:space="preserve">DISTRITO CAPITAL </t>
  </si>
  <si>
    <t>N/D</t>
  </si>
  <si>
    <t>TODOS LOS GRUPOS</t>
  </si>
  <si>
    <t>NO IDENTIFICA GRU´POS ETNICOS</t>
  </si>
  <si>
    <t>Los ciudadanos pueden acceder a realizar trámites ambientales en línea y realizar liquidación de aquellos que tienen un costo de una manera segura y confiable, por medio de un usuario y contraseña asignado a la persona natural o jurídica que realiza la solicitud del trámite, reduciendo tiempos y evitando desplazamientos por parte de los usuarios. Con la sistematización de procedimientos ambientales de la SDA se contribuye a una atención de manera más ágil y oportuna, y que sus resultados se generen a través del uso de mecanismos digitales y electrónicos que mejoran el ambiente del D.C. y el fortalecimiento para la incorporación de la cultura del cero papel</t>
  </si>
  <si>
    <r>
      <rPr>
        <b/>
        <sz val="8"/>
        <rFont val="Arial"/>
        <family val="2"/>
      </rPr>
      <t>FOREST</t>
    </r>
    <r>
      <rPr>
        <sz val="8"/>
        <rFont val="Arial"/>
        <family val="2"/>
      </rPr>
      <t xml:space="preserve">: Se actualizaron los liquidadores por servicios ambientales con el nuevo salario mínimo legal vigente, IPC y valores de la Resolución de honorarios vigente de la SDA. Se actualizó el procedimiento de incautación fauna silvestre, se pasó a producción los formularios de ingresos y egresos de fauna silvestre, se actualizó el procedimiento de quejas para realizar identificación de respuesta parcial y final. En el proceso de sancionatorio se incluyó un nuevo documento para informe de criterios.
Web-service: SIPSE - FOREST se actualizó la regla de negocio para incluir contratos de la vigencia anterior y actual.
web service: SDQS - FOREST se identificaron e incluyeron nuevos escenarios en el registro de las peticiones con el fin de reducir las excepciones.
web service: FOREST - Empresa digitalizadora (Expedientes), se desarrolló un servicio para el cargue de documentos y metadata al sistema de información FOREST
web service: Para la implementación de la firma digital en el S.I. FOREST a través de la empresa Andess
</t>
    </r>
    <r>
      <rPr>
        <b/>
        <sz val="8"/>
        <rFont val="Arial"/>
        <family val="2"/>
      </rPr>
      <t>SIPSE</t>
    </r>
    <r>
      <rPr>
        <sz val="8"/>
        <rFont val="Arial"/>
        <family val="2"/>
      </rPr>
      <t xml:space="preserve">. Se realizó el cargue del plan de adquisiciones para la presente vigencia. Se realizó un análisis del flujo de la contratación donde se optimizaron las estaciones existentes. 
ONTRACK: Se creó reporte con la información de las visitas técnicas del grupo Residuos de Construcción y Demolición-RCD.
</t>
    </r>
    <r>
      <rPr>
        <b/>
        <sz val="8"/>
        <rFont val="Arial"/>
        <family val="2"/>
      </rPr>
      <t>SISTEMAS DE INFORMACIÓN GEOGRAFICA</t>
    </r>
    <r>
      <rPr>
        <sz val="8"/>
        <rFont val="Arial"/>
        <family val="2"/>
      </rPr>
      <t xml:space="preserve">: Se realizaron actualizaciones en los objetos gráficos a la temática de calidad del aire para disposición, acceso y uso de los diferentes usuarios y de la comunidad en general.
</t>
    </r>
    <r>
      <rPr>
        <b/>
        <sz val="8"/>
        <rFont val="Arial"/>
        <family val="2"/>
      </rPr>
      <t>VISOR GEOGRÁFICO-VGA</t>
    </r>
    <r>
      <rPr>
        <sz val="8"/>
        <rFont val="Arial"/>
        <family val="2"/>
      </rPr>
      <t xml:space="preserve">: Se realizó la actualización de oferta de datos abiertos en el VGA de producción, con actualización de la categoría de calidad del agua con la capa de Permisos de Ocupación de Cauce - desarrollo de la interfaz adaptable a dispositivos móviles, migración de las herramientas de cargue de datos geográficos desde fuentes de archivos, WMS y WFS. Se realizó la migración de la generación del reporte de descarga de datos abiertos. </t>
    </r>
  </si>
  <si>
    <t>•	Se está ejecutando el soporte y mantenimiento de las Base de Datos Oracle con la empresa Oracle de Colombia Ltda.
•	Se realizan permanentemente ajustes del sistema SIPSE, así como mantenimiento, ajuste y apoyo a los aplicativos de Nomina e Inventarios (SI Capital) a través de personal contratado para estas tareas.
•	Se ejecutó contrato para mantenimiento y actualización para el sistema de información Forest.
•	Se ejecutó contrato para mantenimiento y actualización para el sistema de información ONTRACK.</t>
  </si>
  <si>
    <t>	Seguridad de la información: Se dio inicio al proceso de evaluación de una herramienta tecnológica “Orquestador” la cual permitirá integrar las herramientas de seguridad de la información de la SDA.
	En ejecución del contrato establecido para la herramienta de detección de vulnerabilidades se llevaron a cabo ejercicios de análisis de Amenazas y Vulnerabilidades a diferentes software con los que cuenta la Entidad por medio de la herramienta Tenable Security Center Continuous View, mitigando los riesgos de posibles ataques.</t>
  </si>
  <si>
    <t>Se dispuso el mecanismo de TI (portal web de la SDA) publicando, con disponibilidad e integridad, la información relacionada con el informe de gestión de la SDA vigencia 2018, los planes de acción de los proyectos de inversión, el enlace que accede al Plan Anual de Adquisiciones en la plataforma SECOP y el Plan Anticorrupción y de Atención al Ciudadano, en la sección de transparencia y acceso a la información pública de la página web de la SDA, en cumplimiento del Artículo 73 y 74 de la Ley 1474 de 2011 Estatuto Anticorrupción. De igual forma, y según lo dispuesto en la Ley 1712 de 2014 se publicó con disponibilidad e integridad los siguientes documentos en la sección de transparencia y acceso a la información del portal web de la SDA referente a transparencia pasiva:
DPSIA: Plan anticorrupción 2019, mapa de riesgos 2019. Seguimiento Mapa de Riesgos Corrupción Cuatrimestre 3-2018 Rendición de cuentas 2018, informes de balance social, Plan de adecuación y sostenibilidad del MIPG
OCI: Plan Mejoramiento Contraloría 126PE01-PR08-F2 a 31-12-2018, Programa Anual de Auditorías Internas, informes de austeridad en el gasto, informe evaluación PQRS
SF: Estados Financieros a diciembre 31 de 2018 
DLA: Proyecto de Normativa: *Por medio de la cual se delimita el Corredor Ecológico de Ronda-CER del Canal Cundinamarca y se ordena su incorporación a la Estructura Ecológica Principal–EEP del Distrito Capital. *Por medio del cual se modifica el Decreto Distrital 109 de 2009 que establece la estructura de la Secretaría Distrital de Ambiente y se dictan otras disposiciones. 
SPPA: Reglamento interno e informe de gestión Comité intersectorial de coordinación Jurídica del sector Ambiente.
SGCD: Informe de Integridad
Con la finalidad de realizar la jornada de diálogo ciudadano y rendición de cuenta del Sector Ambiente, se dispuso un mecanismo electrónico en línea en las páginas web de las entidades del Sector Ambiente, para que los ciudadanos seleccionaran las temáticas de mayor interés sobre la rendición de cuenta. Se publicó información relacionada con la rendición de cuenta conforme a los lineamientos de la Veeduría Distrital en la Circular conjunta No. 01 de 2019, teniendo en cuenta la política de Gobierno Abierto y la normativa vigente: Ley 1474 de 2011, Ley 1712 de 2017 y Acuerdo 380 de 2009.</t>
  </si>
  <si>
    <t xml:space="preserve"> Para el presente trimestre se adelantaron las siguientes actividades:
*Se adelantó el proceso precontractual para el soporte y mantenimiento de la Mesa de Servicio de Aranda que se encuentra en operación y a través de la cual, se soporta la operación de los Servicios de TI de la Entidad. 
*Se adelantó el proceso precontractual para realizar la renovación del licenciamiento y soporte de los equipos de seguridad perimetral con los que cuenta en operación, en la actualidad la Entidad, con el fin de proteger los equipos, ante posibles ataques tanto internos como externos de la red de la SDA.
*Se adelantó el proceso precontractual para la adquisición de un servidor para restaurar las copias de seguridad de las máquinas virtuales las cuales se realizan a través de la herramienta de backups que se encuentra en operación en la actualidad tanto en la Sede principal como en el Data Center de la ETB.
*La Secretaria Distrital de Ambiente adquirió un Security Information and Event Management (SIEM) el cual permite monitorear en tiempo real accesos o comportamientos anómalos en la red de datos de la entidad y de esta forma detectar más rápidamente robos o perdida de la información interna y de la información del ciudadano que se encuentra alojada en nuestros servidores. En este contexto se desarrollaron por parte del proveedor capacitaciones y transferencias de conocimiento para el manejo, configuración y administración de la herramienta SIEM.
*A través de la Mesa de Servicios – Aranda, fueron solucionados el 88,43% del total de los casos registrados en dicha herramienta. (*Se monitorearon todos los servicios de misión crítica, que se encuentran en operación tanto en el datacenter de la ETB así como en el datacenter de la SDA a través de la herramienta CACTI  el cual nos permite medir en tiempo real los servicios que se encuentran operando.
*Se emitieron los conceptos técnicos de los nuevos requerimientos que fueron solicitados a través de comité de TIC´S: Servicios de Backup, Seguridad Perimetral, Soporte y mantenimiento Aranda y la actualización, soporte y configuración de la herramienta Tenable.</t>
  </si>
  <si>
    <t>1. DESARROLLAR Y REALIZAR AJUSTES Y/O NUEVAS FUNCIONALIDADES A LOS SISTEMAS DE INFORMACIÓN, ASÍ COMO EL FORTALECIMIENTO EN LOS MECANISMOS DE INTEGRACIÓN DE LOS MISMOS, DENTRO DEL PROCESO DE GESTIÓN DOCUMENTAL DE LA ENTIDAD</t>
  </si>
  <si>
    <t>2. SOPORTE, MANTENIMIENTOS Y ACTUALIZACIÓN DE HERRAMIENTAS INFORMÁTICAS</t>
  </si>
  <si>
    <t>3.DEFINIR, ACTUALIZAR, IMPLEMENTAR Y HACER SEGUIMIENTO A LOS PROCEDIMIENTOS DE TI NECESARIOS PARA APOYAR LA ESTRATEGIA, EL GOBIERNO Y LA GESTIÓN DE TI EN LA SDA</t>
  </si>
  <si>
    <t>4. DISEÑO E IMPLEMENTACIÓN DEL PLAN DE MEJORA CONTINUA DEL SGSI EN EL MARCO DEL MODELO DE SEGURIDAD Y PRIVACIDAD DE LA INFORMACIÓN</t>
  </si>
  <si>
    <t>5. GESTIONAR Y PUBLICAR DATOS EN FORMATO ABIERTO EN LAS PLATAFORMAS DISTRITAL Y NACIONAL, EN CUMPLIMIENTO DE LA LEY 1712 DE 2014</t>
  </si>
  <si>
    <t>6. INCREMENTAR Y MANTENER LAS CAPACIDADES DE INFRAESTRUCTURA Y LOS SERVICIOS TECNOLÓGICOS QUE INTERVIENEN EN LA CONTINUIDAD DE LOS SERVICIOS INSTITUCIONALES</t>
  </si>
  <si>
    <r>
      <rPr>
        <b/>
        <sz val="10"/>
        <rFont val="Calibri"/>
        <family val="2"/>
        <scheme val="minor"/>
      </rPr>
      <t>FOREST</t>
    </r>
    <r>
      <rPr>
        <sz val="10"/>
        <rFont val="Calibri"/>
        <family val="2"/>
        <scheme val="minor"/>
      </rPr>
      <t xml:space="preserve">: Se actualizaron los liquidadores por servicios ambientales con el nuevo salario mínimo legal vigente, IPC y valores de la Resolución de honorarios vigente de la SDA. Se actualizó el procedimiento de incautación fauna silvestre, se pasó a producción los formularios de ingresos y egresos de fauna silvestre, se actualizó el procedimiento de quejas para realizar identificación de respuesta parcial y final. En el proceso de sancionatorio se incluyó un nuevo documento para informe de criterios.
Web-service: SIPSE - FOREST se actualizó la regla de negocio para incluir contratos de la vigencia anterior y actual.
web service: SDQS - FOREST se identificaron e incluyeron nuevos escenarios en el registro de las peticiones con el fin de reducir las excepciones.
web service: FOREST - Empresa digitalizadora (Expedientes), se desarrolló un servicio para el cargue de documentos y metadata al sistema de información FOREST
web service: Para la implementación de la firma digital en el S.I. FOREST a través de la empresa Andess
</t>
    </r>
    <r>
      <rPr>
        <b/>
        <sz val="10"/>
        <rFont val="Calibri"/>
        <family val="2"/>
        <scheme val="minor"/>
      </rPr>
      <t>SIPSE</t>
    </r>
    <r>
      <rPr>
        <sz val="10"/>
        <rFont val="Calibri"/>
        <family val="2"/>
        <scheme val="minor"/>
      </rPr>
      <t xml:space="preserve">. Se realizó el cargue del plan de adquisiciones para la presente vigencia. Se realizó un análisis del flujo de la contratación donde se optimizaron las estaciones existentes. 
ONTRACK: Se creó reporte con la información de las visitas técnicas del grupo Residuos de Construcción y Demolición-RCD.
</t>
    </r>
    <r>
      <rPr>
        <b/>
        <sz val="10"/>
        <rFont val="Calibri"/>
        <family val="2"/>
        <scheme val="minor"/>
      </rPr>
      <t>SISTEMAS DE INFORMACIÓN GEOGRAFICA</t>
    </r>
    <r>
      <rPr>
        <sz val="10"/>
        <rFont val="Calibri"/>
        <family val="2"/>
        <scheme val="minor"/>
      </rPr>
      <t xml:space="preserve">: Se realizaron actualizaciones en los objetos gráficos a la temática de calidad del aire para disposición, acceso y uso de los diferentes usuarios y de la comunidad en general.
</t>
    </r>
    <r>
      <rPr>
        <b/>
        <sz val="10"/>
        <rFont val="Calibri"/>
        <family val="2"/>
        <scheme val="minor"/>
      </rPr>
      <t>VISOR GEOGRÁFICO-VGA</t>
    </r>
    <r>
      <rPr>
        <sz val="10"/>
        <rFont val="Calibri"/>
        <family val="2"/>
        <scheme val="minor"/>
      </rPr>
      <t xml:space="preserve">: Se realizó la actualización de oferta de datos abiertos en el VGA de producción, con actualización de la categoría de calidad del agua con la capa de Permisos de Ocupación de Cauce - desarrollo de la interfaz adaptable a dispositivos móviles, migración de las herramientas de cargue de datos geográficos desde fuentes de archivos, WMS y WFS. Se realizó la migración de la generación del reporte de descarga de datos abiertos.
</t>
    </r>
  </si>
  <si>
    <t>*En el cumplimiento del MRAE de MINTIC en cuanto a los dominios: Servicios tecnológicos y Estrategia de TI y en el proceso de adopción de buenas prácticas según ITIL, se identificó la necesidad de actualización de los procedimientos de TI: Gestión de la Capacidad de la Infraestructura de Tecnologías de la Información, con el fin de generar un Plan de Capacidad acorde a las necesidades de la Entidad, así como las acciones de mejora para darle solución a los hallazgos como resultados de la Auditoria Interna para el procedimiento de Manejo y Control de Registros Magnéticos (Backups), de igual forma la estructuración e implementación del proceso de Arquitectura Empresarial para la Entidad.
*En el Marco de los lineamientos dados por MinTIC, específicamente en lo establecido en el Dominio de estrategia de TI, se debe llevar a cabo de forma periódica un seguimiento al avance para cada uno de los proyectos de inversión contemplados en el PETI y su articulación con el PAA para el 2019, arrojando como resultado avances en los siguientes proyectos para el presente periodo:
•	P_1: Definición e implementación de la estrategia de TI para la SDA: Se contrataron las OPS necesarias para la gestión operativa de este proyecto. 
•	P_3: Definición, actualización e implementación de procedimientos de TI basados en las mejores prácticas de ITIL: Se identificó la necesidad de actualización de los procedimientos de TI: 
•	P_14: Análisis, Diseño e Implementación de un plan de Mantenimiento para la infraestructura tecnológica.: Se encuentran en entapa precontractual los procesos para renovación de la herramienta Tenable para análisis de vulnerabilidades. así como la renovación para el soporte a la mesa de servicio Aranda.
•	P_18: Gestión del Modelo de Seguridad y Privacidad de Información: Se encuentra en etapa precontractual el proceso para la renovación del licenciamiento y soporte de los equipos que conforman la solución de seguridad perimetral con la que cuenta en operación la SDA.
•	P_24: Diseño e implementación del modelo de gestión documental: Se encuentra en etapa precontractual la renovación para el soporte y actualización de los sistemas de información Ontrack y Forest</t>
  </si>
  <si>
    <t>•En el cumplimiento del MRAE de MINTIC en cuanto a los dominios: Servicios tecnológicos y Estrategia de TI y en el proceso de adopción de buenas prácticas según ITIL, se identificó la necesidad de actualización de los procedimientos de TI: Gestión de la Capacidad de la Infraestructura de Tecnologías de la Información, con el fin de generar un Plan de Capacidad acorde a las necesidades de la Entidad, así como las acciones de mejora para darle solución a los hallazgos como resultados de la Auditoria Interna para el procedimiento de Manejo y Control de Registros Magnéticos (Backups), de igual forma la estructuración e implementación del proceso de Arquitectura empresarial para la Entidad.
•En el Marco de los lineamientos dados por MinTIC, específicamente en los establecido en el Dominio de estrategia de TI, se debe llevar a cabo de forma periódica un seguimiento al avance para cada uno de los proyectos de inversión contemplados en el PETI y su articulación con el PAA para el 2019. Arrojando como resultado avances en los siguientes proyectos para el presente periodo
	P_1: Definición e implementación de la estrategia de TI para la SDA: Se contrataron las OPS necesarias para la gestión operativa de este proyecto. 
	P_3: Definición, actualización e implementación de procedimientos de TI basados en las mejores prácticas de ITIL: Se identificó la necesidad de actualización de los procedimientos de TI: 
	P_14: Análisis, Diseño e Implementación de un plan de Mantenimiento para la infraestructura tecnológica.: Se encuentran en entapa precontractual los procesos para renovación de la herramienta Tenable para análisis de vulnerabilidades. así como la renovación para el soporte a la mesa de servicio Aranda.
	P_18: Gestión del Modelo de Seguridad y Privacidad de Información: Se encuentra en etapa precontractual el proceso para la renovación del licenciamiento y soporte de los equipos que conforman la solución de seguridad perimetral con la que cuenta en operación la SDA.
	P_24: Diseño e implementación del modelo de gestión documental: Se encuentra en etapa precontractual la renovación para el soporte y actualización de los sistemas de información Ontrack y Forest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</si>
</sst>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_(* #,##0_);_(* \(#,##0\);_(* &quot;-&quot;??_);_(@_)"/>
    <numFmt numFmtId="176" formatCode="0.0000%"/>
  </numFmts>
  <fonts count="54"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7"/>
      <name val="Calibri"/>
      <family val="2"/>
      <scheme val="minor"/>
    </font>
    <font>
      <sz val="9"/>
      <color theme="1"/>
      <name val="Calibri"/>
      <family val="2"/>
      <scheme val="minor"/>
    </font>
    <font>
      <b/>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4"/>
      <name val="Arial"/>
      <family val="2"/>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7"/>
      <name val="Calibri"/>
      <family val="2"/>
      <scheme val="minor"/>
    </font>
    <font>
      <b/>
      <sz val="12"/>
      <color indexed="8"/>
      <name val="Arial"/>
      <family val="2"/>
    </font>
    <font>
      <b/>
      <sz val="14"/>
      <color indexed="8"/>
      <name val="Arial"/>
      <family val="2"/>
    </font>
    <font>
      <b/>
      <sz val="10"/>
      <color theme="1"/>
      <name val="Calibri"/>
      <family val="2"/>
      <scheme val="minor"/>
    </font>
    <font>
      <sz val="24"/>
      <name val="Arial"/>
      <family val="2"/>
    </font>
    <font>
      <sz val="9"/>
      <color theme="1"/>
      <name val="Arial"/>
      <family val="2"/>
    </font>
    <font>
      <b/>
      <sz val="9"/>
      <color theme="1"/>
      <name val="Arial"/>
      <family val="2"/>
    </font>
    <font>
      <sz val="10"/>
      <color theme="1"/>
      <name val="Arial"/>
      <family val="2"/>
    </font>
    <font>
      <sz val="11"/>
      <color rgb="FF000000"/>
      <name val="Arial"/>
      <family val="2"/>
    </font>
    <font>
      <sz val="10"/>
      <color rgb="FF000000"/>
      <name val="Calibri"/>
      <family val="2"/>
    </font>
    <font>
      <sz val="11"/>
      <name val="Calibri"/>
      <family val="2"/>
    </font>
    <font>
      <sz val="10"/>
      <name val="Calibri"/>
      <family val="2"/>
    </font>
    <font>
      <u/>
      <sz val="11"/>
      <color rgb="FF000000"/>
      <name val="Arial"/>
      <family val="2"/>
    </font>
    <font>
      <sz val="9"/>
      <name val="Calibri"/>
      <family val="2"/>
      <scheme val="minor"/>
    </font>
    <font>
      <sz val="10"/>
      <name val="Calibri"/>
      <family val="2"/>
      <scheme val="minor"/>
    </font>
    <font>
      <b/>
      <sz val="1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theme="1"/>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8">
    <xf numFmtId="0" fontId="0" fillId="0" borderId="0"/>
    <xf numFmtId="169" fontId="9" fillId="0" borderId="0" applyFont="0" applyFill="0" applyBorder="0" applyAlignment="0" applyProtection="0"/>
    <xf numFmtId="169" fontId="4" fillId="0" borderId="0" applyFont="0" applyFill="0" applyBorder="0" applyAlignment="0" applyProtection="0"/>
    <xf numFmtId="167" fontId="6" fillId="0" borderId="0" applyFont="0" applyFill="0" applyBorder="0" applyAlignment="0" applyProtection="0"/>
    <xf numFmtId="165" fontId="22"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2" fillId="0" borderId="0" applyFont="0" applyFill="0" applyBorder="0" applyAlignment="0" applyProtection="0"/>
    <xf numFmtId="173" fontId="13"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41" fontId="22" fillId="0" borderId="0" applyFont="0" applyFill="0" applyBorder="0" applyAlignment="0" applyProtection="0"/>
  </cellStyleXfs>
  <cellXfs count="508">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3"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0" fontId="4" fillId="3" borderId="0" xfId="16" applyFill="1" applyAlignment="1">
      <alignment vertical="center"/>
    </xf>
    <xf numFmtId="174" fontId="25" fillId="3" borderId="1" xfId="3" applyNumberFormat="1" applyFont="1" applyFill="1" applyBorder="1" applyAlignment="1">
      <alignment horizontal="center" vertical="center"/>
    </xf>
    <xf numFmtId="174" fontId="25" fillId="3" borderId="5" xfId="0" applyNumberFormat="1" applyFont="1" applyFill="1" applyBorder="1" applyAlignment="1">
      <alignment horizontal="center"/>
    </xf>
    <xf numFmtId="37" fontId="19" fillId="3" borderId="1" xfId="9"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19" fillId="3" borderId="1" xfId="0" applyFont="1" applyFill="1" applyBorder="1" applyAlignment="1">
      <alignment horizontal="right" vertical="center"/>
    </xf>
    <xf numFmtId="0" fontId="25" fillId="3" borderId="1" xfId="0" applyFont="1" applyFill="1" applyBorder="1" applyAlignment="1">
      <alignment horizontal="center" vertical="center"/>
    </xf>
    <xf numFmtId="174" fontId="25" fillId="3" borderId="1" xfId="0" applyNumberFormat="1" applyFont="1" applyFill="1" applyBorder="1" applyAlignment="1">
      <alignment horizontal="center" vertical="center"/>
    </xf>
    <xf numFmtId="3" fontId="18" fillId="3" borderId="1" xfId="10" applyNumberFormat="1" applyFont="1" applyFill="1" applyBorder="1" applyAlignment="1">
      <alignment horizontal="center" vertical="center" wrapText="1"/>
    </xf>
    <xf numFmtId="0" fontId="25" fillId="3" borderId="4" xfId="0" applyFont="1" applyFill="1" applyBorder="1" applyAlignment="1">
      <alignment horizontal="center" vertical="center"/>
    </xf>
    <xf numFmtId="3" fontId="18" fillId="3" borderId="5" xfId="10" applyNumberFormat="1" applyFont="1" applyFill="1" applyBorder="1" applyAlignment="1">
      <alignment horizontal="center" vertical="center" wrapText="1"/>
    </xf>
    <xf numFmtId="174" fontId="25" fillId="3" borderId="5" xfId="0" applyNumberFormat="1" applyFont="1" applyFill="1" applyBorder="1" applyAlignment="1">
      <alignment vertical="center"/>
    </xf>
    <xf numFmtId="174" fontId="25" fillId="3" borderId="1" xfId="0" applyNumberFormat="1" applyFont="1" applyFill="1" applyBorder="1" applyAlignment="1">
      <alignment vertical="center"/>
    </xf>
    <xf numFmtId="174" fontId="25" fillId="3" borderId="1" xfId="0" applyNumberFormat="1" applyFont="1" applyFill="1" applyBorder="1" applyAlignment="1">
      <alignment horizontal="center"/>
    </xf>
    <xf numFmtId="0" fontId="0" fillId="3" borderId="0" xfId="0" applyFill="1" applyBorder="1" applyAlignment="1">
      <alignment horizontal="center"/>
    </xf>
    <xf numFmtId="0" fontId="27" fillId="0" borderId="0" xfId="0" applyFont="1" applyFill="1" applyAlignment="1">
      <alignment horizontal="center" vertical="center"/>
    </xf>
    <xf numFmtId="0" fontId="5" fillId="3" borderId="0" xfId="0" applyFont="1" applyFill="1" applyBorder="1" applyAlignment="1">
      <alignment horizontal="center" vertical="center" wrapText="1"/>
    </xf>
    <xf numFmtId="0" fontId="28" fillId="3" borderId="0" xfId="0" applyFont="1" applyFill="1" applyBorder="1"/>
    <xf numFmtId="0" fontId="28" fillId="3" borderId="30" xfId="0" applyFont="1" applyFill="1" applyBorder="1"/>
    <xf numFmtId="3" fontId="18" fillId="3" borderId="5" xfId="0" applyNumberFormat="1" applyFont="1" applyFill="1" applyBorder="1" applyAlignment="1">
      <alignment horizontal="center" vertical="center" wrapText="1"/>
    </xf>
    <xf numFmtId="0" fontId="25" fillId="3" borderId="5" xfId="0" applyFont="1" applyFill="1" applyBorder="1" applyAlignment="1">
      <alignment horizontal="center" vertical="center"/>
    </xf>
    <xf numFmtId="174" fontId="25" fillId="3" borderId="5" xfId="3" applyNumberFormat="1" applyFont="1" applyFill="1" applyBorder="1" applyAlignment="1">
      <alignment horizontal="center" vertical="center"/>
    </xf>
    <xf numFmtId="174" fontId="26" fillId="0" borderId="4" xfId="0" applyNumberFormat="1" applyFont="1" applyFill="1" applyBorder="1" applyAlignment="1">
      <alignment vertical="center"/>
    </xf>
    <xf numFmtId="174" fontId="25" fillId="3" borderId="4" xfId="0" applyNumberFormat="1" applyFont="1" applyFill="1" applyBorder="1" applyAlignment="1">
      <alignment horizontal="center"/>
    </xf>
    <xf numFmtId="0" fontId="0" fillId="4" borderId="0" xfId="0" applyFill="1"/>
    <xf numFmtId="0" fontId="0" fillId="5" borderId="0" xfId="0" applyFill="1"/>
    <xf numFmtId="0" fontId="30" fillId="3" borderId="0" xfId="16" applyFont="1" applyFill="1" applyBorder="1" applyProtection="1">
      <protection locked="0"/>
    </xf>
    <xf numFmtId="0" fontId="0" fillId="3" borderId="0" xfId="0" applyFill="1" applyBorder="1"/>
    <xf numFmtId="0" fontId="31" fillId="3" borderId="0" xfId="16" applyFont="1" applyFill="1" applyBorder="1" applyAlignment="1" applyProtection="1">
      <alignment horizontal="center"/>
      <protection locked="0"/>
    </xf>
    <xf numFmtId="0" fontId="32" fillId="3" borderId="0" xfId="16" applyFont="1" applyFill="1" applyBorder="1" applyProtection="1">
      <protection locked="0"/>
    </xf>
    <xf numFmtId="3" fontId="17" fillId="0" borderId="2" xfId="0" applyNumberFormat="1" applyFont="1" applyFill="1" applyBorder="1" applyAlignment="1">
      <alignment horizontal="center" vertical="center" wrapText="1"/>
    </xf>
    <xf numFmtId="170" fontId="3" fillId="0" borderId="2"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70" fontId="3" fillId="0" borderId="1" xfId="0" applyNumberFormat="1" applyFont="1" applyFill="1" applyBorder="1" applyAlignment="1">
      <alignment horizontal="center" vertical="center" wrapText="1"/>
    </xf>
    <xf numFmtId="4" fontId="33" fillId="0" borderId="5" xfId="0" applyNumberFormat="1" applyFont="1" applyFill="1" applyBorder="1" applyAlignment="1">
      <alignment horizontal="center" vertical="center" wrapText="1"/>
    </xf>
    <xf numFmtId="170" fontId="33" fillId="0" borderId="1" xfId="0" applyNumberFormat="1" applyFont="1" applyFill="1" applyBorder="1" applyAlignment="1">
      <alignment horizontal="center" vertical="center"/>
    </xf>
    <xf numFmtId="1" fontId="33"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1" fontId="33" fillId="0" borderId="5" xfId="0" applyNumberFormat="1" applyFont="1" applyFill="1" applyBorder="1" applyAlignment="1">
      <alignment horizontal="center" vertical="center" wrapText="1"/>
    </xf>
    <xf numFmtId="1" fontId="17" fillId="0" borderId="5" xfId="0" applyNumberFormat="1" applyFont="1" applyFill="1" applyBorder="1" applyAlignment="1">
      <alignment horizontal="center" vertical="center" wrapText="1"/>
    </xf>
    <xf numFmtId="3" fontId="17" fillId="0" borderId="5" xfId="0" applyNumberFormat="1" applyFont="1" applyFill="1" applyBorder="1" applyAlignment="1">
      <alignment horizontal="center" vertical="center" wrapText="1"/>
    </xf>
    <xf numFmtId="0" fontId="34" fillId="0" borderId="0" xfId="0" applyFont="1" applyFill="1"/>
    <xf numFmtId="0" fontId="36" fillId="0" borderId="0" xfId="0" applyFont="1" applyFill="1"/>
    <xf numFmtId="0" fontId="5" fillId="5"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6" fillId="5" borderId="5"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protection locked="0"/>
    </xf>
    <xf numFmtId="0" fontId="16" fillId="5" borderId="3" xfId="0" applyFont="1" applyFill="1" applyBorder="1" applyAlignment="1" applyProtection="1">
      <alignment horizontal="left" vertical="center" wrapText="1"/>
      <protection locked="0"/>
    </xf>
    <xf numFmtId="0" fontId="16" fillId="5" borderId="4"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6" fillId="6" borderId="2" xfId="0" applyFont="1" applyFill="1" applyBorder="1" applyAlignment="1" applyProtection="1">
      <alignment horizontal="left" vertical="center" wrapText="1"/>
      <protection locked="0"/>
    </xf>
    <xf numFmtId="0" fontId="16" fillId="6" borderId="4" xfId="0" applyFont="1" applyFill="1" applyBorder="1" applyAlignment="1" applyProtection="1">
      <alignment horizontal="left" vertical="center" wrapText="1"/>
      <protection locked="0"/>
    </xf>
    <xf numFmtId="10" fontId="4"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0" fontId="15" fillId="5" borderId="4" xfId="16" applyFont="1" applyFill="1" applyBorder="1" applyAlignment="1">
      <alignment horizontal="center" vertical="center" textRotation="90" wrapText="1"/>
    </xf>
    <xf numFmtId="171" fontId="24" fillId="5" borderId="5" xfId="0" applyNumberFormat="1" applyFont="1" applyFill="1" applyBorder="1" applyAlignment="1">
      <alignment vertical="center"/>
    </xf>
    <xf numFmtId="171" fontId="24" fillId="5" borderId="3" xfId="0" applyNumberFormat="1" applyFont="1" applyFill="1" applyBorder="1" applyAlignment="1">
      <alignment vertical="center"/>
    </xf>
    <xf numFmtId="171" fontId="24" fillId="6" borderId="1" xfId="0" applyNumberFormat="1" applyFont="1" applyFill="1" applyBorder="1" applyAlignment="1">
      <alignment vertical="center"/>
    </xf>
    <xf numFmtId="0" fontId="2" fillId="5" borderId="58" xfId="16" applyFont="1" applyFill="1" applyBorder="1" applyAlignment="1">
      <alignment horizontal="center" vertical="center" wrapText="1"/>
    </xf>
    <xf numFmtId="171" fontId="24" fillId="6" borderId="4" xfId="0" applyNumberFormat="1" applyFont="1" applyFill="1" applyBorder="1" applyAlignment="1">
      <alignment vertical="center"/>
    </xf>
    <xf numFmtId="171" fontId="16" fillId="0" borderId="4" xfId="0" applyNumberFormat="1" applyFont="1" applyFill="1" applyBorder="1" applyAlignment="1">
      <alignment horizontal="center" vertical="center"/>
    </xf>
    <xf numFmtId="171" fontId="16" fillId="3" borderId="4" xfId="0" applyNumberFormat="1" applyFont="1" applyFill="1" applyBorder="1" applyAlignment="1">
      <alignment horizontal="center" vertical="center"/>
    </xf>
    <xf numFmtId="0" fontId="15" fillId="5" borderId="4" xfId="19" applyFont="1" applyFill="1" applyBorder="1" applyAlignment="1">
      <alignment horizontal="center" vertical="center" wrapText="1"/>
    </xf>
    <xf numFmtId="0" fontId="15" fillId="5" borderId="4" xfId="19" applyFont="1" applyFill="1" applyBorder="1" applyAlignment="1">
      <alignment horizontal="center" vertical="center"/>
    </xf>
    <xf numFmtId="0" fontId="15" fillId="5" borderId="12" xfId="19" applyFont="1" applyFill="1" applyBorder="1" applyAlignment="1">
      <alignment horizontal="center" vertical="center" wrapText="1"/>
    </xf>
    <xf numFmtId="0" fontId="15" fillId="5" borderId="40" xfId="19" applyFont="1" applyFill="1" applyBorder="1" applyAlignment="1">
      <alignment horizontal="center" vertical="center" wrapText="1"/>
    </xf>
    <xf numFmtId="0" fontId="21" fillId="5" borderId="5" xfId="19" applyFont="1" applyFill="1" applyBorder="1" applyAlignment="1">
      <alignment horizontal="left" vertical="center" wrapText="1"/>
    </xf>
    <xf numFmtId="0" fontId="21" fillId="5" borderId="4" xfId="19" applyFont="1" applyFill="1" applyBorder="1" applyAlignment="1">
      <alignment horizontal="left" vertical="center" wrapText="1"/>
    </xf>
    <xf numFmtId="0" fontId="21" fillId="5" borderId="59" xfId="19" applyFont="1" applyFill="1" applyBorder="1" applyAlignment="1">
      <alignment horizontal="left" vertical="center" wrapText="1"/>
    </xf>
    <xf numFmtId="0" fontId="21" fillId="5" borderId="61" xfId="19" applyFont="1" applyFill="1" applyBorder="1" applyAlignment="1">
      <alignment horizontal="left" vertical="center" wrapText="1"/>
    </xf>
    <xf numFmtId="0" fontId="21" fillId="6" borderId="60" xfId="19" applyFont="1" applyFill="1" applyBorder="1" applyAlignment="1">
      <alignment horizontal="left" vertical="center" wrapText="1"/>
    </xf>
    <xf numFmtId="0" fontId="21" fillId="6" borderId="1" xfId="19" applyFont="1" applyFill="1" applyBorder="1" applyAlignment="1">
      <alignment horizontal="left" vertical="center" wrapText="1"/>
    </xf>
    <xf numFmtId="0" fontId="29" fillId="0" borderId="0" xfId="0" applyFont="1" applyFill="1"/>
    <xf numFmtId="0" fontId="0" fillId="0" borderId="1" xfId="0" applyFill="1" applyBorder="1" applyAlignment="1">
      <alignment horizontal="center" vertical="center"/>
    </xf>
    <xf numFmtId="0" fontId="29" fillId="7" borderId="1" xfId="0" applyFont="1" applyFill="1" applyBorder="1" applyAlignment="1">
      <alignment horizontal="center" vertical="center"/>
    </xf>
    <xf numFmtId="0" fontId="41" fillId="7" borderId="1" xfId="0" applyFont="1" applyFill="1" applyBorder="1" applyAlignment="1">
      <alignment horizontal="center" vertical="center"/>
    </xf>
    <xf numFmtId="0" fontId="23" fillId="0" borderId="1" xfId="0" applyFont="1" applyFill="1" applyBorder="1" applyAlignment="1">
      <alignment horizontal="center" vertical="center"/>
    </xf>
    <xf numFmtId="0" fontId="29" fillId="3" borderId="0" xfId="0" applyFont="1" applyFill="1"/>
    <xf numFmtId="0" fontId="35" fillId="3" borderId="12" xfId="0" applyFont="1" applyFill="1" applyBorder="1" applyAlignment="1">
      <alignment horizontal="center" vertical="center" wrapText="1"/>
    </xf>
    <xf numFmtId="0" fontId="4" fillId="3" borderId="0" xfId="0" applyFont="1" applyFill="1"/>
    <xf numFmtId="0" fontId="12" fillId="3" borderId="0" xfId="0" applyFont="1" applyFill="1"/>
    <xf numFmtId="0" fontId="5" fillId="3" borderId="0" xfId="0" applyFont="1" applyFill="1" applyAlignment="1">
      <alignment horizontal="center"/>
    </xf>
    <xf numFmtId="174" fontId="0" fillId="3" borderId="0" xfId="0" applyNumberFormat="1" applyFill="1" applyAlignment="1">
      <alignment horizontal="center"/>
    </xf>
    <xf numFmtId="0" fontId="5" fillId="5" borderId="4" xfId="0" applyFont="1" applyFill="1" applyBorder="1" applyAlignment="1">
      <alignment horizontal="center" vertical="center" wrapText="1"/>
    </xf>
    <xf numFmtId="0" fontId="7" fillId="0" borderId="17" xfId="0" applyFont="1" applyBorder="1" applyAlignment="1">
      <alignment horizontal="center" vertical="center"/>
    </xf>
    <xf numFmtId="0" fontId="7" fillId="0" borderId="3" xfId="0" applyFont="1" applyBorder="1" applyAlignment="1">
      <alignment horizontal="justify" vertical="center" wrapText="1"/>
    </xf>
    <xf numFmtId="0" fontId="7" fillId="0" borderId="3" xfId="0" quotePrefix="1"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xf>
    <xf numFmtId="9" fontId="7" fillId="0" borderId="3" xfId="21" applyFont="1" applyBorder="1" applyAlignment="1">
      <alignment horizontal="center" vertical="center"/>
    </xf>
    <xf numFmtId="10" fontId="7" fillId="0" borderId="3" xfId="21" applyNumberFormat="1" applyFont="1" applyBorder="1" applyAlignment="1">
      <alignment horizontal="center" vertical="center"/>
    </xf>
    <xf numFmtId="9" fontId="28" fillId="0" borderId="1" xfId="24" applyFont="1" applyFill="1" applyBorder="1" applyAlignment="1">
      <alignment horizontal="center" vertical="center"/>
    </xf>
    <xf numFmtId="9" fontId="7" fillId="0" borderId="1" xfId="24" applyFont="1" applyBorder="1" applyAlignment="1">
      <alignment horizontal="center" vertical="center"/>
    </xf>
    <xf numFmtId="9" fontId="7" fillId="3" borderId="1" xfId="24" applyFont="1" applyFill="1" applyBorder="1" applyAlignment="1">
      <alignment horizontal="center" vertical="center"/>
    </xf>
    <xf numFmtId="9" fontId="7" fillId="0" borderId="1" xfId="24" applyFont="1" applyFill="1" applyBorder="1" applyAlignment="1">
      <alignment horizontal="center" vertical="center"/>
    </xf>
    <xf numFmtId="9" fontId="7" fillId="0" borderId="1" xfId="24" applyFont="1" applyFill="1" applyBorder="1" applyAlignment="1" applyProtection="1">
      <alignment horizontal="center" vertical="center"/>
      <protection locked="0"/>
    </xf>
    <xf numFmtId="10" fontId="7" fillId="0" borderId="3" xfId="24" applyNumberFormat="1" applyFont="1" applyBorder="1" applyAlignment="1">
      <alignment vertical="center"/>
    </xf>
    <xf numFmtId="9" fontId="18" fillId="3" borderId="5" xfId="24" applyFont="1" applyFill="1" applyBorder="1" applyAlignment="1">
      <alignment horizontal="center" vertical="center" wrapText="1"/>
    </xf>
    <xf numFmtId="37" fontId="18" fillId="3" borderId="1" xfId="10" applyNumberFormat="1" applyFont="1" applyFill="1" applyBorder="1" applyAlignment="1">
      <alignment horizontal="center" vertical="center"/>
    </xf>
    <xf numFmtId="0" fontId="18" fillId="8" borderId="1" xfId="0" applyFont="1" applyFill="1" applyBorder="1" applyAlignment="1">
      <alignment horizontal="center" vertical="center"/>
    </xf>
    <xf numFmtId="37" fontId="18" fillId="3" borderId="4" xfId="10" applyNumberFormat="1" applyFont="1" applyFill="1" applyBorder="1" applyAlignment="1">
      <alignment horizontal="center" vertical="center"/>
    </xf>
    <xf numFmtId="3" fontId="18" fillId="0" borderId="5" xfId="10" applyNumberFormat="1" applyFont="1" applyFill="1" applyBorder="1" applyAlignment="1">
      <alignment horizontal="center" vertical="center" wrapText="1"/>
    </xf>
    <xf numFmtId="4" fontId="18" fillId="3" borderId="5" xfId="0" applyNumberFormat="1" applyFont="1" applyFill="1" applyBorder="1" applyAlignment="1">
      <alignment horizontal="center" vertical="center" wrapText="1"/>
    </xf>
    <xf numFmtId="9" fontId="43" fillId="0" borderId="5" xfId="24" applyFont="1" applyFill="1" applyBorder="1" applyAlignment="1">
      <alignment horizontal="center" vertical="center" wrapText="1"/>
    </xf>
    <xf numFmtId="9" fontId="18" fillId="0" borderId="5" xfId="24" applyFont="1" applyFill="1" applyBorder="1" applyAlignment="1">
      <alignment horizontal="center" vertical="center" wrapText="1"/>
    </xf>
    <xf numFmtId="9" fontId="18" fillId="3" borderId="5" xfId="24" applyNumberFormat="1" applyFont="1" applyFill="1" applyBorder="1" applyAlignment="1">
      <alignment horizontal="center" vertical="center" wrapText="1"/>
    </xf>
    <xf numFmtId="9" fontId="18" fillId="3" borderId="51" xfId="24" applyFont="1" applyFill="1" applyBorder="1" applyAlignment="1">
      <alignment horizontal="center" vertical="center" wrapText="1"/>
    </xf>
    <xf numFmtId="174" fontId="43" fillId="0" borderId="1" xfId="5" applyNumberFormat="1" applyFont="1" applyFill="1" applyBorder="1" applyAlignment="1">
      <alignment horizontal="center" vertical="center"/>
    </xf>
    <xf numFmtId="4" fontId="18" fillId="3" borderId="1" xfId="10" applyNumberFormat="1" applyFont="1" applyFill="1" applyBorder="1" applyAlignment="1">
      <alignment horizontal="center" vertical="center"/>
    </xf>
    <xf numFmtId="174" fontId="43" fillId="0" borderId="8" xfId="5" applyNumberFormat="1" applyFont="1" applyFill="1" applyBorder="1" applyAlignment="1">
      <alignment horizontal="center" vertical="center"/>
    </xf>
    <xf numFmtId="3" fontId="18" fillId="3" borderId="1" xfId="10" applyNumberFormat="1" applyFont="1" applyFill="1" applyBorder="1" applyAlignment="1">
      <alignment horizontal="center" vertical="center"/>
    </xf>
    <xf numFmtId="3" fontId="18" fillId="0" borderId="1" xfId="10" applyNumberFormat="1" applyFont="1" applyFill="1" applyBorder="1" applyAlignment="1">
      <alignment horizontal="center" vertical="center"/>
    </xf>
    <xf numFmtId="3" fontId="43" fillId="0" borderId="1" xfId="5" applyNumberFormat="1" applyFont="1" applyFill="1" applyBorder="1" applyAlignment="1">
      <alignment horizontal="center" vertical="center"/>
    </xf>
    <xf numFmtId="37" fontId="19" fillId="3" borderId="1" xfId="10" applyNumberFormat="1" applyFont="1" applyFill="1" applyBorder="1" applyAlignment="1">
      <alignment horizontal="center" vertical="center"/>
    </xf>
    <xf numFmtId="0" fontId="43" fillId="0" borderId="1" xfId="0" applyFont="1" applyFill="1" applyBorder="1" applyAlignment="1">
      <alignment horizontal="center" vertical="center"/>
    </xf>
    <xf numFmtId="0" fontId="43" fillId="8" borderId="8" xfId="0" applyFont="1" applyFill="1" applyBorder="1" applyAlignment="1">
      <alignment horizontal="center" vertical="center"/>
    </xf>
    <xf numFmtId="0" fontId="43" fillId="8"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right" vertical="center"/>
    </xf>
    <xf numFmtId="3" fontId="43" fillId="0" borderId="1" xfId="0" applyNumberFormat="1" applyFont="1" applyFill="1" applyBorder="1" applyAlignment="1">
      <alignment horizontal="center" vertical="center"/>
    </xf>
    <xf numFmtId="37" fontId="18" fillId="0" borderId="1" xfId="10" applyNumberFormat="1" applyFont="1" applyFill="1" applyBorder="1" applyAlignment="1">
      <alignment horizontal="center" vertical="center"/>
    </xf>
    <xf numFmtId="174" fontId="43" fillId="0" borderId="1" xfId="5" applyNumberFormat="1" applyFont="1" applyFill="1" applyBorder="1" applyAlignment="1" applyProtection="1">
      <alignment horizontal="center" vertical="center"/>
      <protection locked="0"/>
    </xf>
    <xf numFmtId="4" fontId="18" fillId="3" borderId="1" xfId="10" applyNumberFormat="1" applyFont="1" applyFill="1" applyBorder="1" applyAlignment="1">
      <alignment horizontal="center" vertical="center" wrapText="1"/>
    </xf>
    <xf numFmtId="10" fontId="18" fillId="3" borderId="1" xfId="24" applyNumberFormat="1" applyFont="1" applyFill="1" applyBorder="1" applyAlignment="1">
      <alignment horizontal="center" vertical="center" wrapText="1"/>
    </xf>
    <xf numFmtId="9" fontId="18" fillId="3" borderId="1" xfId="24" applyFont="1" applyFill="1" applyBorder="1" applyAlignment="1">
      <alignment horizontal="center" vertical="center" wrapText="1"/>
    </xf>
    <xf numFmtId="4" fontId="18" fillId="3" borderId="4" xfId="10" applyNumberFormat="1" applyFont="1" applyFill="1" applyBorder="1" applyAlignment="1">
      <alignment horizontal="center" vertical="center"/>
    </xf>
    <xf numFmtId="3" fontId="18" fillId="3" borderId="4" xfId="10" applyNumberFormat="1" applyFont="1" applyFill="1" applyBorder="1" applyAlignment="1">
      <alignment horizontal="center" vertical="center"/>
    </xf>
    <xf numFmtId="37" fontId="19" fillId="3" borderId="4" xfId="10" applyNumberFormat="1" applyFont="1" applyFill="1" applyBorder="1" applyAlignment="1">
      <alignment horizontal="center" vertical="center"/>
    </xf>
    <xf numFmtId="10" fontId="18" fillId="3" borderId="5" xfId="24" applyNumberFormat="1" applyFont="1" applyFill="1" applyBorder="1" applyAlignment="1">
      <alignment horizontal="center" vertical="center" wrapText="1"/>
    </xf>
    <xf numFmtId="171" fontId="18" fillId="8" borderId="1" xfId="0" applyNumberFormat="1" applyFont="1" applyFill="1" applyBorder="1" applyAlignment="1">
      <alignment horizontal="center" vertical="center"/>
    </xf>
    <xf numFmtId="174" fontId="43" fillId="8" borderId="1" xfId="5"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4" fontId="43" fillId="3" borderId="5" xfId="10" applyNumberFormat="1" applyFont="1" applyFill="1" applyBorder="1" applyAlignment="1">
      <alignment horizontal="center" vertical="center" wrapText="1"/>
    </xf>
    <xf numFmtId="10" fontId="43" fillId="3" borderId="5" xfId="24" applyNumberFormat="1" applyFont="1" applyFill="1" applyBorder="1" applyAlignment="1">
      <alignment horizontal="center" vertical="center" wrapText="1"/>
    </xf>
    <xf numFmtId="3" fontId="43" fillId="3" borderId="1" xfId="0" applyNumberFormat="1" applyFont="1" applyFill="1" applyBorder="1" applyAlignment="1">
      <alignment horizontal="center" vertical="center" wrapText="1"/>
    </xf>
    <xf numFmtId="4" fontId="18" fillId="0" borderId="1" xfId="10" applyNumberFormat="1" applyFont="1" applyFill="1" applyBorder="1" applyAlignment="1">
      <alignment horizontal="center" vertical="center"/>
    </xf>
    <xf numFmtId="3" fontId="43" fillId="8" borderId="1" xfId="10" applyNumberFormat="1" applyFont="1" applyFill="1" applyBorder="1" applyAlignment="1">
      <alignment horizontal="center" vertical="center" wrapText="1"/>
    </xf>
    <xf numFmtId="0" fontId="18" fillId="8" borderId="5" xfId="0" applyFont="1" applyFill="1" applyBorder="1" applyAlignment="1">
      <alignment horizontal="center" vertical="center"/>
    </xf>
    <xf numFmtId="9" fontId="18" fillId="0" borderId="5" xfId="24" applyNumberFormat="1" applyFont="1" applyFill="1" applyBorder="1" applyAlignment="1">
      <alignment horizontal="center" vertical="center"/>
    </xf>
    <xf numFmtId="3" fontId="43" fillId="8" borderId="1" xfId="0" applyNumberFormat="1" applyFont="1" applyFill="1" applyBorder="1" applyAlignment="1">
      <alignment horizontal="center" vertical="center" wrapText="1"/>
    </xf>
    <xf numFmtId="174" fontId="18" fillId="8" borderId="1" xfId="5" applyNumberFormat="1" applyFont="1" applyFill="1" applyBorder="1" applyAlignment="1">
      <alignment horizontal="center" vertical="center"/>
    </xf>
    <xf numFmtId="175" fontId="18" fillId="0" borderId="1" xfId="4" applyNumberFormat="1" applyFont="1" applyFill="1" applyBorder="1" applyAlignment="1">
      <alignment horizontal="center" vertical="center"/>
    </xf>
    <xf numFmtId="10" fontId="43" fillId="0" borderId="5" xfId="24" applyNumberFormat="1" applyFont="1" applyFill="1" applyBorder="1" applyAlignment="1">
      <alignment horizontal="center" vertical="center" wrapText="1"/>
    </xf>
    <xf numFmtId="171" fontId="18" fillId="0" borderId="5" xfId="24" applyNumberFormat="1" applyFont="1" applyFill="1" applyBorder="1" applyAlignment="1">
      <alignment horizontal="center" vertical="center" wrapText="1"/>
    </xf>
    <xf numFmtId="10" fontId="18" fillId="0" borderId="5" xfId="24"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43" fillId="0" borderId="1" xfId="0" applyNumberFormat="1" applyFont="1" applyFill="1" applyBorder="1" applyAlignment="1">
      <alignment horizontal="center" vertical="center" wrapText="1"/>
    </xf>
    <xf numFmtId="4" fontId="18" fillId="8" borderId="1" xfId="0" applyNumberFormat="1" applyFont="1" applyFill="1" applyBorder="1" applyAlignment="1">
      <alignment horizontal="center" vertical="center"/>
    </xf>
    <xf numFmtId="10" fontId="18" fillId="8" borderId="5" xfId="24" applyNumberFormat="1" applyFont="1" applyFill="1" applyBorder="1" applyAlignment="1">
      <alignment horizontal="center" vertical="center"/>
    </xf>
    <xf numFmtId="10" fontId="18" fillId="0" borderId="5" xfId="24" applyNumberFormat="1" applyFont="1" applyFill="1" applyBorder="1" applyAlignment="1">
      <alignment horizontal="center" vertical="center"/>
    </xf>
    <xf numFmtId="174" fontId="18" fillId="0" borderId="1" xfId="5" applyNumberFormat="1" applyFont="1" applyFill="1" applyBorder="1" applyAlignment="1">
      <alignment horizontal="center" vertical="center"/>
    </xf>
    <xf numFmtId="10" fontId="18" fillId="0" borderId="1" xfId="24" applyNumberFormat="1" applyFont="1" applyFill="1" applyBorder="1" applyAlignment="1">
      <alignment horizontal="center" vertical="center" wrapText="1"/>
    </xf>
    <xf numFmtId="3" fontId="20" fillId="0" borderId="5" xfId="10" applyNumberFormat="1" applyFont="1" applyFill="1" applyBorder="1" applyAlignment="1">
      <alignment horizontal="center" vertical="center" wrapText="1"/>
    </xf>
    <xf numFmtId="9" fontId="43" fillId="0" borderId="3" xfId="24" applyFont="1" applyFill="1" applyBorder="1" applyAlignment="1">
      <alignment horizontal="center" vertical="center" wrapText="1"/>
    </xf>
    <xf numFmtId="10" fontId="43" fillId="3" borderId="7" xfId="24" applyNumberFormat="1" applyFont="1" applyFill="1" applyBorder="1" applyAlignment="1">
      <alignment horizontal="center" vertical="center"/>
    </xf>
    <xf numFmtId="10" fontId="43" fillId="3" borderId="4" xfId="24" applyNumberFormat="1" applyFont="1" applyFill="1" applyBorder="1" applyAlignment="1">
      <alignment horizontal="center" vertical="center"/>
    </xf>
    <xf numFmtId="171" fontId="18" fillId="0" borderId="53" xfId="24" applyNumberFormat="1" applyFont="1" applyFill="1" applyBorder="1" applyAlignment="1">
      <alignment horizontal="center" vertical="center"/>
    </xf>
    <xf numFmtId="174" fontId="25" fillId="3" borderId="5" xfId="0" applyNumberFormat="1" applyFont="1" applyFill="1" applyBorder="1" applyAlignment="1">
      <alignment horizontal="center" vertical="center"/>
    </xf>
    <xf numFmtId="174" fontId="25" fillId="3" borderId="4" xfId="3" applyNumberFormat="1" applyFont="1" applyFill="1" applyBorder="1" applyAlignment="1">
      <alignment horizontal="center" vertical="center"/>
    </xf>
    <xf numFmtId="174" fontId="25" fillId="3" borderId="4" xfId="0" applyNumberFormat="1" applyFont="1" applyFill="1" applyBorder="1" applyAlignment="1">
      <alignment horizontal="center" vertical="center"/>
    </xf>
    <xf numFmtId="10" fontId="18" fillId="0" borderId="1" xfId="24" applyNumberFormat="1" applyFont="1" applyFill="1" applyBorder="1" applyAlignment="1">
      <alignment horizontal="center" vertical="center"/>
    </xf>
    <xf numFmtId="0" fontId="15" fillId="5" borderId="2" xfId="16" applyFont="1" applyFill="1" applyBorder="1" applyAlignment="1">
      <alignment horizontal="center" vertical="center" textRotation="90" wrapText="1"/>
    </xf>
    <xf numFmtId="10" fontId="16" fillId="3" borderId="1" xfId="16" applyNumberFormat="1" applyFont="1" applyFill="1" applyBorder="1" applyAlignment="1">
      <alignment horizontal="center" vertical="center" wrapText="1"/>
    </xf>
    <xf numFmtId="10" fontId="16" fillId="8" borderId="3" xfId="16" applyNumberFormat="1" applyFont="1" applyFill="1" applyBorder="1" applyAlignment="1">
      <alignment horizontal="center" vertical="center" wrapText="1"/>
    </xf>
    <xf numFmtId="10" fontId="16" fillId="8" borderId="5" xfId="16" applyNumberFormat="1" applyFont="1" applyFill="1" applyBorder="1" applyAlignment="1">
      <alignment horizontal="center" vertical="center" wrapText="1"/>
    </xf>
    <xf numFmtId="9" fontId="2" fillId="5" borderId="40" xfId="21" applyFont="1" applyFill="1" applyBorder="1" applyAlignment="1">
      <alignment horizontal="center" vertical="center" wrapText="1"/>
    </xf>
    <xf numFmtId="9" fontId="0" fillId="0" borderId="5" xfId="21" applyFont="1" applyFill="1" applyBorder="1" applyAlignment="1">
      <alignment horizontal="center" vertical="center" wrapText="1"/>
    </xf>
    <xf numFmtId="41" fontId="0" fillId="0" borderId="5" xfId="27" applyFont="1" applyFill="1" applyBorder="1" applyAlignment="1">
      <alignment horizontal="center" vertical="center" wrapText="1"/>
    </xf>
    <xf numFmtId="9" fontId="18" fillId="3" borderId="1" xfId="21" applyFont="1" applyFill="1" applyBorder="1" applyAlignment="1">
      <alignment horizontal="center" vertical="center"/>
    </xf>
    <xf numFmtId="171" fontId="43" fillId="3" borderId="5" xfId="21" applyNumberFormat="1" applyFont="1" applyFill="1" applyBorder="1" applyAlignment="1">
      <alignment horizontal="center" vertical="center" wrapText="1"/>
    </xf>
    <xf numFmtId="171" fontId="24" fillId="5" borderId="1" xfId="0" applyNumberFormat="1" applyFont="1" applyFill="1" applyBorder="1" applyAlignment="1">
      <alignment vertical="center"/>
    </xf>
    <xf numFmtId="9" fontId="0" fillId="0" borderId="1" xfId="21" applyFont="1" applyFill="1" applyBorder="1" applyAlignment="1">
      <alignment horizontal="center" vertical="center" wrapText="1"/>
    </xf>
    <xf numFmtId="41" fontId="0" fillId="0" borderId="1" xfId="27" applyFont="1" applyFill="1" applyBorder="1" applyAlignment="1">
      <alignment horizontal="center" vertical="center" wrapText="1"/>
    </xf>
    <xf numFmtId="171" fontId="38" fillId="6" borderId="1" xfId="0" applyNumberFormat="1" applyFont="1" applyFill="1" applyBorder="1" applyAlignment="1">
      <alignment vertical="center" wrapText="1"/>
    </xf>
    <xf numFmtId="3" fontId="29" fillId="0" borderId="1" xfId="0" applyNumberFormat="1" applyFont="1" applyBorder="1" applyAlignment="1">
      <alignment horizontal="center" vertical="center"/>
    </xf>
    <xf numFmtId="3" fontId="29" fillId="0" borderId="1" xfId="0" applyNumberFormat="1" applyFont="1" applyFill="1" applyBorder="1" applyAlignment="1">
      <alignment horizontal="center" vertical="center"/>
    </xf>
    <xf numFmtId="171" fontId="0" fillId="0" borderId="1" xfId="21" applyNumberFormat="1" applyFont="1" applyFill="1" applyBorder="1" applyAlignment="1">
      <alignment horizontal="center" vertical="center" wrapText="1"/>
    </xf>
    <xf numFmtId="41" fontId="21" fillId="5" borderId="5" xfId="27" applyFont="1" applyFill="1" applyBorder="1" applyAlignment="1">
      <alignment horizontal="left" vertical="center" wrapText="1"/>
    </xf>
    <xf numFmtId="41" fontId="21" fillId="6" borderId="1" xfId="27" applyFont="1" applyFill="1" applyBorder="1" applyAlignment="1">
      <alignment horizontal="left" vertical="center" wrapText="1"/>
    </xf>
    <xf numFmtId="41" fontId="21" fillId="5" borderId="4" xfId="27" applyFont="1" applyFill="1" applyBorder="1" applyAlignment="1">
      <alignment horizontal="left" vertical="center" wrapText="1"/>
    </xf>
    <xf numFmtId="10" fontId="25" fillId="3" borderId="5" xfId="21" applyNumberFormat="1" applyFont="1" applyFill="1" applyBorder="1" applyAlignment="1">
      <alignment horizontal="center" vertical="center"/>
    </xf>
    <xf numFmtId="10" fontId="16" fillId="3" borderId="4" xfId="16" applyNumberFormat="1" applyFont="1" applyFill="1" applyBorder="1" applyAlignment="1">
      <alignment horizontal="center" vertical="center" wrapText="1"/>
    </xf>
    <xf numFmtId="176" fontId="18" fillId="8" borderId="1" xfId="21" applyNumberFormat="1" applyFont="1" applyFill="1" applyBorder="1" applyAlignment="1">
      <alignment horizontal="center" vertical="center"/>
    </xf>
    <xf numFmtId="10" fontId="17" fillId="0" borderId="5" xfId="21" applyNumberFormat="1" applyFont="1" applyFill="1" applyBorder="1" applyAlignment="1">
      <alignment horizontal="center" vertical="center" wrapText="1"/>
    </xf>
    <xf numFmtId="10" fontId="17" fillId="0" borderId="1" xfId="21"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justify" vertical="center" wrapText="1"/>
    </xf>
    <xf numFmtId="0" fontId="50" fillId="0" borderId="69" xfId="0" applyFont="1" applyFill="1" applyBorder="1" applyAlignment="1">
      <alignment horizontal="left" vertical="center" wrapText="1"/>
    </xf>
    <xf numFmtId="10" fontId="18" fillId="8" borderId="1" xfId="0" applyNumberFormat="1" applyFont="1" applyFill="1" applyBorder="1" applyAlignment="1">
      <alignment horizontal="center" vertical="center"/>
    </xf>
    <xf numFmtId="9" fontId="7" fillId="0" borderId="3" xfId="21" applyFont="1" applyFill="1" applyBorder="1" applyAlignment="1">
      <alignment horizontal="center" vertical="center"/>
    </xf>
    <xf numFmtId="10" fontId="44" fillId="8" borderId="5" xfId="24" applyNumberFormat="1" applyFont="1" applyFill="1" applyBorder="1" applyAlignment="1">
      <alignment horizontal="center" vertical="center"/>
    </xf>
    <xf numFmtId="0" fontId="51" fillId="8" borderId="5" xfId="0" applyFont="1" applyFill="1" applyBorder="1" applyAlignment="1"/>
    <xf numFmtId="41" fontId="0" fillId="0" borderId="4" xfId="27" applyFont="1" applyFill="1" applyBorder="1" applyAlignment="1">
      <alignment horizontal="center" vertical="center" wrapText="1"/>
    </xf>
    <xf numFmtId="3" fontId="17" fillId="0" borderId="4" xfId="0" applyNumberFormat="1" applyFont="1" applyFill="1" applyBorder="1" applyAlignment="1">
      <alignment horizontal="center" vertical="center" wrapText="1"/>
    </xf>
    <xf numFmtId="1" fontId="33" fillId="0" borderId="4" xfId="0" applyNumberFormat="1" applyFont="1" applyFill="1" applyBorder="1" applyAlignment="1">
      <alignment horizontal="center" vertical="center" wrapText="1"/>
    </xf>
    <xf numFmtId="170" fontId="3" fillId="0" borderId="5" xfId="0" applyNumberFormat="1" applyFont="1" applyFill="1" applyBorder="1" applyAlignment="1">
      <alignment horizontal="center" vertical="center" wrapText="1"/>
    </xf>
    <xf numFmtId="170" fontId="3" fillId="0" borderId="4"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4" fontId="33" fillId="0" borderId="1" xfId="0" applyNumberFormat="1" applyFont="1" applyFill="1" applyBorder="1" applyAlignment="1">
      <alignment horizontal="center" vertical="center" wrapText="1"/>
    </xf>
    <xf numFmtId="170" fontId="33" fillId="0" borderId="4" xfId="0" applyNumberFormat="1" applyFont="1" applyFill="1" applyBorder="1" applyAlignment="1">
      <alignment horizontal="center" vertical="center"/>
    </xf>
    <xf numFmtId="171" fontId="38" fillId="5" borderId="5" xfId="0" applyNumberFormat="1" applyFont="1" applyFill="1" applyBorder="1" applyAlignment="1">
      <alignment vertical="center"/>
    </xf>
    <xf numFmtId="10" fontId="7" fillId="0" borderId="3" xfId="21" applyNumberFormat="1" applyFont="1" applyFill="1" applyBorder="1" applyAlignment="1">
      <alignment horizontal="center" vertical="center"/>
    </xf>
    <xf numFmtId="0" fontId="46" fillId="0" borderId="69" xfId="0" applyFont="1" applyFill="1" applyBorder="1" applyAlignment="1">
      <alignment horizontal="left" vertical="top" wrapText="1"/>
    </xf>
    <xf numFmtId="10" fontId="18" fillId="0" borderId="5" xfId="21" applyNumberFormat="1" applyFont="1" applyFill="1" applyBorder="1" applyAlignment="1">
      <alignment horizontal="center" vertical="center" wrapText="1"/>
    </xf>
    <xf numFmtId="37" fontId="19" fillId="0" borderId="1" xfId="10" applyNumberFormat="1" applyFont="1" applyFill="1" applyBorder="1" applyAlignment="1">
      <alignment horizontal="center" vertical="center"/>
    </xf>
    <xf numFmtId="4" fontId="18" fillId="0" borderId="1" xfId="0" applyNumberFormat="1" applyFont="1" applyFill="1" applyBorder="1" applyAlignment="1">
      <alignment horizontal="center" vertical="center" wrapText="1"/>
    </xf>
    <xf numFmtId="3" fontId="18" fillId="0" borderId="1" xfId="10" applyNumberFormat="1" applyFont="1" applyFill="1" applyBorder="1" applyAlignment="1">
      <alignment horizontal="center" vertical="center" wrapText="1"/>
    </xf>
    <xf numFmtId="4" fontId="18" fillId="0" borderId="5" xfId="0" applyNumberFormat="1" applyFont="1" applyFill="1" applyBorder="1" applyAlignment="1">
      <alignment horizontal="center" vertical="center" wrapText="1"/>
    </xf>
    <xf numFmtId="3" fontId="18" fillId="0" borderId="5" xfId="0" applyNumberFormat="1" applyFont="1" applyFill="1" applyBorder="1" applyAlignment="1">
      <alignment horizontal="center" vertical="center" wrapText="1"/>
    </xf>
    <xf numFmtId="9" fontId="18" fillId="0" borderId="1" xfId="21" applyFont="1" applyFill="1" applyBorder="1" applyAlignment="1">
      <alignment horizontal="center" vertical="center" wrapText="1"/>
    </xf>
    <xf numFmtId="10" fontId="18" fillId="0" borderId="1" xfId="21" applyNumberFormat="1" applyFont="1" applyFill="1" applyBorder="1" applyAlignment="1">
      <alignment horizontal="center" vertical="center" wrapText="1"/>
    </xf>
    <xf numFmtId="171" fontId="18" fillId="0" borderId="1" xfId="24" applyNumberFormat="1" applyFont="1" applyFill="1" applyBorder="1" applyAlignment="1">
      <alignment horizontal="center" vertical="center" wrapText="1"/>
    </xf>
    <xf numFmtId="9" fontId="18" fillId="0" borderId="1" xfId="24" applyFont="1" applyFill="1" applyBorder="1" applyAlignment="1">
      <alignment horizontal="center" vertical="center" wrapText="1"/>
    </xf>
    <xf numFmtId="4" fontId="18" fillId="0" borderId="1" xfId="10" applyNumberFormat="1" applyFont="1" applyFill="1" applyBorder="1" applyAlignment="1">
      <alignment horizontal="center" vertical="center" wrapText="1"/>
    </xf>
    <xf numFmtId="10" fontId="16" fillId="0" borderId="4" xfId="16" applyNumberFormat="1" applyFont="1" applyFill="1" applyBorder="1" applyAlignment="1">
      <alignment horizontal="center" vertical="center" wrapText="1"/>
    </xf>
    <xf numFmtId="10" fontId="16" fillId="0" borderId="4" xfId="21" applyNumberFormat="1" applyFont="1" applyFill="1" applyBorder="1" applyAlignment="1">
      <alignment vertical="center"/>
    </xf>
    <xf numFmtId="10" fontId="16" fillId="0" borderId="1" xfId="16" applyNumberFormat="1" applyFont="1" applyFill="1" applyBorder="1" applyAlignment="1">
      <alignment horizontal="center" vertical="center" wrapText="1"/>
    </xf>
    <xf numFmtId="10" fontId="43" fillId="0" borderId="1" xfId="24" applyNumberFormat="1" applyFont="1" applyFill="1" applyBorder="1" applyAlignment="1">
      <alignment horizontal="center" vertical="center"/>
    </xf>
    <xf numFmtId="10" fontId="43" fillId="0" borderId="51" xfId="24" applyNumberFormat="1" applyFont="1" applyFill="1" applyBorder="1" applyAlignment="1">
      <alignment horizontal="center" vertical="center"/>
    </xf>
    <xf numFmtId="0" fontId="41" fillId="7" borderId="1" xfId="0" applyFont="1" applyFill="1" applyBorder="1" applyAlignment="1">
      <alignment horizontal="center" vertical="center" wrapText="1"/>
    </xf>
    <xf numFmtId="0" fontId="23" fillId="0" borderId="1" xfId="0" applyFont="1" applyFill="1" applyBorder="1" applyAlignment="1">
      <alignment horizontal="left"/>
    </xf>
    <xf numFmtId="0" fontId="0" fillId="0" borderId="29" xfId="0" applyFill="1" applyBorder="1" applyAlignment="1">
      <alignment horizontal="center"/>
    </xf>
    <xf numFmtId="0" fontId="0" fillId="0" borderId="0" xfId="0" applyFill="1" applyBorder="1" applyAlignment="1">
      <alignment horizontal="center"/>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41" fillId="7" borderId="1" xfId="0" applyFont="1" applyFill="1" applyBorder="1" applyAlignment="1">
      <alignment horizontal="center" vertical="center"/>
    </xf>
    <xf numFmtId="0" fontId="23" fillId="0" borderId="1" xfId="0" applyFont="1" applyFill="1" applyBorder="1" applyAlignment="1">
      <alignment horizontal="left" vertical="center"/>
    </xf>
    <xf numFmtId="0" fontId="10" fillId="5" borderId="18" xfId="0" applyFont="1" applyFill="1" applyBorder="1" applyAlignment="1">
      <alignment horizontal="right" vertical="center" wrapText="1"/>
    </xf>
    <xf numFmtId="0" fontId="10" fillId="5" borderId="1" xfId="0" applyFont="1" applyFill="1" applyBorder="1" applyAlignment="1">
      <alignment horizontal="right" vertical="center" wrapText="1"/>
    </xf>
    <xf numFmtId="0" fontId="37" fillId="0" borderId="16" xfId="0" applyFont="1" applyFill="1" applyBorder="1" applyAlignment="1">
      <alignment horizontal="center" vertical="center" wrapText="1"/>
    </xf>
    <xf numFmtId="0" fontId="37" fillId="0" borderId="35"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35" fillId="3" borderId="46" xfId="0" applyFont="1" applyFill="1" applyBorder="1" applyAlignment="1">
      <alignment horizontal="left" vertical="center" wrapText="1"/>
    </xf>
    <xf numFmtId="0" fontId="35" fillId="3" borderId="33" xfId="0" applyFont="1" applyFill="1" applyBorder="1" applyAlignment="1">
      <alignment horizontal="left" vertical="center" wrapText="1"/>
    </xf>
    <xf numFmtId="0" fontId="35" fillId="3" borderId="56" xfId="0" applyFont="1" applyFill="1" applyBorder="1" applyAlignment="1">
      <alignment horizontal="left" vertical="center" wrapText="1"/>
    </xf>
    <xf numFmtId="0" fontId="35" fillId="3" borderId="34" xfId="0" applyFont="1" applyFill="1" applyBorder="1" applyAlignment="1">
      <alignment horizontal="left" vertical="center" wrapText="1"/>
    </xf>
    <xf numFmtId="0" fontId="10" fillId="5" borderId="47" xfId="0" applyFont="1" applyFill="1" applyBorder="1" applyAlignment="1">
      <alignment horizontal="right" vertical="center" wrapText="1"/>
    </xf>
    <xf numFmtId="0" fontId="10" fillId="5" borderId="35" xfId="0" applyFont="1" applyFill="1" applyBorder="1" applyAlignment="1">
      <alignment horizontal="right" vertical="center" wrapText="1"/>
    </xf>
    <xf numFmtId="0" fontId="10" fillId="5" borderId="42" xfId="0" applyFont="1" applyFill="1" applyBorder="1" applyAlignment="1">
      <alignment horizontal="right" vertical="center" wrapText="1"/>
    </xf>
    <xf numFmtId="0" fontId="10" fillId="5" borderId="48" xfId="0" applyFont="1" applyFill="1" applyBorder="1" applyAlignment="1">
      <alignment horizontal="right" vertical="center" wrapText="1"/>
    </xf>
    <xf numFmtId="0" fontId="10" fillId="5" borderId="6"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6" fillId="0" borderId="26" xfId="0" applyFont="1" applyFill="1" applyBorder="1" applyAlignment="1">
      <alignment horizontal="center"/>
    </xf>
    <xf numFmtId="0" fontId="36" fillId="0" borderId="27" xfId="0" applyFont="1" applyFill="1" applyBorder="1" applyAlignment="1">
      <alignment horizontal="center"/>
    </xf>
    <xf numFmtId="0" fontId="36" fillId="0" borderId="28" xfId="0" applyFont="1" applyFill="1" applyBorder="1" applyAlignment="1">
      <alignment horizontal="center"/>
    </xf>
    <xf numFmtId="0" fontId="36" fillId="0" borderId="29" xfId="0" applyFont="1" applyFill="1" applyBorder="1" applyAlignment="1">
      <alignment horizontal="center"/>
    </xf>
    <xf numFmtId="0" fontId="36" fillId="0" borderId="0" xfId="0" applyFont="1" applyFill="1" applyBorder="1" applyAlignment="1">
      <alignment horizontal="center"/>
    </xf>
    <xf numFmtId="0" fontId="36" fillId="0" borderId="9" xfId="0" applyFont="1" applyFill="1" applyBorder="1" applyAlignment="1">
      <alignment horizontal="center"/>
    </xf>
    <xf numFmtId="0" fontId="36" fillId="0" borderId="31" xfId="0" applyFont="1" applyFill="1" applyBorder="1" applyAlignment="1">
      <alignment horizontal="center"/>
    </xf>
    <xf numFmtId="0" fontId="36" fillId="0" borderId="32" xfId="0" applyFont="1" applyFill="1" applyBorder="1" applyAlignment="1">
      <alignment horizontal="center"/>
    </xf>
    <xf numFmtId="0" fontId="36" fillId="0" borderId="38" xfId="0" applyFont="1" applyFill="1" applyBorder="1" applyAlignment="1">
      <alignment horizontal="center"/>
    </xf>
    <xf numFmtId="0" fontId="42" fillId="0" borderId="8"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37" xfId="0" applyFont="1" applyFill="1" applyBorder="1" applyAlignment="1">
      <alignment horizontal="center" vertical="center" wrapText="1"/>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5" borderId="29"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3" fillId="5" borderId="32" xfId="0" applyFont="1" applyFill="1" applyBorder="1" applyAlignment="1" applyProtection="1">
      <alignment horizontal="center" vertical="center" wrapText="1"/>
      <protection locked="0"/>
    </xf>
    <xf numFmtId="0" fontId="3" fillId="5" borderId="38" xfId="0"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0" fontId="4" fillId="0" borderId="25" xfId="0" applyFont="1" applyFill="1" applyBorder="1" applyAlignment="1">
      <alignment horizontal="center" vertical="center" wrapText="1"/>
    </xf>
    <xf numFmtId="49" fontId="52" fillId="0" borderId="1" xfId="0" applyNumberFormat="1" applyFont="1" applyFill="1" applyBorder="1" applyAlignment="1">
      <alignment horizontal="justify" vertical="top" wrapText="1"/>
    </xf>
    <xf numFmtId="49" fontId="52" fillId="0" borderId="1" xfId="0" applyNumberFormat="1" applyFont="1" applyFill="1" applyBorder="1" applyAlignment="1">
      <alignment horizontal="justify" vertical="top"/>
    </xf>
    <xf numFmtId="174" fontId="25" fillId="3" borderId="50" xfId="0" applyNumberFormat="1" applyFont="1" applyFill="1" applyBorder="1" applyAlignment="1">
      <alignment horizontal="center"/>
    </xf>
    <xf numFmtId="174" fontId="25" fillId="3" borderId="27" xfId="0" applyNumberFormat="1" applyFont="1" applyFill="1" applyBorder="1" applyAlignment="1">
      <alignment horizontal="center"/>
    </xf>
    <xf numFmtId="174" fontId="25" fillId="3" borderId="28" xfId="0" applyNumberFormat="1" applyFont="1" applyFill="1" applyBorder="1" applyAlignment="1">
      <alignment horizontal="center"/>
    </xf>
    <xf numFmtId="174" fontId="25" fillId="3" borderId="49" xfId="0" applyNumberFormat="1" applyFont="1" applyFill="1" applyBorder="1" applyAlignment="1">
      <alignment horizontal="center"/>
    </xf>
    <xf numFmtId="174" fontId="25" fillId="3" borderId="0" xfId="0" applyNumberFormat="1" applyFont="1" applyFill="1" applyBorder="1" applyAlignment="1">
      <alignment horizontal="center"/>
    </xf>
    <xf numFmtId="174" fontId="25" fillId="3" borderId="9" xfId="0" applyNumberFormat="1" applyFont="1" applyFill="1" applyBorder="1" applyAlignment="1">
      <alignment horizontal="center"/>
    </xf>
    <xf numFmtId="174" fontId="25" fillId="3" borderId="41" xfId="0" applyNumberFormat="1" applyFont="1" applyFill="1" applyBorder="1" applyAlignment="1">
      <alignment horizontal="center"/>
    </xf>
    <xf numFmtId="174" fontId="25" fillId="3" borderId="32" xfId="0" applyNumberFormat="1" applyFont="1" applyFill="1" applyBorder="1" applyAlignment="1">
      <alignment horizontal="center"/>
    </xf>
    <xf numFmtId="174" fontId="25" fillId="3" borderId="38" xfId="0" applyNumberFormat="1" applyFont="1" applyFill="1" applyBorder="1" applyAlignment="1">
      <alignment horizontal="center"/>
    </xf>
    <xf numFmtId="0" fontId="52" fillId="0" borderId="1" xfId="0" applyFont="1" applyFill="1" applyBorder="1" applyAlignment="1">
      <alignment horizontal="justify" vertical="top" wrapText="1"/>
    </xf>
    <xf numFmtId="0" fontId="52" fillId="0" borderId="1" xfId="0" applyFont="1" applyFill="1" applyBorder="1" applyAlignment="1">
      <alignment horizontal="justify" vertical="top"/>
    </xf>
    <xf numFmtId="0" fontId="23" fillId="0" borderId="1" xfId="0" applyFont="1" applyFill="1" applyBorder="1" applyAlignment="1">
      <alignment horizontal="justify" vertical="center" wrapText="1"/>
    </xf>
    <xf numFmtId="0" fontId="23" fillId="0" borderId="1" xfId="0" applyFont="1" applyFill="1" applyBorder="1" applyAlignment="1">
      <alignment horizontal="justify" vertical="center"/>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7" fillId="0" borderId="70" xfId="0" applyFont="1" applyFill="1" applyBorder="1" applyAlignment="1">
      <alignment horizontal="left" vertical="center" wrapText="1"/>
    </xf>
    <xf numFmtId="0" fontId="48" fillId="0" borderId="71" xfId="0" applyFont="1" applyFill="1" applyBorder="1"/>
    <xf numFmtId="0" fontId="48" fillId="0" borderId="72" xfId="0" applyFont="1" applyFill="1" applyBorder="1"/>
    <xf numFmtId="0" fontId="47" fillId="0" borderId="70"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6"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9" fillId="0" borderId="70" xfId="0" applyFont="1" applyFill="1" applyBorder="1" applyAlignment="1">
      <alignment horizontal="left" vertical="center" wrapText="1"/>
    </xf>
    <xf numFmtId="0" fontId="0" fillId="0" borderId="26"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9" xfId="0" applyFill="1" applyBorder="1" applyAlignment="1">
      <alignment horizontal="center"/>
    </xf>
    <xf numFmtId="0" fontId="0" fillId="0" borderId="31" xfId="0" applyFill="1" applyBorder="1" applyAlignment="1">
      <alignment horizontal="center"/>
    </xf>
    <xf numFmtId="0" fontId="0" fillId="0" borderId="32" xfId="0" applyFill="1" applyBorder="1" applyAlignment="1">
      <alignment horizontal="center"/>
    </xf>
    <xf numFmtId="0" fontId="0" fillId="0" borderId="38" xfId="0" applyFill="1" applyBorder="1" applyAlignment="1">
      <alignment horizontal="center"/>
    </xf>
    <xf numFmtId="0" fontId="10" fillId="5" borderId="54" xfId="0" applyFont="1" applyFill="1" applyBorder="1" applyAlignment="1">
      <alignment horizontal="right" vertical="center" wrapText="1"/>
    </xf>
    <xf numFmtId="0" fontId="10" fillId="5" borderId="52" xfId="0" applyFont="1" applyFill="1" applyBorder="1" applyAlignment="1">
      <alignment horizontal="right" vertical="center" wrapText="1"/>
    </xf>
    <xf numFmtId="0" fontId="10" fillId="5" borderId="53" xfId="0" applyFont="1" applyFill="1" applyBorder="1" applyAlignment="1">
      <alignment horizontal="right" vertical="center" wrapText="1"/>
    </xf>
    <xf numFmtId="0" fontId="10" fillId="5" borderId="55" xfId="0" applyFont="1" applyFill="1" applyBorder="1" applyAlignment="1">
      <alignment horizontal="right" vertical="center" wrapText="1"/>
    </xf>
    <xf numFmtId="0" fontId="10" fillId="5" borderId="33" xfId="0" applyFont="1" applyFill="1" applyBorder="1" applyAlignment="1">
      <alignment horizontal="right" vertical="center" wrapText="1"/>
    </xf>
    <xf numFmtId="0" fontId="10" fillId="5" borderId="56" xfId="0" applyFont="1" applyFill="1" applyBorder="1" applyAlignment="1">
      <alignment horizontal="right" vertical="center" wrapText="1"/>
    </xf>
    <xf numFmtId="0" fontId="10" fillId="3" borderId="51"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42" fillId="3" borderId="8"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29" fillId="7" borderId="1" xfId="0" applyFont="1" applyFill="1" applyBorder="1" applyAlignment="1">
      <alignment horizontal="center" vertical="center"/>
    </xf>
    <xf numFmtId="0" fontId="0" fillId="0" borderId="1" xfId="0" applyFill="1" applyBorder="1" applyAlignment="1">
      <alignment horizontal="center" vertical="center"/>
    </xf>
    <xf numFmtId="0" fontId="29" fillId="7" borderId="1" xfId="0" applyFont="1" applyFill="1" applyBorder="1" applyAlignment="1">
      <alignment horizontal="center" vertical="center" wrapText="1"/>
    </xf>
    <xf numFmtId="0" fontId="0" fillId="0" borderId="1" xfId="0" applyFill="1" applyBorder="1" applyAlignment="1">
      <alignment horizontal="left" vertical="center"/>
    </xf>
    <xf numFmtId="0" fontId="5" fillId="5" borderId="4" xfId="0" applyFont="1" applyFill="1" applyBorder="1" applyAlignment="1">
      <alignment horizontal="center"/>
    </xf>
    <xf numFmtId="49" fontId="12" fillId="0" borderId="24" xfId="16" applyNumberFormat="1" applyFont="1" applyFill="1" applyBorder="1" applyAlignment="1">
      <alignment horizontal="justify" vertical="top" wrapText="1"/>
    </xf>
    <xf numFmtId="49" fontId="12" fillId="0" borderId="22" xfId="16" applyNumberFormat="1" applyFont="1" applyFill="1" applyBorder="1" applyAlignment="1">
      <alignment horizontal="justify" vertical="top" wrapText="1"/>
    </xf>
    <xf numFmtId="0" fontId="12" fillId="0" borderId="20" xfId="16" applyFont="1" applyFill="1" applyBorder="1" applyAlignment="1">
      <alignment horizontal="justify" vertical="center" wrapText="1"/>
    </xf>
    <xf numFmtId="0" fontId="12" fillId="0" borderId="22" xfId="16" applyFont="1" applyFill="1" applyBorder="1" applyAlignment="1">
      <alignment horizontal="justify" vertical="center" wrapText="1"/>
    </xf>
    <xf numFmtId="0" fontId="12" fillId="0" borderId="20" xfId="16" applyFont="1" applyFill="1" applyBorder="1" applyAlignment="1">
      <alignment horizontal="left" vertical="center" wrapText="1"/>
    </xf>
    <xf numFmtId="0" fontId="12" fillId="0" borderId="22" xfId="16" applyFont="1" applyFill="1" applyBorder="1" applyAlignment="1">
      <alignment horizontal="left" vertical="center"/>
    </xf>
    <xf numFmtId="0" fontId="45" fillId="0" borderId="26" xfId="0" applyFont="1" applyBorder="1" applyAlignment="1">
      <alignment horizontal="center" vertical="center" wrapText="1"/>
    </xf>
    <xf numFmtId="0" fontId="45" fillId="0" borderId="3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2" fillId="0" borderId="1" xfId="16" applyFont="1" applyFill="1" applyBorder="1" applyAlignment="1">
      <alignment horizontal="justify" vertical="center" wrapText="1"/>
    </xf>
    <xf numFmtId="171" fontId="2" fillId="0" borderId="2" xfId="23" applyNumberFormat="1" applyFont="1" applyFill="1" applyBorder="1" applyAlignment="1" applyProtection="1">
      <alignment horizontal="center" vertical="center" wrapText="1"/>
      <protection locked="0"/>
    </xf>
    <xf numFmtId="171" fontId="2" fillId="0" borderId="25" xfId="23" applyNumberFormat="1" applyFont="1" applyFill="1" applyBorder="1" applyAlignment="1" applyProtection="1">
      <alignment horizontal="center" vertical="center" wrapText="1"/>
      <protection locked="0"/>
    </xf>
    <xf numFmtId="171" fontId="2" fillId="0" borderId="1" xfId="23" applyNumberFormat="1" applyFont="1" applyFill="1" applyBorder="1" applyAlignment="1" applyProtection="1">
      <alignment horizontal="center" vertical="center" wrapText="1"/>
      <protection locked="0"/>
    </xf>
    <xf numFmtId="0" fontId="12" fillId="0" borderId="20" xfId="16" applyFont="1" applyFill="1" applyBorder="1" applyAlignment="1">
      <alignment horizontal="justify" vertical="top" wrapText="1"/>
    </xf>
    <xf numFmtId="0" fontId="12" fillId="0" borderId="58" xfId="16" applyFont="1" applyFill="1" applyBorder="1" applyAlignment="1">
      <alignment horizontal="justify" vertical="top"/>
    </xf>
    <xf numFmtId="171" fontId="2" fillId="0" borderId="5" xfId="23" applyNumberFormat="1" applyFont="1" applyFill="1" applyBorder="1" applyAlignment="1" applyProtection="1">
      <alignment horizontal="center" vertical="center" wrapText="1"/>
      <protection locked="0"/>
    </xf>
    <xf numFmtId="0" fontId="12" fillId="0" borderId="3" xfId="16" applyFont="1" applyFill="1" applyBorder="1" applyAlignment="1">
      <alignment horizontal="justify" vertical="center" wrapText="1"/>
    </xf>
    <xf numFmtId="0" fontId="12" fillId="0" borderId="23" xfId="16" applyFont="1" applyFill="1" applyBorder="1" applyAlignment="1">
      <alignment horizontal="justify" vertical="center" wrapText="1"/>
    </xf>
    <xf numFmtId="171" fontId="2" fillId="0" borderId="39" xfId="23" applyNumberFormat="1" applyFont="1" applyFill="1" applyBorder="1" applyAlignment="1" applyProtection="1">
      <alignment horizontal="center" vertical="center" wrapText="1"/>
      <protection locked="0"/>
    </xf>
    <xf numFmtId="0" fontId="4" fillId="0" borderId="65" xfId="16" applyFont="1" applyFill="1" applyBorder="1" applyAlignment="1">
      <alignment horizontal="center" vertical="center" wrapText="1"/>
    </xf>
    <xf numFmtId="0" fontId="4" fillId="0" borderId="29" xfId="16" applyFont="1" applyFill="1" applyBorder="1" applyAlignment="1">
      <alignment horizontal="center" vertical="center" wrapText="1"/>
    </xf>
    <xf numFmtId="0" fontId="4" fillId="0" borderId="31" xfId="16" applyFont="1" applyFill="1" applyBorder="1" applyAlignment="1">
      <alignment horizontal="center" vertical="center" wrapText="1"/>
    </xf>
    <xf numFmtId="10" fontId="2" fillId="0" borderId="39" xfId="0" applyNumberFormat="1" applyFont="1" applyFill="1" applyBorder="1" applyAlignment="1" applyProtection="1">
      <alignment horizontal="center" vertical="center" wrapText="1"/>
      <protection locked="0"/>
    </xf>
    <xf numFmtId="10" fontId="2" fillId="0" borderId="25"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10" fontId="2" fillId="0" borderId="2"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12" fillId="0" borderId="4" xfId="16" applyFont="1" applyFill="1" applyBorder="1" applyAlignment="1">
      <alignment horizontal="justify" vertical="center" wrapText="1"/>
    </xf>
    <xf numFmtId="0" fontId="15" fillId="0" borderId="4" xfId="0" applyFont="1" applyBorder="1" applyAlignment="1" applyProtection="1">
      <alignment horizontal="center" vertical="center" wrapText="1"/>
      <protection locked="0"/>
    </xf>
    <xf numFmtId="171" fontId="2" fillId="0" borderId="40" xfId="23" applyNumberFormat="1" applyFont="1" applyFill="1" applyBorder="1" applyAlignment="1" applyProtection="1">
      <alignment horizontal="center" vertical="center" wrapText="1"/>
      <protection locked="0"/>
    </xf>
    <xf numFmtId="0" fontId="2" fillId="5" borderId="15" xfId="16" applyFont="1" applyFill="1" applyBorder="1" applyAlignment="1">
      <alignment horizontal="center" vertical="center" wrapText="1"/>
    </xf>
    <xf numFmtId="0" fontId="2" fillId="5" borderId="40" xfId="16" applyFont="1" applyFill="1" applyBorder="1" applyAlignment="1">
      <alignment horizontal="center" vertical="center" wrapText="1"/>
    </xf>
    <xf numFmtId="10" fontId="2" fillId="0" borderId="66" xfId="0" applyNumberFormat="1" applyFont="1" applyFill="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2" fillId="0" borderId="5" xfId="16" applyFont="1" applyFill="1" applyBorder="1" applyAlignment="1">
      <alignment horizontal="justify" vertical="center" wrapText="1"/>
    </xf>
    <xf numFmtId="0" fontId="2" fillId="5" borderId="3" xfId="16"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42" fillId="3" borderId="18"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11" xfId="0" applyFont="1" applyFill="1" applyBorder="1" applyAlignment="1">
      <alignment horizontal="center" vertical="center" wrapText="1"/>
    </xf>
    <xf numFmtId="0" fontId="2" fillId="5" borderId="39" xfId="16" applyFont="1" applyFill="1" applyBorder="1" applyAlignment="1">
      <alignment horizontal="center" vertical="center" wrapText="1"/>
    </xf>
    <xf numFmtId="0" fontId="15" fillId="5" borderId="16" xfId="16" applyFont="1" applyFill="1" applyBorder="1" applyAlignment="1">
      <alignment horizontal="center" vertical="center" wrapText="1"/>
    </xf>
    <xf numFmtId="0" fontId="15" fillId="5" borderId="42" xfId="16" applyFont="1" applyFill="1" applyBorder="1" applyAlignment="1">
      <alignment horizontal="center" vertical="center" wrapText="1"/>
    </xf>
    <xf numFmtId="0" fontId="10" fillId="5" borderId="34" xfId="0" applyFont="1" applyFill="1" applyBorder="1" applyAlignment="1">
      <alignment horizontal="right" vertical="center" wrapText="1"/>
    </xf>
    <xf numFmtId="0" fontId="10" fillId="5" borderId="36" xfId="0" applyFont="1" applyFill="1" applyBorder="1" applyAlignment="1">
      <alignment horizontal="right" vertical="center" wrapText="1"/>
    </xf>
    <xf numFmtId="0" fontId="2" fillId="5" borderId="26" xfId="16" applyFont="1" applyFill="1" applyBorder="1" applyAlignment="1">
      <alignment horizontal="center" vertical="center" wrapText="1"/>
    </xf>
    <xf numFmtId="0" fontId="2" fillId="5" borderId="31" xfId="16" applyFont="1" applyFill="1" applyBorder="1" applyAlignment="1">
      <alignment horizontal="center" vertical="center" wrapText="1"/>
    </xf>
    <xf numFmtId="0" fontId="2" fillId="5" borderId="4" xfId="16" applyFont="1" applyFill="1" applyBorder="1" applyAlignment="1">
      <alignment horizontal="center" vertical="center" wrapText="1"/>
    </xf>
    <xf numFmtId="0" fontId="35" fillId="3" borderId="55" xfId="0" applyFont="1" applyFill="1" applyBorder="1" applyAlignment="1">
      <alignment horizontal="left" vertical="center" wrapText="1"/>
    </xf>
    <xf numFmtId="175" fontId="0" fillId="0" borderId="22"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4" fillId="0" borderId="39"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17" fillId="0" borderId="4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0" fillId="0" borderId="67" xfId="0" applyBorder="1" applyAlignment="1">
      <alignment horizontal="center" vertical="center"/>
    </xf>
    <xf numFmtId="0" fontId="0" fillId="0" borderId="62" xfId="0" applyBorder="1" applyAlignment="1">
      <alignment horizontal="center" vertical="center"/>
    </xf>
    <xf numFmtId="0" fontId="0" fillId="0" borderId="68" xfId="0" applyBorder="1" applyAlignment="1">
      <alignment horizontal="center" vertical="center"/>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2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0" fontId="15" fillId="5" borderId="17" xfId="19" applyFont="1" applyFill="1" applyBorder="1" applyAlignment="1">
      <alignment horizontal="center" vertical="center" wrapText="1"/>
    </xf>
    <xf numFmtId="0" fontId="15" fillId="5" borderId="3" xfId="19" applyFont="1" applyFill="1" applyBorder="1" applyAlignment="1">
      <alignment horizontal="center" vertical="center" wrapText="1"/>
    </xf>
    <xf numFmtId="0" fontId="15" fillId="5" borderId="10" xfId="19" applyFont="1" applyFill="1" applyBorder="1" applyAlignment="1">
      <alignment horizontal="center" vertical="center" wrapText="1"/>
    </xf>
    <xf numFmtId="0" fontId="15" fillId="5" borderId="18" xfId="19" applyFont="1" applyFill="1" applyBorder="1" applyAlignment="1">
      <alignment horizontal="center" vertical="center" wrapText="1"/>
    </xf>
    <xf numFmtId="0" fontId="15" fillId="5" borderId="1" xfId="19" applyFont="1" applyFill="1" applyBorder="1" applyAlignment="1">
      <alignment horizontal="center" vertical="center" wrapText="1"/>
    </xf>
    <xf numFmtId="0" fontId="15" fillId="5" borderId="11" xfId="19" applyFont="1" applyFill="1" applyBorder="1" applyAlignment="1">
      <alignment horizontal="center" vertical="center" wrapText="1"/>
    </xf>
    <xf numFmtId="0" fontId="15" fillId="5" borderId="19" xfId="19" applyFont="1" applyFill="1" applyBorder="1" applyAlignment="1">
      <alignment horizontal="center" vertical="center" wrapText="1"/>
    </xf>
    <xf numFmtId="0" fontId="15" fillId="5" borderId="4" xfId="19" applyFont="1" applyFill="1" applyBorder="1" applyAlignment="1">
      <alignment horizontal="center" vertical="center" wrapText="1"/>
    </xf>
    <xf numFmtId="0" fontId="15" fillId="5" borderId="12" xfId="19"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40" fillId="5" borderId="47" xfId="19" applyFont="1" applyFill="1" applyBorder="1" applyAlignment="1">
      <alignment horizontal="right" vertical="center" wrapText="1"/>
    </xf>
    <xf numFmtId="0" fontId="40" fillId="5" borderId="35" xfId="19" applyFont="1" applyFill="1" applyBorder="1" applyAlignment="1">
      <alignment horizontal="right" vertical="center" wrapText="1"/>
    </xf>
    <xf numFmtId="0" fontId="40" fillId="5" borderId="42" xfId="19" applyFont="1" applyFill="1" applyBorder="1" applyAlignment="1">
      <alignment horizontal="right" vertical="center" wrapText="1"/>
    </xf>
    <xf numFmtId="0" fontId="40" fillId="5" borderId="55" xfId="19" applyFont="1" applyFill="1" applyBorder="1" applyAlignment="1">
      <alignment horizontal="right" vertical="center" wrapText="1"/>
    </xf>
    <xf numFmtId="0" fontId="40" fillId="5" borderId="33" xfId="19" applyFont="1" applyFill="1" applyBorder="1" applyAlignment="1">
      <alignment horizontal="right" vertical="center" wrapText="1"/>
    </xf>
    <xf numFmtId="0" fontId="40" fillId="5" borderId="56" xfId="19" applyFont="1" applyFill="1" applyBorder="1" applyAlignment="1">
      <alignment horizontal="right" vertical="center" wrapText="1"/>
    </xf>
    <xf numFmtId="0" fontId="35" fillId="3" borderId="4"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3" borderId="19" xfId="0" applyFont="1" applyFill="1" applyBorder="1" applyAlignment="1">
      <alignment horizontal="left" vertical="center" wrapText="1"/>
    </xf>
    <xf numFmtId="0" fontId="35" fillId="3" borderId="4" xfId="0" applyFont="1" applyFill="1" applyBorder="1" applyAlignment="1">
      <alignment horizontal="left" vertical="center" wrapText="1"/>
    </xf>
    <xf numFmtId="0" fontId="39" fillId="3" borderId="16" xfId="19" applyFont="1" applyFill="1" applyBorder="1" applyAlignment="1">
      <alignment vertical="center" wrapText="1"/>
    </xf>
    <xf numFmtId="0" fontId="39" fillId="3" borderId="35" xfId="19" applyFont="1" applyFill="1" applyBorder="1" applyAlignment="1">
      <alignment vertical="center" wrapText="1"/>
    </xf>
    <xf numFmtId="0" fontId="39" fillId="3" borderId="36" xfId="19" applyFont="1" applyFill="1" applyBorder="1" applyAlignment="1">
      <alignment vertical="center" wrapText="1"/>
    </xf>
    <xf numFmtId="0" fontId="39" fillId="3" borderId="46" xfId="19" applyFont="1" applyFill="1" applyBorder="1" applyAlignment="1">
      <alignment horizontal="left" vertical="center" wrapText="1"/>
    </xf>
    <xf numFmtId="0" fontId="39" fillId="3" borderId="33" xfId="19" applyFont="1" applyFill="1" applyBorder="1" applyAlignment="1">
      <alignment horizontal="left" vertical="center" wrapText="1"/>
    </xf>
    <xf numFmtId="0" fontId="39" fillId="3" borderId="34" xfId="19" applyFont="1" applyFill="1" applyBorder="1" applyAlignment="1">
      <alignment horizontal="left" vertical="center" wrapText="1"/>
    </xf>
    <xf numFmtId="0" fontId="15" fillId="5" borderId="16" xfId="19" applyFont="1" applyFill="1" applyBorder="1" applyAlignment="1">
      <alignment horizontal="center" vertical="center" wrapText="1"/>
    </xf>
    <xf numFmtId="0" fontId="15" fillId="5" borderId="35" xfId="19" applyFont="1" applyFill="1" applyBorder="1" applyAlignment="1">
      <alignment horizontal="center" vertical="center" wrapText="1"/>
    </xf>
    <xf numFmtId="171" fontId="18" fillId="3" borderId="1" xfId="24" applyNumberFormat="1" applyFont="1" applyFill="1" applyBorder="1" applyAlignment="1">
      <alignment horizontal="center" vertical="center" wrapText="1"/>
    </xf>
  </cellXfs>
  <cellStyles count="28">
    <cellStyle name="Coma 2" xfId="1" xr:uid="{00000000-0005-0000-0000-000000000000}"/>
    <cellStyle name="Coma 2 2" xfId="2" xr:uid="{00000000-0005-0000-0000-000001000000}"/>
    <cellStyle name="Millares" xfId="3" builtinId="3"/>
    <cellStyle name="Millares [0]" xfId="27" builtinId="6"/>
    <cellStyle name="Millares 2" xfId="4" xr:uid="{00000000-0005-0000-0000-000004000000}"/>
    <cellStyle name="Millares 2 2" xfId="5" xr:uid="{00000000-0005-0000-0000-000005000000}"/>
    <cellStyle name="Millares 3" xfId="6" xr:uid="{00000000-0005-0000-0000-000006000000}"/>
    <cellStyle name="Millares 3 2" xfId="7" xr:uid="{00000000-0005-0000-0000-000007000000}"/>
    <cellStyle name="Millares 4" xfId="8" xr:uid="{00000000-0005-0000-0000-000008000000}"/>
    <cellStyle name="Moneda" xfId="9" builtinId="4"/>
    <cellStyle name="Moneda 2" xfId="10" xr:uid="{00000000-0005-0000-0000-00000A000000}"/>
    <cellStyle name="Moneda 2 2" xfId="11" xr:uid="{00000000-0005-0000-0000-00000B000000}"/>
    <cellStyle name="Moneda 2 2 2" xfId="12" xr:uid="{00000000-0005-0000-0000-00000C000000}"/>
    <cellStyle name="Moneda 2 3" xfId="13" xr:uid="{00000000-0005-0000-0000-00000D000000}"/>
    <cellStyle name="Moneda 3" xfId="14" xr:uid="{00000000-0005-0000-0000-00000E000000}"/>
    <cellStyle name="Moneda 4" xfId="15" xr:uid="{00000000-0005-0000-0000-00000F000000}"/>
    <cellStyle name="Normal" xfId="0" builtinId="0"/>
    <cellStyle name="Normal 2" xfId="16" xr:uid="{00000000-0005-0000-0000-000011000000}"/>
    <cellStyle name="Normal 2 10" xfId="17" xr:uid="{00000000-0005-0000-0000-000012000000}"/>
    <cellStyle name="Normal 3" xfId="18" xr:uid="{00000000-0005-0000-0000-000013000000}"/>
    <cellStyle name="Normal 3 2" xfId="19" xr:uid="{00000000-0005-0000-0000-000014000000}"/>
    <cellStyle name="Normal 4 2" xfId="20" xr:uid="{00000000-0005-0000-0000-000015000000}"/>
    <cellStyle name="Porcentaje" xfId="21" builtinId="5"/>
    <cellStyle name="Porcentaje 2" xfId="24" xr:uid="{00000000-0005-0000-0000-000017000000}"/>
    <cellStyle name="Porcentaje 3" xfId="25" xr:uid="{00000000-0005-0000-0000-000018000000}"/>
    <cellStyle name="Porcentaje 4" xfId="26" xr:uid="{00000000-0005-0000-0000-000019000000}"/>
    <cellStyle name="Porcentual 2" xfId="22" xr:uid="{00000000-0005-0000-0000-00001A000000}"/>
    <cellStyle name="Porcentual 2 2" xfId="23" xr:uid="{00000000-0005-0000-0000-00001B000000}"/>
  </cellStyles>
  <dxfs count="0"/>
  <tableStyles count="0" defaultTableStyle="TableStyleMedium9" defaultPivotStyle="PivotStyleLight16"/>
  <colors>
    <mruColors>
      <color rgb="FF75DBFF"/>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454025</xdr:colOff>
      <xdr:row>1</xdr:row>
      <xdr:rowOff>161924</xdr:rowOff>
    </xdr:from>
    <xdr:to>
      <xdr:col>6</xdr:col>
      <xdr:colOff>492125</xdr:colOff>
      <xdr:row>3</xdr:row>
      <xdr:rowOff>310379</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31799"/>
          <a:ext cx="5784850" cy="1942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804863</xdr:colOff>
      <xdr:row>0</xdr:row>
      <xdr:rowOff>109537</xdr:rowOff>
    </xdr:from>
    <xdr:to>
      <xdr:col>4</xdr:col>
      <xdr:colOff>985837</xdr:colOff>
      <xdr:row>2</xdr:row>
      <xdr:rowOff>405106</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63" y="109537"/>
          <a:ext cx="4729162" cy="1819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169665</xdr:colOff>
      <xdr:row>0</xdr:row>
      <xdr:rowOff>41076</xdr:rowOff>
    </xdr:from>
    <xdr:to>
      <xdr:col>2</xdr:col>
      <xdr:colOff>1001514</xdr:colOff>
      <xdr:row>2</xdr:row>
      <xdr:rowOff>178594</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665" y="41076"/>
          <a:ext cx="2662435" cy="658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224117</xdr:colOff>
      <xdr:row>0</xdr:row>
      <xdr:rowOff>120742</xdr:rowOff>
    </xdr:from>
    <xdr:to>
      <xdr:col>2</xdr:col>
      <xdr:colOff>2218151</xdr:colOff>
      <xdr:row>2</xdr:row>
      <xdr:rowOff>143610</xdr:rowOff>
    </xdr:to>
    <xdr:pic>
      <xdr:nvPicPr>
        <xdr:cNvPr id="3" name="Imagen 21" descr="logo 3">
          <a:extLst>
            <a:ext uri="{FF2B5EF4-FFF2-40B4-BE49-F238E27FC236}">
              <a16:creationId xmlns:a16="http://schemas.microsoft.com/office/drawing/2014/main" id="{4D59CD57-3C3E-4F50-ABBE-BFBCB1C78F7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140"/>
        <a:stretch/>
      </xdr:blipFill>
      <xdr:spPr bwMode="auto">
        <a:xfrm>
          <a:off x="224117" y="120742"/>
          <a:ext cx="5047253" cy="1131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atosabiertos.bogota.gov.co/organization/sd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9"/>
  <sheetViews>
    <sheetView tabSelected="1" zoomScale="60" zoomScaleNormal="60" zoomScaleSheetLayoutView="70" workbookViewId="0">
      <selection activeCell="AM14" sqref="AM14"/>
    </sheetView>
  </sheetViews>
  <sheetFormatPr baseColWidth="10" defaultRowHeight="15" x14ac:dyDescent="0.25"/>
  <cols>
    <col min="1" max="1" width="11.42578125" style="1"/>
    <col min="2" max="2" width="9.42578125" style="1" customWidth="1"/>
    <col min="3" max="3" width="20.85546875" style="1" customWidth="1"/>
    <col min="4" max="4" width="8.85546875" style="1" customWidth="1"/>
    <col min="5" max="5" width="27.140625" style="1" customWidth="1"/>
    <col min="6" max="6" width="8.42578125" style="1" customWidth="1"/>
    <col min="7" max="7" width="16" style="1" customWidth="1"/>
    <col min="8" max="8" width="12.85546875" style="1" customWidth="1"/>
    <col min="9" max="9" width="11.7109375" style="1" customWidth="1"/>
    <col min="10" max="10" width="10" style="18" customWidth="1"/>
    <col min="11" max="11" width="11.28515625" style="27" customWidth="1"/>
    <col min="12" max="12" width="12.7109375" style="26" hidden="1" customWidth="1"/>
    <col min="13" max="13" width="12.7109375" style="18" customWidth="1"/>
    <col min="14" max="14" width="12.42578125" style="27" customWidth="1"/>
    <col min="15" max="15" width="19" style="27" hidden="1" customWidth="1"/>
    <col min="16" max="16" width="12.7109375" style="26" hidden="1" customWidth="1"/>
    <col min="17" max="17" width="14.28515625" style="26" hidden="1" customWidth="1"/>
    <col min="18" max="18" width="12.7109375" style="26" hidden="1" customWidth="1"/>
    <col min="19" max="19" width="14.28515625" style="26" customWidth="1"/>
    <col min="20" max="20" width="11" style="27" customWidth="1"/>
    <col min="21" max="21" width="12.7109375" style="27" hidden="1" customWidth="1"/>
    <col min="22" max="22" width="9" style="26" hidden="1" customWidth="1"/>
    <col min="23" max="25" width="12.7109375" style="26" hidden="1" customWidth="1"/>
    <col min="26" max="26" width="9.140625" style="27" customWidth="1"/>
    <col min="27" max="27" width="10.7109375" style="27" customWidth="1"/>
    <col min="28" max="28" width="12.7109375" style="26" customWidth="1"/>
    <col min="29" max="31" width="12.7109375" style="26" hidden="1" customWidth="1"/>
    <col min="32" max="32" width="12.7109375" style="27" hidden="1" customWidth="1"/>
    <col min="33" max="33" width="12.7109375" style="27" customWidth="1"/>
    <col min="34" max="38" width="12.7109375" style="27" hidden="1" customWidth="1"/>
    <col min="39" max="39" width="11.140625" style="1" customWidth="1"/>
    <col min="40" max="40" width="16.5703125" style="1" hidden="1" customWidth="1"/>
    <col min="41" max="41" width="12.85546875" style="1" hidden="1" customWidth="1"/>
    <col min="42" max="42" width="14.28515625" style="1" hidden="1" customWidth="1"/>
    <col min="43" max="43" width="10.42578125" style="1" customWidth="1"/>
    <col min="44" max="44" width="12.5703125" style="1" customWidth="1"/>
    <col min="45" max="45" width="66.5703125" style="1" customWidth="1"/>
    <col min="46" max="46" width="7.42578125" style="1" customWidth="1"/>
    <col min="47" max="47" width="7.140625" style="1" customWidth="1"/>
    <col min="48" max="48" width="18" style="1" customWidth="1"/>
    <col min="49" max="49" width="21.85546875" style="1" customWidth="1"/>
    <col min="50" max="50" width="11.42578125" style="1"/>
    <col min="51" max="51" width="56.5703125" style="1" customWidth="1"/>
    <col min="52" max="16384" width="11.42578125" style="1"/>
  </cols>
  <sheetData>
    <row r="1" spans="1:49" ht="21" customHeight="1" thickBot="1" x14ac:dyDescent="0.3">
      <c r="B1" s="4"/>
      <c r="C1" s="4"/>
      <c r="D1" s="4"/>
      <c r="E1" s="4"/>
      <c r="F1" s="4"/>
      <c r="G1" s="4"/>
      <c r="H1" s="4"/>
      <c r="I1" s="4"/>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4"/>
      <c r="AN1" s="4"/>
      <c r="AO1" s="4"/>
      <c r="AP1" s="4"/>
      <c r="AQ1" s="4"/>
      <c r="AR1" s="4"/>
      <c r="AS1" s="4"/>
      <c r="AT1" s="4"/>
      <c r="AU1" s="4"/>
      <c r="AV1" s="4"/>
      <c r="AW1" s="4"/>
    </row>
    <row r="2" spans="1:49" s="65" customFormat="1" ht="56.25" customHeight="1" x14ac:dyDescent="0.5">
      <c r="A2" s="282"/>
      <c r="B2" s="283"/>
      <c r="C2" s="283"/>
      <c r="D2" s="283"/>
      <c r="E2" s="283"/>
      <c r="F2" s="283"/>
      <c r="G2" s="284"/>
      <c r="H2" s="260" t="s">
        <v>139</v>
      </c>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2"/>
    </row>
    <row r="3" spans="1:49" s="65" customFormat="1" ht="84.75" customHeight="1" x14ac:dyDescent="0.5">
      <c r="A3" s="285"/>
      <c r="B3" s="286"/>
      <c r="C3" s="286"/>
      <c r="D3" s="286"/>
      <c r="E3" s="286"/>
      <c r="F3" s="286"/>
      <c r="G3" s="287"/>
      <c r="H3" s="291" t="s">
        <v>134</v>
      </c>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3"/>
    </row>
    <row r="4" spans="1:49" s="64" customFormat="1" ht="63" customHeight="1" thickBot="1" x14ac:dyDescent="0.45">
      <c r="A4" s="288"/>
      <c r="B4" s="289"/>
      <c r="C4" s="289"/>
      <c r="D4" s="289"/>
      <c r="E4" s="289"/>
      <c r="F4" s="289"/>
      <c r="G4" s="290"/>
      <c r="H4" s="272" t="s">
        <v>127</v>
      </c>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4"/>
      <c r="AM4" s="272" t="s">
        <v>128</v>
      </c>
      <c r="AN4" s="273"/>
      <c r="AO4" s="273"/>
      <c r="AP4" s="273"/>
      <c r="AQ4" s="273"/>
      <c r="AR4" s="273"/>
      <c r="AS4" s="273"/>
      <c r="AT4" s="273"/>
      <c r="AU4" s="273"/>
      <c r="AV4" s="273"/>
      <c r="AW4" s="275"/>
    </row>
    <row r="5" spans="1:49" ht="41.25" customHeight="1" x14ac:dyDescent="0.25">
      <c r="A5" s="276" t="s">
        <v>0</v>
      </c>
      <c r="B5" s="277"/>
      <c r="C5" s="277"/>
      <c r="D5" s="277"/>
      <c r="E5" s="277"/>
      <c r="F5" s="277"/>
      <c r="G5" s="277"/>
      <c r="H5" s="277"/>
      <c r="I5" s="277"/>
      <c r="J5" s="277"/>
      <c r="K5" s="277"/>
      <c r="L5" s="277"/>
      <c r="M5" s="277"/>
      <c r="N5" s="277"/>
      <c r="O5" s="277"/>
      <c r="P5" s="277"/>
      <c r="Q5" s="277"/>
      <c r="R5" s="278"/>
      <c r="S5" s="263" t="s">
        <v>140</v>
      </c>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5"/>
    </row>
    <row r="6" spans="1:49" ht="26.25" customHeight="1" x14ac:dyDescent="0.25">
      <c r="A6" s="279" t="s">
        <v>2</v>
      </c>
      <c r="B6" s="280"/>
      <c r="C6" s="280"/>
      <c r="D6" s="280"/>
      <c r="E6" s="280"/>
      <c r="F6" s="280"/>
      <c r="G6" s="280"/>
      <c r="H6" s="280"/>
      <c r="I6" s="280"/>
      <c r="J6" s="280"/>
      <c r="K6" s="280"/>
      <c r="L6" s="280"/>
      <c r="M6" s="280"/>
      <c r="N6" s="280"/>
      <c r="O6" s="280"/>
      <c r="P6" s="280"/>
      <c r="Q6" s="280"/>
      <c r="R6" s="281"/>
      <c r="S6" s="266" t="s">
        <v>141</v>
      </c>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8"/>
    </row>
    <row r="7" spans="1:49" ht="30" customHeight="1" x14ac:dyDescent="0.25">
      <c r="A7" s="258" t="s">
        <v>3</v>
      </c>
      <c r="B7" s="259"/>
      <c r="C7" s="259"/>
      <c r="D7" s="259"/>
      <c r="E7" s="259"/>
      <c r="F7" s="259"/>
      <c r="G7" s="259"/>
      <c r="H7" s="259"/>
      <c r="I7" s="259"/>
      <c r="J7" s="259"/>
      <c r="K7" s="259"/>
      <c r="L7" s="259"/>
      <c r="M7" s="259"/>
      <c r="N7" s="259"/>
      <c r="O7" s="259"/>
      <c r="P7" s="259"/>
      <c r="Q7" s="259"/>
      <c r="R7" s="259"/>
      <c r="S7" s="266" t="s">
        <v>142</v>
      </c>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8"/>
    </row>
    <row r="8" spans="1:49" ht="30" customHeight="1" thickBot="1" x14ac:dyDescent="0.3">
      <c r="A8" s="258" t="s">
        <v>1</v>
      </c>
      <c r="B8" s="259"/>
      <c r="C8" s="259"/>
      <c r="D8" s="259"/>
      <c r="E8" s="259"/>
      <c r="F8" s="259"/>
      <c r="G8" s="259"/>
      <c r="H8" s="259"/>
      <c r="I8" s="259"/>
      <c r="J8" s="259"/>
      <c r="K8" s="259"/>
      <c r="L8" s="259"/>
      <c r="M8" s="259"/>
      <c r="N8" s="259"/>
      <c r="O8" s="259"/>
      <c r="P8" s="259"/>
      <c r="Q8" s="259"/>
      <c r="R8" s="259"/>
      <c r="S8" s="269" t="s">
        <v>143</v>
      </c>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1"/>
    </row>
    <row r="9" spans="1:49" ht="36" customHeight="1" thickBot="1" x14ac:dyDescent="0.3">
      <c r="A9" s="246"/>
      <c r="B9" s="247"/>
      <c r="C9" s="247"/>
      <c r="D9" s="247"/>
      <c r="E9" s="247"/>
      <c r="F9" s="247"/>
      <c r="G9" s="247"/>
      <c r="H9" s="247"/>
      <c r="I9" s="247"/>
      <c r="J9" s="247"/>
      <c r="K9" s="247"/>
      <c r="L9" s="247"/>
      <c r="M9" s="247"/>
      <c r="N9" s="247"/>
      <c r="O9" s="247"/>
      <c r="P9" s="247"/>
      <c r="Q9" s="247"/>
      <c r="R9" s="39"/>
      <c r="S9" s="39"/>
      <c r="T9" s="39"/>
      <c r="U9" s="39"/>
      <c r="V9" s="39"/>
      <c r="W9" s="39"/>
      <c r="X9" s="39"/>
      <c r="Y9" s="39"/>
      <c r="Z9" s="39"/>
      <c r="AA9" s="39"/>
      <c r="AB9" s="39"/>
      <c r="AC9" s="39"/>
      <c r="AD9" s="39"/>
      <c r="AE9" s="39"/>
      <c r="AF9" s="39"/>
      <c r="AG9" s="39"/>
      <c r="AH9" s="39"/>
      <c r="AI9" s="39"/>
      <c r="AJ9" s="39"/>
      <c r="AK9" s="39"/>
      <c r="AL9" s="39"/>
      <c r="AM9" s="40"/>
      <c r="AN9" s="40"/>
      <c r="AO9" s="40"/>
      <c r="AP9" s="40"/>
      <c r="AQ9" s="40"/>
      <c r="AR9" s="40"/>
      <c r="AS9" s="40"/>
      <c r="AT9" s="40"/>
      <c r="AU9" s="40"/>
      <c r="AV9" s="40"/>
      <c r="AW9" s="41"/>
    </row>
    <row r="10" spans="1:49" s="2" customFormat="1" ht="35.25" customHeight="1" x14ac:dyDescent="0.25">
      <c r="A10" s="250" t="s">
        <v>116</v>
      </c>
      <c r="B10" s="251"/>
      <c r="C10" s="251"/>
      <c r="D10" s="251" t="s">
        <v>84</v>
      </c>
      <c r="E10" s="251"/>
      <c r="F10" s="251" t="s">
        <v>86</v>
      </c>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t="s">
        <v>94</v>
      </c>
      <c r="AR10" s="251" t="s">
        <v>95</v>
      </c>
      <c r="AS10" s="294" t="s">
        <v>96</v>
      </c>
      <c r="AT10" s="294" t="s">
        <v>97</v>
      </c>
      <c r="AU10" s="294" t="s">
        <v>98</v>
      </c>
      <c r="AV10" s="294" t="s">
        <v>99</v>
      </c>
      <c r="AW10" s="297" t="s">
        <v>100</v>
      </c>
    </row>
    <row r="11" spans="1:49" s="3" customFormat="1" ht="45.75" customHeight="1" x14ac:dyDescent="0.2">
      <c r="A11" s="248" t="s">
        <v>115</v>
      </c>
      <c r="B11" s="254" t="s">
        <v>83</v>
      </c>
      <c r="C11" s="252" t="s">
        <v>117</v>
      </c>
      <c r="D11" s="252" t="s">
        <v>68</v>
      </c>
      <c r="E11" s="252" t="s">
        <v>85</v>
      </c>
      <c r="F11" s="252" t="s">
        <v>87</v>
      </c>
      <c r="G11" s="252" t="s">
        <v>88</v>
      </c>
      <c r="H11" s="252" t="s">
        <v>89</v>
      </c>
      <c r="I11" s="252" t="s">
        <v>90</v>
      </c>
      <c r="J11" s="252" t="s">
        <v>91</v>
      </c>
      <c r="K11" s="66"/>
      <c r="L11" s="300" t="s">
        <v>92</v>
      </c>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2"/>
      <c r="AM11" s="303" t="s">
        <v>93</v>
      </c>
      <c r="AN11" s="303"/>
      <c r="AO11" s="303"/>
      <c r="AP11" s="303"/>
      <c r="AQ11" s="252"/>
      <c r="AR11" s="252"/>
      <c r="AS11" s="295"/>
      <c r="AT11" s="295"/>
      <c r="AU11" s="295"/>
      <c r="AV11" s="295"/>
      <c r="AW11" s="298"/>
    </row>
    <row r="12" spans="1:49" s="3" customFormat="1" ht="51" customHeight="1" x14ac:dyDescent="0.2">
      <c r="A12" s="248"/>
      <c r="B12" s="254"/>
      <c r="C12" s="252"/>
      <c r="D12" s="252"/>
      <c r="E12" s="252"/>
      <c r="F12" s="252"/>
      <c r="G12" s="252"/>
      <c r="H12" s="252"/>
      <c r="I12" s="252"/>
      <c r="J12" s="252"/>
      <c r="K12" s="67"/>
      <c r="L12" s="303">
        <v>2016</v>
      </c>
      <c r="M12" s="303"/>
      <c r="N12" s="303"/>
      <c r="O12" s="300">
        <v>2017</v>
      </c>
      <c r="P12" s="301"/>
      <c r="Q12" s="301"/>
      <c r="R12" s="301"/>
      <c r="S12" s="301"/>
      <c r="T12" s="302"/>
      <c r="U12" s="300">
        <v>2018</v>
      </c>
      <c r="V12" s="301"/>
      <c r="W12" s="301"/>
      <c r="X12" s="301"/>
      <c r="Y12" s="301"/>
      <c r="Z12" s="302"/>
      <c r="AA12" s="300">
        <v>2019</v>
      </c>
      <c r="AB12" s="301"/>
      <c r="AC12" s="301"/>
      <c r="AD12" s="301"/>
      <c r="AE12" s="301"/>
      <c r="AF12" s="302"/>
      <c r="AG12" s="300">
        <v>2020</v>
      </c>
      <c r="AH12" s="301"/>
      <c r="AI12" s="301"/>
      <c r="AJ12" s="301"/>
      <c r="AK12" s="301"/>
      <c r="AL12" s="302"/>
      <c r="AM12" s="252" t="s">
        <v>4</v>
      </c>
      <c r="AN12" s="252" t="s">
        <v>5</v>
      </c>
      <c r="AO12" s="252" t="s">
        <v>6</v>
      </c>
      <c r="AP12" s="252" t="s">
        <v>7</v>
      </c>
      <c r="AQ12" s="252"/>
      <c r="AR12" s="252"/>
      <c r="AS12" s="295"/>
      <c r="AT12" s="295"/>
      <c r="AU12" s="295"/>
      <c r="AV12" s="295"/>
      <c r="AW12" s="298"/>
    </row>
    <row r="13" spans="1:49" s="3" customFormat="1" ht="69.75" customHeight="1" thickBot="1" x14ac:dyDescent="0.25">
      <c r="A13" s="249"/>
      <c r="B13" s="255"/>
      <c r="C13" s="253"/>
      <c r="D13" s="253"/>
      <c r="E13" s="253"/>
      <c r="F13" s="253"/>
      <c r="G13" s="253"/>
      <c r="H13" s="253"/>
      <c r="I13" s="253"/>
      <c r="J13" s="253"/>
      <c r="K13" s="68" t="s">
        <v>118</v>
      </c>
      <c r="L13" s="68" t="s">
        <v>122</v>
      </c>
      <c r="M13" s="68" t="s">
        <v>126</v>
      </c>
      <c r="N13" s="68" t="s">
        <v>31</v>
      </c>
      <c r="O13" s="68" t="s">
        <v>121</v>
      </c>
      <c r="P13" s="68" t="s">
        <v>124</v>
      </c>
      <c r="Q13" s="68" t="s">
        <v>125</v>
      </c>
      <c r="R13" s="68" t="s">
        <v>122</v>
      </c>
      <c r="S13" s="68" t="s">
        <v>126</v>
      </c>
      <c r="T13" s="68" t="s">
        <v>31</v>
      </c>
      <c r="U13" s="68" t="s">
        <v>121</v>
      </c>
      <c r="V13" s="68" t="s">
        <v>124</v>
      </c>
      <c r="W13" s="68" t="s">
        <v>125</v>
      </c>
      <c r="X13" s="68" t="s">
        <v>122</v>
      </c>
      <c r="Y13" s="68" t="s">
        <v>126</v>
      </c>
      <c r="Z13" s="68" t="s">
        <v>31</v>
      </c>
      <c r="AA13" s="68" t="s">
        <v>121</v>
      </c>
      <c r="AB13" s="68" t="s">
        <v>124</v>
      </c>
      <c r="AC13" s="68" t="s">
        <v>125</v>
      </c>
      <c r="AD13" s="68" t="s">
        <v>122</v>
      </c>
      <c r="AE13" s="68" t="s">
        <v>126</v>
      </c>
      <c r="AF13" s="68" t="s">
        <v>31</v>
      </c>
      <c r="AG13" s="68" t="s">
        <v>121</v>
      </c>
      <c r="AH13" s="68" t="s">
        <v>124</v>
      </c>
      <c r="AI13" s="68" t="s">
        <v>125</v>
      </c>
      <c r="AJ13" s="68" t="s">
        <v>122</v>
      </c>
      <c r="AK13" s="68" t="s">
        <v>126</v>
      </c>
      <c r="AL13" s="68" t="s">
        <v>31</v>
      </c>
      <c r="AM13" s="253"/>
      <c r="AN13" s="253"/>
      <c r="AO13" s="253"/>
      <c r="AP13" s="253"/>
      <c r="AQ13" s="253"/>
      <c r="AR13" s="253"/>
      <c r="AS13" s="296"/>
      <c r="AT13" s="296"/>
      <c r="AU13" s="296"/>
      <c r="AV13" s="296"/>
      <c r="AW13" s="299"/>
    </row>
    <row r="14" spans="1:49" s="3" customFormat="1" ht="409.6" customHeight="1" x14ac:dyDescent="0.2">
      <c r="A14" s="109">
        <v>42</v>
      </c>
      <c r="B14" s="109">
        <v>1030</v>
      </c>
      <c r="C14" s="110" t="s">
        <v>144</v>
      </c>
      <c r="D14" s="113">
        <v>70</v>
      </c>
      <c r="E14" s="110" t="s">
        <v>145</v>
      </c>
      <c r="F14" s="113">
        <v>390</v>
      </c>
      <c r="G14" s="111" t="s">
        <v>146</v>
      </c>
      <c r="H14" s="112" t="s">
        <v>147</v>
      </c>
      <c r="I14" s="113" t="s">
        <v>148</v>
      </c>
      <c r="J14" s="114">
        <v>1</v>
      </c>
      <c r="K14" s="114">
        <v>1</v>
      </c>
      <c r="L14" s="114">
        <v>0.04</v>
      </c>
      <c r="M14" s="114">
        <v>0.04</v>
      </c>
      <c r="N14" s="114">
        <v>0.04</v>
      </c>
      <c r="O14" s="116">
        <v>0.28000000000000003</v>
      </c>
      <c r="P14" s="116">
        <v>0.28000000000000003</v>
      </c>
      <c r="Q14" s="116">
        <v>0.28000000000000003</v>
      </c>
      <c r="R14" s="117">
        <v>0.28000000000000003</v>
      </c>
      <c r="S14" s="118">
        <v>0.28000000000000003</v>
      </c>
      <c r="T14" s="118">
        <v>0.28000000000000003</v>
      </c>
      <c r="U14" s="119">
        <v>0.28000000000000003</v>
      </c>
      <c r="V14" s="119">
        <v>0.28000000000000003</v>
      </c>
      <c r="W14" s="119">
        <v>0.28000000000000003</v>
      </c>
      <c r="X14" s="120">
        <v>0.28000000000000003</v>
      </c>
      <c r="Y14" s="117">
        <v>0.28000000000000003</v>
      </c>
      <c r="Z14" s="117">
        <v>0.21</v>
      </c>
      <c r="AA14" s="214">
        <v>0.35</v>
      </c>
      <c r="AB14" s="114">
        <v>0.35</v>
      </c>
      <c r="AC14" s="114"/>
      <c r="AD14" s="114"/>
      <c r="AE14" s="114"/>
      <c r="AF14" s="114"/>
      <c r="AG14" s="114">
        <v>0.12</v>
      </c>
      <c r="AH14" s="114"/>
      <c r="AI14" s="114"/>
      <c r="AJ14" s="114"/>
      <c r="AK14" s="114"/>
      <c r="AL14" s="114"/>
      <c r="AM14" s="226">
        <v>6.4799999999999996E-2</v>
      </c>
      <c r="AN14" s="114"/>
      <c r="AO14" s="114"/>
      <c r="AP14" s="114"/>
      <c r="AQ14" s="115">
        <f>+AM14/AB14</f>
        <v>0.18514285714285714</v>
      </c>
      <c r="AR14" s="121">
        <f>+(T14+N14+Z14+AM14)/J14</f>
        <v>0.5948</v>
      </c>
      <c r="AS14" s="227" t="s">
        <v>166</v>
      </c>
      <c r="AT14" s="210" t="s">
        <v>170</v>
      </c>
      <c r="AU14" s="210" t="s">
        <v>170</v>
      </c>
      <c r="AV14" s="211" t="s">
        <v>173</v>
      </c>
      <c r="AW14" s="212" t="s">
        <v>176</v>
      </c>
    </row>
    <row r="15" spans="1:49" x14ac:dyDescent="0.25">
      <c r="A15" s="4"/>
      <c r="B15" s="4"/>
      <c r="C15" s="4"/>
      <c r="D15" s="4"/>
      <c r="E15" s="4"/>
      <c r="F15" s="4"/>
      <c r="G15" s="4"/>
      <c r="H15" s="4"/>
      <c r="I15" s="4"/>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4"/>
      <c r="AN15" s="4"/>
      <c r="AO15" s="4"/>
      <c r="AP15" s="4"/>
      <c r="AQ15" s="4"/>
      <c r="AR15" s="4"/>
      <c r="AS15" s="4"/>
      <c r="AT15" s="4"/>
      <c r="AU15" s="4"/>
      <c r="AV15" s="4"/>
      <c r="AW15" s="4"/>
    </row>
    <row r="16" spans="1:49" x14ac:dyDescent="0.25">
      <c r="A16" s="4"/>
      <c r="B16" s="4"/>
      <c r="C16" s="4"/>
      <c r="D16" s="4"/>
      <c r="E16" s="4"/>
      <c r="F16" s="4"/>
      <c r="G16" s="4"/>
      <c r="H16" s="4"/>
      <c r="I16" s="4"/>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4"/>
      <c r="AN16" s="4"/>
      <c r="AO16" s="4"/>
      <c r="AP16" s="4"/>
      <c r="AQ16" s="4"/>
      <c r="AR16" s="4"/>
      <c r="AS16" s="4"/>
      <c r="AT16" s="4"/>
      <c r="AU16" s="4"/>
      <c r="AV16" s="4"/>
      <c r="AW16" s="4"/>
    </row>
    <row r="17" spans="1:49" x14ac:dyDescent="0.25">
      <c r="A17" s="102" t="s">
        <v>129</v>
      </c>
      <c r="B17" s="4"/>
      <c r="C17" s="4"/>
      <c r="D17" s="4"/>
      <c r="E17" s="4"/>
      <c r="F17" s="4"/>
      <c r="G17" s="4"/>
      <c r="H17" s="4"/>
      <c r="I17" s="4"/>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4"/>
      <c r="AN17" s="4"/>
      <c r="AO17" s="4"/>
      <c r="AP17" s="4"/>
      <c r="AQ17" s="4"/>
      <c r="AR17" s="4"/>
      <c r="AS17" s="4"/>
      <c r="AT17" s="4"/>
      <c r="AU17" s="4"/>
      <c r="AV17" s="4"/>
      <c r="AW17" s="4"/>
    </row>
    <row r="18" spans="1:49" ht="25.5" customHeight="1" x14ac:dyDescent="0.25">
      <c r="A18" s="100" t="s">
        <v>130</v>
      </c>
      <c r="B18" s="256" t="s">
        <v>131</v>
      </c>
      <c r="C18" s="256"/>
      <c r="D18" s="256"/>
      <c r="E18" s="256"/>
      <c r="F18" s="256"/>
      <c r="G18" s="256"/>
      <c r="H18" s="244" t="s">
        <v>132</v>
      </c>
      <c r="I18" s="244"/>
      <c r="J18" s="244"/>
      <c r="K18" s="244"/>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4"/>
      <c r="AN18" s="4"/>
      <c r="AO18" s="4"/>
      <c r="AP18" s="4"/>
      <c r="AQ18" s="4"/>
      <c r="AR18" s="4"/>
      <c r="AS18" s="4"/>
      <c r="AT18" s="4"/>
      <c r="AU18" s="4"/>
      <c r="AV18" s="4"/>
      <c r="AW18" s="4"/>
    </row>
    <row r="19" spans="1:49" ht="25.5" customHeight="1" x14ac:dyDescent="0.25">
      <c r="A19" s="101">
        <v>11</v>
      </c>
      <c r="B19" s="257" t="s">
        <v>133</v>
      </c>
      <c r="C19" s="257"/>
      <c r="D19" s="257"/>
      <c r="E19" s="257"/>
      <c r="F19" s="257"/>
      <c r="G19" s="257"/>
      <c r="H19" s="245" t="s">
        <v>135</v>
      </c>
      <c r="I19" s="245"/>
      <c r="J19" s="245"/>
      <c r="K19" s="245"/>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4"/>
      <c r="AN19" s="4"/>
      <c r="AO19" s="4"/>
      <c r="AP19" s="4"/>
      <c r="AQ19" s="4"/>
      <c r="AR19" s="4"/>
      <c r="AS19" s="4"/>
      <c r="AT19" s="4"/>
      <c r="AU19" s="4"/>
      <c r="AV19" s="4"/>
      <c r="AW19" s="4"/>
    </row>
  </sheetData>
  <mergeCells count="49">
    <mergeCell ref="AU10:AU13"/>
    <mergeCell ref="L12:N12"/>
    <mergeCell ref="AM11:AP11"/>
    <mergeCell ref="O12:T12"/>
    <mergeCell ref="U12:Z12"/>
    <mergeCell ref="AA12:AF12"/>
    <mergeCell ref="AG12:AL12"/>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7:R7"/>
    <mergeCell ref="A8:R8"/>
    <mergeCell ref="H2:AW2"/>
    <mergeCell ref="S5:AW5"/>
    <mergeCell ref="S7:AW7"/>
    <mergeCell ref="S8:AW8"/>
    <mergeCell ref="S6:AW6"/>
    <mergeCell ref="H4:AL4"/>
    <mergeCell ref="AM4:AW4"/>
    <mergeCell ref="A5:R5"/>
    <mergeCell ref="A6:R6"/>
    <mergeCell ref="A2:G4"/>
    <mergeCell ref="H3:AW3"/>
    <mergeCell ref="H18:K18"/>
    <mergeCell ref="H19:K19"/>
    <mergeCell ref="A9:Q9"/>
    <mergeCell ref="A11:A13"/>
    <mergeCell ref="A10:C10"/>
    <mergeCell ref="D10:E10"/>
    <mergeCell ref="J11:J13"/>
    <mergeCell ref="B11:B13"/>
    <mergeCell ref="C11:C13"/>
    <mergeCell ref="D11:D13"/>
    <mergeCell ref="E11:E13"/>
    <mergeCell ref="B18:G18"/>
    <mergeCell ref="B19:G19"/>
  </mergeCells>
  <phoneticPr fontId="8" type="noConversion"/>
  <dataValidations count="1">
    <dataValidation type="list" allowBlank="1" showInputMessage="1" showErrorMessage="1" sqref="I14" xr:uid="{00000000-0002-0000-0000-000000000000}">
      <formula1>$AS$14:$AS$14</formula1>
    </dataValidation>
  </dataValidations>
  <hyperlinks>
    <hyperlink ref="AW14" r:id="rId1" xr:uid="{00000000-0004-0000-0000-000000000000}"/>
  </hyperlinks>
  <printOptions horizontalCentered="1" verticalCentered="1"/>
  <pageMargins left="0" right="0" top="0" bottom="0.39370078740157483" header="0.31496062992125984" footer="0.31496062992125984"/>
  <pageSetup scale="55" fitToWidth="0" orientation="landscape" r:id="rId2"/>
  <headerFoot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1"/>
  <sheetViews>
    <sheetView topLeftCell="A22" zoomScale="57" zoomScaleNormal="57" zoomScaleSheetLayoutView="40" workbookViewId="0">
      <selection activeCell="Q34" sqref="Q34"/>
    </sheetView>
  </sheetViews>
  <sheetFormatPr baseColWidth="10" defaultRowHeight="15.75" x14ac:dyDescent="0.25"/>
  <cols>
    <col min="1" max="2" width="8.85546875" style="1" customWidth="1"/>
    <col min="3" max="3" width="11.42578125" style="1" customWidth="1"/>
    <col min="4" max="4" width="13.42578125" style="7" customWidth="1"/>
    <col min="5" max="5" width="14" style="7" customWidth="1"/>
    <col min="6" max="6" width="12.140625" style="7" customWidth="1"/>
    <col min="7" max="7" width="12.85546875" style="21" customWidth="1"/>
    <col min="8" max="8" width="14.5703125" style="8" customWidth="1"/>
    <col min="9" max="9" width="16.28515625" style="8" hidden="1" customWidth="1"/>
    <col min="10" max="10" width="15.7109375" style="8" hidden="1" customWidth="1"/>
    <col min="11" max="11" width="18.140625" style="8" customWidth="1"/>
    <col min="12" max="12" width="16.85546875" style="8" customWidth="1"/>
    <col min="13" max="13" width="18.28515625" style="8" hidden="1" customWidth="1"/>
    <col min="14" max="14" width="14.7109375" style="8" hidden="1" customWidth="1"/>
    <col min="15" max="15" width="15" style="8" hidden="1" customWidth="1"/>
    <col min="16" max="16" width="15.28515625" style="8" hidden="1" customWidth="1"/>
    <col min="17" max="17" width="15.85546875" style="8" customWidth="1"/>
    <col min="18" max="18" width="15.140625" style="8" customWidth="1"/>
    <col min="19" max="19" width="18.28515625" style="8" hidden="1" customWidth="1"/>
    <col min="20" max="20" width="14.28515625" style="8" hidden="1" customWidth="1"/>
    <col min="21" max="21" width="14.85546875" style="8" hidden="1" customWidth="1"/>
    <col min="22" max="22" width="14" style="8" hidden="1" customWidth="1"/>
    <col min="23" max="23" width="15.140625" style="8" customWidth="1"/>
    <col min="24" max="24" width="14.7109375" style="8" customWidth="1"/>
    <col min="25" max="25" width="16.140625" style="8" customWidth="1"/>
    <col min="26" max="26" width="15.28515625" style="8" customWidth="1"/>
    <col min="27" max="29" width="16.28515625" style="8" hidden="1" customWidth="1"/>
    <col min="30" max="30" width="18.28515625" style="8" hidden="1" customWidth="1"/>
    <col min="31" max="31" width="15.7109375" style="8" customWidth="1"/>
    <col min="32" max="35" width="16.28515625" style="8" hidden="1" customWidth="1"/>
    <col min="36" max="36" width="18.28515625" style="8" hidden="1" customWidth="1"/>
    <col min="37" max="37" width="13.7109375" style="1" customWidth="1"/>
    <col min="38" max="38" width="13.140625" style="1" hidden="1" customWidth="1"/>
    <col min="39" max="40" width="12.7109375" style="18" hidden="1" customWidth="1"/>
    <col min="41" max="41" width="11.85546875" style="1" customWidth="1"/>
    <col min="42" max="42" width="10.85546875" style="1" customWidth="1"/>
    <col min="43" max="43" width="75.140625" style="1" customWidth="1"/>
    <col min="44" max="44" width="12.140625" style="1" customWidth="1"/>
    <col min="45" max="45" width="11.42578125" style="1" customWidth="1"/>
    <col min="46" max="46" width="28.28515625" style="1" customWidth="1"/>
    <col min="47" max="47" width="31.28515625" style="1" customWidth="1"/>
    <col min="48" max="16384" width="11.42578125" style="1"/>
  </cols>
  <sheetData>
    <row r="1" spans="1:47" s="65" customFormat="1" ht="57" customHeight="1" x14ac:dyDescent="0.5">
      <c r="A1" s="362"/>
      <c r="B1" s="363"/>
      <c r="C1" s="363"/>
      <c r="D1" s="363"/>
      <c r="E1" s="364"/>
      <c r="F1" s="260" t="s">
        <v>139</v>
      </c>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row>
    <row r="2" spans="1:47" s="65" customFormat="1" ht="66.75" customHeight="1" x14ac:dyDescent="0.5">
      <c r="A2" s="246"/>
      <c r="B2" s="247"/>
      <c r="C2" s="247"/>
      <c r="D2" s="247"/>
      <c r="E2" s="365"/>
      <c r="F2" s="378" t="s">
        <v>136</v>
      </c>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row>
    <row r="3" spans="1:47" s="64" customFormat="1" ht="40.5" customHeight="1" thickBot="1" x14ac:dyDescent="0.45">
      <c r="A3" s="366"/>
      <c r="B3" s="367"/>
      <c r="C3" s="367"/>
      <c r="D3" s="367"/>
      <c r="E3" s="368"/>
      <c r="F3" s="272" t="s">
        <v>127</v>
      </c>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4"/>
      <c r="AM3" s="272" t="s">
        <v>128</v>
      </c>
      <c r="AN3" s="273"/>
      <c r="AO3" s="273"/>
      <c r="AP3" s="273"/>
      <c r="AQ3" s="273"/>
      <c r="AR3" s="273"/>
      <c r="AS3" s="273"/>
      <c r="AT3" s="273"/>
      <c r="AU3" s="273"/>
    </row>
    <row r="4" spans="1:47" ht="46.5" customHeight="1" x14ac:dyDescent="0.25">
      <c r="A4" s="369" t="s">
        <v>0</v>
      </c>
      <c r="B4" s="370"/>
      <c r="C4" s="370"/>
      <c r="D4" s="370"/>
      <c r="E4" s="370"/>
      <c r="F4" s="370"/>
      <c r="G4" s="370"/>
      <c r="H4" s="370"/>
      <c r="I4" s="370"/>
      <c r="J4" s="370"/>
      <c r="K4" s="370"/>
      <c r="L4" s="370"/>
      <c r="M4" s="370"/>
      <c r="N4" s="370"/>
      <c r="O4" s="370"/>
      <c r="P4" s="371"/>
      <c r="Q4" s="375" t="s">
        <v>140</v>
      </c>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7"/>
    </row>
    <row r="5" spans="1:47" ht="36" customHeight="1" thickBot="1" x14ac:dyDescent="0.3">
      <c r="A5" s="372" t="s">
        <v>2</v>
      </c>
      <c r="B5" s="373"/>
      <c r="C5" s="373"/>
      <c r="D5" s="373"/>
      <c r="E5" s="373"/>
      <c r="F5" s="373"/>
      <c r="G5" s="373"/>
      <c r="H5" s="373"/>
      <c r="I5" s="373"/>
      <c r="J5" s="373"/>
      <c r="K5" s="373"/>
      <c r="L5" s="373"/>
      <c r="M5" s="373"/>
      <c r="N5" s="373"/>
      <c r="O5" s="373"/>
      <c r="P5" s="374"/>
      <c r="Q5" s="269" t="s">
        <v>141</v>
      </c>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1"/>
    </row>
    <row r="6" spans="1:47" ht="14.25" customHeight="1" thickBot="1" x14ac:dyDescent="0.3">
      <c r="A6" s="4"/>
      <c r="B6" s="4"/>
      <c r="C6" s="4"/>
      <c r="D6" s="104"/>
      <c r="E6" s="104"/>
      <c r="F6" s="104"/>
      <c r="G6" s="105"/>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4"/>
      <c r="AL6" s="4"/>
      <c r="AM6" s="17"/>
      <c r="AN6" s="107"/>
      <c r="AO6" s="4"/>
      <c r="AP6" s="4"/>
      <c r="AQ6" s="4"/>
      <c r="AR6" s="4"/>
      <c r="AS6" s="4"/>
      <c r="AT6" s="4"/>
      <c r="AU6" s="4"/>
    </row>
    <row r="7" spans="1:47" s="38" customFormat="1" ht="48" customHeight="1" x14ac:dyDescent="0.25">
      <c r="A7" s="250" t="s">
        <v>57</v>
      </c>
      <c r="B7" s="251" t="s">
        <v>67</v>
      </c>
      <c r="C7" s="251"/>
      <c r="D7" s="251"/>
      <c r="E7" s="251" t="s">
        <v>71</v>
      </c>
      <c r="F7" s="251" t="s">
        <v>114</v>
      </c>
      <c r="G7" s="251" t="s">
        <v>72</v>
      </c>
      <c r="H7" s="251" t="s">
        <v>119</v>
      </c>
      <c r="I7" s="69"/>
      <c r="J7" s="349" t="s">
        <v>73</v>
      </c>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1"/>
      <c r="AK7" s="251" t="s">
        <v>74</v>
      </c>
      <c r="AL7" s="251"/>
      <c r="AM7" s="251"/>
      <c r="AN7" s="251"/>
      <c r="AO7" s="251" t="s">
        <v>76</v>
      </c>
      <c r="AP7" s="251" t="s">
        <v>77</v>
      </c>
      <c r="AQ7" s="251" t="s">
        <v>78</v>
      </c>
      <c r="AR7" s="251" t="s">
        <v>79</v>
      </c>
      <c r="AS7" s="251" t="s">
        <v>80</v>
      </c>
      <c r="AT7" s="251" t="s">
        <v>81</v>
      </c>
      <c r="AU7" s="352" t="s">
        <v>82</v>
      </c>
    </row>
    <row r="8" spans="1:47" s="38" customFormat="1" ht="55.5" customHeight="1" x14ac:dyDescent="0.25">
      <c r="A8" s="248"/>
      <c r="B8" s="252"/>
      <c r="C8" s="252"/>
      <c r="D8" s="252"/>
      <c r="E8" s="252"/>
      <c r="F8" s="252"/>
      <c r="G8" s="252"/>
      <c r="H8" s="252"/>
      <c r="I8" s="300">
        <v>2016</v>
      </c>
      <c r="J8" s="301"/>
      <c r="K8" s="301"/>
      <c r="L8" s="302"/>
      <c r="M8" s="300">
        <v>2017</v>
      </c>
      <c r="N8" s="301"/>
      <c r="O8" s="301"/>
      <c r="P8" s="301"/>
      <c r="Q8" s="301"/>
      <c r="R8" s="302"/>
      <c r="S8" s="300">
        <v>2018</v>
      </c>
      <c r="T8" s="301"/>
      <c r="U8" s="301"/>
      <c r="V8" s="301"/>
      <c r="W8" s="301"/>
      <c r="X8" s="302"/>
      <c r="Y8" s="300">
        <v>2019</v>
      </c>
      <c r="Z8" s="301"/>
      <c r="AA8" s="301"/>
      <c r="AB8" s="301"/>
      <c r="AC8" s="301"/>
      <c r="AD8" s="302"/>
      <c r="AE8" s="300">
        <v>2020</v>
      </c>
      <c r="AF8" s="301"/>
      <c r="AG8" s="301"/>
      <c r="AH8" s="301"/>
      <c r="AI8" s="301"/>
      <c r="AJ8" s="302"/>
      <c r="AK8" s="252" t="s">
        <v>75</v>
      </c>
      <c r="AL8" s="252"/>
      <c r="AM8" s="252"/>
      <c r="AN8" s="252"/>
      <c r="AO8" s="252"/>
      <c r="AP8" s="252"/>
      <c r="AQ8" s="252"/>
      <c r="AR8" s="252"/>
      <c r="AS8" s="252"/>
      <c r="AT8" s="252"/>
      <c r="AU8" s="353"/>
    </row>
    <row r="9" spans="1:47" s="38" customFormat="1" ht="48" customHeight="1" thickBot="1" x14ac:dyDescent="0.3">
      <c r="A9" s="249"/>
      <c r="B9" s="68" t="s">
        <v>68</v>
      </c>
      <c r="C9" s="68" t="s">
        <v>69</v>
      </c>
      <c r="D9" s="68" t="s">
        <v>70</v>
      </c>
      <c r="E9" s="253"/>
      <c r="F9" s="253"/>
      <c r="G9" s="348"/>
      <c r="H9" s="384"/>
      <c r="I9" s="68" t="s">
        <v>120</v>
      </c>
      <c r="J9" s="68" t="s">
        <v>122</v>
      </c>
      <c r="K9" s="68" t="s">
        <v>123</v>
      </c>
      <c r="L9" s="68" t="s">
        <v>31</v>
      </c>
      <c r="M9" s="68" t="s">
        <v>121</v>
      </c>
      <c r="N9" s="68" t="s">
        <v>124</v>
      </c>
      <c r="O9" s="68" t="s">
        <v>125</v>
      </c>
      <c r="P9" s="68" t="s">
        <v>122</v>
      </c>
      <c r="Q9" s="68" t="s">
        <v>126</v>
      </c>
      <c r="R9" s="68" t="s">
        <v>31</v>
      </c>
      <c r="S9" s="68" t="s">
        <v>121</v>
      </c>
      <c r="T9" s="68" t="s">
        <v>124</v>
      </c>
      <c r="U9" s="68" t="s">
        <v>125</v>
      </c>
      <c r="V9" s="68" t="s">
        <v>122</v>
      </c>
      <c r="W9" s="68" t="s">
        <v>126</v>
      </c>
      <c r="X9" s="68" t="s">
        <v>31</v>
      </c>
      <c r="Y9" s="68" t="s">
        <v>121</v>
      </c>
      <c r="Z9" s="68" t="s">
        <v>124</v>
      </c>
      <c r="AA9" s="68" t="s">
        <v>125</v>
      </c>
      <c r="AB9" s="68" t="s">
        <v>122</v>
      </c>
      <c r="AC9" s="68" t="s">
        <v>126</v>
      </c>
      <c r="AD9" s="68" t="s">
        <v>31</v>
      </c>
      <c r="AE9" s="68" t="s">
        <v>121</v>
      </c>
      <c r="AF9" s="68" t="s">
        <v>124</v>
      </c>
      <c r="AG9" s="68" t="s">
        <v>125</v>
      </c>
      <c r="AH9" s="68" t="s">
        <v>122</v>
      </c>
      <c r="AI9" s="68" t="s">
        <v>126</v>
      </c>
      <c r="AJ9" s="68" t="s">
        <v>31</v>
      </c>
      <c r="AK9" s="108" t="s">
        <v>4</v>
      </c>
      <c r="AL9" s="68" t="s">
        <v>5</v>
      </c>
      <c r="AM9" s="68" t="s">
        <v>6</v>
      </c>
      <c r="AN9" s="68" t="s">
        <v>7</v>
      </c>
      <c r="AO9" s="253"/>
      <c r="AP9" s="253"/>
      <c r="AQ9" s="348"/>
      <c r="AR9" s="348"/>
      <c r="AS9" s="348"/>
      <c r="AT9" s="348"/>
      <c r="AU9" s="354"/>
    </row>
    <row r="10" spans="1:47" s="5" customFormat="1" ht="61.5" customHeight="1" x14ac:dyDescent="0.25">
      <c r="A10" s="304" t="s">
        <v>149</v>
      </c>
      <c r="B10" s="355">
        <v>1</v>
      </c>
      <c r="C10" s="358" t="s">
        <v>150</v>
      </c>
      <c r="D10" s="360" t="s">
        <v>151</v>
      </c>
      <c r="E10" s="339">
        <f>+GESTIÓN!D14</f>
        <v>70</v>
      </c>
      <c r="F10" s="339" t="s">
        <v>158</v>
      </c>
      <c r="G10" s="71" t="s">
        <v>8</v>
      </c>
      <c r="H10" s="122">
        <f>+L10+R10+X10+Y10+AE10</f>
        <v>0.30000000000000004</v>
      </c>
      <c r="I10" s="122">
        <v>0.04</v>
      </c>
      <c r="J10" s="122">
        <v>0.04</v>
      </c>
      <c r="K10" s="131">
        <v>0.04</v>
      </c>
      <c r="L10" s="178">
        <v>0.04</v>
      </c>
      <c r="M10" s="128">
        <v>0.04</v>
      </c>
      <c r="N10" s="129">
        <v>0.08</v>
      </c>
      <c r="O10" s="129">
        <v>0.08</v>
      </c>
      <c r="P10" s="129">
        <v>0.08</v>
      </c>
      <c r="Q10" s="129">
        <v>0.08</v>
      </c>
      <c r="R10" s="129">
        <v>0.08</v>
      </c>
      <c r="S10" s="128">
        <v>0.08</v>
      </c>
      <c r="T10" s="130">
        <v>0.1</v>
      </c>
      <c r="U10" s="130">
        <v>0.1</v>
      </c>
      <c r="V10" s="130">
        <v>0.1</v>
      </c>
      <c r="W10" s="130">
        <v>0.1</v>
      </c>
      <c r="X10" s="130">
        <v>0.1</v>
      </c>
      <c r="Y10" s="122">
        <v>0.06</v>
      </c>
      <c r="Z10" s="122">
        <v>0.06</v>
      </c>
      <c r="AA10" s="122"/>
      <c r="AB10" s="122"/>
      <c r="AC10" s="122"/>
      <c r="AD10" s="122"/>
      <c r="AE10" s="130">
        <v>0.02</v>
      </c>
      <c r="AF10" s="130"/>
      <c r="AG10" s="127"/>
      <c r="AH10" s="42"/>
      <c r="AI10" s="42"/>
      <c r="AJ10" s="42"/>
      <c r="AK10" s="228">
        <v>8.6999999999999994E-3</v>
      </c>
      <c r="AL10" s="43"/>
      <c r="AM10" s="44"/>
      <c r="AN10" s="44"/>
      <c r="AO10" s="179">
        <f>+AK10/Z10</f>
        <v>0.14499999999999999</v>
      </c>
      <c r="AP10" s="242">
        <f>(L10+R10+X10+AK10)/H10</f>
        <v>0.76233333333333331</v>
      </c>
      <c r="AQ10" s="335" t="s">
        <v>193</v>
      </c>
      <c r="AR10" s="322" t="s">
        <v>170</v>
      </c>
      <c r="AS10" s="322" t="s">
        <v>170</v>
      </c>
      <c r="AT10" s="361" t="s">
        <v>181</v>
      </c>
      <c r="AU10" s="344" t="s">
        <v>167</v>
      </c>
    </row>
    <row r="11" spans="1:47" s="5" customFormat="1" ht="61.5" customHeight="1" x14ac:dyDescent="0.25">
      <c r="A11" s="304"/>
      <c r="B11" s="356"/>
      <c r="C11" s="311"/>
      <c r="D11" s="314"/>
      <c r="E11" s="323"/>
      <c r="F11" s="323"/>
      <c r="G11" s="74" t="s">
        <v>9</v>
      </c>
      <c r="H11" s="123">
        <f>+L11+R11+X11+Y11+AE11</f>
        <v>6093110886</v>
      </c>
      <c r="I11" s="135">
        <v>1215000000</v>
      </c>
      <c r="J11" s="135">
        <v>1215000000</v>
      </c>
      <c r="K11" s="135">
        <v>1017857121</v>
      </c>
      <c r="L11" s="134">
        <v>971913980</v>
      </c>
      <c r="M11" s="134">
        <v>971913980</v>
      </c>
      <c r="N11" s="135">
        <v>1325800000</v>
      </c>
      <c r="O11" s="135">
        <v>1325800000</v>
      </c>
      <c r="P11" s="136">
        <v>1425771668</v>
      </c>
      <c r="Q11" s="136">
        <v>1425771668</v>
      </c>
      <c r="R11" s="136">
        <v>1349673901</v>
      </c>
      <c r="S11" s="137">
        <v>1349673901</v>
      </c>
      <c r="T11" s="136">
        <v>1294863000</v>
      </c>
      <c r="U11" s="135">
        <v>1294863000</v>
      </c>
      <c r="V11" s="135">
        <v>1315936833</v>
      </c>
      <c r="W11" s="135">
        <v>1189181333</v>
      </c>
      <c r="X11" s="135">
        <v>1173330005</v>
      </c>
      <c r="Y11" s="136">
        <v>1398193000</v>
      </c>
      <c r="Z11" s="136">
        <v>1398193000</v>
      </c>
      <c r="AA11" s="123"/>
      <c r="AB11" s="138"/>
      <c r="AC11" s="138"/>
      <c r="AD11" s="138"/>
      <c r="AE11" s="135">
        <v>1200000000</v>
      </c>
      <c r="AF11" s="135"/>
      <c r="AG11" s="123"/>
      <c r="AH11" s="138"/>
      <c r="AI11" s="138"/>
      <c r="AJ11" s="138"/>
      <c r="AK11" s="229">
        <v>529137000</v>
      </c>
      <c r="AL11" s="25"/>
      <c r="AM11" s="23"/>
      <c r="AN11" s="23"/>
      <c r="AO11" s="179">
        <f>+AK11/Z11</f>
        <v>0.37844346238323323</v>
      </c>
      <c r="AP11" s="242">
        <f>(L11+R11+X11+AK11)/H11</f>
        <v>0.66042699062739496</v>
      </c>
      <c r="AQ11" s="336"/>
      <c r="AR11" s="322"/>
      <c r="AS11" s="322"/>
      <c r="AT11" s="345"/>
      <c r="AU11" s="345"/>
    </row>
    <row r="12" spans="1:47" s="5" customFormat="1" ht="46.5" customHeight="1" x14ac:dyDescent="0.25">
      <c r="A12" s="304"/>
      <c r="B12" s="356"/>
      <c r="C12" s="311"/>
      <c r="D12" s="314"/>
      <c r="E12" s="323"/>
      <c r="F12" s="323"/>
      <c r="G12" s="71" t="s">
        <v>10</v>
      </c>
      <c r="H12" s="124"/>
      <c r="I12" s="172"/>
      <c r="J12" s="172"/>
      <c r="K12" s="172"/>
      <c r="L12" s="140"/>
      <c r="M12" s="140"/>
      <c r="N12" s="124">
        <v>0</v>
      </c>
      <c r="O12" s="124">
        <v>0</v>
      </c>
      <c r="P12" s="124">
        <v>0</v>
      </c>
      <c r="Q12" s="124">
        <v>0</v>
      </c>
      <c r="R12" s="124"/>
      <c r="S12" s="141"/>
      <c r="T12" s="124"/>
      <c r="U12" s="124"/>
      <c r="V12" s="124"/>
      <c r="W12" s="124"/>
      <c r="X12" s="124"/>
      <c r="Y12" s="124"/>
      <c r="Z12" s="124"/>
      <c r="AA12" s="142"/>
      <c r="AB12" s="28"/>
      <c r="AC12" s="28"/>
      <c r="AD12" s="28"/>
      <c r="AE12" s="124"/>
      <c r="AF12" s="124"/>
      <c r="AG12" s="142"/>
      <c r="AH12" s="143"/>
      <c r="AI12" s="143"/>
      <c r="AJ12" s="143"/>
      <c r="AK12" s="124"/>
      <c r="AL12" s="29"/>
      <c r="AM12" s="23"/>
      <c r="AN12" s="30"/>
      <c r="AO12" s="141"/>
      <c r="AP12" s="141"/>
      <c r="AQ12" s="336"/>
      <c r="AR12" s="322"/>
      <c r="AS12" s="322"/>
      <c r="AT12" s="345"/>
      <c r="AU12" s="345"/>
    </row>
    <row r="13" spans="1:47" s="5" customFormat="1" ht="52.5" customHeight="1" x14ac:dyDescent="0.25">
      <c r="A13" s="304"/>
      <c r="B13" s="356"/>
      <c r="C13" s="311"/>
      <c r="D13" s="314"/>
      <c r="E13" s="323"/>
      <c r="F13" s="323"/>
      <c r="G13" s="74" t="s">
        <v>11</v>
      </c>
      <c r="H13" s="123">
        <f>+R13+X13+Z13</f>
        <v>1389633111</v>
      </c>
      <c r="I13" s="172"/>
      <c r="J13" s="172"/>
      <c r="K13" s="172"/>
      <c r="L13" s="140"/>
      <c r="M13" s="140"/>
      <c r="N13" s="136">
        <v>625903419</v>
      </c>
      <c r="O13" s="136">
        <v>625903419</v>
      </c>
      <c r="P13" s="136">
        <v>625903419</v>
      </c>
      <c r="Q13" s="136">
        <v>620935578</v>
      </c>
      <c r="R13" s="136">
        <v>561384078</v>
      </c>
      <c r="S13" s="144">
        <v>561384078</v>
      </c>
      <c r="T13" s="145">
        <v>646151292</v>
      </c>
      <c r="U13" s="123">
        <v>646151292</v>
      </c>
      <c r="V13" s="123">
        <v>646151292</v>
      </c>
      <c r="W13" s="123">
        <v>646151292</v>
      </c>
      <c r="X13" s="123">
        <v>646151292</v>
      </c>
      <c r="Y13" s="146">
        <v>182097741</v>
      </c>
      <c r="Z13" s="146">
        <v>182097741</v>
      </c>
      <c r="AA13" s="146"/>
      <c r="AB13" s="28"/>
      <c r="AC13" s="28"/>
      <c r="AD13" s="28"/>
      <c r="AE13" s="124"/>
      <c r="AF13" s="124"/>
      <c r="AG13" s="142"/>
      <c r="AH13" s="143"/>
      <c r="AI13" s="143"/>
      <c r="AJ13" s="143"/>
      <c r="AK13" s="229">
        <v>138454040</v>
      </c>
      <c r="AL13" s="25"/>
      <c r="AM13" s="23"/>
      <c r="AN13" s="29"/>
      <c r="AO13" s="179">
        <f>+AK13/Z13</f>
        <v>0.76032815805221876</v>
      </c>
      <c r="AP13" s="139"/>
      <c r="AQ13" s="336"/>
      <c r="AR13" s="322"/>
      <c r="AS13" s="322"/>
      <c r="AT13" s="345"/>
      <c r="AU13" s="345"/>
    </row>
    <row r="14" spans="1:47" s="5" customFormat="1" ht="61.5" customHeight="1" x14ac:dyDescent="0.25">
      <c r="A14" s="304"/>
      <c r="B14" s="356"/>
      <c r="C14" s="311"/>
      <c r="D14" s="314"/>
      <c r="E14" s="323"/>
      <c r="F14" s="323"/>
      <c r="G14" s="71" t="s">
        <v>12</v>
      </c>
      <c r="H14" s="123">
        <f>+L14+R14+X14+Y14+AE14</f>
        <v>0.30000000000000004</v>
      </c>
      <c r="I14" s="122">
        <f t="shared" ref="I14" si="0">+I10+I12</f>
        <v>0.04</v>
      </c>
      <c r="J14" s="122">
        <f t="shared" ref="J14:L15" si="1">+J10+J12</f>
        <v>0.04</v>
      </c>
      <c r="K14" s="122">
        <f t="shared" si="1"/>
        <v>0.04</v>
      </c>
      <c r="L14" s="148">
        <f t="shared" si="1"/>
        <v>0.04</v>
      </c>
      <c r="M14" s="148">
        <f t="shared" ref="M14:W15" si="2">+M10+M12</f>
        <v>0.04</v>
      </c>
      <c r="N14" s="149">
        <f t="shared" si="2"/>
        <v>0.08</v>
      </c>
      <c r="O14" s="149">
        <f t="shared" si="2"/>
        <v>0.08</v>
      </c>
      <c r="P14" s="149">
        <f t="shared" si="2"/>
        <v>0.08</v>
      </c>
      <c r="Q14" s="149">
        <f t="shared" si="2"/>
        <v>0.08</v>
      </c>
      <c r="R14" s="149">
        <v>0.08</v>
      </c>
      <c r="S14" s="148">
        <f t="shared" si="2"/>
        <v>0.08</v>
      </c>
      <c r="T14" s="149">
        <v>0.1</v>
      </c>
      <c r="U14" s="149">
        <v>0.1</v>
      </c>
      <c r="V14" s="149">
        <v>0.1</v>
      </c>
      <c r="W14" s="149">
        <v>0.1</v>
      </c>
      <c r="X14" s="149">
        <v>0.1</v>
      </c>
      <c r="Y14" s="149">
        <f t="shared" ref="Y14:Z15" si="3">+Y10+Y12</f>
        <v>0.06</v>
      </c>
      <c r="Z14" s="149">
        <f t="shared" si="3"/>
        <v>0.06</v>
      </c>
      <c r="AA14" s="31"/>
      <c r="AB14" s="31"/>
      <c r="AC14" s="31"/>
      <c r="AD14" s="31"/>
      <c r="AE14" s="149">
        <f t="shared" ref="AE14:AE15" si="4">+AE10+AE12</f>
        <v>0.02</v>
      </c>
      <c r="AF14" s="149"/>
      <c r="AG14" s="147"/>
      <c r="AH14" s="31"/>
      <c r="AI14" s="31"/>
      <c r="AJ14" s="31"/>
      <c r="AK14" s="148">
        <f t="shared" ref="AK14" si="5">+AK10+AK12</f>
        <v>8.6999999999999994E-3</v>
      </c>
      <c r="AL14" s="29"/>
      <c r="AM14" s="23"/>
      <c r="AN14" s="30"/>
      <c r="AO14" s="179">
        <f>+AK14/Z14</f>
        <v>0.14499999999999999</v>
      </c>
      <c r="AP14" s="242">
        <f>(L14+R14+X14+AK14)/H14</f>
        <v>0.76233333333333331</v>
      </c>
      <c r="AQ14" s="336"/>
      <c r="AR14" s="322"/>
      <c r="AS14" s="322"/>
      <c r="AT14" s="345"/>
      <c r="AU14" s="345"/>
    </row>
    <row r="15" spans="1:47" s="5" customFormat="1" ht="61.5" customHeight="1" thickBot="1" x14ac:dyDescent="0.3">
      <c r="A15" s="305"/>
      <c r="B15" s="357"/>
      <c r="C15" s="359"/>
      <c r="D15" s="315"/>
      <c r="E15" s="323"/>
      <c r="F15" s="323"/>
      <c r="G15" s="74" t="s">
        <v>13</v>
      </c>
      <c r="H15" s="125">
        <f>+H11+H13</f>
        <v>7482743997</v>
      </c>
      <c r="I15" s="150">
        <f>+I11+I13</f>
        <v>1215000000</v>
      </c>
      <c r="J15" s="150">
        <f>+J11+J13</f>
        <v>1215000000</v>
      </c>
      <c r="K15" s="150">
        <f>+K11+K13</f>
        <v>1017857121</v>
      </c>
      <c r="L15" s="151">
        <f t="shared" si="1"/>
        <v>971913980</v>
      </c>
      <c r="M15" s="151">
        <f t="shared" si="2"/>
        <v>971913980</v>
      </c>
      <c r="N15" s="150">
        <f t="shared" si="2"/>
        <v>1951703419</v>
      </c>
      <c r="O15" s="150">
        <f t="shared" si="2"/>
        <v>1951703419</v>
      </c>
      <c r="P15" s="150">
        <f t="shared" si="2"/>
        <v>2051675087</v>
      </c>
      <c r="Q15" s="150">
        <f t="shared" si="2"/>
        <v>2046707246</v>
      </c>
      <c r="R15" s="150">
        <v>1911057979</v>
      </c>
      <c r="S15" s="151">
        <f t="shared" si="2"/>
        <v>1911057979</v>
      </c>
      <c r="T15" s="151">
        <f t="shared" si="2"/>
        <v>1941014292</v>
      </c>
      <c r="U15" s="151">
        <f t="shared" si="2"/>
        <v>1941014292</v>
      </c>
      <c r="V15" s="151">
        <f t="shared" si="2"/>
        <v>1962088125</v>
      </c>
      <c r="W15" s="151">
        <f t="shared" si="2"/>
        <v>1835332625</v>
      </c>
      <c r="X15" s="151">
        <v>1819481297</v>
      </c>
      <c r="Y15" s="150">
        <f t="shared" si="3"/>
        <v>1580290741</v>
      </c>
      <c r="Z15" s="150">
        <f t="shared" si="3"/>
        <v>1580290741</v>
      </c>
      <c r="AA15" s="125"/>
      <c r="AB15" s="152"/>
      <c r="AC15" s="152"/>
      <c r="AD15" s="152"/>
      <c r="AE15" s="150">
        <f t="shared" si="4"/>
        <v>1200000000</v>
      </c>
      <c r="AF15" s="150"/>
      <c r="AG15" s="125"/>
      <c r="AH15" s="152"/>
      <c r="AI15" s="152"/>
      <c r="AJ15" s="152"/>
      <c r="AK15" s="150">
        <f t="shared" ref="AK15" si="6">+AK11+AK13</f>
        <v>667591040</v>
      </c>
      <c r="AL15" s="29"/>
      <c r="AM15" s="23"/>
      <c r="AN15" s="30"/>
      <c r="AO15" s="180">
        <f>+AK15/Z15</f>
        <v>0.42244823859282488</v>
      </c>
      <c r="AP15" s="242">
        <f>(L15+R15+X15+AK15)/H15</f>
        <v>0.7176570918573415</v>
      </c>
      <c r="AQ15" s="336"/>
      <c r="AR15" s="322"/>
      <c r="AS15" s="322"/>
      <c r="AT15" s="346"/>
      <c r="AU15" s="346"/>
    </row>
    <row r="16" spans="1:47" s="5" customFormat="1" ht="61.5" customHeight="1" x14ac:dyDescent="0.25">
      <c r="A16" s="306" t="s">
        <v>152</v>
      </c>
      <c r="B16" s="307">
        <v>2</v>
      </c>
      <c r="C16" s="310" t="s">
        <v>153</v>
      </c>
      <c r="D16" s="313" t="s">
        <v>154</v>
      </c>
      <c r="E16" s="323"/>
      <c r="F16" s="323"/>
      <c r="G16" s="71" t="s">
        <v>8</v>
      </c>
      <c r="H16" s="122">
        <f>+Y16</f>
        <v>0.42</v>
      </c>
      <c r="I16" s="153">
        <v>0.09</v>
      </c>
      <c r="J16" s="153">
        <v>0.09</v>
      </c>
      <c r="K16" s="153">
        <v>0.09</v>
      </c>
      <c r="L16" s="122">
        <v>0.09</v>
      </c>
      <c r="M16" s="122">
        <v>0.09</v>
      </c>
      <c r="N16" s="122">
        <v>0.14000000000000001</v>
      </c>
      <c r="O16" s="122">
        <v>0.14000000000000001</v>
      </c>
      <c r="P16" s="129">
        <v>0.14000000000000001</v>
      </c>
      <c r="Q16" s="129">
        <v>0.14000000000000001</v>
      </c>
      <c r="R16" s="129">
        <v>0.13</v>
      </c>
      <c r="S16" s="153">
        <v>0.13</v>
      </c>
      <c r="T16" s="122">
        <v>0.28000000000000003</v>
      </c>
      <c r="U16" s="122">
        <v>0.28000000000000003</v>
      </c>
      <c r="V16" s="122">
        <v>0.28000000000000003</v>
      </c>
      <c r="W16" s="122">
        <v>0.28000000000000003</v>
      </c>
      <c r="X16" s="153">
        <v>0.26500000000000001</v>
      </c>
      <c r="Y16" s="129">
        <v>0.42</v>
      </c>
      <c r="Z16" s="129">
        <v>0.42</v>
      </c>
      <c r="AA16" s="170"/>
      <c r="AB16" s="170"/>
      <c r="AC16" s="170"/>
      <c r="AD16" s="170"/>
      <c r="AE16" s="129">
        <v>0.5</v>
      </c>
      <c r="AF16" s="129"/>
      <c r="AG16" s="230"/>
      <c r="AH16" s="170"/>
      <c r="AI16" s="170"/>
      <c r="AJ16" s="170"/>
      <c r="AK16" s="228">
        <f>+X16+2.96%</f>
        <v>0.29460000000000003</v>
      </c>
      <c r="AL16" s="29"/>
      <c r="AM16" s="23"/>
      <c r="AN16" s="30"/>
      <c r="AO16" s="181">
        <f>+AK16/Z16</f>
        <v>0.70142857142857151</v>
      </c>
      <c r="AP16" s="243">
        <f>+AK16/Z16</f>
        <v>0.70142857142857151</v>
      </c>
      <c r="AQ16" s="335" t="s">
        <v>194</v>
      </c>
      <c r="AR16" s="322" t="s">
        <v>170</v>
      </c>
      <c r="AS16" s="322" t="s">
        <v>170</v>
      </c>
      <c r="AT16" s="347" t="s">
        <v>168</v>
      </c>
      <c r="AU16" s="344" t="s">
        <v>169</v>
      </c>
    </row>
    <row r="17" spans="1:47" s="5" customFormat="1" ht="61.5" customHeight="1" x14ac:dyDescent="0.25">
      <c r="A17" s="304"/>
      <c r="B17" s="308"/>
      <c r="C17" s="311"/>
      <c r="D17" s="314"/>
      <c r="E17" s="323"/>
      <c r="F17" s="323"/>
      <c r="G17" s="74" t="s">
        <v>9</v>
      </c>
      <c r="H17" s="123">
        <f>+L17+R17+X17+Z17+AE17</f>
        <v>3483844515</v>
      </c>
      <c r="I17" s="133">
        <v>1499125475</v>
      </c>
      <c r="J17" s="133">
        <v>1499125475</v>
      </c>
      <c r="K17" s="133">
        <v>1444010457</v>
      </c>
      <c r="L17" s="132">
        <v>1435292010</v>
      </c>
      <c r="M17" s="132">
        <v>1435292010</v>
      </c>
      <c r="N17" s="135">
        <v>386092000</v>
      </c>
      <c r="O17" s="135">
        <v>386092000</v>
      </c>
      <c r="P17" s="136">
        <v>296592000</v>
      </c>
      <c r="Q17" s="136">
        <v>296592000</v>
      </c>
      <c r="R17" s="136">
        <v>363574367</v>
      </c>
      <c r="S17" s="144">
        <v>363574367</v>
      </c>
      <c r="T17" s="145">
        <v>899618000</v>
      </c>
      <c r="U17" s="123">
        <v>899618000</v>
      </c>
      <c r="V17" s="123">
        <v>878544166.99666667</v>
      </c>
      <c r="W17" s="123">
        <v>867910866.9666667</v>
      </c>
      <c r="X17" s="123">
        <v>294809766</v>
      </c>
      <c r="Y17" s="146">
        <v>1149042000</v>
      </c>
      <c r="Z17" s="146">
        <v>1149042000</v>
      </c>
      <c r="AA17" s="145"/>
      <c r="AB17" s="229"/>
      <c r="AC17" s="229"/>
      <c r="AD17" s="229"/>
      <c r="AE17" s="145">
        <f>310000000-68873628</f>
        <v>241126372</v>
      </c>
      <c r="AF17" s="145"/>
      <c r="AG17" s="145"/>
      <c r="AH17" s="229"/>
      <c r="AI17" s="229"/>
      <c r="AJ17" s="229"/>
      <c r="AK17" s="231">
        <v>136407000</v>
      </c>
      <c r="AL17" s="29"/>
      <c r="AM17" s="23"/>
      <c r="AN17" s="30"/>
      <c r="AO17" s="181">
        <f>+AK17/Z17</f>
        <v>0.11871367626248649</v>
      </c>
      <c r="AP17" s="242">
        <f>(L17+R17+X17+AK17)/H17</f>
        <v>0.64012131810078787</v>
      </c>
      <c r="AQ17" s="336"/>
      <c r="AR17" s="322"/>
      <c r="AS17" s="322"/>
      <c r="AT17" s="345"/>
      <c r="AU17" s="345"/>
    </row>
    <row r="18" spans="1:47" s="5" customFormat="1" ht="61.5" customHeight="1" x14ac:dyDescent="0.25">
      <c r="A18" s="304"/>
      <c r="B18" s="308"/>
      <c r="C18" s="311"/>
      <c r="D18" s="314"/>
      <c r="E18" s="323"/>
      <c r="F18" s="323"/>
      <c r="G18" s="71" t="s">
        <v>10</v>
      </c>
      <c r="H18" s="124"/>
      <c r="I18" s="172"/>
      <c r="J18" s="172"/>
      <c r="K18" s="172"/>
      <c r="L18" s="141"/>
      <c r="M18" s="141"/>
      <c r="N18" s="124">
        <v>0</v>
      </c>
      <c r="O18" s="124">
        <v>0</v>
      </c>
      <c r="P18" s="124">
        <v>0</v>
      </c>
      <c r="Q18" s="124"/>
      <c r="R18" s="124"/>
      <c r="S18" s="141"/>
      <c r="T18" s="124"/>
      <c r="U18" s="124"/>
      <c r="V18" s="124"/>
      <c r="W18" s="124"/>
      <c r="X18" s="124"/>
      <c r="Y18" s="154"/>
      <c r="Z18" s="154"/>
      <c r="AA18" s="142"/>
      <c r="AB18" s="28"/>
      <c r="AC18" s="28"/>
      <c r="AD18" s="28"/>
      <c r="AE18" s="124"/>
      <c r="AF18" s="124"/>
      <c r="AG18" s="142"/>
      <c r="AH18" s="143"/>
      <c r="AI18" s="143"/>
      <c r="AJ18" s="143"/>
      <c r="AK18" s="124"/>
      <c r="AL18" s="29"/>
      <c r="AM18" s="23"/>
      <c r="AN18" s="30"/>
      <c r="AO18" s="141"/>
      <c r="AP18" s="141"/>
      <c r="AQ18" s="336"/>
      <c r="AR18" s="322"/>
      <c r="AS18" s="322"/>
      <c r="AT18" s="345"/>
      <c r="AU18" s="345"/>
    </row>
    <row r="19" spans="1:47" s="5" customFormat="1" ht="61.5" customHeight="1" x14ac:dyDescent="0.25">
      <c r="A19" s="304"/>
      <c r="B19" s="308"/>
      <c r="C19" s="311"/>
      <c r="D19" s="314"/>
      <c r="E19" s="323"/>
      <c r="F19" s="323"/>
      <c r="G19" s="74" t="s">
        <v>11</v>
      </c>
      <c r="H19" s="123">
        <f t="shared" ref="H19" si="7">+R19+X19+Y19</f>
        <v>1515578528</v>
      </c>
      <c r="I19" s="172"/>
      <c r="J19" s="172"/>
      <c r="K19" s="172"/>
      <c r="L19" s="155"/>
      <c r="M19" s="155"/>
      <c r="N19" s="156">
        <v>1343085300</v>
      </c>
      <c r="O19" s="156">
        <v>1343085300</v>
      </c>
      <c r="P19" s="156">
        <v>1343085300</v>
      </c>
      <c r="Q19" s="156">
        <v>1331606362</v>
      </c>
      <c r="R19" s="156">
        <v>1267034062</v>
      </c>
      <c r="S19" s="132">
        <v>1267034062</v>
      </c>
      <c r="T19" s="132">
        <v>192550033</v>
      </c>
      <c r="U19" s="132">
        <v>192550033</v>
      </c>
      <c r="V19" s="132">
        <v>192550033</v>
      </c>
      <c r="W19" s="132">
        <v>192550033</v>
      </c>
      <c r="X19" s="132">
        <v>192550033</v>
      </c>
      <c r="Y19" s="146">
        <v>55994433</v>
      </c>
      <c r="Z19" s="146">
        <v>55994433</v>
      </c>
      <c r="AA19" s="146"/>
      <c r="AB19" s="28"/>
      <c r="AC19" s="28"/>
      <c r="AD19" s="28"/>
      <c r="AE19" s="124"/>
      <c r="AF19" s="124"/>
      <c r="AG19" s="142"/>
      <c r="AH19" s="143"/>
      <c r="AI19" s="143"/>
      <c r="AJ19" s="143"/>
      <c r="AK19" s="231">
        <v>49380900</v>
      </c>
      <c r="AL19" s="29"/>
      <c r="AM19" s="23"/>
      <c r="AN19" s="30"/>
      <c r="AO19" s="179">
        <f>+AK19/Z19</f>
        <v>0.88188945497492577</v>
      </c>
      <c r="AP19" s="139"/>
      <c r="AQ19" s="336"/>
      <c r="AR19" s="322"/>
      <c r="AS19" s="322"/>
      <c r="AT19" s="345"/>
      <c r="AU19" s="345"/>
    </row>
    <row r="20" spans="1:47" s="5" customFormat="1" ht="61.5" customHeight="1" x14ac:dyDescent="0.25">
      <c r="A20" s="304"/>
      <c r="B20" s="308"/>
      <c r="C20" s="311"/>
      <c r="D20" s="314"/>
      <c r="E20" s="323"/>
      <c r="F20" s="323"/>
      <c r="G20" s="71" t="s">
        <v>12</v>
      </c>
      <c r="H20" s="122">
        <f>+Y20</f>
        <v>0.42</v>
      </c>
      <c r="I20" s="122">
        <f t="shared" ref="I20" si="8">+I16+I18</f>
        <v>0.09</v>
      </c>
      <c r="J20" s="122">
        <f t="shared" ref="J20:L21" si="9">+J16+J18</f>
        <v>0.09</v>
      </c>
      <c r="K20" s="122">
        <f t="shared" si="9"/>
        <v>0.09</v>
      </c>
      <c r="L20" s="148">
        <f t="shared" si="9"/>
        <v>0.09</v>
      </c>
      <c r="M20" s="148">
        <f t="shared" ref="M20:W21" si="10">+M16+M18</f>
        <v>0.09</v>
      </c>
      <c r="N20" s="149">
        <f t="shared" si="10"/>
        <v>0.14000000000000001</v>
      </c>
      <c r="O20" s="149">
        <f t="shared" si="10"/>
        <v>0.14000000000000001</v>
      </c>
      <c r="P20" s="149">
        <f t="shared" si="10"/>
        <v>0.14000000000000001</v>
      </c>
      <c r="Q20" s="149">
        <f t="shared" si="10"/>
        <v>0.14000000000000001</v>
      </c>
      <c r="R20" s="149">
        <v>0.13</v>
      </c>
      <c r="S20" s="148">
        <f t="shared" si="10"/>
        <v>0.13</v>
      </c>
      <c r="T20" s="149">
        <v>0.28000000000000003</v>
      </c>
      <c r="U20" s="149">
        <v>0.28000000000000003</v>
      </c>
      <c r="V20" s="149">
        <v>0.28000000000000003</v>
      </c>
      <c r="W20" s="149">
        <v>0.28000000000000003</v>
      </c>
      <c r="X20" s="149">
        <v>0.26500000000000001</v>
      </c>
      <c r="Y20" s="149">
        <f t="shared" ref="Y20:Z21" si="11">+Y16+Y18</f>
        <v>0.42</v>
      </c>
      <c r="Z20" s="149">
        <f t="shared" si="11"/>
        <v>0.42</v>
      </c>
      <c r="AA20" s="31"/>
      <c r="AB20" s="31"/>
      <c r="AC20" s="31"/>
      <c r="AD20" s="31"/>
      <c r="AE20" s="149">
        <f t="shared" ref="AE20:AE21" si="12">+AE16+AE18</f>
        <v>0.5</v>
      </c>
      <c r="AF20" s="149"/>
      <c r="AG20" s="147"/>
      <c r="AH20" s="31"/>
      <c r="AI20" s="31"/>
      <c r="AJ20" s="31"/>
      <c r="AK20" s="148">
        <f t="shared" ref="AK20" si="13">+AK16+AK18</f>
        <v>0.29460000000000003</v>
      </c>
      <c r="AL20" s="29"/>
      <c r="AM20" s="23"/>
      <c r="AN20" s="30"/>
      <c r="AO20" s="185">
        <f>+AK20/Z20</f>
        <v>0.70142857142857151</v>
      </c>
      <c r="AP20" s="243">
        <f>+AK20/Z20</f>
        <v>0.70142857142857151</v>
      </c>
      <c r="AQ20" s="336"/>
      <c r="AR20" s="322"/>
      <c r="AS20" s="322"/>
      <c r="AT20" s="345"/>
      <c r="AU20" s="345"/>
    </row>
    <row r="21" spans="1:47" s="5" customFormat="1" ht="70.5" customHeight="1" thickBot="1" x14ac:dyDescent="0.3">
      <c r="A21" s="304"/>
      <c r="B21" s="309"/>
      <c r="C21" s="312"/>
      <c r="D21" s="315"/>
      <c r="E21" s="323"/>
      <c r="F21" s="323"/>
      <c r="G21" s="74" t="s">
        <v>13</v>
      </c>
      <c r="H21" s="125">
        <f t="shared" ref="H21" si="14">+H17+H19</f>
        <v>4999423043</v>
      </c>
      <c r="I21" s="150">
        <f>+I17+I19</f>
        <v>1499125475</v>
      </c>
      <c r="J21" s="150">
        <f>+J17+J19</f>
        <v>1499125475</v>
      </c>
      <c r="K21" s="150">
        <f>+K17+K19</f>
        <v>1444010457</v>
      </c>
      <c r="L21" s="150">
        <f t="shared" si="9"/>
        <v>1435292010</v>
      </c>
      <c r="M21" s="150">
        <f t="shared" si="10"/>
        <v>1435292010</v>
      </c>
      <c r="N21" s="150">
        <f t="shared" si="10"/>
        <v>1729177300</v>
      </c>
      <c r="O21" s="150">
        <f t="shared" si="10"/>
        <v>1729177300</v>
      </c>
      <c r="P21" s="150">
        <f t="shared" si="10"/>
        <v>1639677300</v>
      </c>
      <c r="Q21" s="150">
        <f t="shared" si="10"/>
        <v>1628198362</v>
      </c>
      <c r="R21" s="150">
        <v>1630608429</v>
      </c>
      <c r="S21" s="151">
        <f t="shared" si="10"/>
        <v>1630608429</v>
      </c>
      <c r="T21" s="151">
        <f t="shared" si="10"/>
        <v>1092168033</v>
      </c>
      <c r="U21" s="151">
        <f t="shared" si="10"/>
        <v>1092168033</v>
      </c>
      <c r="V21" s="151">
        <f t="shared" si="10"/>
        <v>1071094199.9966667</v>
      </c>
      <c r="W21" s="151">
        <f t="shared" si="10"/>
        <v>1060460899.9666667</v>
      </c>
      <c r="X21" s="151">
        <v>487359799</v>
      </c>
      <c r="Y21" s="150">
        <f t="shared" si="11"/>
        <v>1205036433</v>
      </c>
      <c r="Z21" s="150">
        <f t="shared" si="11"/>
        <v>1205036433</v>
      </c>
      <c r="AA21" s="125"/>
      <c r="AB21" s="152"/>
      <c r="AC21" s="152"/>
      <c r="AD21" s="152"/>
      <c r="AE21" s="150">
        <f t="shared" si="12"/>
        <v>241126372</v>
      </c>
      <c r="AF21" s="150"/>
      <c r="AG21" s="125"/>
      <c r="AH21" s="152"/>
      <c r="AI21" s="152"/>
      <c r="AJ21" s="152"/>
      <c r="AK21" s="150">
        <f t="shared" ref="AK21" si="15">+AK17+AK19</f>
        <v>185787900</v>
      </c>
      <c r="AL21" s="32"/>
      <c r="AM21" s="183"/>
      <c r="AN21" s="184"/>
      <c r="AO21" s="185">
        <f>+AK21/Z21</f>
        <v>0.15417616838145839</v>
      </c>
      <c r="AP21" s="242">
        <f>(L21+R21+X21+AK21)/H21</f>
        <v>0.7478959283582276</v>
      </c>
      <c r="AQ21" s="336"/>
      <c r="AR21" s="322"/>
      <c r="AS21" s="322"/>
      <c r="AT21" s="346"/>
      <c r="AU21" s="346"/>
    </row>
    <row r="22" spans="1:47" s="5" customFormat="1" ht="52.5" customHeight="1" x14ac:dyDescent="0.25">
      <c r="A22" s="304"/>
      <c r="B22" s="307">
        <v>3</v>
      </c>
      <c r="C22" s="310" t="s">
        <v>155</v>
      </c>
      <c r="D22" s="323" t="s">
        <v>151</v>
      </c>
      <c r="E22" s="323"/>
      <c r="F22" s="323"/>
      <c r="G22" s="70" t="s">
        <v>8</v>
      </c>
      <c r="H22" s="122">
        <f t="shared" ref="H22" si="16">+L22+R22+X22+Y22+AE22</f>
        <v>0.95000000000000007</v>
      </c>
      <c r="I22" s="122">
        <v>0</v>
      </c>
      <c r="J22" s="122">
        <v>0</v>
      </c>
      <c r="K22" s="122">
        <v>0</v>
      </c>
      <c r="L22" s="194">
        <v>0</v>
      </c>
      <c r="M22" s="157">
        <v>0</v>
      </c>
      <c r="N22" s="129">
        <v>0.32</v>
      </c>
      <c r="O22" s="129">
        <v>0.32</v>
      </c>
      <c r="P22" s="129">
        <v>0.32</v>
      </c>
      <c r="Q22" s="129">
        <v>0.32</v>
      </c>
      <c r="R22" s="129">
        <v>0.32</v>
      </c>
      <c r="S22" s="158">
        <v>0.32</v>
      </c>
      <c r="T22" s="122">
        <v>0.28000000000000003</v>
      </c>
      <c r="U22" s="122">
        <v>0.28000000000000003</v>
      </c>
      <c r="V22" s="122">
        <v>0.28000000000000003</v>
      </c>
      <c r="W22" s="122">
        <v>0.28000000000000003</v>
      </c>
      <c r="X22" s="122">
        <v>0.21</v>
      </c>
      <c r="Y22" s="129">
        <v>0.3</v>
      </c>
      <c r="Z22" s="129">
        <v>0.3</v>
      </c>
      <c r="AA22" s="170"/>
      <c r="AB22" s="170"/>
      <c r="AC22" s="170"/>
      <c r="AD22" s="170"/>
      <c r="AE22" s="129">
        <v>0.12</v>
      </c>
      <c r="AF22" s="129"/>
      <c r="AG22" s="232"/>
      <c r="AH22" s="233"/>
      <c r="AI22" s="233"/>
      <c r="AJ22" s="233"/>
      <c r="AK22" s="228">
        <v>1.4800000000000001E-2</v>
      </c>
      <c r="AL22" s="43"/>
      <c r="AM22" s="44"/>
      <c r="AN22" s="182"/>
      <c r="AO22" s="179">
        <f>+AK22/Z22</f>
        <v>4.933333333333334E-2</v>
      </c>
      <c r="AP22" s="242">
        <f>(L22+R22+X22+AK22)/H22</f>
        <v>0.57347368421052636</v>
      </c>
      <c r="AQ22" s="335" t="s">
        <v>185</v>
      </c>
      <c r="AR22" s="322" t="s">
        <v>170</v>
      </c>
      <c r="AS22" s="322" t="s">
        <v>170</v>
      </c>
      <c r="AT22" s="337" t="s">
        <v>173</v>
      </c>
      <c r="AU22" s="337" t="s">
        <v>174</v>
      </c>
    </row>
    <row r="23" spans="1:47" s="5" customFormat="1" ht="52.5" customHeight="1" x14ac:dyDescent="0.25">
      <c r="A23" s="304"/>
      <c r="B23" s="308"/>
      <c r="C23" s="311"/>
      <c r="D23" s="323"/>
      <c r="E23" s="323"/>
      <c r="F23" s="323"/>
      <c r="G23" s="74" t="s">
        <v>9</v>
      </c>
      <c r="H23" s="123">
        <f>+L23+R23+X23+Z23+AE23</f>
        <v>779125446</v>
      </c>
      <c r="I23" s="133">
        <v>0</v>
      </c>
      <c r="J23" s="133">
        <v>0</v>
      </c>
      <c r="K23" s="133">
        <v>0</v>
      </c>
      <c r="L23" s="159">
        <v>0</v>
      </c>
      <c r="M23" s="159">
        <v>0</v>
      </c>
      <c r="N23" s="133">
        <v>551655000</v>
      </c>
      <c r="O23" s="133">
        <v>551655000</v>
      </c>
      <c r="P23" s="133">
        <v>561155000</v>
      </c>
      <c r="Q23" s="133">
        <v>561155000</v>
      </c>
      <c r="R23" s="160">
        <v>564070118</v>
      </c>
      <c r="S23" s="159">
        <v>564070118</v>
      </c>
      <c r="T23" s="160">
        <v>369713000</v>
      </c>
      <c r="U23" s="133">
        <v>369713000</v>
      </c>
      <c r="V23" s="133">
        <v>369713000</v>
      </c>
      <c r="W23" s="133">
        <v>369713000</v>
      </c>
      <c r="X23" s="133">
        <v>73741700</v>
      </c>
      <c r="Y23" s="160">
        <v>72440000</v>
      </c>
      <c r="Z23" s="160">
        <v>72440000</v>
      </c>
      <c r="AA23" s="145"/>
      <c r="AB23" s="229"/>
      <c r="AC23" s="229"/>
      <c r="AD23" s="229"/>
      <c r="AE23" s="160">
        <v>68873628</v>
      </c>
      <c r="AF23" s="160"/>
      <c r="AG23" s="145"/>
      <c r="AH23" s="229"/>
      <c r="AI23" s="229"/>
      <c r="AJ23" s="229"/>
      <c r="AK23" s="231">
        <v>65800000</v>
      </c>
      <c r="AL23" s="29"/>
      <c r="AM23" s="23"/>
      <c r="AN23" s="30"/>
      <c r="AO23" s="179">
        <f>+AK23/Z23</f>
        <v>0.90833793484262837</v>
      </c>
      <c r="AP23" s="242">
        <f>(L23+R23+X23+AK23)/H23</f>
        <v>0.90307898633309425</v>
      </c>
      <c r="AQ23" s="336"/>
      <c r="AR23" s="322"/>
      <c r="AS23" s="322"/>
      <c r="AT23" s="338"/>
      <c r="AU23" s="337"/>
    </row>
    <row r="24" spans="1:47" s="5" customFormat="1" ht="52.5" customHeight="1" x14ac:dyDescent="0.25">
      <c r="A24" s="304"/>
      <c r="B24" s="308"/>
      <c r="C24" s="311"/>
      <c r="D24" s="323"/>
      <c r="E24" s="323"/>
      <c r="F24" s="323"/>
      <c r="G24" s="71" t="s">
        <v>10</v>
      </c>
      <c r="H24" s="124"/>
      <c r="I24" s="172"/>
      <c r="J24" s="172"/>
      <c r="K24" s="172"/>
      <c r="L24" s="161"/>
      <c r="M24" s="161"/>
      <c r="N24" s="162">
        <v>0</v>
      </c>
      <c r="O24" s="162">
        <v>0</v>
      </c>
      <c r="P24" s="162">
        <v>0</v>
      </c>
      <c r="Q24" s="162">
        <v>0</v>
      </c>
      <c r="R24" s="162"/>
      <c r="S24" s="161"/>
      <c r="T24" s="162"/>
      <c r="U24" s="162"/>
      <c r="V24" s="162"/>
      <c r="W24" s="162"/>
      <c r="X24" s="162"/>
      <c r="Y24" s="163">
        <v>0.05</v>
      </c>
      <c r="Z24" s="163">
        <v>0.05</v>
      </c>
      <c r="AA24" s="142"/>
      <c r="AB24" s="28"/>
      <c r="AC24" s="28"/>
      <c r="AD24" s="28"/>
      <c r="AE24" s="162"/>
      <c r="AF24" s="162"/>
      <c r="AG24" s="142"/>
      <c r="AH24" s="143"/>
      <c r="AI24" s="143"/>
      <c r="AJ24" s="143"/>
      <c r="AK24" s="234">
        <v>0.05</v>
      </c>
      <c r="AL24" s="29"/>
      <c r="AM24" s="23"/>
      <c r="AN24" s="30"/>
      <c r="AO24" s="141"/>
      <c r="AP24" s="141"/>
      <c r="AQ24" s="336"/>
      <c r="AR24" s="322"/>
      <c r="AS24" s="322"/>
      <c r="AT24" s="338"/>
      <c r="AU24" s="337"/>
    </row>
    <row r="25" spans="1:47" s="5" customFormat="1" ht="52.5" customHeight="1" x14ac:dyDescent="0.25">
      <c r="A25" s="304"/>
      <c r="B25" s="308"/>
      <c r="C25" s="311"/>
      <c r="D25" s="323"/>
      <c r="E25" s="323"/>
      <c r="F25" s="323"/>
      <c r="G25" s="74" t="s">
        <v>11</v>
      </c>
      <c r="H25" s="123">
        <f t="shared" ref="H25" si="17">+R25+X25+Y25</f>
        <v>62924246</v>
      </c>
      <c r="I25" s="172"/>
      <c r="J25" s="172"/>
      <c r="K25" s="172"/>
      <c r="L25" s="164"/>
      <c r="M25" s="164"/>
      <c r="N25" s="165">
        <v>0</v>
      </c>
      <c r="O25" s="165">
        <v>0</v>
      </c>
      <c r="P25" s="165">
        <v>0</v>
      </c>
      <c r="Q25" s="165">
        <v>0</v>
      </c>
      <c r="R25" s="165"/>
      <c r="S25" s="164"/>
      <c r="T25" s="166">
        <v>54359346</v>
      </c>
      <c r="U25" s="166">
        <v>54359346</v>
      </c>
      <c r="V25" s="166">
        <v>54359346</v>
      </c>
      <c r="W25" s="166">
        <v>54359346</v>
      </c>
      <c r="X25" s="166">
        <v>54359346</v>
      </c>
      <c r="Y25" s="145">
        <v>8564900</v>
      </c>
      <c r="Z25" s="145">
        <v>8564900</v>
      </c>
      <c r="AA25" s="146"/>
      <c r="AB25" s="28"/>
      <c r="AC25" s="28"/>
      <c r="AD25" s="28"/>
      <c r="AE25" s="213"/>
      <c r="AF25" s="124"/>
      <c r="AG25" s="142"/>
      <c r="AH25" s="143"/>
      <c r="AI25" s="143"/>
      <c r="AJ25" s="143"/>
      <c r="AK25" s="231">
        <v>8564900</v>
      </c>
      <c r="AL25" s="29"/>
      <c r="AM25" s="23"/>
      <c r="AN25" s="30"/>
      <c r="AO25" s="179">
        <f>+AK25/Z25</f>
        <v>1</v>
      </c>
      <c r="AP25" s="139"/>
      <c r="AQ25" s="336"/>
      <c r="AR25" s="322"/>
      <c r="AS25" s="322"/>
      <c r="AT25" s="338"/>
      <c r="AU25" s="337"/>
    </row>
    <row r="26" spans="1:47" s="5" customFormat="1" ht="52.5" customHeight="1" x14ac:dyDescent="0.25">
      <c r="A26" s="304"/>
      <c r="B26" s="308"/>
      <c r="C26" s="311"/>
      <c r="D26" s="323"/>
      <c r="E26" s="323"/>
      <c r="F26" s="323"/>
      <c r="G26" s="71" t="s">
        <v>12</v>
      </c>
      <c r="H26" s="193">
        <f t="shared" ref="H26" si="18">+L26+R26+X26+Y26+AE26</f>
        <v>1</v>
      </c>
      <c r="I26" s="122">
        <f t="shared" ref="I26" si="19">+I22+I24</f>
        <v>0</v>
      </c>
      <c r="J26" s="122">
        <f t="shared" ref="J26:L27" si="20">+J22+J24</f>
        <v>0</v>
      </c>
      <c r="K26" s="122">
        <f t="shared" si="20"/>
        <v>0</v>
      </c>
      <c r="L26" s="149">
        <f t="shared" si="20"/>
        <v>0</v>
      </c>
      <c r="M26" s="149">
        <f t="shared" ref="M26:W27" si="21">+M22+M24</f>
        <v>0</v>
      </c>
      <c r="N26" s="149">
        <f t="shared" si="21"/>
        <v>0.32</v>
      </c>
      <c r="O26" s="149">
        <f t="shared" si="21"/>
        <v>0.32</v>
      </c>
      <c r="P26" s="149">
        <f t="shared" si="21"/>
        <v>0.32</v>
      </c>
      <c r="Q26" s="149">
        <f t="shared" si="21"/>
        <v>0.32</v>
      </c>
      <c r="R26" s="149">
        <v>0.32</v>
      </c>
      <c r="S26" s="148">
        <f t="shared" si="21"/>
        <v>0.32</v>
      </c>
      <c r="T26" s="149">
        <v>0.28000000000000003</v>
      </c>
      <c r="U26" s="149">
        <v>0.28000000000000003</v>
      </c>
      <c r="V26" s="149">
        <v>0.28000000000000003</v>
      </c>
      <c r="W26" s="149">
        <v>0.28000000000000003</v>
      </c>
      <c r="X26" s="149">
        <v>0.21</v>
      </c>
      <c r="Y26" s="149">
        <f t="shared" ref="Y26:Z27" si="22">+Y22+Y24</f>
        <v>0.35</v>
      </c>
      <c r="Z26" s="149">
        <f t="shared" si="22"/>
        <v>0.35</v>
      </c>
      <c r="AA26" s="31"/>
      <c r="AB26" s="31"/>
      <c r="AC26" s="31"/>
      <c r="AD26" s="31"/>
      <c r="AE26" s="149">
        <f t="shared" ref="AE26:AE27" si="23">+AE22+AE24</f>
        <v>0.12</v>
      </c>
      <c r="AF26" s="149"/>
      <c r="AG26" s="147"/>
      <c r="AH26" s="31"/>
      <c r="AI26" s="31"/>
      <c r="AJ26" s="31"/>
      <c r="AK26" s="148">
        <f t="shared" ref="AK26" si="24">+AK22+AK24</f>
        <v>6.4799999999999996E-2</v>
      </c>
      <c r="AL26" s="29"/>
      <c r="AM26" s="23"/>
      <c r="AN26" s="30"/>
      <c r="AO26" s="179">
        <f>+AK26/Z26</f>
        <v>0.18514285714285714</v>
      </c>
      <c r="AP26" s="242">
        <f>(L26+R26+X26+AK26)/H26</f>
        <v>0.5948</v>
      </c>
      <c r="AQ26" s="336"/>
      <c r="AR26" s="322"/>
      <c r="AS26" s="322"/>
      <c r="AT26" s="338"/>
      <c r="AU26" s="337"/>
    </row>
    <row r="27" spans="1:47" s="5" customFormat="1" ht="52.5" customHeight="1" thickBot="1" x14ac:dyDescent="0.3">
      <c r="A27" s="305"/>
      <c r="B27" s="309"/>
      <c r="C27" s="312"/>
      <c r="D27" s="323"/>
      <c r="E27" s="323"/>
      <c r="F27" s="323"/>
      <c r="G27" s="75" t="s">
        <v>13</v>
      </c>
      <c r="H27" s="125">
        <f t="shared" ref="H27" si="25">+H23+H25</f>
        <v>842049692</v>
      </c>
      <c r="I27" s="150">
        <f>+I23+I25</f>
        <v>0</v>
      </c>
      <c r="J27" s="150">
        <f>+J23+J25</f>
        <v>0</v>
      </c>
      <c r="K27" s="150">
        <f>+K23+K25</f>
        <v>0</v>
      </c>
      <c r="L27" s="150">
        <f t="shared" si="20"/>
        <v>0</v>
      </c>
      <c r="M27" s="150">
        <f t="shared" si="21"/>
        <v>0</v>
      </c>
      <c r="N27" s="150">
        <f t="shared" si="21"/>
        <v>551655000</v>
      </c>
      <c r="O27" s="150">
        <f t="shared" si="21"/>
        <v>551655000</v>
      </c>
      <c r="P27" s="150">
        <f t="shared" si="21"/>
        <v>561155000</v>
      </c>
      <c r="Q27" s="150">
        <f t="shared" si="21"/>
        <v>561155000</v>
      </c>
      <c r="R27" s="150">
        <v>564070118</v>
      </c>
      <c r="S27" s="151">
        <f t="shared" si="21"/>
        <v>564070118</v>
      </c>
      <c r="T27" s="151">
        <f t="shared" si="21"/>
        <v>424072346</v>
      </c>
      <c r="U27" s="151">
        <f t="shared" si="21"/>
        <v>424072346</v>
      </c>
      <c r="V27" s="151">
        <f t="shared" si="21"/>
        <v>424072346</v>
      </c>
      <c r="W27" s="151">
        <f t="shared" si="21"/>
        <v>424072346</v>
      </c>
      <c r="X27" s="151">
        <v>128101046</v>
      </c>
      <c r="Y27" s="150">
        <f t="shared" si="22"/>
        <v>81004900</v>
      </c>
      <c r="Z27" s="150">
        <f t="shared" si="22"/>
        <v>81004900</v>
      </c>
      <c r="AA27" s="125"/>
      <c r="AB27" s="152"/>
      <c r="AC27" s="152"/>
      <c r="AD27" s="152"/>
      <c r="AE27" s="150">
        <f t="shared" si="23"/>
        <v>68873628</v>
      </c>
      <c r="AF27" s="150"/>
      <c r="AG27" s="125"/>
      <c r="AH27" s="152"/>
      <c r="AI27" s="152"/>
      <c r="AJ27" s="152"/>
      <c r="AK27" s="150">
        <f t="shared" ref="AK27" si="26">+AK23+AK25</f>
        <v>74364900</v>
      </c>
      <c r="AL27" s="29"/>
      <c r="AM27" s="23"/>
      <c r="AN27" s="30"/>
      <c r="AO27" s="180">
        <f>+AK27/Z27</f>
        <v>0.91802965005820636</v>
      </c>
      <c r="AP27" s="242">
        <f>(L27+R27+X27+AK27)/H27</f>
        <v>0.9103216488083461</v>
      </c>
      <c r="AQ27" s="336"/>
      <c r="AR27" s="322"/>
      <c r="AS27" s="322"/>
      <c r="AT27" s="338"/>
      <c r="AU27" s="337"/>
    </row>
    <row r="28" spans="1:47" s="5" customFormat="1" ht="63.75" customHeight="1" x14ac:dyDescent="0.25">
      <c r="A28" s="306" t="s">
        <v>156</v>
      </c>
      <c r="B28" s="307">
        <v>4</v>
      </c>
      <c r="C28" s="341" t="s">
        <v>157</v>
      </c>
      <c r="D28" s="339" t="s">
        <v>151</v>
      </c>
      <c r="E28" s="323"/>
      <c r="F28" s="323"/>
      <c r="G28" s="72" t="s">
        <v>8</v>
      </c>
      <c r="H28" s="122">
        <f t="shared" ref="H28:H29" si="27">+L28+R28+X28+Y28+AE28</f>
        <v>0.29199999999999998</v>
      </c>
      <c r="I28" s="122">
        <v>0.02</v>
      </c>
      <c r="J28" s="122">
        <v>0.02</v>
      </c>
      <c r="K28" s="122">
        <v>0.02</v>
      </c>
      <c r="L28" s="169">
        <v>1.4E-2</v>
      </c>
      <c r="M28" s="167">
        <v>1.4E-2</v>
      </c>
      <c r="N28" s="168">
        <v>7.0000000000000007E-2</v>
      </c>
      <c r="O28" s="168">
        <v>7.0000000000000007E-2</v>
      </c>
      <c r="P28" s="168">
        <v>7.0000000000000007E-2</v>
      </c>
      <c r="Q28" s="168">
        <v>7.0000000000000007E-2</v>
      </c>
      <c r="R28" s="168">
        <v>6.4000000000000001E-2</v>
      </c>
      <c r="S28" s="167">
        <v>6.4000000000000001E-2</v>
      </c>
      <c r="T28" s="169">
        <v>8.7999999999999995E-2</v>
      </c>
      <c r="U28" s="169">
        <v>8.7999999999999995E-2</v>
      </c>
      <c r="V28" s="169">
        <v>8.7999999999999995E-2</v>
      </c>
      <c r="W28" s="169">
        <v>8.7999999999999995E-2</v>
      </c>
      <c r="X28" s="169">
        <v>8.1000000000000003E-2</v>
      </c>
      <c r="Y28" s="169">
        <v>8.3000000000000004E-2</v>
      </c>
      <c r="Z28" s="169">
        <v>8.3000000000000004E-2</v>
      </c>
      <c r="AA28" s="170"/>
      <c r="AB28" s="170"/>
      <c r="AC28" s="170"/>
      <c r="AD28" s="170"/>
      <c r="AE28" s="169">
        <v>0.05</v>
      </c>
      <c r="AF28" s="169"/>
      <c r="AG28" s="230"/>
      <c r="AH28" s="170"/>
      <c r="AI28" s="170"/>
      <c r="AJ28" s="170"/>
      <c r="AK28" s="228">
        <v>1.0200000000000001E-2</v>
      </c>
      <c r="AL28" s="29"/>
      <c r="AM28" s="23"/>
      <c r="AN28" s="30"/>
      <c r="AO28" s="179">
        <f>+AK28/Z28</f>
        <v>0.12289156626506025</v>
      </c>
      <c r="AP28" s="242">
        <f>(L28+R28+X28+AK28)/H28</f>
        <v>0.57945205479452067</v>
      </c>
      <c r="AQ28" s="324" t="s">
        <v>186</v>
      </c>
      <c r="AR28" s="322" t="s">
        <v>170</v>
      </c>
      <c r="AS28" s="322" t="s">
        <v>170</v>
      </c>
      <c r="AT28" s="337" t="s">
        <v>171</v>
      </c>
      <c r="AU28" s="337" t="s">
        <v>172</v>
      </c>
    </row>
    <row r="29" spans="1:47" s="5" customFormat="1" ht="66.75" customHeight="1" x14ac:dyDescent="0.25">
      <c r="A29" s="304"/>
      <c r="B29" s="308"/>
      <c r="C29" s="342"/>
      <c r="D29" s="323"/>
      <c r="E29" s="323"/>
      <c r="F29" s="323"/>
      <c r="G29" s="74" t="s">
        <v>9</v>
      </c>
      <c r="H29" s="123">
        <f t="shared" si="27"/>
        <v>6008588413</v>
      </c>
      <c r="I29" s="133">
        <v>650000000</v>
      </c>
      <c r="J29" s="133">
        <v>650000000</v>
      </c>
      <c r="K29" s="133">
        <v>1097041097</v>
      </c>
      <c r="L29" s="171">
        <v>531056664</v>
      </c>
      <c r="M29" s="171">
        <v>531056664</v>
      </c>
      <c r="N29" s="160">
        <v>647635000</v>
      </c>
      <c r="O29" s="160">
        <v>647635000</v>
      </c>
      <c r="P29" s="160">
        <v>547663332</v>
      </c>
      <c r="Q29" s="160">
        <v>547663332</v>
      </c>
      <c r="R29" s="160">
        <v>489963251</v>
      </c>
      <c r="S29" s="171">
        <v>489963251</v>
      </c>
      <c r="T29" s="160">
        <v>902806000</v>
      </c>
      <c r="U29" s="160">
        <v>902806000</v>
      </c>
      <c r="V29" s="160">
        <v>902806000</v>
      </c>
      <c r="W29" s="160">
        <v>916071000</v>
      </c>
      <c r="X29" s="160">
        <v>916243498</v>
      </c>
      <c r="Y29" s="160">
        <v>2181325000</v>
      </c>
      <c r="Z29" s="160">
        <v>2181325000</v>
      </c>
      <c r="AA29" s="145"/>
      <c r="AB29" s="229"/>
      <c r="AC29" s="229"/>
      <c r="AD29" s="229"/>
      <c r="AE29" s="160">
        <v>1890000000</v>
      </c>
      <c r="AF29" s="160"/>
      <c r="AG29" s="145"/>
      <c r="AH29" s="229"/>
      <c r="AI29" s="229"/>
      <c r="AJ29" s="229"/>
      <c r="AK29" s="231">
        <v>97586000</v>
      </c>
      <c r="AL29" s="29"/>
      <c r="AM29" s="23"/>
      <c r="AN29" s="30"/>
      <c r="AO29" s="179">
        <f>+AK29/Z29</f>
        <v>4.4737029099285987E-2</v>
      </c>
      <c r="AP29" s="242">
        <f>(L29+R29+X29+AK29)/H29</f>
        <v>0.33865681473496528</v>
      </c>
      <c r="AQ29" s="325"/>
      <c r="AR29" s="322"/>
      <c r="AS29" s="322"/>
      <c r="AT29" s="338"/>
      <c r="AU29" s="337"/>
    </row>
    <row r="30" spans="1:47" s="5" customFormat="1" ht="53.25" customHeight="1" x14ac:dyDescent="0.25">
      <c r="A30" s="304"/>
      <c r="B30" s="308"/>
      <c r="C30" s="342"/>
      <c r="D30" s="323"/>
      <c r="E30" s="323"/>
      <c r="F30" s="323"/>
      <c r="G30" s="71" t="s">
        <v>10</v>
      </c>
      <c r="H30" s="124"/>
      <c r="I30" s="172"/>
      <c r="J30" s="172"/>
      <c r="K30" s="172"/>
      <c r="L30" s="161"/>
      <c r="M30" s="161"/>
      <c r="N30" s="162"/>
      <c r="O30" s="162"/>
      <c r="P30" s="162"/>
      <c r="Q30" s="162"/>
      <c r="R30" s="162"/>
      <c r="S30" s="161"/>
      <c r="T30" s="173">
        <v>1E-3</v>
      </c>
      <c r="U30" s="173">
        <v>1E-3</v>
      </c>
      <c r="V30" s="173">
        <v>1E-3</v>
      </c>
      <c r="W30" s="173">
        <v>1E-3</v>
      </c>
      <c r="X30" s="174">
        <v>1E-3</v>
      </c>
      <c r="Y30" s="174">
        <v>7.0000000000000001E-3</v>
      </c>
      <c r="Z30" s="174">
        <v>7.0000000000000001E-3</v>
      </c>
      <c r="AA30" s="142"/>
      <c r="AB30" s="28"/>
      <c r="AC30" s="28"/>
      <c r="AD30" s="28"/>
      <c r="AE30" s="162"/>
      <c r="AF30" s="162"/>
      <c r="AG30" s="142"/>
      <c r="AH30" s="143"/>
      <c r="AI30" s="143"/>
      <c r="AJ30" s="143"/>
      <c r="AK30" s="235">
        <v>5.9999999999999995E-4</v>
      </c>
      <c r="AL30" s="29"/>
      <c r="AM30" s="23"/>
      <c r="AN30" s="30"/>
      <c r="AO30" s="141"/>
      <c r="AP30" s="141"/>
      <c r="AQ30" s="325"/>
      <c r="AR30" s="322"/>
      <c r="AS30" s="322"/>
      <c r="AT30" s="338"/>
      <c r="AU30" s="337"/>
    </row>
    <row r="31" spans="1:47" s="5" customFormat="1" ht="62.25" customHeight="1" x14ac:dyDescent="0.25">
      <c r="A31" s="304"/>
      <c r="B31" s="308"/>
      <c r="C31" s="342"/>
      <c r="D31" s="323"/>
      <c r="E31" s="323"/>
      <c r="F31" s="323"/>
      <c r="G31" s="74" t="s">
        <v>11</v>
      </c>
      <c r="H31" s="123">
        <f t="shared" ref="H31" si="28">+R31+X31+Y31</f>
        <v>907162705</v>
      </c>
      <c r="I31" s="172"/>
      <c r="J31" s="172"/>
      <c r="K31" s="172"/>
      <c r="L31" s="164"/>
      <c r="M31" s="164"/>
      <c r="N31" s="175">
        <v>463926449</v>
      </c>
      <c r="O31" s="175">
        <v>463926449</v>
      </c>
      <c r="P31" s="175">
        <v>463926449</v>
      </c>
      <c r="Q31" s="175">
        <v>463926449</v>
      </c>
      <c r="R31" s="175">
        <v>463926449</v>
      </c>
      <c r="S31" s="171">
        <v>463926449</v>
      </c>
      <c r="T31" s="171">
        <v>129497100</v>
      </c>
      <c r="U31" s="171">
        <v>129497100</v>
      </c>
      <c r="V31" s="171">
        <v>129497100</v>
      </c>
      <c r="W31" s="171">
        <v>129497100</v>
      </c>
      <c r="X31" s="171">
        <v>129497100</v>
      </c>
      <c r="Y31" s="145">
        <v>313739156</v>
      </c>
      <c r="Z31" s="145">
        <v>313739156</v>
      </c>
      <c r="AA31" s="146"/>
      <c r="AB31" s="28"/>
      <c r="AC31" s="28"/>
      <c r="AD31" s="28"/>
      <c r="AE31" s="207"/>
      <c r="AF31" s="124"/>
      <c r="AG31" s="142"/>
      <c r="AH31" s="143"/>
      <c r="AI31" s="143"/>
      <c r="AJ31" s="143"/>
      <c r="AK31" s="231">
        <v>27994066</v>
      </c>
      <c r="AL31" s="29"/>
      <c r="AM31" s="23"/>
      <c r="AN31" s="30"/>
      <c r="AO31" s="179">
        <f t="shared" ref="AO31:AO36" si="29">+AK31/Z31</f>
        <v>8.922719866053315E-2</v>
      </c>
      <c r="AP31" s="139"/>
      <c r="AQ31" s="325"/>
      <c r="AR31" s="322"/>
      <c r="AS31" s="322"/>
      <c r="AT31" s="338"/>
      <c r="AU31" s="337"/>
    </row>
    <row r="32" spans="1:47" s="5" customFormat="1" ht="54.75" customHeight="1" x14ac:dyDescent="0.25">
      <c r="A32" s="304"/>
      <c r="B32" s="308"/>
      <c r="C32" s="342"/>
      <c r="D32" s="323"/>
      <c r="E32" s="323"/>
      <c r="F32" s="323"/>
      <c r="G32" s="71" t="s">
        <v>12</v>
      </c>
      <c r="H32" s="123">
        <f t="shared" ref="H32" si="30">+L32+R32+X32+Y32+AE32</f>
        <v>0.3</v>
      </c>
      <c r="I32" s="122">
        <f t="shared" ref="I32" si="31">+I28+I30</f>
        <v>0.02</v>
      </c>
      <c r="J32" s="122">
        <f t="shared" ref="J32:L33" si="32">+J28+J30</f>
        <v>0.02</v>
      </c>
      <c r="K32" s="122">
        <f t="shared" si="32"/>
        <v>0.02</v>
      </c>
      <c r="L32" s="148">
        <f t="shared" si="32"/>
        <v>1.4E-2</v>
      </c>
      <c r="M32" s="148">
        <f t="shared" ref="M32:W33" si="33">+M28+M30</f>
        <v>1.4E-2</v>
      </c>
      <c r="N32" s="149">
        <f t="shared" si="33"/>
        <v>7.0000000000000007E-2</v>
      </c>
      <c r="O32" s="149">
        <f t="shared" si="33"/>
        <v>7.0000000000000007E-2</v>
      </c>
      <c r="P32" s="149">
        <f t="shared" si="33"/>
        <v>7.0000000000000007E-2</v>
      </c>
      <c r="Q32" s="149">
        <f t="shared" si="33"/>
        <v>7.0000000000000007E-2</v>
      </c>
      <c r="R32" s="507">
        <v>6.4000000000000001E-2</v>
      </c>
      <c r="S32" s="148">
        <f t="shared" si="33"/>
        <v>6.4000000000000001E-2</v>
      </c>
      <c r="T32" s="176">
        <f t="shared" si="33"/>
        <v>8.8999999999999996E-2</v>
      </c>
      <c r="U32" s="176">
        <f t="shared" si="33"/>
        <v>8.8999999999999996E-2</v>
      </c>
      <c r="V32" s="176">
        <f t="shared" si="33"/>
        <v>8.8999999999999996E-2</v>
      </c>
      <c r="W32" s="176">
        <f t="shared" si="33"/>
        <v>8.8999999999999996E-2</v>
      </c>
      <c r="X32" s="176">
        <v>8.2000000000000003E-2</v>
      </c>
      <c r="Y32" s="236">
        <f t="shared" ref="Y32:Z33" si="34">+Y28+Y30</f>
        <v>9.0000000000000011E-2</v>
      </c>
      <c r="Z32" s="236">
        <f t="shared" si="34"/>
        <v>9.0000000000000011E-2</v>
      </c>
      <c r="AA32" s="231"/>
      <c r="AB32" s="231"/>
      <c r="AC32" s="231"/>
      <c r="AD32" s="231"/>
      <c r="AE32" s="237">
        <f t="shared" ref="AE32:AE33" si="35">+AE28+AE30</f>
        <v>0.05</v>
      </c>
      <c r="AF32" s="237"/>
      <c r="AG32" s="238"/>
      <c r="AH32" s="231"/>
      <c r="AI32" s="231"/>
      <c r="AJ32" s="231"/>
      <c r="AK32" s="176">
        <f t="shared" ref="AK32" si="36">+AK28+AK30</f>
        <v>1.0800000000000001E-2</v>
      </c>
      <c r="AL32" s="29"/>
      <c r="AM32" s="23"/>
      <c r="AN32" s="30"/>
      <c r="AO32" s="179">
        <f t="shared" si="29"/>
        <v>0.12</v>
      </c>
      <c r="AP32" s="242">
        <f>(L32+R32+X32+AK32)/H32</f>
        <v>0.56933333333333336</v>
      </c>
      <c r="AQ32" s="325"/>
      <c r="AR32" s="322"/>
      <c r="AS32" s="322"/>
      <c r="AT32" s="338"/>
      <c r="AU32" s="337"/>
    </row>
    <row r="33" spans="1:49" s="5" customFormat="1" ht="63.75" customHeight="1" thickBot="1" x14ac:dyDescent="0.3">
      <c r="A33" s="305"/>
      <c r="B33" s="309"/>
      <c r="C33" s="343"/>
      <c r="D33" s="340"/>
      <c r="E33" s="340"/>
      <c r="F33" s="340"/>
      <c r="G33" s="76" t="s">
        <v>13</v>
      </c>
      <c r="H33" s="125">
        <f t="shared" ref="H33" si="37">+H29+H31</f>
        <v>6915751118</v>
      </c>
      <c r="I33" s="150">
        <f>+I29+I31</f>
        <v>650000000</v>
      </c>
      <c r="J33" s="150">
        <f>+J29+J31</f>
        <v>650000000</v>
      </c>
      <c r="K33" s="150">
        <f>+K29+K31</f>
        <v>1097041097</v>
      </c>
      <c r="L33" s="150">
        <f t="shared" si="32"/>
        <v>531056664</v>
      </c>
      <c r="M33" s="150">
        <f t="shared" si="33"/>
        <v>531056664</v>
      </c>
      <c r="N33" s="150">
        <f t="shared" si="33"/>
        <v>1111561449</v>
      </c>
      <c r="O33" s="150">
        <f t="shared" si="33"/>
        <v>1111561449</v>
      </c>
      <c r="P33" s="150">
        <f t="shared" si="33"/>
        <v>1011589781</v>
      </c>
      <c r="Q33" s="150">
        <f t="shared" si="33"/>
        <v>1011589781</v>
      </c>
      <c r="R33" s="150">
        <v>953889700</v>
      </c>
      <c r="S33" s="151">
        <f t="shared" si="33"/>
        <v>953889700</v>
      </c>
      <c r="T33" s="151">
        <f t="shared" si="33"/>
        <v>1032303100</v>
      </c>
      <c r="U33" s="151">
        <f t="shared" si="33"/>
        <v>1032303100</v>
      </c>
      <c r="V33" s="151">
        <f t="shared" si="33"/>
        <v>1032303100</v>
      </c>
      <c r="W33" s="151">
        <f t="shared" si="33"/>
        <v>1045568100</v>
      </c>
      <c r="X33" s="151">
        <v>1045740598</v>
      </c>
      <c r="Y33" s="150">
        <f t="shared" si="34"/>
        <v>2495064156</v>
      </c>
      <c r="Z33" s="150">
        <f t="shared" si="34"/>
        <v>2495064156</v>
      </c>
      <c r="AA33" s="125"/>
      <c r="AB33" s="152"/>
      <c r="AC33" s="152"/>
      <c r="AD33" s="152"/>
      <c r="AE33" s="150">
        <f t="shared" si="35"/>
        <v>1890000000</v>
      </c>
      <c r="AF33" s="150"/>
      <c r="AG33" s="125"/>
      <c r="AH33" s="152"/>
      <c r="AI33" s="152"/>
      <c r="AJ33" s="152"/>
      <c r="AK33" s="150">
        <f t="shared" ref="AK33" si="38">+AK29+AK31</f>
        <v>125580066</v>
      </c>
      <c r="AL33" s="29"/>
      <c r="AM33" s="23"/>
      <c r="AN33" s="30"/>
      <c r="AO33" s="180">
        <f t="shared" si="29"/>
        <v>5.0331397570684354E-2</v>
      </c>
      <c r="AP33" s="242">
        <f>(L33+R33+X33+AK33)/H33</f>
        <v>0.3840894477949604</v>
      </c>
      <c r="AQ33" s="325"/>
      <c r="AR33" s="322"/>
      <c r="AS33" s="322"/>
      <c r="AT33" s="338"/>
      <c r="AU33" s="337"/>
    </row>
    <row r="34" spans="1:49" ht="31.5" customHeight="1" x14ac:dyDescent="0.25">
      <c r="A34" s="316" t="s">
        <v>14</v>
      </c>
      <c r="B34" s="317"/>
      <c r="C34" s="317"/>
      <c r="D34" s="317"/>
      <c r="E34" s="317"/>
      <c r="F34" s="318"/>
      <c r="G34" s="70" t="s">
        <v>9</v>
      </c>
      <c r="H34" s="33">
        <f>H11+H17+H29+H23</f>
        <v>16364669260</v>
      </c>
      <c r="I34" s="33">
        <f>I11+I17+I29+I23</f>
        <v>3364125475</v>
      </c>
      <c r="J34" s="33">
        <f t="shared" ref="J34:AK34" si="39">J11+J17+J23+J29</f>
        <v>3364125475</v>
      </c>
      <c r="K34" s="33">
        <f t="shared" si="39"/>
        <v>3558908675</v>
      </c>
      <c r="L34" s="33">
        <f t="shared" si="39"/>
        <v>2938262654</v>
      </c>
      <c r="M34" s="33">
        <f t="shared" si="39"/>
        <v>2938262654</v>
      </c>
      <c r="N34" s="33">
        <f t="shared" si="39"/>
        <v>2911182000</v>
      </c>
      <c r="O34" s="33">
        <f t="shared" si="39"/>
        <v>2911182000</v>
      </c>
      <c r="P34" s="33">
        <f t="shared" si="39"/>
        <v>2831182000</v>
      </c>
      <c r="Q34" s="33">
        <f t="shared" si="39"/>
        <v>2831182000</v>
      </c>
      <c r="R34" s="33">
        <f t="shared" si="39"/>
        <v>2767281637</v>
      </c>
      <c r="S34" s="33">
        <f t="shared" si="39"/>
        <v>2767281637</v>
      </c>
      <c r="T34" s="126">
        <f t="shared" si="39"/>
        <v>3467000000</v>
      </c>
      <c r="U34" s="33">
        <f t="shared" si="39"/>
        <v>3467000000</v>
      </c>
      <c r="V34" s="33">
        <f t="shared" si="39"/>
        <v>3466999999.9966669</v>
      </c>
      <c r="W34" s="33">
        <f t="shared" si="39"/>
        <v>3342876199.9666667</v>
      </c>
      <c r="X34" s="33">
        <f t="shared" si="39"/>
        <v>2458124969</v>
      </c>
      <c r="Y34" s="126">
        <f t="shared" si="39"/>
        <v>4801000000</v>
      </c>
      <c r="Z34" s="126">
        <f t="shared" si="39"/>
        <v>4801000000</v>
      </c>
      <c r="AA34" s="33">
        <f t="shared" si="39"/>
        <v>0</v>
      </c>
      <c r="AB34" s="33">
        <f t="shared" si="39"/>
        <v>0</v>
      </c>
      <c r="AC34" s="33">
        <f t="shared" si="39"/>
        <v>0</v>
      </c>
      <c r="AD34" s="33">
        <f t="shared" si="39"/>
        <v>0</v>
      </c>
      <c r="AE34" s="33">
        <f t="shared" si="39"/>
        <v>3400000000</v>
      </c>
      <c r="AF34" s="33">
        <f t="shared" si="39"/>
        <v>0</v>
      </c>
      <c r="AG34" s="33">
        <f t="shared" si="39"/>
        <v>0</v>
      </c>
      <c r="AH34" s="33">
        <f t="shared" si="39"/>
        <v>0</v>
      </c>
      <c r="AI34" s="33">
        <f t="shared" si="39"/>
        <v>0</v>
      </c>
      <c r="AJ34" s="33">
        <f t="shared" si="39"/>
        <v>0</v>
      </c>
      <c r="AK34" s="33">
        <f t="shared" si="39"/>
        <v>828930000</v>
      </c>
      <c r="AL34" s="34"/>
      <c r="AM34" s="24"/>
      <c r="AN34" s="24"/>
      <c r="AO34" s="205">
        <f t="shared" si="29"/>
        <v>0.17265777962924392</v>
      </c>
      <c r="AP34" s="242">
        <f t="shared" ref="AP34" si="40">(L34+R34+X34+AK34)/H34</f>
        <v>0.54951304649831956</v>
      </c>
      <c r="AQ34" s="326"/>
      <c r="AR34" s="327"/>
      <c r="AS34" s="327"/>
      <c r="AT34" s="327"/>
      <c r="AU34" s="328"/>
    </row>
    <row r="35" spans="1:49" ht="28.5" customHeight="1" x14ac:dyDescent="0.25">
      <c r="A35" s="316"/>
      <c r="B35" s="317"/>
      <c r="C35" s="317"/>
      <c r="D35" s="317"/>
      <c r="E35" s="317"/>
      <c r="F35" s="318"/>
      <c r="G35" s="74" t="s">
        <v>11</v>
      </c>
      <c r="H35" s="126">
        <f t="shared" ref="H35:AJ35" si="41">+H13+H19+H31</f>
        <v>3812374344</v>
      </c>
      <c r="I35" s="126">
        <f t="shared" si="41"/>
        <v>0</v>
      </c>
      <c r="J35" s="126">
        <f t="shared" si="41"/>
        <v>0</v>
      </c>
      <c r="K35" s="126">
        <f t="shared" si="41"/>
        <v>0</v>
      </c>
      <c r="L35" s="126">
        <f t="shared" si="41"/>
        <v>0</v>
      </c>
      <c r="M35" s="126">
        <f t="shared" si="41"/>
        <v>0</v>
      </c>
      <c r="N35" s="126">
        <f t="shared" si="41"/>
        <v>2432915168</v>
      </c>
      <c r="O35" s="177">
        <f t="shared" si="41"/>
        <v>2432915168</v>
      </c>
      <c r="P35" s="177">
        <f t="shared" si="41"/>
        <v>2432915168</v>
      </c>
      <c r="Q35" s="33">
        <f t="shared" si="41"/>
        <v>2416468389</v>
      </c>
      <c r="R35" s="33">
        <f t="shared" si="41"/>
        <v>2292344589</v>
      </c>
      <c r="S35" s="33">
        <f t="shared" si="41"/>
        <v>2292344589</v>
      </c>
      <c r="T35" s="126">
        <f>+T13+T19+T31+T25</f>
        <v>1022557771</v>
      </c>
      <c r="U35" s="33">
        <f t="shared" si="41"/>
        <v>968198425</v>
      </c>
      <c r="V35" s="33">
        <f>+V13+V19+V31+V25</f>
        <v>1022557771</v>
      </c>
      <c r="W35" s="33">
        <f>+W13+W19+W31+W25</f>
        <v>1022557771</v>
      </c>
      <c r="X35" s="33">
        <f>+X13+X19+X31+X25</f>
        <v>1022557771</v>
      </c>
      <c r="Y35" s="126">
        <f>+Y13+Y19+Y31+Y25</f>
        <v>560396230</v>
      </c>
      <c r="Z35" s="126">
        <f>+Z13+Z19+Z31+Z25</f>
        <v>560396230</v>
      </c>
      <c r="AA35" s="33">
        <f t="shared" si="41"/>
        <v>0</v>
      </c>
      <c r="AB35" s="33">
        <f t="shared" si="41"/>
        <v>0</v>
      </c>
      <c r="AC35" s="33">
        <f t="shared" si="41"/>
        <v>0</v>
      </c>
      <c r="AD35" s="33">
        <f t="shared" si="41"/>
        <v>0</v>
      </c>
      <c r="AE35" s="33">
        <f t="shared" si="41"/>
        <v>0</v>
      </c>
      <c r="AF35" s="33">
        <f t="shared" si="41"/>
        <v>0</v>
      </c>
      <c r="AG35" s="33">
        <f t="shared" si="41"/>
        <v>0</v>
      </c>
      <c r="AH35" s="33">
        <f t="shared" si="41"/>
        <v>0</v>
      </c>
      <c r="AI35" s="33">
        <f t="shared" si="41"/>
        <v>0</v>
      </c>
      <c r="AJ35" s="33">
        <f t="shared" si="41"/>
        <v>0</v>
      </c>
      <c r="AK35" s="33">
        <f>+AK13+AK19+AK31+AK25</f>
        <v>224393906</v>
      </c>
      <c r="AL35" s="35"/>
      <c r="AM35" s="37"/>
      <c r="AN35" s="36"/>
      <c r="AO35" s="205">
        <f t="shared" si="29"/>
        <v>0.40042008491027858</v>
      </c>
      <c r="AP35" s="215"/>
      <c r="AQ35" s="329"/>
      <c r="AR35" s="330"/>
      <c r="AS35" s="330"/>
      <c r="AT35" s="330"/>
      <c r="AU35" s="331"/>
    </row>
    <row r="36" spans="1:49" ht="35.25" customHeight="1" thickBot="1" x14ac:dyDescent="0.3">
      <c r="A36" s="319"/>
      <c r="B36" s="320"/>
      <c r="C36" s="320"/>
      <c r="D36" s="320"/>
      <c r="E36" s="320"/>
      <c r="F36" s="321"/>
      <c r="G36" s="73" t="s">
        <v>14</v>
      </c>
      <c r="H36" s="33">
        <f>+H34+H35</f>
        <v>20177043604</v>
      </c>
      <c r="I36" s="33">
        <f>+I34+I35</f>
        <v>3364125475</v>
      </c>
      <c r="J36" s="33">
        <f t="shared" ref="J36:AK36" si="42">+J34+J35</f>
        <v>3364125475</v>
      </c>
      <c r="K36" s="33">
        <f t="shared" si="42"/>
        <v>3558908675</v>
      </c>
      <c r="L36" s="33">
        <f t="shared" si="42"/>
        <v>2938262654</v>
      </c>
      <c r="M36" s="33">
        <f t="shared" si="42"/>
        <v>2938262654</v>
      </c>
      <c r="N36" s="33">
        <f t="shared" si="42"/>
        <v>5344097168</v>
      </c>
      <c r="O36" s="33">
        <f t="shared" si="42"/>
        <v>5344097168</v>
      </c>
      <c r="P36" s="33">
        <f t="shared" si="42"/>
        <v>5264097168</v>
      </c>
      <c r="Q36" s="33">
        <f t="shared" si="42"/>
        <v>5247650389</v>
      </c>
      <c r="R36" s="33">
        <f t="shared" si="42"/>
        <v>5059626226</v>
      </c>
      <c r="S36" s="33">
        <f t="shared" si="42"/>
        <v>5059626226</v>
      </c>
      <c r="T36" s="33">
        <f t="shared" si="42"/>
        <v>4489557771</v>
      </c>
      <c r="U36" s="33">
        <f t="shared" si="42"/>
        <v>4435198425</v>
      </c>
      <c r="V36" s="33">
        <f t="shared" si="42"/>
        <v>4489557770.9966669</v>
      </c>
      <c r="W36" s="33">
        <f t="shared" si="42"/>
        <v>4365433970.9666672</v>
      </c>
      <c r="X36" s="33">
        <f t="shared" si="42"/>
        <v>3480682740</v>
      </c>
      <c r="Y36" s="126">
        <f t="shared" si="42"/>
        <v>5361396230</v>
      </c>
      <c r="Z36" s="126">
        <f t="shared" si="42"/>
        <v>5361396230</v>
      </c>
      <c r="AA36" s="33">
        <f t="shared" si="42"/>
        <v>0</v>
      </c>
      <c r="AB36" s="33">
        <f t="shared" si="42"/>
        <v>0</v>
      </c>
      <c r="AC36" s="33">
        <f t="shared" si="42"/>
        <v>0</v>
      </c>
      <c r="AD36" s="33">
        <f t="shared" si="42"/>
        <v>0</v>
      </c>
      <c r="AE36" s="33">
        <f t="shared" si="42"/>
        <v>3400000000</v>
      </c>
      <c r="AF36" s="33">
        <f t="shared" si="42"/>
        <v>0</v>
      </c>
      <c r="AG36" s="33">
        <f t="shared" si="42"/>
        <v>0</v>
      </c>
      <c r="AH36" s="33">
        <f t="shared" si="42"/>
        <v>0</v>
      </c>
      <c r="AI36" s="33">
        <f t="shared" si="42"/>
        <v>0</v>
      </c>
      <c r="AJ36" s="33">
        <f t="shared" si="42"/>
        <v>0</v>
      </c>
      <c r="AK36" s="33">
        <f t="shared" si="42"/>
        <v>1053323906</v>
      </c>
      <c r="AL36" s="45"/>
      <c r="AM36" s="46"/>
      <c r="AN36" s="46"/>
      <c r="AO36" s="179">
        <f t="shared" si="29"/>
        <v>0.19646447694092553</v>
      </c>
      <c r="AP36" s="216"/>
      <c r="AQ36" s="332"/>
      <c r="AR36" s="333"/>
      <c r="AS36" s="333"/>
      <c r="AT36" s="333"/>
      <c r="AU36" s="334"/>
      <c r="AV36" s="6"/>
      <c r="AW36" s="6"/>
    </row>
    <row r="39" spans="1:49" x14ac:dyDescent="0.25">
      <c r="G39" s="97" t="s">
        <v>129</v>
      </c>
      <c r="H39" s="1"/>
      <c r="I39" s="1"/>
      <c r="J39" s="1"/>
      <c r="K39" s="1"/>
      <c r="L39" s="1"/>
      <c r="M39" s="1"/>
    </row>
    <row r="40" spans="1:49" ht="15.75" customHeight="1" x14ac:dyDescent="0.25">
      <c r="G40" s="99" t="s">
        <v>130</v>
      </c>
      <c r="H40" s="380" t="s">
        <v>131</v>
      </c>
      <c r="I40" s="380"/>
      <c r="J40" s="380"/>
      <c r="K40" s="380"/>
      <c r="L40" s="382" t="s">
        <v>132</v>
      </c>
      <c r="M40" s="382"/>
      <c r="N40" s="382"/>
    </row>
    <row r="41" spans="1:49" x14ac:dyDescent="0.25">
      <c r="G41" s="98">
        <v>11</v>
      </c>
      <c r="H41" s="381" t="s">
        <v>133</v>
      </c>
      <c r="I41" s="381"/>
      <c r="J41" s="381"/>
      <c r="K41" s="381"/>
      <c r="L41" s="383" t="s">
        <v>135</v>
      </c>
      <c r="M41" s="383"/>
      <c r="N41" s="383"/>
    </row>
  </sheetData>
  <mergeCells count="73">
    <mergeCell ref="H40:K40"/>
    <mergeCell ref="H41:K41"/>
    <mergeCell ref="L40:N40"/>
    <mergeCell ref="L41:N41"/>
    <mergeCell ref="AO7:AO9"/>
    <mergeCell ref="H7:H9"/>
    <mergeCell ref="AE8:AJ8"/>
    <mergeCell ref="A1:E3"/>
    <mergeCell ref="A4:P4"/>
    <mergeCell ref="A5:P5"/>
    <mergeCell ref="AM3:AU3"/>
    <mergeCell ref="F1:AU1"/>
    <mergeCell ref="F3:AL3"/>
    <mergeCell ref="Q4:AU4"/>
    <mergeCell ref="Q5:AU5"/>
    <mergeCell ref="F2:AU2"/>
    <mergeCell ref="AU7:AU9"/>
    <mergeCell ref="B10:B15"/>
    <mergeCell ref="C10:C15"/>
    <mergeCell ref="D10:D15"/>
    <mergeCell ref="AQ10:AQ15"/>
    <mergeCell ref="AQ7:AQ9"/>
    <mergeCell ref="E7:E9"/>
    <mergeCell ref="G7:G9"/>
    <mergeCell ref="AU10:AU15"/>
    <mergeCell ref="AR10:AR15"/>
    <mergeCell ref="AS10:AS15"/>
    <mergeCell ref="AT10:AT15"/>
    <mergeCell ref="A7:A9"/>
    <mergeCell ref="AS7:AS9"/>
    <mergeCell ref="AT7:AT9"/>
    <mergeCell ref="AP7:AP9"/>
    <mergeCell ref="B7:D8"/>
    <mergeCell ref="J7:AJ7"/>
    <mergeCell ref="I8:L8"/>
    <mergeCell ref="M8:R8"/>
    <mergeCell ref="S8:X8"/>
    <mergeCell ref="Y8:AD8"/>
    <mergeCell ref="AK8:AN8"/>
    <mergeCell ref="F7:F9"/>
    <mergeCell ref="AK7:AN7"/>
    <mergeCell ref="AR7:AR9"/>
    <mergeCell ref="A28:A33"/>
    <mergeCell ref="B28:B33"/>
    <mergeCell ref="C28:C33"/>
    <mergeCell ref="D28:D33"/>
    <mergeCell ref="AU16:AU21"/>
    <mergeCell ref="AR16:AR21"/>
    <mergeCell ref="AS16:AS21"/>
    <mergeCell ref="AT16:AT21"/>
    <mergeCell ref="AT28:AT33"/>
    <mergeCell ref="AU28:AU33"/>
    <mergeCell ref="A34:F36"/>
    <mergeCell ref="AS22:AS27"/>
    <mergeCell ref="D22:D27"/>
    <mergeCell ref="AR28:AR33"/>
    <mergeCell ref="AS28:AS33"/>
    <mergeCell ref="AQ28:AQ33"/>
    <mergeCell ref="AQ34:AU36"/>
    <mergeCell ref="B22:B27"/>
    <mergeCell ref="C22:C27"/>
    <mergeCell ref="AQ22:AQ27"/>
    <mergeCell ref="AR22:AR27"/>
    <mergeCell ref="AT22:AT27"/>
    <mergeCell ref="AU22:AU27"/>
    <mergeCell ref="F10:F33"/>
    <mergeCell ref="E10:E33"/>
    <mergeCell ref="AQ16:AQ21"/>
    <mergeCell ref="A10:A15"/>
    <mergeCell ref="A16:A27"/>
    <mergeCell ref="B16:B21"/>
    <mergeCell ref="C16:C21"/>
    <mergeCell ref="D16:D21"/>
  </mergeCells>
  <dataValidations count="1">
    <dataValidation type="list" allowBlank="1" showInputMessage="1" showErrorMessage="1" sqref="D10:D33" xr:uid="{00000000-0002-0000-0100-000000000000}">
      <formula1>#REF!</formula1>
    </dataValidation>
  </dataValidations>
  <printOptions horizontalCentered="1" verticalCentered="1"/>
  <pageMargins left="0" right="0" top="0" bottom="0.59055118110236227" header="0.31496062992125984" footer="0"/>
  <pageSetup scale="55"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91"/>
  <sheetViews>
    <sheetView zoomScale="64" zoomScaleNormal="64" workbookViewId="0">
      <selection activeCell="F6" sqref="F6:S6"/>
    </sheetView>
  </sheetViews>
  <sheetFormatPr baseColWidth="10" defaultRowHeight="12.75" x14ac:dyDescent="0.25"/>
  <cols>
    <col min="1" max="1" width="10.85546875" style="9" customWidth="1"/>
    <col min="2" max="2" width="16.5703125" style="9" customWidth="1"/>
    <col min="3" max="3" width="21" style="20" customWidth="1"/>
    <col min="4" max="5" width="8.7109375" style="9" customWidth="1"/>
    <col min="6" max="6" width="11.7109375" style="9" customWidth="1"/>
    <col min="7" max="7" width="7" style="9" customWidth="1"/>
    <col min="8" max="8" width="6.7109375" style="9" customWidth="1"/>
    <col min="9" max="13" width="7" style="9" customWidth="1"/>
    <col min="14" max="14" width="7" style="10" customWidth="1"/>
    <col min="15" max="18" width="9.5703125" style="10" customWidth="1"/>
    <col min="19" max="19" width="10.140625" style="10" customWidth="1"/>
    <col min="20" max="20" width="9.140625" style="10" customWidth="1"/>
    <col min="21" max="21" width="9.85546875" style="10" customWidth="1"/>
    <col min="22" max="22" width="92.5703125" style="13" customWidth="1"/>
    <col min="23" max="33" width="11.42578125" style="13"/>
    <col min="34" max="16384" width="11.42578125" style="9"/>
  </cols>
  <sheetData>
    <row r="1" spans="1:34" s="11" customFormat="1" ht="21" customHeight="1" x14ac:dyDescent="0.25">
      <c r="A1" s="362"/>
      <c r="B1" s="363"/>
      <c r="C1" s="363"/>
      <c r="D1" s="427" t="s">
        <v>139</v>
      </c>
      <c r="E1" s="428"/>
      <c r="F1" s="428"/>
      <c r="G1" s="428"/>
      <c r="H1" s="428"/>
      <c r="I1" s="428"/>
      <c r="J1" s="428"/>
      <c r="K1" s="428"/>
      <c r="L1" s="428"/>
      <c r="M1" s="428"/>
      <c r="N1" s="428"/>
      <c r="O1" s="428"/>
      <c r="P1" s="428"/>
      <c r="Q1" s="428"/>
      <c r="R1" s="428"/>
      <c r="S1" s="428"/>
      <c r="T1" s="428"/>
      <c r="U1" s="428"/>
      <c r="V1" s="429"/>
    </row>
    <row r="2" spans="1:34" s="11" customFormat="1" ht="20.25" customHeight="1" x14ac:dyDescent="0.25">
      <c r="A2" s="246"/>
      <c r="B2" s="247"/>
      <c r="C2" s="247"/>
      <c r="D2" s="430" t="s">
        <v>137</v>
      </c>
      <c r="E2" s="431"/>
      <c r="F2" s="431"/>
      <c r="G2" s="431"/>
      <c r="H2" s="431"/>
      <c r="I2" s="431"/>
      <c r="J2" s="431"/>
      <c r="K2" s="431"/>
      <c r="L2" s="431"/>
      <c r="M2" s="431"/>
      <c r="N2" s="431"/>
      <c r="O2" s="431"/>
      <c r="P2" s="431"/>
      <c r="Q2" s="431"/>
      <c r="R2" s="431"/>
      <c r="S2" s="431"/>
      <c r="T2" s="431"/>
      <c r="U2" s="431"/>
      <c r="V2" s="432"/>
    </row>
    <row r="3" spans="1:34" s="11" customFormat="1" ht="21" customHeight="1" thickBot="1" x14ac:dyDescent="0.3">
      <c r="A3" s="366"/>
      <c r="B3" s="367"/>
      <c r="C3" s="367"/>
      <c r="D3" s="441" t="s">
        <v>127</v>
      </c>
      <c r="E3" s="273"/>
      <c r="F3" s="273"/>
      <c r="G3" s="273"/>
      <c r="H3" s="273"/>
      <c r="I3" s="273"/>
      <c r="J3" s="273"/>
      <c r="K3" s="273"/>
      <c r="L3" s="273"/>
      <c r="M3" s="273"/>
      <c r="N3" s="273"/>
      <c r="O3" s="273"/>
      <c r="P3" s="273"/>
      <c r="Q3" s="273"/>
      <c r="R3" s="273"/>
      <c r="S3" s="273"/>
      <c r="T3" s="273"/>
      <c r="U3" s="274"/>
      <c r="V3" s="103" t="s">
        <v>128</v>
      </c>
    </row>
    <row r="4" spans="1:34" s="11" customFormat="1" ht="30.75" customHeight="1" x14ac:dyDescent="0.25">
      <c r="A4" s="276" t="s">
        <v>0</v>
      </c>
      <c r="B4" s="277"/>
      <c r="C4" s="437"/>
      <c r="D4" s="375" t="s">
        <v>140</v>
      </c>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7"/>
    </row>
    <row r="5" spans="1:34" s="11" customFormat="1" ht="43.5" customHeight="1" thickBot="1" x14ac:dyDescent="0.3">
      <c r="A5" s="372" t="s">
        <v>2</v>
      </c>
      <c r="B5" s="373"/>
      <c r="C5" s="436"/>
      <c r="D5" s="269" t="s">
        <v>141</v>
      </c>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1"/>
    </row>
    <row r="6" spans="1:34" s="12" customFormat="1" ht="42.75" customHeight="1" x14ac:dyDescent="0.25">
      <c r="A6" s="438" t="s">
        <v>57</v>
      </c>
      <c r="B6" s="424" t="s">
        <v>58</v>
      </c>
      <c r="C6" s="433" t="s">
        <v>59</v>
      </c>
      <c r="D6" s="434" t="s">
        <v>60</v>
      </c>
      <c r="E6" s="435"/>
      <c r="F6" s="424" t="s">
        <v>159</v>
      </c>
      <c r="G6" s="424"/>
      <c r="H6" s="424"/>
      <c r="I6" s="424"/>
      <c r="J6" s="424"/>
      <c r="K6" s="424"/>
      <c r="L6" s="424"/>
      <c r="M6" s="424"/>
      <c r="N6" s="424"/>
      <c r="O6" s="424"/>
      <c r="P6" s="424"/>
      <c r="Q6" s="424"/>
      <c r="R6" s="424"/>
      <c r="S6" s="424"/>
      <c r="T6" s="424" t="s">
        <v>64</v>
      </c>
      <c r="U6" s="424"/>
      <c r="V6" s="425" t="s">
        <v>164</v>
      </c>
    </row>
    <row r="7" spans="1:34" s="12" customFormat="1" ht="59.25" customHeight="1" thickBot="1" x14ac:dyDescent="0.3">
      <c r="A7" s="439"/>
      <c r="B7" s="440"/>
      <c r="C7" s="420"/>
      <c r="D7" s="186" t="s">
        <v>61</v>
      </c>
      <c r="E7" s="186" t="s">
        <v>62</v>
      </c>
      <c r="F7" s="79" t="s">
        <v>63</v>
      </c>
      <c r="G7" s="77" t="s">
        <v>15</v>
      </c>
      <c r="H7" s="77" t="s">
        <v>16</v>
      </c>
      <c r="I7" s="77" t="s">
        <v>17</v>
      </c>
      <c r="J7" s="77" t="s">
        <v>18</v>
      </c>
      <c r="K7" s="77" t="s">
        <v>19</v>
      </c>
      <c r="L7" s="77" t="s">
        <v>20</v>
      </c>
      <c r="M7" s="77" t="s">
        <v>21</v>
      </c>
      <c r="N7" s="77" t="s">
        <v>22</v>
      </c>
      <c r="O7" s="77" t="s">
        <v>23</v>
      </c>
      <c r="P7" s="77" t="s">
        <v>24</v>
      </c>
      <c r="Q7" s="77" t="s">
        <v>25</v>
      </c>
      <c r="R7" s="77" t="s">
        <v>26</v>
      </c>
      <c r="S7" s="78" t="s">
        <v>27</v>
      </c>
      <c r="T7" s="78" t="s">
        <v>65</v>
      </c>
      <c r="U7" s="78" t="s">
        <v>66</v>
      </c>
      <c r="V7" s="426"/>
    </row>
    <row r="8" spans="1:34" s="13" customFormat="1" ht="138" customHeight="1" x14ac:dyDescent="0.25">
      <c r="A8" s="408" t="s">
        <v>149</v>
      </c>
      <c r="B8" s="393" t="s">
        <v>160</v>
      </c>
      <c r="C8" s="405" t="s">
        <v>187</v>
      </c>
      <c r="D8" s="397" t="s">
        <v>163</v>
      </c>
      <c r="E8" s="397"/>
      <c r="F8" s="81" t="s">
        <v>28</v>
      </c>
      <c r="G8" s="188">
        <v>1.2E-2</v>
      </c>
      <c r="H8" s="188">
        <v>0.03</v>
      </c>
      <c r="I8" s="188">
        <v>7.5999999999999998E-2</v>
      </c>
      <c r="J8" s="188">
        <v>9.8000000000000004E-2</v>
      </c>
      <c r="K8" s="188">
        <v>9.8000000000000004E-2</v>
      </c>
      <c r="L8" s="188">
        <v>9.8000000000000004E-2</v>
      </c>
      <c r="M8" s="188">
        <v>9.8000000000000004E-2</v>
      </c>
      <c r="N8" s="188">
        <v>9.8000000000000004E-2</v>
      </c>
      <c r="O8" s="188">
        <v>9.8000000000000004E-2</v>
      </c>
      <c r="P8" s="188">
        <v>9.8000000000000004E-2</v>
      </c>
      <c r="Q8" s="188">
        <v>9.8000000000000004E-2</v>
      </c>
      <c r="R8" s="188">
        <v>9.8000000000000004E-2</v>
      </c>
      <c r="S8" s="81">
        <f>SUM(G8:R8)</f>
        <v>0.99999999999999989</v>
      </c>
      <c r="T8" s="411">
        <v>0.4</v>
      </c>
      <c r="U8" s="407">
        <v>0.2</v>
      </c>
      <c r="V8" s="406" t="s">
        <v>182</v>
      </c>
    </row>
    <row r="9" spans="1:34" s="13" customFormat="1" ht="120.75" customHeight="1" thickBot="1" x14ac:dyDescent="0.3">
      <c r="A9" s="409"/>
      <c r="B9" s="394"/>
      <c r="C9" s="398"/>
      <c r="D9" s="397"/>
      <c r="E9" s="397"/>
      <c r="F9" s="82" t="s">
        <v>29</v>
      </c>
      <c r="G9" s="239">
        <v>1.2E-2</v>
      </c>
      <c r="H9" s="239">
        <v>0.03</v>
      </c>
      <c r="I9" s="239">
        <v>7.5999999999999998E-2</v>
      </c>
      <c r="J9" s="206"/>
      <c r="K9" s="206"/>
      <c r="L9" s="206"/>
      <c r="M9" s="206"/>
      <c r="N9" s="206"/>
      <c r="O9" s="206"/>
      <c r="P9" s="206"/>
      <c r="Q9" s="206"/>
      <c r="R9" s="206"/>
      <c r="S9" s="82">
        <f>SUM(G9:R9)</f>
        <v>0.11799999999999999</v>
      </c>
      <c r="T9" s="412"/>
      <c r="U9" s="404"/>
      <c r="V9" s="388"/>
    </row>
    <row r="10" spans="1:34" s="13" customFormat="1" ht="47.25" customHeight="1" x14ac:dyDescent="0.25">
      <c r="A10" s="409"/>
      <c r="B10" s="394"/>
      <c r="C10" s="398" t="s">
        <v>188</v>
      </c>
      <c r="D10" s="397" t="s">
        <v>163</v>
      </c>
      <c r="E10" s="397"/>
      <c r="F10" s="81" t="s">
        <v>28</v>
      </c>
      <c r="G10" s="189">
        <v>1.4E-2</v>
      </c>
      <c r="H10" s="189">
        <v>7.1999999999999995E-2</v>
      </c>
      <c r="I10" s="189">
        <v>8.5999999999999993E-2</v>
      </c>
      <c r="J10" s="189">
        <v>9.1999999999999998E-2</v>
      </c>
      <c r="K10" s="189">
        <v>9.1999999999999998E-2</v>
      </c>
      <c r="L10" s="189">
        <v>9.1999999999999998E-2</v>
      </c>
      <c r="M10" s="189">
        <v>9.1999999999999998E-2</v>
      </c>
      <c r="N10" s="189">
        <v>9.1999999999999998E-2</v>
      </c>
      <c r="O10" s="189">
        <v>9.1999999999999998E-2</v>
      </c>
      <c r="P10" s="189">
        <v>9.1999999999999998E-2</v>
      </c>
      <c r="Q10" s="189">
        <v>9.1999999999999998E-2</v>
      </c>
      <c r="R10" s="189">
        <v>9.1999999999999998E-2</v>
      </c>
      <c r="S10" s="81">
        <f>SUM(G12:R12)</f>
        <v>0.99999999999999989</v>
      </c>
      <c r="T10" s="412"/>
      <c r="U10" s="399">
        <v>0.2</v>
      </c>
      <c r="V10" s="387" t="s">
        <v>183</v>
      </c>
    </row>
    <row r="11" spans="1:34" s="13" customFormat="1" ht="47.25" customHeight="1" thickBot="1" x14ac:dyDescent="0.3">
      <c r="A11" s="409"/>
      <c r="B11" s="394"/>
      <c r="C11" s="398"/>
      <c r="D11" s="397"/>
      <c r="E11" s="397"/>
      <c r="F11" s="82" t="s">
        <v>29</v>
      </c>
      <c r="G11" s="239">
        <v>1.4E-2</v>
      </c>
      <c r="H11" s="239">
        <v>7.1999999999999995E-2</v>
      </c>
      <c r="I11" s="239">
        <v>8.5999999999999993E-2</v>
      </c>
      <c r="J11" s="206"/>
      <c r="K11" s="206"/>
      <c r="L11" s="206"/>
      <c r="M11" s="206"/>
      <c r="N11" s="206"/>
      <c r="O11" s="206"/>
      <c r="P11" s="206"/>
      <c r="Q11" s="206"/>
      <c r="R11" s="206"/>
      <c r="S11" s="82">
        <f>SUM(G11:R11)</f>
        <v>0.17199999999999999</v>
      </c>
      <c r="T11" s="412"/>
      <c r="U11" s="400"/>
      <c r="V11" s="388"/>
    </row>
    <row r="12" spans="1:34" s="13" customFormat="1" ht="132" customHeight="1" x14ac:dyDescent="0.25">
      <c r="A12" s="409" t="s">
        <v>152</v>
      </c>
      <c r="B12" s="394" t="s">
        <v>153</v>
      </c>
      <c r="C12" s="398" t="s">
        <v>189</v>
      </c>
      <c r="D12" s="397" t="s">
        <v>163</v>
      </c>
      <c r="E12" s="397" t="s">
        <v>163</v>
      </c>
      <c r="F12" s="81" t="s">
        <v>28</v>
      </c>
      <c r="G12" s="189">
        <v>4.8000000000000001E-2</v>
      </c>
      <c r="H12" s="189">
        <v>0.02</v>
      </c>
      <c r="I12" s="189">
        <v>0.05</v>
      </c>
      <c r="J12" s="189">
        <v>9.8000000000000004E-2</v>
      </c>
      <c r="K12" s="189">
        <v>9.8000000000000004E-2</v>
      </c>
      <c r="L12" s="189">
        <v>9.8000000000000004E-2</v>
      </c>
      <c r="M12" s="189">
        <v>9.8000000000000004E-2</v>
      </c>
      <c r="N12" s="189">
        <v>9.8000000000000004E-2</v>
      </c>
      <c r="O12" s="189">
        <v>9.8000000000000004E-2</v>
      </c>
      <c r="P12" s="189">
        <v>9.8000000000000004E-2</v>
      </c>
      <c r="Q12" s="189">
        <v>9.8000000000000004E-2</v>
      </c>
      <c r="R12" s="189">
        <v>9.8000000000000004E-2</v>
      </c>
      <c r="S12" s="81">
        <f>SUM(G16:R16)</f>
        <v>0.99999999999999978</v>
      </c>
      <c r="T12" s="413">
        <f>+U12+U16</f>
        <v>0.25</v>
      </c>
      <c r="U12" s="401">
        <v>0.15</v>
      </c>
      <c r="V12" s="387" t="s">
        <v>195</v>
      </c>
    </row>
    <row r="13" spans="1:34" s="13" customFormat="1" ht="119.25" customHeight="1" thickBot="1" x14ac:dyDescent="0.3">
      <c r="A13" s="409"/>
      <c r="B13" s="394"/>
      <c r="C13" s="398"/>
      <c r="D13" s="397"/>
      <c r="E13" s="397"/>
      <c r="F13" s="82" t="s">
        <v>29</v>
      </c>
      <c r="G13" s="240">
        <v>4.8000000000000001E-2</v>
      </c>
      <c r="H13" s="239">
        <v>0.02</v>
      </c>
      <c r="I13" s="239">
        <v>0.05</v>
      </c>
      <c r="J13" s="206"/>
      <c r="K13" s="206"/>
      <c r="L13" s="206"/>
      <c r="M13" s="206"/>
      <c r="N13" s="206"/>
      <c r="O13" s="206"/>
      <c r="P13" s="206"/>
      <c r="Q13" s="206"/>
      <c r="R13" s="206"/>
      <c r="S13" s="84">
        <f t="shared" ref="S13:S19" si="0">SUM(G13:R13)</f>
        <v>0.11800000000000001</v>
      </c>
      <c r="T13" s="413"/>
      <c r="U13" s="401"/>
      <c r="V13" s="388"/>
    </row>
    <row r="14" spans="1:34" s="13" customFormat="1" ht="93" customHeight="1" x14ac:dyDescent="0.25">
      <c r="A14" s="409"/>
      <c r="B14" s="394"/>
      <c r="C14" s="398" t="s">
        <v>190</v>
      </c>
      <c r="D14" s="397" t="s">
        <v>163</v>
      </c>
      <c r="E14" s="397"/>
      <c r="F14" s="81" t="s">
        <v>28</v>
      </c>
      <c r="G14" s="189">
        <v>5.0000000000000001E-3</v>
      </c>
      <c r="H14" s="189">
        <v>5.0000000000000001E-3</v>
      </c>
      <c r="I14" s="189">
        <v>0.01</v>
      </c>
      <c r="J14" s="189">
        <v>0.01</v>
      </c>
      <c r="K14" s="189">
        <v>0.33</v>
      </c>
      <c r="L14" s="189">
        <v>0.39</v>
      </c>
      <c r="M14" s="189">
        <v>0.01</v>
      </c>
      <c r="N14" s="189">
        <v>0.19</v>
      </c>
      <c r="O14" s="189">
        <v>0.01</v>
      </c>
      <c r="P14" s="189">
        <v>0.01</v>
      </c>
      <c r="Q14" s="189">
        <v>0.01</v>
      </c>
      <c r="R14" s="189">
        <v>0.02</v>
      </c>
      <c r="S14" s="80">
        <f t="shared" si="0"/>
        <v>1</v>
      </c>
      <c r="T14" s="413"/>
      <c r="U14" s="401">
        <v>0.1</v>
      </c>
      <c r="V14" s="389" t="s">
        <v>184</v>
      </c>
    </row>
    <row r="15" spans="1:34" s="13" customFormat="1" ht="93" customHeight="1" thickBot="1" x14ac:dyDescent="0.3">
      <c r="A15" s="409"/>
      <c r="B15" s="394"/>
      <c r="C15" s="398"/>
      <c r="D15" s="397"/>
      <c r="E15" s="397"/>
      <c r="F15" s="82" t="s">
        <v>29</v>
      </c>
      <c r="G15" s="239">
        <v>5.0000000000000001E-3</v>
      </c>
      <c r="H15" s="239">
        <v>5.0000000000000001E-3</v>
      </c>
      <c r="I15" s="239">
        <v>0.01</v>
      </c>
      <c r="J15" s="206"/>
      <c r="K15" s="206"/>
      <c r="L15" s="206"/>
      <c r="M15" s="206"/>
      <c r="N15" s="206"/>
      <c r="O15" s="206"/>
      <c r="P15" s="206"/>
      <c r="Q15" s="206"/>
      <c r="R15" s="206"/>
      <c r="S15" s="82">
        <f t="shared" si="0"/>
        <v>0.02</v>
      </c>
      <c r="T15" s="413"/>
      <c r="U15" s="401"/>
      <c r="V15" s="390"/>
    </row>
    <row r="16" spans="1:34" s="13" customFormat="1" ht="149.25" customHeight="1" x14ac:dyDescent="0.25">
      <c r="A16" s="409"/>
      <c r="B16" s="395" t="s">
        <v>161</v>
      </c>
      <c r="C16" s="398" t="s">
        <v>191</v>
      </c>
      <c r="D16" s="397" t="s">
        <v>163</v>
      </c>
      <c r="E16" s="397" t="s">
        <v>163</v>
      </c>
      <c r="F16" s="81" t="s">
        <v>28</v>
      </c>
      <c r="G16" s="189">
        <v>0.01</v>
      </c>
      <c r="H16" s="189">
        <v>8.5000000000000006E-2</v>
      </c>
      <c r="I16" s="189">
        <v>0.09</v>
      </c>
      <c r="J16" s="189">
        <v>0.09</v>
      </c>
      <c r="K16" s="189">
        <v>0.09</v>
      </c>
      <c r="L16" s="189">
        <v>0.09</v>
      </c>
      <c r="M16" s="189">
        <v>0.09</v>
      </c>
      <c r="N16" s="189">
        <v>0.09</v>
      </c>
      <c r="O16" s="189">
        <v>0.09</v>
      </c>
      <c r="P16" s="189">
        <v>0.09</v>
      </c>
      <c r="Q16" s="189">
        <v>0.09</v>
      </c>
      <c r="R16" s="189">
        <v>9.5000000000000001E-2</v>
      </c>
      <c r="S16" s="81">
        <f t="shared" si="0"/>
        <v>0.99999999999999978</v>
      </c>
      <c r="T16" s="414">
        <f>+U16</f>
        <v>0.1</v>
      </c>
      <c r="U16" s="399">
        <v>0.1</v>
      </c>
      <c r="V16" s="402" t="s">
        <v>175</v>
      </c>
    </row>
    <row r="17" spans="1:33" s="13" customFormat="1" ht="149.25" customHeight="1" thickBot="1" x14ac:dyDescent="0.3">
      <c r="A17" s="410"/>
      <c r="B17" s="395"/>
      <c r="C17" s="416"/>
      <c r="D17" s="417"/>
      <c r="E17" s="417"/>
      <c r="F17" s="84" t="s">
        <v>29</v>
      </c>
      <c r="G17" s="85">
        <v>0.01</v>
      </c>
      <c r="H17" s="85">
        <v>8.5000000000000006E-2</v>
      </c>
      <c r="I17" s="85">
        <v>0.09</v>
      </c>
      <c r="J17" s="86"/>
      <c r="K17" s="86"/>
      <c r="L17" s="86"/>
      <c r="M17" s="85"/>
      <c r="N17" s="85"/>
      <c r="O17" s="86"/>
      <c r="P17" s="85"/>
      <c r="Q17" s="85"/>
      <c r="R17" s="85"/>
      <c r="S17" s="84">
        <f t="shared" si="0"/>
        <v>0.185</v>
      </c>
      <c r="T17" s="415"/>
      <c r="U17" s="404"/>
      <c r="V17" s="403"/>
    </row>
    <row r="18" spans="1:33" s="13" customFormat="1" ht="131.25" customHeight="1" x14ac:dyDescent="0.25">
      <c r="A18" s="391" t="s">
        <v>156</v>
      </c>
      <c r="B18" s="394" t="s">
        <v>162</v>
      </c>
      <c r="C18" s="423" t="s">
        <v>192</v>
      </c>
      <c r="D18" s="422" t="s">
        <v>163</v>
      </c>
      <c r="E18" s="422" t="s">
        <v>163</v>
      </c>
      <c r="F18" s="80" t="s">
        <v>28</v>
      </c>
      <c r="G18" s="189">
        <v>0.05</v>
      </c>
      <c r="H18" s="189">
        <v>0.03</v>
      </c>
      <c r="I18" s="189">
        <v>0.04</v>
      </c>
      <c r="J18" s="189">
        <v>0.04</v>
      </c>
      <c r="K18" s="189">
        <v>0.03</v>
      </c>
      <c r="L18" s="189">
        <v>0.24</v>
      </c>
      <c r="M18" s="189">
        <v>0.24</v>
      </c>
      <c r="N18" s="189">
        <v>0.03</v>
      </c>
      <c r="O18" s="189">
        <v>0.19</v>
      </c>
      <c r="P18" s="189">
        <v>0.03</v>
      </c>
      <c r="Q18" s="189">
        <v>0.04</v>
      </c>
      <c r="R18" s="189">
        <v>0.04</v>
      </c>
      <c r="S18" s="80">
        <f t="shared" si="0"/>
        <v>1</v>
      </c>
      <c r="T18" s="412">
        <f>+U18</f>
        <v>0.25</v>
      </c>
      <c r="U18" s="400">
        <v>0.25</v>
      </c>
      <c r="V18" s="385" t="s">
        <v>186</v>
      </c>
    </row>
    <row r="19" spans="1:33" s="13" customFormat="1" ht="131.25" customHeight="1" thickBot="1" x14ac:dyDescent="0.3">
      <c r="A19" s="392"/>
      <c r="B19" s="396"/>
      <c r="C19" s="398"/>
      <c r="D19" s="397"/>
      <c r="E19" s="397"/>
      <c r="F19" s="82" t="s">
        <v>29</v>
      </c>
      <c r="G19" s="241">
        <v>0.05</v>
      </c>
      <c r="H19" s="241">
        <v>0.03</v>
      </c>
      <c r="I19" s="241">
        <v>0.04</v>
      </c>
      <c r="J19" s="187"/>
      <c r="K19" s="187"/>
      <c r="L19" s="187"/>
      <c r="M19" s="187"/>
      <c r="N19" s="187"/>
      <c r="O19" s="187"/>
      <c r="P19" s="187"/>
      <c r="Q19" s="187"/>
      <c r="R19" s="187"/>
      <c r="S19" s="82">
        <f t="shared" si="0"/>
        <v>0.12</v>
      </c>
      <c r="T19" s="421"/>
      <c r="U19" s="418"/>
      <c r="V19" s="386"/>
    </row>
    <row r="20" spans="1:33" s="15" customFormat="1" ht="18.75" customHeight="1" thickBot="1" x14ac:dyDescent="0.3">
      <c r="A20" s="419" t="s">
        <v>30</v>
      </c>
      <c r="B20" s="420"/>
      <c r="C20" s="420"/>
      <c r="D20" s="420"/>
      <c r="E20" s="420"/>
      <c r="F20" s="420"/>
      <c r="G20" s="420"/>
      <c r="H20" s="420"/>
      <c r="I20" s="420"/>
      <c r="J20" s="420"/>
      <c r="K20" s="420"/>
      <c r="L20" s="420"/>
      <c r="M20" s="420"/>
      <c r="N20" s="420"/>
      <c r="O20" s="420"/>
      <c r="P20" s="420"/>
      <c r="Q20" s="420"/>
      <c r="R20" s="420"/>
      <c r="S20" s="420"/>
      <c r="T20" s="190">
        <f>SUM(T8:T19)</f>
        <v>1</v>
      </c>
      <c r="U20" s="190">
        <f>SUM(U8:U19)</f>
        <v>1</v>
      </c>
      <c r="V20" s="83"/>
      <c r="W20" s="14"/>
      <c r="X20" s="14"/>
      <c r="Y20" s="14"/>
      <c r="Z20" s="14"/>
      <c r="AA20" s="14"/>
      <c r="AB20" s="14"/>
      <c r="AC20" s="14"/>
      <c r="AD20" s="14"/>
      <c r="AE20" s="14"/>
      <c r="AF20" s="14"/>
      <c r="AG20" s="14"/>
    </row>
    <row r="21" spans="1:33" x14ac:dyDescent="0.25">
      <c r="A21" s="13"/>
      <c r="B21" s="13"/>
      <c r="C21" s="19"/>
      <c r="D21" s="13"/>
      <c r="E21" s="13"/>
      <c r="F21" s="13"/>
      <c r="G21" s="13"/>
      <c r="H21" s="13"/>
      <c r="I21" s="13"/>
      <c r="J21" s="13"/>
      <c r="K21" s="13"/>
      <c r="L21" s="13"/>
      <c r="M21" s="13"/>
      <c r="N21" s="16"/>
      <c r="O21" s="16"/>
      <c r="P21" s="16"/>
      <c r="Q21" s="16"/>
      <c r="R21" s="16"/>
      <c r="S21" s="16"/>
      <c r="T21" s="16"/>
      <c r="U21" s="16"/>
    </row>
    <row r="22" spans="1:33" x14ac:dyDescent="0.25">
      <c r="A22" s="13"/>
      <c r="B22" s="13"/>
      <c r="C22" s="19"/>
      <c r="D22" s="13"/>
      <c r="E22" s="13"/>
      <c r="F22" s="13"/>
      <c r="G22" s="13"/>
      <c r="H22" s="13"/>
      <c r="I22" s="13"/>
      <c r="J22" s="13"/>
      <c r="K22" s="13"/>
      <c r="L22" s="13"/>
      <c r="M22" s="13"/>
      <c r="N22" s="16"/>
      <c r="O22" s="16"/>
      <c r="P22" s="16"/>
      <c r="Q22" s="16"/>
      <c r="R22" s="16"/>
      <c r="S22" s="16"/>
      <c r="T22" s="16"/>
      <c r="U22" s="16"/>
    </row>
    <row r="23" spans="1:33" ht="15" x14ac:dyDescent="0.25">
      <c r="A23" s="97" t="s">
        <v>129</v>
      </c>
      <c r="B23" s="4"/>
      <c r="C23" s="4"/>
      <c r="D23" s="4"/>
      <c r="E23" s="4"/>
      <c r="F23" s="4"/>
      <c r="G23" s="4"/>
      <c r="H23" s="22"/>
      <c r="I23" s="13"/>
      <c r="J23" s="13"/>
      <c r="K23" s="13"/>
      <c r="L23" s="13"/>
      <c r="M23" s="13"/>
      <c r="N23" s="16"/>
      <c r="O23" s="16"/>
      <c r="P23" s="16"/>
      <c r="Q23" s="16"/>
      <c r="R23" s="16"/>
      <c r="S23" s="16"/>
      <c r="T23" s="16"/>
      <c r="U23" s="16"/>
    </row>
    <row r="24" spans="1:33" ht="15" customHeight="1" x14ac:dyDescent="0.25">
      <c r="A24" s="99" t="s">
        <v>130</v>
      </c>
      <c r="B24" s="380" t="s">
        <v>131</v>
      </c>
      <c r="C24" s="380"/>
      <c r="D24" s="380"/>
      <c r="E24" s="380"/>
      <c r="F24" s="380"/>
      <c r="G24" s="380"/>
      <c r="H24" s="380"/>
      <c r="I24" s="382" t="s">
        <v>132</v>
      </c>
      <c r="J24" s="382"/>
      <c r="K24" s="382"/>
      <c r="L24" s="382"/>
      <c r="M24" s="382"/>
      <c r="N24" s="382"/>
      <c r="O24" s="382"/>
      <c r="P24" s="16"/>
      <c r="Q24" s="16"/>
      <c r="R24" s="16"/>
      <c r="S24" s="16"/>
      <c r="T24" s="16"/>
      <c r="U24" s="16"/>
    </row>
    <row r="25" spans="1:33" ht="33.75" customHeight="1" x14ac:dyDescent="0.25">
      <c r="A25" s="98">
        <v>11</v>
      </c>
      <c r="B25" s="383" t="s">
        <v>133</v>
      </c>
      <c r="C25" s="383"/>
      <c r="D25" s="383"/>
      <c r="E25" s="383"/>
      <c r="F25" s="383"/>
      <c r="G25" s="383"/>
      <c r="H25" s="383"/>
      <c r="I25" s="383" t="s">
        <v>135</v>
      </c>
      <c r="J25" s="383"/>
      <c r="K25" s="383"/>
      <c r="L25" s="383"/>
      <c r="M25" s="383"/>
      <c r="N25" s="383"/>
      <c r="O25" s="383"/>
      <c r="P25" s="16"/>
      <c r="Q25" s="16"/>
      <c r="R25" s="16"/>
      <c r="S25" s="16"/>
      <c r="T25" s="16"/>
      <c r="U25" s="16"/>
    </row>
    <row r="26" spans="1:33" x14ac:dyDescent="0.25">
      <c r="A26" s="13"/>
      <c r="B26" s="13"/>
      <c r="C26" s="19"/>
      <c r="D26" s="13"/>
      <c r="E26" s="13"/>
      <c r="F26" s="13"/>
      <c r="G26" s="13"/>
      <c r="H26" s="13"/>
      <c r="I26" s="13"/>
      <c r="J26" s="13"/>
      <c r="K26" s="13"/>
      <c r="L26" s="13"/>
      <c r="M26" s="13"/>
      <c r="N26" s="16"/>
      <c r="O26" s="16"/>
      <c r="P26" s="16"/>
      <c r="Q26" s="16"/>
      <c r="R26" s="16"/>
      <c r="S26" s="16"/>
      <c r="T26" s="16"/>
      <c r="U26" s="16"/>
    </row>
    <row r="27" spans="1:33" x14ac:dyDescent="0.25">
      <c r="A27" s="13"/>
      <c r="B27" s="13"/>
      <c r="C27" s="19"/>
      <c r="D27" s="13"/>
      <c r="E27" s="13"/>
      <c r="F27" s="13"/>
      <c r="G27" s="13"/>
      <c r="H27" s="13"/>
      <c r="I27" s="13"/>
      <c r="J27" s="13"/>
      <c r="K27" s="13"/>
      <c r="L27" s="13"/>
      <c r="M27" s="13"/>
      <c r="N27" s="16"/>
      <c r="O27" s="16"/>
      <c r="P27" s="16"/>
      <c r="Q27" s="16"/>
      <c r="R27" s="16"/>
      <c r="S27" s="16"/>
      <c r="T27" s="16"/>
      <c r="U27" s="16"/>
    </row>
    <row r="28" spans="1:33" x14ac:dyDescent="0.25">
      <c r="A28" s="13"/>
      <c r="B28" s="13"/>
      <c r="C28" s="19"/>
      <c r="D28" s="13"/>
      <c r="E28" s="13"/>
      <c r="F28" s="13"/>
      <c r="G28" s="13"/>
      <c r="H28" s="13"/>
      <c r="I28" s="13"/>
      <c r="J28" s="13"/>
      <c r="K28" s="13"/>
      <c r="L28" s="13"/>
      <c r="M28" s="13"/>
      <c r="N28" s="16"/>
      <c r="O28" s="16"/>
      <c r="P28" s="16"/>
      <c r="Q28" s="16"/>
      <c r="R28" s="16"/>
      <c r="S28" s="16"/>
      <c r="T28" s="16"/>
      <c r="U28" s="16"/>
    </row>
    <row r="29" spans="1:33" x14ac:dyDescent="0.25">
      <c r="A29" s="13"/>
      <c r="B29" s="13"/>
      <c r="C29" s="19"/>
      <c r="D29" s="13"/>
      <c r="E29" s="13"/>
      <c r="F29" s="13"/>
      <c r="G29" s="13"/>
      <c r="H29" s="13"/>
      <c r="I29" s="13"/>
      <c r="J29" s="13"/>
      <c r="K29" s="13"/>
      <c r="L29" s="13"/>
      <c r="M29" s="13"/>
      <c r="N29" s="16"/>
      <c r="O29" s="16"/>
      <c r="P29" s="16"/>
      <c r="Q29" s="16"/>
      <c r="R29" s="16"/>
      <c r="S29" s="16"/>
      <c r="T29" s="16"/>
      <c r="U29" s="16"/>
    </row>
    <row r="30" spans="1:33" x14ac:dyDescent="0.25">
      <c r="A30" s="13"/>
      <c r="B30" s="13"/>
      <c r="C30" s="19"/>
      <c r="D30" s="13"/>
      <c r="E30" s="13"/>
      <c r="F30" s="13"/>
      <c r="G30" s="13"/>
      <c r="H30" s="13"/>
      <c r="I30" s="13"/>
      <c r="J30" s="13"/>
      <c r="K30" s="13"/>
      <c r="L30" s="13"/>
      <c r="M30" s="13"/>
      <c r="N30" s="16"/>
      <c r="O30" s="16"/>
      <c r="P30" s="16"/>
      <c r="Q30" s="16"/>
      <c r="R30" s="16"/>
      <c r="S30" s="16"/>
      <c r="T30" s="16"/>
      <c r="U30" s="16"/>
    </row>
    <row r="31" spans="1:33" x14ac:dyDescent="0.25">
      <c r="A31" s="13"/>
      <c r="B31" s="13"/>
      <c r="C31" s="19"/>
      <c r="D31" s="13"/>
      <c r="E31" s="13"/>
      <c r="F31" s="13"/>
      <c r="G31" s="13"/>
      <c r="H31" s="13"/>
      <c r="I31" s="13"/>
      <c r="J31" s="13"/>
      <c r="K31" s="13"/>
      <c r="L31" s="13"/>
      <c r="M31" s="13"/>
      <c r="N31" s="16"/>
      <c r="O31" s="16"/>
      <c r="P31" s="16"/>
      <c r="Q31" s="16"/>
      <c r="R31" s="16"/>
      <c r="S31" s="16"/>
      <c r="T31" s="16"/>
      <c r="U31" s="16"/>
    </row>
    <row r="32" spans="1:33" x14ac:dyDescent="0.25">
      <c r="A32" s="13"/>
      <c r="B32" s="13"/>
      <c r="C32" s="19"/>
      <c r="D32" s="13"/>
      <c r="E32" s="13"/>
      <c r="F32" s="13"/>
      <c r="G32" s="13"/>
      <c r="H32" s="13"/>
      <c r="I32" s="13"/>
      <c r="J32" s="13"/>
      <c r="K32" s="13"/>
      <c r="L32" s="13"/>
      <c r="M32" s="13"/>
      <c r="N32" s="16"/>
      <c r="O32" s="16"/>
      <c r="P32" s="16"/>
      <c r="Q32" s="16"/>
      <c r="R32" s="16"/>
      <c r="S32" s="16"/>
      <c r="T32" s="16"/>
      <c r="U32" s="16"/>
    </row>
    <row r="33" spans="1:21" x14ac:dyDescent="0.25">
      <c r="A33" s="13"/>
      <c r="B33" s="13"/>
      <c r="C33" s="19"/>
      <c r="D33" s="13"/>
      <c r="E33" s="13"/>
      <c r="F33" s="13"/>
      <c r="G33" s="13"/>
      <c r="H33" s="13"/>
      <c r="I33" s="13"/>
      <c r="J33" s="13"/>
      <c r="K33" s="13"/>
      <c r="L33" s="13"/>
      <c r="M33" s="13"/>
      <c r="N33" s="16"/>
      <c r="O33" s="16"/>
      <c r="P33" s="16"/>
      <c r="Q33" s="16"/>
      <c r="R33" s="16"/>
      <c r="S33" s="16"/>
      <c r="T33" s="16"/>
      <c r="U33" s="16"/>
    </row>
    <row r="34" spans="1:21" x14ac:dyDescent="0.25">
      <c r="A34" s="13"/>
      <c r="B34" s="13"/>
      <c r="C34" s="19"/>
      <c r="D34" s="13"/>
      <c r="E34" s="13"/>
      <c r="F34" s="13"/>
      <c r="G34" s="13"/>
      <c r="H34" s="13"/>
      <c r="I34" s="13"/>
      <c r="J34" s="13"/>
      <c r="K34" s="13"/>
      <c r="L34" s="13"/>
      <c r="M34" s="13"/>
      <c r="N34" s="16"/>
      <c r="O34" s="16"/>
      <c r="P34" s="16"/>
      <c r="Q34" s="16"/>
      <c r="R34" s="16"/>
      <c r="S34" s="16"/>
      <c r="T34" s="16"/>
      <c r="U34" s="16"/>
    </row>
    <row r="35" spans="1:21" x14ac:dyDescent="0.25">
      <c r="A35" s="13"/>
      <c r="B35" s="13"/>
      <c r="C35" s="19"/>
      <c r="D35" s="13"/>
      <c r="E35" s="13"/>
      <c r="F35" s="13"/>
      <c r="G35" s="13"/>
      <c r="H35" s="13"/>
      <c r="I35" s="13"/>
      <c r="J35" s="13"/>
      <c r="K35" s="13"/>
      <c r="L35" s="13"/>
      <c r="M35" s="13"/>
      <c r="N35" s="16"/>
      <c r="O35" s="16"/>
      <c r="P35" s="16"/>
      <c r="Q35" s="16"/>
      <c r="R35" s="16"/>
      <c r="S35" s="16"/>
      <c r="T35" s="16"/>
      <c r="U35" s="16"/>
    </row>
    <row r="36" spans="1:21" x14ac:dyDescent="0.25">
      <c r="A36" s="13"/>
      <c r="B36" s="13"/>
      <c r="C36" s="19"/>
      <c r="D36" s="13"/>
      <c r="E36" s="13"/>
      <c r="F36" s="13"/>
      <c r="G36" s="13"/>
      <c r="H36" s="13"/>
      <c r="I36" s="13"/>
      <c r="J36" s="13"/>
      <c r="K36" s="13"/>
      <c r="L36" s="13"/>
      <c r="M36" s="13"/>
      <c r="N36" s="16"/>
      <c r="O36" s="16"/>
      <c r="P36" s="16"/>
      <c r="Q36" s="16"/>
      <c r="R36" s="16"/>
      <c r="S36" s="16"/>
      <c r="T36" s="16"/>
      <c r="U36" s="16"/>
    </row>
    <row r="37" spans="1:21" x14ac:dyDescent="0.25">
      <c r="A37" s="13"/>
      <c r="B37" s="13"/>
      <c r="C37" s="19"/>
      <c r="D37" s="13"/>
      <c r="E37" s="13"/>
      <c r="F37" s="13"/>
      <c r="G37" s="13"/>
      <c r="H37" s="13"/>
      <c r="I37" s="13"/>
      <c r="J37" s="13"/>
      <c r="K37" s="13"/>
      <c r="L37" s="13"/>
      <c r="M37" s="13"/>
      <c r="N37" s="16"/>
      <c r="O37" s="16"/>
      <c r="P37" s="16"/>
      <c r="Q37" s="16"/>
      <c r="R37" s="16"/>
      <c r="S37" s="16"/>
      <c r="T37" s="16"/>
      <c r="U37" s="16"/>
    </row>
    <row r="38" spans="1:21" x14ac:dyDescent="0.25">
      <c r="A38" s="13"/>
      <c r="B38" s="13"/>
      <c r="C38" s="19"/>
      <c r="D38" s="13"/>
      <c r="E38" s="13"/>
      <c r="F38" s="13"/>
      <c r="G38" s="13"/>
      <c r="H38" s="13"/>
      <c r="I38" s="13"/>
      <c r="J38" s="13"/>
      <c r="K38" s="13"/>
      <c r="L38" s="13"/>
      <c r="M38" s="13"/>
      <c r="N38" s="16"/>
      <c r="O38" s="16"/>
      <c r="P38" s="16"/>
      <c r="Q38" s="16"/>
      <c r="R38" s="16"/>
      <c r="S38" s="16"/>
      <c r="T38" s="16"/>
      <c r="U38" s="16"/>
    </row>
    <row r="39" spans="1:21" x14ac:dyDescent="0.25">
      <c r="A39" s="13"/>
      <c r="B39" s="13"/>
      <c r="C39" s="19"/>
      <c r="D39" s="13"/>
      <c r="E39" s="13"/>
      <c r="F39" s="13"/>
      <c r="G39" s="13"/>
      <c r="H39" s="13"/>
      <c r="I39" s="13"/>
      <c r="J39" s="13"/>
      <c r="K39" s="13"/>
      <c r="L39" s="13"/>
      <c r="M39" s="13"/>
      <c r="N39" s="16"/>
      <c r="O39" s="16"/>
      <c r="P39" s="16"/>
      <c r="Q39" s="16"/>
      <c r="R39" s="16"/>
      <c r="S39" s="16"/>
      <c r="T39" s="16"/>
      <c r="U39" s="16"/>
    </row>
    <row r="40" spans="1:21" x14ac:dyDescent="0.25">
      <c r="A40" s="13"/>
      <c r="B40" s="13"/>
      <c r="C40" s="19"/>
      <c r="D40" s="13"/>
      <c r="E40" s="13"/>
      <c r="F40" s="13"/>
      <c r="G40" s="13"/>
      <c r="H40" s="13"/>
      <c r="I40" s="13"/>
      <c r="J40" s="13"/>
      <c r="K40" s="13"/>
      <c r="L40" s="13"/>
      <c r="M40" s="13"/>
      <c r="N40" s="16"/>
      <c r="O40" s="16"/>
      <c r="P40" s="16"/>
      <c r="Q40" s="16"/>
      <c r="R40" s="16"/>
      <c r="S40" s="16"/>
      <c r="T40" s="16"/>
      <c r="U40" s="16"/>
    </row>
    <row r="41" spans="1:21" x14ac:dyDescent="0.25">
      <c r="A41" s="13"/>
      <c r="B41" s="13"/>
      <c r="C41" s="19"/>
      <c r="D41" s="13"/>
      <c r="E41" s="13"/>
      <c r="F41" s="13"/>
      <c r="G41" s="13"/>
      <c r="H41" s="13"/>
      <c r="I41" s="13"/>
      <c r="J41" s="13"/>
      <c r="K41" s="13"/>
      <c r="L41" s="13"/>
      <c r="M41" s="13"/>
      <c r="N41" s="16"/>
      <c r="O41" s="16"/>
      <c r="P41" s="16"/>
      <c r="Q41" s="16"/>
      <c r="R41" s="16"/>
      <c r="S41" s="16"/>
      <c r="T41" s="16"/>
      <c r="U41" s="16"/>
    </row>
    <row r="42" spans="1:21" x14ac:dyDescent="0.25">
      <c r="A42" s="13"/>
      <c r="B42" s="13"/>
      <c r="C42" s="19"/>
      <c r="D42" s="13"/>
      <c r="E42" s="13"/>
      <c r="F42" s="13"/>
      <c r="G42" s="13"/>
      <c r="H42" s="13"/>
      <c r="I42" s="13"/>
      <c r="J42" s="13"/>
      <c r="K42" s="13"/>
      <c r="L42" s="13"/>
      <c r="M42" s="13"/>
      <c r="N42" s="16"/>
      <c r="O42" s="16"/>
      <c r="P42" s="16"/>
      <c r="Q42" s="16"/>
      <c r="R42" s="16"/>
      <c r="S42" s="16"/>
      <c r="T42" s="16"/>
      <c r="U42" s="16"/>
    </row>
    <row r="43" spans="1:21" x14ac:dyDescent="0.25">
      <c r="A43" s="13"/>
      <c r="B43" s="13"/>
      <c r="C43" s="19"/>
      <c r="D43" s="13"/>
      <c r="E43" s="13"/>
      <c r="F43" s="13"/>
      <c r="G43" s="13"/>
      <c r="H43" s="13"/>
      <c r="I43" s="13"/>
      <c r="J43" s="13"/>
      <c r="K43" s="13"/>
      <c r="L43" s="13"/>
      <c r="M43" s="13"/>
      <c r="N43" s="16"/>
      <c r="O43" s="16"/>
      <c r="P43" s="16"/>
      <c r="Q43" s="16"/>
      <c r="R43" s="16"/>
      <c r="S43" s="16"/>
      <c r="T43" s="16"/>
      <c r="U43" s="16"/>
    </row>
    <row r="44" spans="1:21" x14ac:dyDescent="0.25">
      <c r="A44" s="13"/>
      <c r="B44" s="13"/>
      <c r="C44" s="19"/>
      <c r="D44" s="13"/>
      <c r="E44" s="13"/>
      <c r="F44" s="13"/>
      <c r="G44" s="13"/>
      <c r="H44" s="13"/>
      <c r="I44" s="13"/>
      <c r="J44" s="13"/>
      <c r="K44" s="13"/>
      <c r="L44" s="13"/>
      <c r="M44" s="13"/>
      <c r="N44" s="16"/>
      <c r="O44" s="16"/>
      <c r="P44" s="16"/>
      <c r="Q44" s="16"/>
      <c r="R44" s="16"/>
      <c r="S44" s="16"/>
      <c r="T44" s="16"/>
      <c r="U44" s="16"/>
    </row>
    <row r="45" spans="1:21" x14ac:dyDescent="0.25">
      <c r="A45" s="13"/>
      <c r="B45" s="13"/>
      <c r="C45" s="19"/>
      <c r="D45" s="13"/>
      <c r="E45" s="13"/>
      <c r="F45" s="13"/>
      <c r="G45" s="13"/>
      <c r="H45" s="13"/>
      <c r="I45" s="13"/>
      <c r="J45" s="13"/>
      <c r="K45" s="13"/>
      <c r="L45" s="13"/>
      <c r="M45" s="13"/>
      <c r="N45" s="16"/>
      <c r="O45" s="16"/>
      <c r="P45" s="16"/>
      <c r="Q45" s="16"/>
      <c r="R45" s="16"/>
      <c r="S45" s="16"/>
      <c r="T45" s="16"/>
      <c r="U45" s="16"/>
    </row>
    <row r="46" spans="1:21" x14ac:dyDescent="0.25">
      <c r="A46" s="13"/>
      <c r="B46" s="13"/>
      <c r="C46" s="19"/>
      <c r="D46" s="13"/>
      <c r="E46" s="13"/>
      <c r="F46" s="13"/>
      <c r="G46" s="13"/>
      <c r="H46" s="13"/>
      <c r="I46" s="13"/>
      <c r="J46" s="13"/>
      <c r="K46" s="13"/>
      <c r="L46" s="13"/>
      <c r="M46" s="13"/>
      <c r="N46" s="16"/>
      <c r="O46" s="16"/>
      <c r="P46" s="16"/>
      <c r="Q46" s="16"/>
      <c r="R46" s="16"/>
      <c r="S46" s="16"/>
      <c r="T46" s="16"/>
      <c r="U46" s="16"/>
    </row>
    <row r="47" spans="1:21" x14ac:dyDescent="0.25">
      <c r="A47" s="13"/>
      <c r="B47" s="13"/>
      <c r="C47" s="19"/>
      <c r="D47" s="13"/>
      <c r="E47" s="13"/>
      <c r="F47" s="13"/>
      <c r="G47" s="13"/>
      <c r="H47" s="13"/>
      <c r="I47" s="13"/>
      <c r="J47" s="13"/>
      <c r="K47" s="13"/>
      <c r="L47" s="13"/>
      <c r="M47" s="13"/>
      <c r="N47" s="16"/>
      <c r="O47" s="16"/>
      <c r="P47" s="16"/>
      <c r="Q47" s="16"/>
      <c r="R47" s="16"/>
      <c r="S47" s="16"/>
      <c r="T47" s="16"/>
      <c r="U47" s="16"/>
    </row>
    <row r="48" spans="1:21" x14ac:dyDescent="0.25">
      <c r="A48" s="13"/>
      <c r="B48" s="13"/>
      <c r="C48" s="19"/>
      <c r="D48" s="13"/>
      <c r="E48" s="13"/>
      <c r="F48" s="13"/>
      <c r="G48" s="13"/>
      <c r="H48" s="13"/>
      <c r="I48" s="13"/>
      <c r="J48" s="13"/>
      <c r="K48" s="13"/>
      <c r="L48" s="13"/>
      <c r="M48" s="13"/>
      <c r="N48" s="16"/>
      <c r="O48" s="16"/>
      <c r="P48" s="16"/>
      <c r="Q48" s="16"/>
      <c r="R48" s="16"/>
      <c r="S48" s="16"/>
      <c r="T48" s="16"/>
      <c r="U48" s="16"/>
    </row>
    <row r="49" spans="1:21" x14ac:dyDescent="0.25">
      <c r="A49" s="13"/>
      <c r="B49" s="13"/>
      <c r="C49" s="19"/>
      <c r="D49" s="13"/>
      <c r="E49" s="13"/>
      <c r="F49" s="13"/>
      <c r="G49" s="13"/>
      <c r="H49" s="13"/>
      <c r="I49" s="13"/>
      <c r="J49" s="13"/>
      <c r="K49" s="13"/>
      <c r="L49" s="13"/>
      <c r="M49" s="13"/>
      <c r="N49" s="16"/>
      <c r="O49" s="16"/>
      <c r="P49" s="16"/>
      <c r="Q49" s="16"/>
      <c r="R49" s="16"/>
      <c r="S49" s="16"/>
      <c r="T49" s="16"/>
      <c r="U49" s="16"/>
    </row>
    <row r="50" spans="1:21" x14ac:dyDescent="0.25">
      <c r="A50" s="13"/>
      <c r="B50" s="13"/>
      <c r="C50" s="19"/>
      <c r="D50" s="13"/>
      <c r="E50" s="13"/>
      <c r="F50" s="13"/>
      <c r="G50" s="13"/>
      <c r="H50" s="13"/>
      <c r="I50" s="13"/>
      <c r="J50" s="13"/>
      <c r="K50" s="13"/>
      <c r="L50" s="13"/>
      <c r="M50" s="13"/>
      <c r="N50" s="16"/>
      <c r="O50" s="16"/>
      <c r="P50" s="16"/>
      <c r="Q50" s="16"/>
      <c r="R50" s="16"/>
      <c r="S50" s="16"/>
      <c r="T50" s="16"/>
      <c r="U50" s="16"/>
    </row>
    <row r="51" spans="1:21" x14ac:dyDescent="0.25">
      <c r="A51" s="13"/>
      <c r="B51" s="13"/>
      <c r="C51" s="19"/>
      <c r="D51" s="13"/>
      <c r="E51" s="13"/>
      <c r="F51" s="13"/>
      <c r="G51" s="13"/>
      <c r="H51" s="13"/>
      <c r="I51" s="13"/>
      <c r="J51" s="13"/>
      <c r="K51" s="13"/>
      <c r="L51" s="13"/>
      <c r="M51" s="13"/>
      <c r="N51" s="16"/>
      <c r="O51" s="16"/>
      <c r="P51" s="16"/>
      <c r="Q51" s="16"/>
      <c r="R51" s="16"/>
      <c r="S51" s="16"/>
      <c r="T51" s="16"/>
      <c r="U51" s="16"/>
    </row>
    <row r="52" spans="1:21" x14ac:dyDescent="0.25">
      <c r="A52" s="13"/>
      <c r="B52" s="13"/>
      <c r="C52" s="19"/>
      <c r="D52" s="13"/>
      <c r="E52" s="13"/>
      <c r="F52" s="13"/>
      <c r="G52" s="13"/>
      <c r="H52" s="13"/>
      <c r="I52" s="13"/>
      <c r="J52" s="13"/>
      <c r="K52" s="13"/>
      <c r="L52" s="13"/>
      <c r="M52" s="13"/>
      <c r="N52" s="16"/>
      <c r="O52" s="16"/>
      <c r="P52" s="16"/>
      <c r="Q52" s="16"/>
      <c r="R52" s="16"/>
      <c r="S52" s="16"/>
      <c r="T52" s="16"/>
      <c r="U52" s="16"/>
    </row>
    <row r="53" spans="1:21" x14ac:dyDescent="0.25">
      <c r="A53" s="13"/>
      <c r="B53" s="13"/>
      <c r="C53" s="19"/>
      <c r="D53" s="13"/>
      <c r="E53" s="13"/>
      <c r="F53" s="13"/>
      <c r="G53" s="13"/>
      <c r="H53" s="13"/>
      <c r="I53" s="13"/>
      <c r="J53" s="13"/>
      <c r="K53" s="13"/>
      <c r="L53" s="13"/>
      <c r="M53" s="13"/>
      <c r="N53" s="16"/>
      <c r="O53" s="16"/>
      <c r="P53" s="16"/>
      <c r="Q53" s="16"/>
      <c r="R53" s="16"/>
      <c r="S53" s="16"/>
      <c r="T53" s="16"/>
      <c r="U53" s="16"/>
    </row>
    <row r="54" spans="1:21" x14ac:dyDescent="0.25">
      <c r="A54" s="13"/>
      <c r="B54" s="13"/>
      <c r="C54" s="19"/>
      <c r="D54" s="13"/>
      <c r="E54" s="13"/>
      <c r="F54" s="13"/>
      <c r="G54" s="13"/>
      <c r="H54" s="13"/>
      <c r="I54" s="13"/>
      <c r="J54" s="13"/>
      <c r="K54" s="13"/>
      <c r="L54" s="13"/>
      <c r="M54" s="13"/>
      <c r="N54" s="16"/>
      <c r="O54" s="16"/>
      <c r="P54" s="16"/>
      <c r="Q54" s="16"/>
      <c r="R54" s="16"/>
      <c r="S54" s="16"/>
      <c r="T54" s="16"/>
      <c r="U54" s="16"/>
    </row>
    <row r="55" spans="1:21" x14ac:dyDescent="0.25">
      <c r="A55" s="13"/>
      <c r="B55" s="13"/>
      <c r="C55" s="19"/>
      <c r="D55" s="13"/>
      <c r="E55" s="13"/>
      <c r="F55" s="13"/>
      <c r="G55" s="13"/>
      <c r="H55" s="13"/>
      <c r="I55" s="13"/>
      <c r="J55" s="13"/>
      <c r="K55" s="13"/>
      <c r="L55" s="13"/>
      <c r="M55" s="13"/>
      <c r="N55" s="16"/>
      <c r="O55" s="16"/>
      <c r="P55" s="16"/>
      <c r="Q55" s="16"/>
      <c r="R55" s="16"/>
      <c r="S55" s="16"/>
      <c r="T55" s="16"/>
      <c r="U55" s="16"/>
    </row>
    <row r="56" spans="1:21" x14ac:dyDescent="0.25">
      <c r="A56" s="13"/>
      <c r="B56" s="13"/>
      <c r="C56" s="19"/>
      <c r="D56" s="13"/>
      <c r="E56" s="13"/>
      <c r="F56" s="13"/>
      <c r="G56" s="13"/>
      <c r="H56" s="13"/>
      <c r="I56" s="13"/>
      <c r="J56" s="13"/>
      <c r="K56" s="13"/>
      <c r="L56" s="13"/>
      <c r="M56" s="13"/>
      <c r="N56" s="16"/>
      <c r="O56" s="16"/>
      <c r="P56" s="16"/>
      <c r="Q56" s="16"/>
      <c r="R56" s="16"/>
      <c r="S56" s="16"/>
      <c r="T56" s="16"/>
      <c r="U56" s="16"/>
    </row>
    <row r="57" spans="1:21" x14ac:dyDescent="0.25">
      <c r="A57" s="13"/>
      <c r="B57" s="13"/>
      <c r="C57" s="19"/>
      <c r="D57" s="13"/>
      <c r="E57" s="13"/>
      <c r="F57" s="13"/>
      <c r="G57" s="13"/>
      <c r="H57" s="13"/>
      <c r="I57" s="13"/>
      <c r="J57" s="13"/>
      <c r="K57" s="13"/>
      <c r="L57" s="13"/>
      <c r="M57" s="13"/>
      <c r="N57" s="16"/>
      <c r="O57" s="16"/>
      <c r="P57" s="16"/>
      <c r="Q57" s="16"/>
      <c r="R57" s="16"/>
      <c r="S57" s="16"/>
      <c r="T57" s="16"/>
      <c r="U57" s="16"/>
    </row>
    <row r="58" spans="1:21" x14ac:dyDescent="0.25">
      <c r="A58" s="13"/>
      <c r="B58" s="13"/>
      <c r="C58" s="19"/>
      <c r="D58" s="13"/>
      <c r="E58" s="13"/>
      <c r="F58" s="13"/>
      <c r="G58" s="13"/>
      <c r="H58" s="13"/>
      <c r="I58" s="13"/>
      <c r="J58" s="13"/>
      <c r="K58" s="13"/>
      <c r="L58" s="13"/>
      <c r="M58" s="13"/>
      <c r="N58" s="16"/>
      <c r="O58" s="16"/>
      <c r="P58" s="16"/>
      <c r="Q58" s="16"/>
      <c r="R58" s="16"/>
      <c r="S58" s="16"/>
      <c r="T58" s="16"/>
      <c r="U58" s="16"/>
    </row>
    <row r="59" spans="1:21" x14ac:dyDescent="0.25">
      <c r="A59" s="13"/>
      <c r="B59" s="13"/>
      <c r="C59" s="19"/>
      <c r="D59" s="13"/>
      <c r="E59" s="13"/>
      <c r="F59" s="13"/>
      <c r="G59" s="13"/>
      <c r="H59" s="13"/>
      <c r="I59" s="13"/>
      <c r="J59" s="13"/>
      <c r="K59" s="13"/>
      <c r="L59" s="13"/>
      <c r="M59" s="13"/>
      <c r="N59" s="16"/>
      <c r="O59" s="16"/>
      <c r="P59" s="16"/>
      <c r="Q59" s="16"/>
      <c r="R59" s="16"/>
      <c r="S59" s="16"/>
      <c r="T59" s="16"/>
      <c r="U59" s="16"/>
    </row>
    <row r="60" spans="1:21" x14ac:dyDescent="0.25">
      <c r="A60" s="13"/>
      <c r="B60" s="13"/>
      <c r="C60" s="19"/>
      <c r="D60" s="13"/>
      <c r="E60" s="13"/>
      <c r="F60" s="13"/>
      <c r="G60" s="13"/>
      <c r="H60" s="13"/>
      <c r="I60" s="13"/>
      <c r="J60" s="13"/>
      <c r="K60" s="13"/>
      <c r="L60" s="13"/>
      <c r="M60" s="13"/>
      <c r="N60" s="16"/>
      <c r="O60" s="16"/>
      <c r="P60" s="16"/>
      <c r="Q60" s="16"/>
      <c r="R60" s="16"/>
      <c r="S60" s="16"/>
      <c r="T60" s="16"/>
      <c r="U60" s="16"/>
    </row>
    <row r="61" spans="1:21" x14ac:dyDescent="0.25">
      <c r="A61" s="13"/>
      <c r="B61" s="13"/>
      <c r="C61" s="19"/>
      <c r="D61" s="13"/>
      <c r="E61" s="13"/>
      <c r="F61" s="13"/>
      <c r="G61" s="13"/>
      <c r="H61" s="13"/>
      <c r="I61" s="13"/>
      <c r="J61" s="13"/>
      <c r="K61" s="13"/>
      <c r="L61" s="13"/>
      <c r="M61" s="13"/>
      <c r="N61" s="16"/>
      <c r="O61" s="16"/>
      <c r="P61" s="16"/>
      <c r="Q61" s="16"/>
      <c r="R61" s="16"/>
      <c r="S61" s="16"/>
      <c r="T61" s="16"/>
      <c r="U61" s="16"/>
    </row>
    <row r="62" spans="1:21" x14ac:dyDescent="0.25">
      <c r="A62" s="13"/>
      <c r="B62" s="13"/>
      <c r="C62" s="19"/>
      <c r="D62" s="13"/>
      <c r="E62" s="13"/>
      <c r="F62" s="13"/>
      <c r="G62" s="13"/>
      <c r="H62" s="13"/>
      <c r="I62" s="13"/>
      <c r="J62" s="13"/>
      <c r="K62" s="13"/>
      <c r="L62" s="13"/>
      <c r="M62" s="13"/>
      <c r="N62" s="16"/>
      <c r="O62" s="16"/>
      <c r="P62" s="16"/>
      <c r="Q62" s="16"/>
      <c r="R62" s="16"/>
      <c r="S62" s="16"/>
      <c r="T62" s="16"/>
      <c r="U62" s="16"/>
    </row>
    <row r="63" spans="1:21" x14ac:dyDescent="0.25">
      <c r="A63" s="13"/>
      <c r="B63" s="13"/>
      <c r="C63" s="19"/>
      <c r="D63" s="13"/>
      <c r="E63" s="13"/>
      <c r="F63" s="13"/>
      <c r="G63" s="13"/>
      <c r="H63" s="13"/>
      <c r="I63" s="13"/>
      <c r="J63" s="13"/>
      <c r="K63" s="13"/>
      <c r="L63" s="13"/>
      <c r="M63" s="13"/>
      <c r="N63" s="16"/>
      <c r="O63" s="16"/>
      <c r="P63" s="16"/>
      <c r="Q63" s="16"/>
      <c r="R63" s="16"/>
      <c r="S63" s="16"/>
      <c r="T63" s="16"/>
      <c r="U63" s="16"/>
    </row>
    <row r="64" spans="1:21" x14ac:dyDescent="0.25">
      <c r="A64" s="13"/>
      <c r="B64" s="13"/>
      <c r="C64" s="19"/>
      <c r="D64" s="13"/>
      <c r="E64" s="13"/>
      <c r="F64" s="13"/>
      <c r="G64" s="13"/>
      <c r="H64" s="13"/>
      <c r="I64" s="13"/>
      <c r="J64" s="13"/>
      <c r="K64" s="13"/>
      <c r="L64" s="13"/>
      <c r="M64" s="13"/>
      <c r="N64" s="16"/>
      <c r="O64" s="16"/>
      <c r="P64" s="16"/>
      <c r="Q64" s="16"/>
      <c r="R64" s="16"/>
      <c r="S64" s="16"/>
      <c r="T64" s="16"/>
      <c r="U64" s="16"/>
    </row>
    <row r="65" spans="1:21" x14ac:dyDescent="0.25">
      <c r="A65" s="13"/>
      <c r="B65" s="13"/>
      <c r="C65" s="19"/>
      <c r="D65" s="13"/>
      <c r="E65" s="13"/>
      <c r="F65" s="13"/>
      <c r="G65" s="13"/>
      <c r="H65" s="13"/>
      <c r="I65" s="13"/>
      <c r="J65" s="13"/>
      <c r="K65" s="13"/>
      <c r="L65" s="13"/>
      <c r="M65" s="13"/>
      <c r="N65" s="16"/>
      <c r="O65" s="16"/>
      <c r="P65" s="16"/>
      <c r="Q65" s="16"/>
      <c r="R65" s="16"/>
      <c r="S65" s="16"/>
      <c r="T65" s="16"/>
      <c r="U65" s="16"/>
    </row>
    <row r="66" spans="1:21" x14ac:dyDescent="0.25">
      <c r="A66" s="13"/>
      <c r="B66" s="13"/>
      <c r="C66" s="19"/>
      <c r="D66" s="13"/>
      <c r="E66" s="13"/>
      <c r="F66" s="13"/>
      <c r="G66" s="13"/>
      <c r="H66" s="13"/>
      <c r="I66" s="13"/>
      <c r="J66" s="13"/>
      <c r="K66" s="13"/>
      <c r="L66" s="13"/>
      <c r="M66" s="13"/>
      <c r="N66" s="16"/>
      <c r="O66" s="16"/>
      <c r="P66" s="16"/>
      <c r="Q66" s="16"/>
      <c r="R66" s="16"/>
      <c r="S66" s="16"/>
      <c r="T66" s="16"/>
      <c r="U66" s="16"/>
    </row>
    <row r="67" spans="1:21" x14ac:dyDescent="0.25">
      <c r="A67" s="13"/>
      <c r="B67" s="13"/>
      <c r="C67" s="19"/>
      <c r="D67" s="13"/>
      <c r="E67" s="13"/>
      <c r="F67" s="13"/>
      <c r="G67" s="13"/>
      <c r="H67" s="13"/>
      <c r="I67" s="13"/>
      <c r="J67" s="13"/>
      <c r="K67" s="13"/>
      <c r="L67" s="13"/>
      <c r="M67" s="13"/>
      <c r="N67" s="16"/>
      <c r="O67" s="16"/>
      <c r="P67" s="16"/>
      <c r="Q67" s="16"/>
      <c r="R67" s="16"/>
      <c r="S67" s="16"/>
      <c r="T67" s="16"/>
      <c r="U67" s="16"/>
    </row>
    <row r="68" spans="1:21" x14ac:dyDescent="0.25">
      <c r="A68" s="13"/>
      <c r="B68" s="13"/>
      <c r="C68" s="19"/>
      <c r="D68" s="13"/>
      <c r="E68" s="13"/>
      <c r="F68" s="13"/>
      <c r="G68" s="13"/>
      <c r="H68" s="13"/>
      <c r="I68" s="13"/>
      <c r="J68" s="13"/>
      <c r="K68" s="13"/>
      <c r="L68" s="13"/>
      <c r="M68" s="13"/>
      <c r="N68" s="16"/>
      <c r="O68" s="16"/>
      <c r="P68" s="16"/>
      <c r="Q68" s="16"/>
      <c r="R68" s="16"/>
      <c r="S68" s="16"/>
      <c r="T68" s="16"/>
      <c r="U68" s="16"/>
    </row>
    <row r="69" spans="1:21" x14ac:dyDescent="0.25">
      <c r="A69" s="13"/>
      <c r="B69" s="13"/>
      <c r="C69" s="19"/>
      <c r="D69" s="13"/>
      <c r="E69" s="13"/>
      <c r="F69" s="13"/>
      <c r="G69" s="13"/>
      <c r="H69" s="13"/>
      <c r="I69" s="13"/>
      <c r="J69" s="13"/>
      <c r="K69" s="13"/>
      <c r="L69" s="13"/>
      <c r="M69" s="13"/>
      <c r="N69" s="16"/>
      <c r="O69" s="16"/>
      <c r="P69" s="16"/>
      <c r="Q69" s="16"/>
      <c r="R69" s="16"/>
      <c r="S69" s="16"/>
      <c r="T69" s="16"/>
      <c r="U69" s="16"/>
    </row>
    <row r="70" spans="1:21" x14ac:dyDescent="0.25">
      <c r="A70" s="13"/>
      <c r="B70" s="13"/>
      <c r="C70" s="19"/>
      <c r="D70" s="13"/>
      <c r="E70" s="13"/>
      <c r="F70" s="13"/>
      <c r="G70" s="13"/>
      <c r="H70" s="13"/>
      <c r="I70" s="13"/>
      <c r="J70" s="13"/>
      <c r="K70" s="13"/>
      <c r="L70" s="13"/>
      <c r="M70" s="13"/>
      <c r="N70" s="16"/>
      <c r="O70" s="16"/>
      <c r="P70" s="16"/>
      <c r="Q70" s="16"/>
      <c r="R70" s="16"/>
      <c r="S70" s="16"/>
      <c r="T70" s="16"/>
      <c r="U70" s="16"/>
    </row>
    <row r="71" spans="1:21" x14ac:dyDescent="0.25">
      <c r="A71" s="13"/>
      <c r="B71" s="13"/>
      <c r="C71" s="19"/>
      <c r="D71" s="13"/>
      <c r="E71" s="13"/>
      <c r="F71" s="13"/>
      <c r="G71" s="13"/>
      <c r="H71" s="13"/>
      <c r="I71" s="13"/>
      <c r="J71" s="13"/>
      <c r="K71" s="13"/>
      <c r="L71" s="13"/>
      <c r="M71" s="13"/>
      <c r="N71" s="16"/>
      <c r="O71" s="16"/>
      <c r="P71" s="16"/>
      <c r="Q71" s="16"/>
      <c r="R71" s="16"/>
      <c r="S71" s="16"/>
      <c r="T71" s="16"/>
      <c r="U71" s="16"/>
    </row>
    <row r="72" spans="1:21" x14ac:dyDescent="0.25">
      <c r="A72" s="13"/>
      <c r="B72" s="13"/>
      <c r="C72" s="19"/>
      <c r="D72" s="13"/>
      <c r="E72" s="13"/>
      <c r="F72" s="13"/>
      <c r="G72" s="13"/>
      <c r="H72" s="13"/>
      <c r="I72" s="13"/>
      <c r="J72" s="13"/>
      <c r="K72" s="13"/>
      <c r="L72" s="13"/>
      <c r="M72" s="13"/>
      <c r="N72" s="16"/>
      <c r="O72" s="16"/>
      <c r="P72" s="16"/>
      <c r="Q72" s="16"/>
      <c r="R72" s="16"/>
      <c r="S72" s="16"/>
      <c r="T72" s="16"/>
      <c r="U72" s="16"/>
    </row>
    <row r="73" spans="1:21" x14ac:dyDescent="0.25">
      <c r="A73" s="13"/>
      <c r="B73" s="13"/>
      <c r="C73" s="19"/>
      <c r="D73" s="13"/>
      <c r="E73" s="13"/>
      <c r="F73" s="13"/>
      <c r="G73" s="13"/>
      <c r="H73" s="13"/>
      <c r="I73" s="13"/>
      <c r="J73" s="13"/>
      <c r="K73" s="13"/>
      <c r="L73" s="13"/>
      <c r="M73" s="13"/>
      <c r="N73" s="16"/>
      <c r="O73" s="16"/>
      <c r="P73" s="16"/>
      <c r="Q73" s="16"/>
      <c r="R73" s="16"/>
      <c r="S73" s="16"/>
      <c r="T73" s="16"/>
      <c r="U73" s="16"/>
    </row>
    <row r="74" spans="1:21" x14ac:dyDescent="0.25">
      <c r="A74" s="13"/>
      <c r="B74" s="13"/>
      <c r="C74" s="19"/>
      <c r="D74" s="13"/>
      <c r="E74" s="13"/>
      <c r="F74" s="13"/>
      <c r="G74" s="13"/>
      <c r="H74" s="13"/>
      <c r="I74" s="13"/>
      <c r="J74" s="13"/>
      <c r="K74" s="13"/>
      <c r="L74" s="13"/>
      <c r="M74" s="13"/>
      <c r="N74" s="16"/>
      <c r="O74" s="16"/>
      <c r="P74" s="16"/>
      <c r="Q74" s="16"/>
      <c r="R74" s="16"/>
      <c r="S74" s="16"/>
      <c r="T74" s="16"/>
      <c r="U74" s="16"/>
    </row>
    <row r="75" spans="1:21" x14ac:dyDescent="0.25">
      <c r="A75" s="13"/>
      <c r="B75" s="13"/>
      <c r="C75" s="19"/>
      <c r="D75" s="13"/>
      <c r="E75" s="13"/>
      <c r="F75" s="13"/>
      <c r="G75" s="13"/>
      <c r="H75" s="13"/>
      <c r="I75" s="13"/>
      <c r="J75" s="13"/>
      <c r="K75" s="13"/>
      <c r="L75" s="13"/>
      <c r="M75" s="13"/>
      <c r="N75" s="16"/>
      <c r="O75" s="16"/>
      <c r="P75" s="16"/>
      <c r="Q75" s="16"/>
      <c r="R75" s="16"/>
      <c r="S75" s="16"/>
      <c r="T75" s="16"/>
      <c r="U75" s="16"/>
    </row>
    <row r="76" spans="1:21" x14ac:dyDescent="0.25">
      <c r="A76" s="13"/>
      <c r="B76" s="13"/>
      <c r="C76" s="19"/>
      <c r="D76" s="13"/>
      <c r="E76" s="13"/>
      <c r="F76" s="13"/>
      <c r="G76" s="13"/>
      <c r="H76" s="13"/>
      <c r="I76" s="13"/>
      <c r="J76" s="13"/>
      <c r="K76" s="13"/>
      <c r="L76" s="13"/>
      <c r="M76" s="13"/>
      <c r="N76" s="16"/>
      <c r="O76" s="16"/>
      <c r="P76" s="16"/>
      <c r="Q76" s="16"/>
      <c r="R76" s="16"/>
      <c r="S76" s="16"/>
      <c r="T76" s="16"/>
      <c r="U76" s="16"/>
    </row>
    <row r="77" spans="1:21" x14ac:dyDescent="0.25">
      <c r="A77" s="13"/>
      <c r="B77" s="13"/>
      <c r="C77" s="19"/>
      <c r="D77" s="13"/>
      <c r="E77" s="13"/>
      <c r="F77" s="13"/>
      <c r="G77" s="13"/>
      <c r="H77" s="13"/>
      <c r="I77" s="13"/>
      <c r="J77" s="13"/>
      <c r="K77" s="13"/>
      <c r="L77" s="13"/>
      <c r="M77" s="13"/>
      <c r="N77" s="16"/>
      <c r="O77" s="16"/>
      <c r="P77" s="16"/>
      <c r="Q77" s="16"/>
      <c r="R77" s="16"/>
      <c r="S77" s="16"/>
      <c r="T77" s="16"/>
      <c r="U77" s="16"/>
    </row>
    <row r="78" spans="1:21" x14ac:dyDescent="0.25">
      <c r="A78" s="13"/>
      <c r="B78" s="13"/>
      <c r="C78" s="19"/>
      <c r="D78" s="13"/>
      <c r="E78" s="13"/>
      <c r="F78" s="13"/>
      <c r="G78" s="13"/>
      <c r="H78" s="13"/>
      <c r="I78" s="13"/>
      <c r="J78" s="13"/>
      <c r="K78" s="13"/>
      <c r="L78" s="13"/>
      <c r="M78" s="13"/>
      <c r="N78" s="16"/>
      <c r="O78" s="16"/>
      <c r="P78" s="16"/>
      <c r="Q78" s="16"/>
      <c r="R78" s="16"/>
      <c r="S78" s="16"/>
      <c r="T78" s="16"/>
      <c r="U78" s="16"/>
    </row>
    <row r="79" spans="1:21" x14ac:dyDescent="0.25">
      <c r="A79" s="13"/>
      <c r="B79" s="13"/>
      <c r="C79" s="19"/>
      <c r="D79" s="13"/>
      <c r="E79" s="13"/>
      <c r="F79" s="13"/>
      <c r="G79" s="13"/>
      <c r="H79" s="13"/>
      <c r="I79" s="13"/>
      <c r="J79" s="13"/>
      <c r="K79" s="13"/>
      <c r="L79" s="13"/>
      <c r="M79" s="13"/>
      <c r="N79" s="16"/>
      <c r="O79" s="16"/>
      <c r="P79" s="16"/>
      <c r="Q79" s="16"/>
      <c r="R79" s="16"/>
      <c r="S79" s="16"/>
      <c r="T79" s="16"/>
      <c r="U79" s="16"/>
    </row>
    <row r="80" spans="1:21" x14ac:dyDescent="0.25">
      <c r="A80" s="13"/>
      <c r="B80" s="13"/>
      <c r="C80" s="19"/>
      <c r="D80" s="13"/>
      <c r="E80" s="13"/>
      <c r="F80" s="13"/>
      <c r="G80" s="13"/>
      <c r="H80" s="13"/>
      <c r="I80" s="13"/>
      <c r="J80" s="13"/>
      <c r="K80" s="13"/>
      <c r="L80" s="13"/>
      <c r="M80" s="13"/>
      <c r="N80" s="16"/>
      <c r="O80" s="16"/>
      <c r="P80" s="16"/>
      <c r="Q80" s="16"/>
      <c r="R80" s="16"/>
      <c r="S80" s="16"/>
      <c r="T80" s="16"/>
      <c r="U80" s="16"/>
    </row>
    <row r="81" spans="1:21" x14ac:dyDescent="0.25">
      <c r="A81" s="13"/>
      <c r="B81" s="13"/>
      <c r="C81" s="19"/>
      <c r="D81" s="13"/>
      <c r="E81" s="13"/>
      <c r="F81" s="13"/>
      <c r="G81" s="13"/>
      <c r="H81" s="13"/>
      <c r="I81" s="13"/>
      <c r="J81" s="13"/>
      <c r="K81" s="13"/>
      <c r="L81" s="13"/>
      <c r="M81" s="13"/>
      <c r="N81" s="16"/>
      <c r="O81" s="16"/>
      <c r="P81" s="16"/>
      <c r="Q81" s="16"/>
      <c r="R81" s="16"/>
      <c r="S81" s="16"/>
      <c r="T81" s="16"/>
      <c r="U81" s="16"/>
    </row>
    <row r="82" spans="1:21" x14ac:dyDescent="0.25">
      <c r="A82" s="13"/>
      <c r="B82" s="13"/>
      <c r="C82" s="19"/>
      <c r="D82" s="13"/>
      <c r="E82" s="13"/>
      <c r="F82" s="13"/>
      <c r="G82" s="13"/>
      <c r="H82" s="13"/>
      <c r="I82" s="13"/>
      <c r="J82" s="13"/>
      <c r="K82" s="13"/>
      <c r="L82" s="13"/>
      <c r="M82" s="13"/>
      <c r="N82" s="16"/>
      <c r="O82" s="16"/>
      <c r="P82" s="16"/>
      <c r="Q82" s="16"/>
      <c r="R82" s="16"/>
      <c r="S82" s="16"/>
      <c r="T82" s="16"/>
      <c r="U82" s="16"/>
    </row>
    <row r="83" spans="1:21" x14ac:dyDescent="0.25">
      <c r="A83" s="13"/>
      <c r="B83" s="13"/>
      <c r="C83" s="19"/>
      <c r="D83" s="13"/>
      <c r="E83" s="13"/>
      <c r="F83" s="13"/>
      <c r="G83" s="13"/>
      <c r="H83" s="13"/>
      <c r="I83" s="13"/>
      <c r="J83" s="13"/>
      <c r="K83" s="13"/>
      <c r="L83" s="13"/>
      <c r="M83" s="13"/>
      <c r="N83" s="16"/>
      <c r="O83" s="16"/>
      <c r="P83" s="16"/>
      <c r="Q83" s="16"/>
      <c r="R83" s="16"/>
      <c r="S83" s="16"/>
      <c r="T83" s="16"/>
      <c r="U83" s="16"/>
    </row>
    <row r="84" spans="1:21" x14ac:dyDescent="0.25">
      <c r="A84" s="13"/>
      <c r="B84" s="13"/>
      <c r="C84" s="19"/>
      <c r="D84" s="13"/>
      <c r="E84" s="13"/>
      <c r="F84" s="13"/>
      <c r="G84" s="13"/>
      <c r="H84" s="13"/>
      <c r="I84" s="13"/>
      <c r="J84" s="13"/>
      <c r="K84" s="13"/>
      <c r="L84" s="13"/>
      <c r="M84" s="13"/>
      <c r="N84" s="16"/>
      <c r="O84" s="16"/>
      <c r="P84" s="16"/>
      <c r="Q84" s="16"/>
      <c r="R84" s="16"/>
      <c r="S84" s="16"/>
      <c r="T84" s="16"/>
      <c r="U84" s="16"/>
    </row>
    <row r="85" spans="1:21" x14ac:dyDescent="0.25">
      <c r="A85" s="13"/>
      <c r="B85" s="13"/>
      <c r="C85" s="19"/>
      <c r="D85" s="13"/>
      <c r="E85" s="13"/>
      <c r="F85" s="13"/>
      <c r="G85" s="13"/>
      <c r="H85" s="13"/>
      <c r="I85" s="13"/>
      <c r="J85" s="13"/>
      <c r="K85" s="13"/>
      <c r="L85" s="13"/>
      <c r="M85" s="13"/>
      <c r="N85" s="16"/>
      <c r="O85" s="16"/>
      <c r="P85" s="16"/>
      <c r="Q85" s="16"/>
      <c r="R85" s="16"/>
      <c r="S85" s="16"/>
      <c r="T85" s="16"/>
      <c r="U85" s="16"/>
    </row>
    <row r="86" spans="1:21" x14ac:dyDescent="0.25">
      <c r="A86" s="13"/>
      <c r="B86" s="13"/>
      <c r="C86" s="19"/>
      <c r="D86" s="13"/>
      <c r="E86" s="13"/>
      <c r="F86" s="13"/>
      <c r="G86" s="13"/>
      <c r="H86" s="13"/>
      <c r="I86" s="13"/>
      <c r="J86" s="13"/>
      <c r="K86" s="13"/>
      <c r="L86" s="13"/>
      <c r="M86" s="13"/>
      <c r="N86" s="16"/>
      <c r="O86" s="16"/>
      <c r="P86" s="16"/>
      <c r="Q86" s="16"/>
      <c r="R86" s="16"/>
      <c r="S86" s="16"/>
      <c r="T86" s="16"/>
      <c r="U86" s="16"/>
    </row>
    <row r="87" spans="1:21" x14ac:dyDescent="0.25">
      <c r="A87" s="13"/>
      <c r="B87" s="13"/>
      <c r="C87" s="19"/>
      <c r="D87" s="13"/>
      <c r="E87" s="13"/>
      <c r="F87" s="13"/>
      <c r="G87" s="13"/>
      <c r="H87" s="13"/>
      <c r="I87" s="13"/>
      <c r="J87" s="13"/>
      <c r="K87" s="13"/>
      <c r="L87" s="13"/>
      <c r="M87" s="13"/>
      <c r="N87" s="16"/>
      <c r="O87" s="16"/>
      <c r="P87" s="16"/>
      <c r="Q87" s="16"/>
      <c r="R87" s="16"/>
      <c r="S87" s="16"/>
      <c r="T87" s="16"/>
      <c r="U87" s="16"/>
    </row>
    <row r="88" spans="1:21" x14ac:dyDescent="0.25">
      <c r="C88" s="19"/>
      <c r="D88" s="13"/>
      <c r="E88" s="13"/>
      <c r="F88" s="13"/>
      <c r="G88" s="13"/>
      <c r="H88" s="13"/>
      <c r="I88" s="13"/>
      <c r="J88" s="13"/>
      <c r="K88" s="13"/>
      <c r="L88" s="13"/>
      <c r="M88" s="13"/>
      <c r="N88" s="16"/>
    </row>
    <row r="89" spans="1:21" x14ac:dyDescent="0.25">
      <c r="C89" s="19"/>
      <c r="D89" s="13"/>
      <c r="E89" s="13"/>
      <c r="F89" s="13"/>
      <c r="G89" s="13"/>
      <c r="H89" s="13"/>
      <c r="I89" s="13"/>
      <c r="J89" s="13"/>
      <c r="K89" s="13"/>
      <c r="L89" s="13"/>
      <c r="M89" s="13"/>
      <c r="N89" s="16"/>
    </row>
    <row r="90" spans="1:21" x14ac:dyDescent="0.25">
      <c r="C90" s="19"/>
      <c r="D90" s="13"/>
      <c r="E90" s="13"/>
      <c r="F90" s="13"/>
      <c r="G90" s="13"/>
      <c r="H90" s="13"/>
      <c r="I90" s="13"/>
      <c r="J90" s="13"/>
      <c r="K90" s="13"/>
      <c r="L90" s="13"/>
      <c r="M90" s="13"/>
      <c r="N90" s="16"/>
    </row>
    <row r="91" spans="1:21" x14ac:dyDescent="0.25">
      <c r="C91" s="19"/>
      <c r="D91" s="13"/>
      <c r="E91" s="13"/>
      <c r="F91" s="13"/>
      <c r="G91" s="13"/>
      <c r="H91" s="13"/>
      <c r="I91" s="13"/>
      <c r="J91" s="13"/>
      <c r="K91" s="13"/>
      <c r="L91" s="13"/>
      <c r="M91" s="13"/>
      <c r="N91" s="16"/>
    </row>
  </sheetData>
  <mergeCells count="61">
    <mergeCell ref="T6:U6"/>
    <mergeCell ref="V6:V7"/>
    <mergeCell ref="A1:C3"/>
    <mergeCell ref="D1:V1"/>
    <mergeCell ref="D2:V2"/>
    <mergeCell ref="C6:C7"/>
    <mergeCell ref="D6:E6"/>
    <mergeCell ref="F6:S6"/>
    <mergeCell ref="A5:C5"/>
    <mergeCell ref="A4:C4"/>
    <mergeCell ref="A6:A7"/>
    <mergeCell ref="B6:B7"/>
    <mergeCell ref="D3:U3"/>
    <mergeCell ref="D4:AH4"/>
    <mergeCell ref="D5:AH5"/>
    <mergeCell ref="B25:H25"/>
    <mergeCell ref="B24:H24"/>
    <mergeCell ref="I24:O24"/>
    <mergeCell ref="I25:O25"/>
    <mergeCell ref="U18:U19"/>
    <mergeCell ref="A20:S20"/>
    <mergeCell ref="T18:T19"/>
    <mergeCell ref="D18:D19"/>
    <mergeCell ref="E18:E19"/>
    <mergeCell ref="C18:C19"/>
    <mergeCell ref="A8:A11"/>
    <mergeCell ref="A12:A17"/>
    <mergeCell ref="T8:T11"/>
    <mergeCell ref="T12:T15"/>
    <mergeCell ref="T16:T17"/>
    <mergeCell ref="C12:C13"/>
    <mergeCell ref="C16:C17"/>
    <mergeCell ref="D16:D17"/>
    <mergeCell ref="E16:E17"/>
    <mergeCell ref="D14:D15"/>
    <mergeCell ref="V16:V17"/>
    <mergeCell ref="U16:U17"/>
    <mergeCell ref="E10:E11"/>
    <mergeCell ref="C8:C9"/>
    <mergeCell ref="D8:D9"/>
    <mergeCell ref="E8:E9"/>
    <mergeCell ref="V8:V9"/>
    <mergeCell ref="C10:C11"/>
    <mergeCell ref="U8:U9"/>
    <mergeCell ref="U14:U15"/>
    <mergeCell ref="V18:V19"/>
    <mergeCell ref="V10:V11"/>
    <mergeCell ref="V12:V13"/>
    <mergeCell ref="V14:V15"/>
    <mergeCell ref="A18:A19"/>
    <mergeCell ref="B8:B11"/>
    <mergeCell ref="B12:B15"/>
    <mergeCell ref="B16:B17"/>
    <mergeCell ref="B18:B19"/>
    <mergeCell ref="E14:E15"/>
    <mergeCell ref="D10:D11"/>
    <mergeCell ref="D12:D13"/>
    <mergeCell ref="E12:E13"/>
    <mergeCell ref="C14:C15"/>
    <mergeCell ref="U10:U11"/>
    <mergeCell ref="U12:U13"/>
  </mergeCells>
  <printOptions horizontalCentered="1" verticalCentered="1"/>
  <pageMargins left="0" right="0" top="0" bottom="0.78740157480314965" header="0.31496062992125984" footer="0"/>
  <pageSetup scale="55"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597"/>
  <sheetViews>
    <sheetView zoomScale="64" zoomScaleNormal="64" workbookViewId="0">
      <selection activeCell="J24" sqref="J24"/>
    </sheetView>
  </sheetViews>
  <sheetFormatPr baseColWidth="10" defaultRowHeight="15" x14ac:dyDescent="0.25"/>
  <cols>
    <col min="2" max="2" width="34.42578125" customWidth="1"/>
    <col min="3" max="3" width="22.7109375" customWidth="1"/>
    <col min="4" max="4" width="16.28515625" customWidth="1"/>
    <col min="5" max="5" width="18.7109375" customWidth="1"/>
    <col min="6" max="6" width="19.42578125" customWidth="1"/>
    <col min="7" max="7" width="18.7109375" style="48" hidden="1" customWidth="1"/>
    <col min="8" max="9" width="18.7109375" hidden="1" customWidth="1"/>
    <col min="10" max="10" width="18.7109375" customWidth="1"/>
    <col min="11" max="11" width="18.7109375" hidden="1" customWidth="1"/>
    <col min="12" max="12" width="18.7109375" style="47" hidden="1" customWidth="1"/>
    <col min="13" max="13" width="18.7109375" hidden="1" customWidth="1"/>
    <col min="14" max="14" width="17.42578125" customWidth="1"/>
    <col min="15" max="15" width="13.7109375" customWidth="1"/>
    <col min="16" max="16" width="15.140625" customWidth="1"/>
    <col min="17" max="17" width="17.5703125" customWidth="1"/>
    <col min="18" max="18" width="16.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s>
  <sheetData>
    <row r="1" spans="1:25" ht="31.5" customHeight="1" x14ac:dyDescent="0.25">
      <c r="A1" s="362"/>
      <c r="B1" s="363"/>
      <c r="C1" s="363"/>
      <c r="D1" s="363"/>
      <c r="E1" s="427" t="s">
        <v>139</v>
      </c>
      <c r="F1" s="428"/>
      <c r="G1" s="428"/>
      <c r="H1" s="428"/>
      <c r="I1" s="428"/>
      <c r="J1" s="428"/>
      <c r="K1" s="428"/>
      <c r="L1" s="428"/>
      <c r="M1" s="428"/>
      <c r="N1" s="428"/>
      <c r="O1" s="428"/>
      <c r="P1" s="428"/>
      <c r="Q1" s="428"/>
      <c r="R1" s="428"/>
      <c r="S1" s="428"/>
      <c r="T1" s="428"/>
      <c r="U1" s="428"/>
      <c r="V1" s="428"/>
      <c r="W1" s="428"/>
      <c r="X1" s="428"/>
      <c r="Y1" s="429"/>
    </row>
    <row r="2" spans="1:25" ht="55.5" customHeight="1" x14ac:dyDescent="0.25">
      <c r="A2" s="246"/>
      <c r="B2" s="247"/>
      <c r="C2" s="247"/>
      <c r="D2" s="247"/>
      <c r="E2" s="430" t="s">
        <v>138</v>
      </c>
      <c r="F2" s="431"/>
      <c r="G2" s="431"/>
      <c r="H2" s="431"/>
      <c r="I2" s="431"/>
      <c r="J2" s="431"/>
      <c r="K2" s="431"/>
      <c r="L2" s="431"/>
      <c r="M2" s="431"/>
      <c r="N2" s="431"/>
      <c r="O2" s="431"/>
      <c r="P2" s="431"/>
      <c r="Q2" s="431"/>
      <c r="R2" s="431"/>
      <c r="S2" s="431"/>
      <c r="T2" s="431"/>
      <c r="U2" s="431"/>
      <c r="V2" s="431"/>
      <c r="W2" s="431"/>
      <c r="X2" s="431"/>
      <c r="Y2" s="432"/>
    </row>
    <row r="3" spans="1:25" ht="31.5" customHeight="1" thickBot="1" x14ac:dyDescent="0.3">
      <c r="A3" s="366"/>
      <c r="B3" s="367"/>
      <c r="C3" s="367"/>
      <c r="D3" s="367"/>
      <c r="E3" s="497" t="s">
        <v>127</v>
      </c>
      <c r="F3" s="498"/>
      <c r="G3" s="498"/>
      <c r="H3" s="498"/>
      <c r="I3" s="498"/>
      <c r="J3" s="498"/>
      <c r="K3" s="498"/>
      <c r="L3" s="498"/>
      <c r="M3" s="498"/>
      <c r="N3" s="498"/>
      <c r="O3" s="498"/>
      <c r="P3" s="498"/>
      <c r="Q3" s="498"/>
      <c r="R3" s="498"/>
      <c r="S3" s="495" t="s">
        <v>128</v>
      </c>
      <c r="T3" s="495"/>
      <c r="U3" s="495"/>
      <c r="V3" s="495"/>
      <c r="W3" s="495"/>
      <c r="X3" s="495"/>
      <c r="Y3" s="496"/>
    </row>
    <row r="4" spans="1:25" ht="29.25" customHeight="1" x14ac:dyDescent="0.25">
      <c r="A4" s="489" t="s">
        <v>32</v>
      </c>
      <c r="B4" s="490"/>
      <c r="C4" s="490"/>
      <c r="D4" s="491"/>
      <c r="E4" s="499" t="s">
        <v>141</v>
      </c>
      <c r="F4" s="500"/>
      <c r="G4" s="500"/>
      <c r="H4" s="500"/>
      <c r="I4" s="500"/>
      <c r="J4" s="500"/>
      <c r="K4" s="500"/>
      <c r="L4" s="500"/>
      <c r="M4" s="500"/>
      <c r="N4" s="500"/>
      <c r="O4" s="500"/>
      <c r="P4" s="500"/>
      <c r="Q4" s="500"/>
      <c r="R4" s="500"/>
      <c r="S4" s="500"/>
      <c r="T4" s="500"/>
      <c r="U4" s="500"/>
      <c r="V4" s="500"/>
      <c r="W4" s="500"/>
      <c r="X4" s="500"/>
      <c r="Y4" s="501"/>
    </row>
    <row r="5" spans="1:25" ht="27.75" customHeight="1" thickBot="1" x14ac:dyDescent="0.3">
      <c r="A5" s="492" t="s">
        <v>33</v>
      </c>
      <c r="B5" s="493"/>
      <c r="C5" s="493"/>
      <c r="D5" s="494"/>
      <c r="E5" s="502">
        <v>2019</v>
      </c>
      <c r="F5" s="503"/>
      <c r="G5" s="503"/>
      <c r="H5" s="503"/>
      <c r="I5" s="503"/>
      <c r="J5" s="503"/>
      <c r="K5" s="503"/>
      <c r="L5" s="503"/>
      <c r="M5" s="503"/>
      <c r="N5" s="503"/>
      <c r="O5" s="503"/>
      <c r="P5" s="503"/>
      <c r="Q5" s="503"/>
      <c r="R5" s="503"/>
      <c r="S5" s="503"/>
      <c r="T5" s="503"/>
      <c r="U5" s="503"/>
      <c r="V5" s="503"/>
      <c r="W5" s="503"/>
      <c r="X5" s="503"/>
      <c r="Y5" s="504"/>
    </row>
    <row r="6" spans="1:25" ht="26.25" customHeight="1" x14ac:dyDescent="0.25">
      <c r="A6" s="468" t="s">
        <v>40</v>
      </c>
      <c r="B6" s="469" t="s">
        <v>41</v>
      </c>
      <c r="C6" s="469" t="s">
        <v>113</v>
      </c>
      <c r="D6" s="469" t="s">
        <v>42</v>
      </c>
      <c r="E6" s="469" t="s">
        <v>43</v>
      </c>
      <c r="F6" s="505" t="s">
        <v>112</v>
      </c>
      <c r="G6" s="506"/>
      <c r="H6" s="506"/>
      <c r="I6" s="506"/>
      <c r="J6" s="469"/>
      <c r="K6" s="469"/>
      <c r="L6" s="469"/>
      <c r="M6" s="469"/>
      <c r="N6" s="469" t="s">
        <v>44</v>
      </c>
      <c r="O6" s="469"/>
      <c r="P6" s="469"/>
      <c r="Q6" s="469"/>
      <c r="R6" s="469"/>
      <c r="S6" s="469" t="s">
        <v>50</v>
      </c>
      <c r="T6" s="469"/>
      <c r="U6" s="469"/>
      <c r="V6" s="469"/>
      <c r="W6" s="469"/>
      <c r="X6" s="469"/>
      <c r="Y6" s="470"/>
    </row>
    <row r="7" spans="1:25" ht="27.75" customHeight="1" thickBot="1" x14ac:dyDescent="0.3">
      <c r="A7" s="474" t="s">
        <v>34</v>
      </c>
      <c r="B7" s="475"/>
      <c r="C7" s="475"/>
      <c r="D7" s="475"/>
      <c r="E7" s="475"/>
      <c r="F7" s="90" t="s">
        <v>111</v>
      </c>
      <c r="G7" s="90" t="s">
        <v>110</v>
      </c>
      <c r="H7" s="90" t="s">
        <v>109</v>
      </c>
      <c r="I7" s="90" t="s">
        <v>108</v>
      </c>
      <c r="J7" s="90" t="s">
        <v>111</v>
      </c>
      <c r="K7" s="90" t="s">
        <v>110</v>
      </c>
      <c r="L7" s="90" t="s">
        <v>109</v>
      </c>
      <c r="M7" s="90" t="s">
        <v>108</v>
      </c>
      <c r="N7" s="87" t="s">
        <v>45</v>
      </c>
      <c r="O7" s="87" t="s">
        <v>46</v>
      </c>
      <c r="P7" s="87" t="s">
        <v>47</v>
      </c>
      <c r="Q7" s="87" t="s">
        <v>48</v>
      </c>
      <c r="R7" s="87" t="s">
        <v>49</v>
      </c>
      <c r="S7" s="87" t="s">
        <v>51</v>
      </c>
      <c r="T7" s="87" t="s">
        <v>52</v>
      </c>
      <c r="U7" s="87" t="s">
        <v>107</v>
      </c>
      <c r="V7" s="87" t="s">
        <v>53</v>
      </c>
      <c r="W7" s="87" t="s">
        <v>54</v>
      </c>
      <c r="X7" s="88" t="s">
        <v>55</v>
      </c>
      <c r="Y7" s="89" t="s">
        <v>56</v>
      </c>
    </row>
    <row r="8" spans="1:25" ht="24" customHeight="1" x14ac:dyDescent="0.25">
      <c r="A8" s="454">
        <v>1</v>
      </c>
      <c r="B8" s="456" t="s">
        <v>160</v>
      </c>
      <c r="C8" s="465" t="s">
        <v>165</v>
      </c>
      <c r="D8" s="81" t="s">
        <v>35</v>
      </c>
      <c r="E8" s="191">
        <f>+INVERSIÓN!Y10</f>
        <v>0.06</v>
      </c>
      <c r="F8" s="191">
        <f>+INVERSIÓN!Z10</f>
        <v>0.06</v>
      </c>
      <c r="G8" s="63"/>
      <c r="H8" s="61"/>
      <c r="I8" s="61"/>
      <c r="J8" s="208">
        <f>+INVERSIÓN!AK10</f>
        <v>8.6999999999999994E-3</v>
      </c>
      <c r="K8" s="61"/>
      <c r="L8" s="62"/>
      <c r="M8" s="61"/>
      <c r="N8" s="486" t="s">
        <v>106</v>
      </c>
      <c r="O8" s="445" t="s">
        <v>170</v>
      </c>
      <c r="P8" s="445" t="s">
        <v>170</v>
      </c>
      <c r="Q8" s="445" t="s">
        <v>170</v>
      </c>
      <c r="R8" s="445" t="s">
        <v>177</v>
      </c>
      <c r="S8" s="448" t="s">
        <v>178</v>
      </c>
      <c r="T8" s="448" t="s">
        <v>178</v>
      </c>
      <c r="U8" s="448" t="s">
        <v>178</v>
      </c>
      <c r="V8" s="451" t="s">
        <v>179</v>
      </c>
      <c r="W8" s="451" t="s">
        <v>179</v>
      </c>
      <c r="X8" s="451" t="s">
        <v>180</v>
      </c>
      <c r="Y8" s="442">
        <v>8281030</v>
      </c>
    </row>
    <row r="9" spans="1:25" ht="24" customHeight="1" x14ac:dyDescent="0.25">
      <c r="A9" s="455"/>
      <c r="B9" s="457"/>
      <c r="C9" s="466"/>
      <c r="D9" s="82" t="s">
        <v>36</v>
      </c>
      <c r="E9" s="192">
        <f>+INVERSIÓN!Y11</f>
        <v>1398193000</v>
      </c>
      <c r="F9" s="192">
        <f>+INVERSIÓN!Z11</f>
        <v>1398193000</v>
      </c>
      <c r="G9" s="55"/>
      <c r="H9" s="59"/>
      <c r="I9" s="59"/>
      <c r="J9" s="55">
        <f>+INVERSIÓN!AK11</f>
        <v>529137000</v>
      </c>
      <c r="K9" s="59"/>
      <c r="L9" s="55"/>
      <c r="M9" s="59"/>
      <c r="N9" s="487"/>
      <c r="O9" s="446"/>
      <c r="P9" s="446"/>
      <c r="Q9" s="446"/>
      <c r="R9" s="446"/>
      <c r="S9" s="449"/>
      <c r="T9" s="449"/>
      <c r="U9" s="449"/>
      <c r="V9" s="452"/>
      <c r="W9" s="452"/>
      <c r="X9" s="452"/>
      <c r="Y9" s="443"/>
    </row>
    <row r="10" spans="1:25" ht="24" customHeight="1" x14ac:dyDescent="0.25">
      <c r="A10" s="455"/>
      <c r="B10" s="457"/>
      <c r="C10" s="466"/>
      <c r="D10" s="80" t="s">
        <v>37</v>
      </c>
      <c r="E10" s="191">
        <f>+INVERSIÓN!Y12</f>
        <v>0</v>
      </c>
      <c r="F10" s="191">
        <f>+INVERSIÓN!Z12</f>
        <v>0</v>
      </c>
      <c r="G10" s="55"/>
      <c r="H10" s="59"/>
      <c r="I10" s="59"/>
      <c r="J10" s="209">
        <f>+INVERSIÓN!AK12</f>
        <v>0</v>
      </c>
      <c r="K10" s="59"/>
      <c r="L10" s="60"/>
      <c r="M10" s="59"/>
      <c r="N10" s="487"/>
      <c r="O10" s="446"/>
      <c r="P10" s="446"/>
      <c r="Q10" s="446"/>
      <c r="R10" s="446"/>
      <c r="S10" s="449"/>
      <c r="T10" s="449"/>
      <c r="U10" s="449"/>
      <c r="V10" s="452"/>
      <c r="W10" s="452"/>
      <c r="X10" s="452"/>
      <c r="Y10" s="443"/>
    </row>
    <row r="11" spans="1:25" ht="24" customHeight="1" thickBot="1" x14ac:dyDescent="0.3">
      <c r="A11" s="455"/>
      <c r="B11" s="458"/>
      <c r="C11" s="467"/>
      <c r="D11" s="82" t="s">
        <v>38</v>
      </c>
      <c r="E11" s="217">
        <f>+INVERSIÓN!Y13</f>
        <v>182097741</v>
      </c>
      <c r="F11" s="217">
        <f>+INVERSIÓN!Z13</f>
        <v>182097741</v>
      </c>
      <c r="G11" s="218"/>
      <c r="H11" s="219"/>
      <c r="I11" s="219"/>
      <c r="J11" s="218">
        <f>+INVERSIÓN!AK13</f>
        <v>138454040</v>
      </c>
      <c r="K11" s="59"/>
      <c r="L11" s="55"/>
      <c r="M11" s="59"/>
      <c r="N11" s="488"/>
      <c r="O11" s="447"/>
      <c r="P11" s="447"/>
      <c r="Q11" s="447"/>
      <c r="R11" s="447"/>
      <c r="S11" s="450"/>
      <c r="T11" s="450"/>
      <c r="U11" s="450"/>
      <c r="V11" s="453"/>
      <c r="W11" s="453"/>
      <c r="X11" s="453"/>
      <c r="Y11" s="444"/>
    </row>
    <row r="12" spans="1:25" ht="24" customHeight="1" x14ac:dyDescent="0.25">
      <c r="A12" s="455">
        <v>2</v>
      </c>
      <c r="B12" s="456" t="s">
        <v>153</v>
      </c>
      <c r="C12" s="465" t="s">
        <v>165</v>
      </c>
      <c r="D12" s="81" t="s">
        <v>35</v>
      </c>
      <c r="E12" s="191">
        <f>+INVERSIÓN!Y16</f>
        <v>0.42</v>
      </c>
      <c r="F12" s="191">
        <f>+INVERSIÓN!Z16</f>
        <v>0.42</v>
      </c>
      <c r="G12" s="63"/>
      <c r="H12" s="61"/>
      <c r="I12" s="61"/>
      <c r="J12" s="208">
        <f>+INVERSIÓN!AK16</f>
        <v>0.29460000000000003</v>
      </c>
      <c r="K12" s="59"/>
      <c r="L12" s="60"/>
      <c r="M12" s="59"/>
      <c r="N12" s="486" t="s">
        <v>106</v>
      </c>
      <c r="O12" s="445" t="s">
        <v>170</v>
      </c>
      <c r="P12" s="445" t="s">
        <v>170</v>
      </c>
      <c r="Q12" s="445" t="s">
        <v>170</v>
      </c>
      <c r="R12" s="445" t="s">
        <v>177</v>
      </c>
      <c r="S12" s="448" t="s">
        <v>178</v>
      </c>
      <c r="T12" s="448" t="s">
        <v>178</v>
      </c>
      <c r="U12" s="448" t="s">
        <v>178</v>
      </c>
      <c r="V12" s="451" t="s">
        <v>179</v>
      </c>
      <c r="W12" s="451" t="s">
        <v>179</v>
      </c>
      <c r="X12" s="451" t="s">
        <v>180</v>
      </c>
      <c r="Y12" s="442">
        <v>8281030</v>
      </c>
    </row>
    <row r="13" spans="1:25" ht="24" customHeight="1" x14ac:dyDescent="0.25">
      <c r="A13" s="455"/>
      <c r="B13" s="457"/>
      <c r="C13" s="466"/>
      <c r="D13" s="82" t="s">
        <v>36</v>
      </c>
      <c r="E13" s="192">
        <f>+INVERSIÓN!Y17</f>
        <v>1149042000</v>
      </c>
      <c r="F13" s="192">
        <f>+INVERSIÓN!Z17</f>
        <v>1149042000</v>
      </c>
      <c r="G13" s="55"/>
      <c r="H13" s="56"/>
      <c r="I13" s="56"/>
      <c r="J13" s="55">
        <f>+INVERSIÓN!AK17</f>
        <v>136407000</v>
      </c>
      <c r="K13" s="56"/>
      <c r="L13" s="55"/>
      <c r="M13" s="56"/>
      <c r="N13" s="487"/>
      <c r="O13" s="446"/>
      <c r="P13" s="446"/>
      <c r="Q13" s="446"/>
      <c r="R13" s="446"/>
      <c r="S13" s="449"/>
      <c r="T13" s="449"/>
      <c r="U13" s="449"/>
      <c r="V13" s="452"/>
      <c r="W13" s="452"/>
      <c r="X13" s="452"/>
      <c r="Y13" s="443"/>
    </row>
    <row r="14" spans="1:25" ht="24" customHeight="1" x14ac:dyDescent="0.25">
      <c r="A14" s="455"/>
      <c r="B14" s="457"/>
      <c r="C14" s="466"/>
      <c r="D14" s="80" t="s">
        <v>37</v>
      </c>
      <c r="E14" s="191">
        <f>+INVERSIÓN!Y18</f>
        <v>0</v>
      </c>
      <c r="F14" s="191">
        <f>+INVERSIÓN!Z18</f>
        <v>0</v>
      </c>
      <c r="G14" s="55"/>
      <c r="H14" s="56"/>
      <c r="I14" s="56"/>
      <c r="J14" s="209">
        <f>+INVERSIÓN!AK18</f>
        <v>0</v>
      </c>
      <c r="K14" s="56"/>
      <c r="L14" s="55"/>
      <c r="M14" s="56"/>
      <c r="N14" s="487"/>
      <c r="O14" s="446"/>
      <c r="P14" s="446"/>
      <c r="Q14" s="446"/>
      <c r="R14" s="446"/>
      <c r="S14" s="449"/>
      <c r="T14" s="449"/>
      <c r="U14" s="449"/>
      <c r="V14" s="452"/>
      <c r="W14" s="452"/>
      <c r="X14" s="452"/>
      <c r="Y14" s="443"/>
    </row>
    <row r="15" spans="1:25" ht="24" customHeight="1" thickBot="1" x14ac:dyDescent="0.3">
      <c r="A15" s="455"/>
      <c r="B15" s="458"/>
      <c r="C15" s="467"/>
      <c r="D15" s="84" t="s">
        <v>38</v>
      </c>
      <c r="E15" s="217">
        <f>+INVERSIÓN!Y19</f>
        <v>55994433</v>
      </c>
      <c r="F15" s="217">
        <f>+INVERSIÓN!Z19</f>
        <v>55994433</v>
      </c>
      <c r="G15" s="218"/>
      <c r="H15" s="221"/>
      <c r="I15" s="221"/>
      <c r="J15" s="218">
        <f>+INVERSIÓN!AK19</f>
        <v>49380900</v>
      </c>
      <c r="K15" s="54"/>
      <c r="L15" s="53"/>
      <c r="M15" s="54"/>
      <c r="N15" s="488"/>
      <c r="O15" s="447"/>
      <c r="P15" s="447"/>
      <c r="Q15" s="447"/>
      <c r="R15" s="447"/>
      <c r="S15" s="450"/>
      <c r="T15" s="450"/>
      <c r="U15" s="450"/>
      <c r="V15" s="453"/>
      <c r="W15" s="453"/>
      <c r="X15" s="453"/>
      <c r="Y15" s="444"/>
    </row>
    <row r="16" spans="1:25" ht="30" customHeight="1" x14ac:dyDescent="0.25">
      <c r="A16" s="459">
        <v>3</v>
      </c>
      <c r="B16" s="462" t="s">
        <v>161</v>
      </c>
      <c r="C16" s="465" t="s">
        <v>165</v>
      </c>
      <c r="D16" s="80" t="s">
        <v>35</v>
      </c>
      <c r="E16" s="191">
        <f>+INVERSIÓN!Y22</f>
        <v>0.3</v>
      </c>
      <c r="F16" s="191">
        <f>+INVERSIÓN!Z22</f>
        <v>0.3</v>
      </c>
      <c r="G16" s="63"/>
      <c r="H16" s="220"/>
      <c r="I16" s="220"/>
      <c r="J16" s="208">
        <f>+INVERSIÓN!AK22</f>
        <v>1.4800000000000001E-2</v>
      </c>
      <c r="K16" s="56"/>
      <c r="L16" s="55"/>
      <c r="M16" s="56"/>
      <c r="N16" s="486" t="s">
        <v>106</v>
      </c>
      <c r="O16" s="445" t="s">
        <v>170</v>
      </c>
      <c r="P16" s="445" t="s">
        <v>170</v>
      </c>
      <c r="Q16" s="445" t="s">
        <v>170</v>
      </c>
      <c r="R16" s="445" t="s">
        <v>177</v>
      </c>
      <c r="S16" s="448" t="s">
        <v>178</v>
      </c>
      <c r="T16" s="448" t="s">
        <v>178</v>
      </c>
      <c r="U16" s="448" t="s">
        <v>178</v>
      </c>
      <c r="V16" s="451" t="s">
        <v>179</v>
      </c>
      <c r="W16" s="451" t="s">
        <v>179</v>
      </c>
      <c r="X16" s="451" t="s">
        <v>180</v>
      </c>
      <c r="Y16" s="442">
        <v>8281030</v>
      </c>
    </row>
    <row r="17" spans="1:25" ht="30" customHeight="1" x14ac:dyDescent="0.25">
      <c r="A17" s="460"/>
      <c r="B17" s="463"/>
      <c r="C17" s="466"/>
      <c r="D17" s="82" t="s">
        <v>36</v>
      </c>
      <c r="E17" s="197">
        <f>+INVERSIÓN!Y23</f>
        <v>72440000</v>
      </c>
      <c r="F17" s="197">
        <f>+INVERSIÓN!Z23</f>
        <v>72440000</v>
      </c>
      <c r="G17" s="55"/>
      <c r="H17" s="56"/>
      <c r="I17" s="56"/>
      <c r="J17" s="55">
        <f>+INVERSIÓN!AK23</f>
        <v>65800000</v>
      </c>
      <c r="K17" s="56"/>
      <c r="L17" s="55"/>
      <c r="M17" s="56"/>
      <c r="N17" s="487"/>
      <c r="O17" s="446"/>
      <c r="P17" s="446"/>
      <c r="Q17" s="446"/>
      <c r="R17" s="446"/>
      <c r="S17" s="449"/>
      <c r="T17" s="449"/>
      <c r="U17" s="449"/>
      <c r="V17" s="452"/>
      <c r="W17" s="452"/>
      <c r="X17" s="452"/>
      <c r="Y17" s="443"/>
    </row>
    <row r="18" spans="1:25" ht="30" customHeight="1" x14ac:dyDescent="0.25">
      <c r="A18" s="460"/>
      <c r="B18" s="463"/>
      <c r="C18" s="466"/>
      <c r="D18" s="195" t="s">
        <v>37</v>
      </c>
      <c r="E18" s="201">
        <f>+INVERSIÓN!Y24</f>
        <v>0.05</v>
      </c>
      <c r="F18" s="201">
        <f>+INVERSIÓN!Z24</f>
        <v>0.05</v>
      </c>
      <c r="G18" s="55"/>
      <c r="H18" s="56"/>
      <c r="I18" s="56"/>
      <c r="J18" s="209">
        <f>+INVERSIÓN!AK24</f>
        <v>0.05</v>
      </c>
      <c r="K18" s="56"/>
      <c r="L18" s="55"/>
      <c r="M18" s="56"/>
      <c r="N18" s="487"/>
      <c r="O18" s="446"/>
      <c r="P18" s="446"/>
      <c r="Q18" s="446"/>
      <c r="R18" s="446"/>
      <c r="S18" s="449"/>
      <c r="T18" s="449"/>
      <c r="U18" s="449"/>
      <c r="V18" s="452"/>
      <c r="W18" s="452"/>
      <c r="X18" s="452"/>
      <c r="Y18" s="443"/>
    </row>
    <row r="19" spans="1:25" ht="30" customHeight="1" thickBot="1" x14ac:dyDescent="0.3">
      <c r="A19" s="461"/>
      <c r="B19" s="464"/>
      <c r="C19" s="467"/>
      <c r="D19" s="84" t="s">
        <v>38</v>
      </c>
      <c r="E19" s="217">
        <f>+INVERSIÓN!Y25</f>
        <v>8564900</v>
      </c>
      <c r="F19" s="217">
        <f>+INVERSIÓN!Z25</f>
        <v>8564900</v>
      </c>
      <c r="G19" s="218"/>
      <c r="H19" s="221"/>
      <c r="I19" s="221"/>
      <c r="J19" s="218">
        <f>+INVERSIÓN!AK25</f>
        <v>8564900</v>
      </c>
      <c r="K19" s="56"/>
      <c r="L19" s="55"/>
      <c r="M19" s="56"/>
      <c r="N19" s="488"/>
      <c r="O19" s="447"/>
      <c r="P19" s="447"/>
      <c r="Q19" s="447"/>
      <c r="R19" s="447"/>
      <c r="S19" s="450"/>
      <c r="T19" s="450"/>
      <c r="U19" s="450"/>
      <c r="V19" s="453"/>
      <c r="W19" s="453"/>
      <c r="X19" s="453"/>
      <c r="Y19" s="444"/>
    </row>
    <row r="20" spans="1:25" ht="24" customHeight="1" x14ac:dyDescent="0.25">
      <c r="A20" s="455">
        <v>4</v>
      </c>
      <c r="B20" s="456" t="s">
        <v>162</v>
      </c>
      <c r="C20" s="465" t="s">
        <v>165</v>
      </c>
      <c r="D20" s="225" t="s">
        <v>105</v>
      </c>
      <c r="E20" s="191">
        <f>+INVERSIÓN!Y28</f>
        <v>8.3000000000000004E-2</v>
      </c>
      <c r="F20" s="191">
        <f>+INVERSIÓN!Z28</f>
        <v>8.3000000000000004E-2</v>
      </c>
      <c r="G20" s="63"/>
      <c r="H20" s="220"/>
      <c r="I20" s="220"/>
      <c r="J20" s="208">
        <f>+INVERSIÓN!AK28</f>
        <v>1.0200000000000001E-2</v>
      </c>
      <c r="K20" s="56"/>
      <c r="L20" s="55"/>
      <c r="M20" s="56"/>
      <c r="N20" s="486" t="s">
        <v>106</v>
      </c>
      <c r="O20" s="445" t="s">
        <v>170</v>
      </c>
      <c r="P20" s="445" t="s">
        <v>170</v>
      </c>
      <c r="Q20" s="445" t="s">
        <v>170</v>
      </c>
      <c r="R20" s="445" t="s">
        <v>177</v>
      </c>
      <c r="S20" s="448" t="s">
        <v>178</v>
      </c>
      <c r="T20" s="448" t="s">
        <v>178</v>
      </c>
      <c r="U20" s="448" t="s">
        <v>178</v>
      </c>
      <c r="V20" s="451" t="s">
        <v>179</v>
      </c>
      <c r="W20" s="451" t="s">
        <v>179</v>
      </c>
      <c r="X20" s="451" t="s">
        <v>180</v>
      </c>
      <c r="Y20" s="442">
        <v>8281030</v>
      </c>
    </row>
    <row r="21" spans="1:25" ht="24" customHeight="1" x14ac:dyDescent="0.25">
      <c r="A21" s="455"/>
      <c r="B21" s="457"/>
      <c r="C21" s="466"/>
      <c r="D21" s="198" t="s">
        <v>104</v>
      </c>
      <c r="E21" s="197">
        <f>+INVERSIÓN!Y29</f>
        <v>2181325000</v>
      </c>
      <c r="F21" s="197">
        <f>+INVERSIÓN!Z29</f>
        <v>2181325000</v>
      </c>
      <c r="G21" s="199"/>
      <c r="H21" s="56"/>
      <c r="I21" s="56"/>
      <c r="J21" s="55">
        <f>+INVERSIÓN!AK29</f>
        <v>97586000</v>
      </c>
      <c r="K21" s="56"/>
      <c r="L21" s="200"/>
      <c r="M21" s="56"/>
      <c r="N21" s="487"/>
      <c r="O21" s="446"/>
      <c r="P21" s="446"/>
      <c r="Q21" s="446"/>
      <c r="R21" s="446"/>
      <c r="S21" s="449"/>
      <c r="T21" s="449"/>
      <c r="U21" s="449"/>
      <c r="V21" s="452"/>
      <c r="W21" s="452"/>
      <c r="X21" s="452"/>
      <c r="Y21" s="443"/>
    </row>
    <row r="22" spans="1:25" ht="24" customHeight="1" x14ac:dyDescent="0.25">
      <c r="A22" s="455"/>
      <c r="B22" s="457"/>
      <c r="C22" s="466"/>
      <c r="D22" s="80" t="s">
        <v>35</v>
      </c>
      <c r="E22" s="196">
        <f>+INVERSIÓN!Y30</f>
        <v>7.0000000000000001E-3</v>
      </c>
      <c r="F22" s="196">
        <f>+INVERSIÓN!Z30</f>
        <v>7.0000000000000001E-3</v>
      </c>
      <c r="G22" s="222"/>
      <c r="H22" s="223"/>
      <c r="I22" s="223"/>
      <c r="J22" s="209">
        <f>+INVERSIÓN!AK30</f>
        <v>5.9999999999999995E-4</v>
      </c>
      <c r="K22" s="57"/>
      <c r="L22" s="57"/>
      <c r="M22" s="57"/>
      <c r="N22" s="487"/>
      <c r="O22" s="446"/>
      <c r="P22" s="446"/>
      <c r="Q22" s="446"/>
      <c r="R22" s="446"/>
      <c r="S22" s="449"/>
      <c r="T22" s="449"/>
      <c r="U22" s="449"/>
      <c r="V22" s="452"/>
      <c r="W22" s="452"/>
      <c r="X22" s="452"/>
      <c r="Y22" s="443"/>
    </row>
    <row r="23" spans="1:25" ht="24" customHeight="1" thickBot="1" x14ac:dyDescent="0.3">
      <c r="A23" s="455"/>
      <c r="B23" s="458"/>
      <c r="C23" s="467"/>
      <c r="D23" s="82" t="s">
        <v>36</v>
      </c>
      <c r="E23" s="217">
        <f>+INVERSIÓN!Y31</f>
        <v>313739156</v>
      </c>
      <c r="F23" s="217">
        <f>+INVERSIÓN!Z31</f>
        <v>313739156</v>
      </c>
      <c r="G23" s="221"/>
      <c r="H23" s="224"/>
      <c r="I23" s="224"/>
      <c r="J23" s="218">
        <f>+INVERSIÓN!AK31</f>
        <v>27994066</v>
      </c>
      <c r="K23" s="58"/>
      <c r="L23" s="58"/>
      <c r="M23" s="58"/>
      <c r="N23" s="488"/>
      <c r="O23" s="447"/>
      <c r="P23" s="447"/>
      <c r="Q23" s="447"/>
      <c r="R23" s="447"/>
      <c r="S23" s="450"/>
      <c r="T23" s="450"/>
      <c r="U23" s="450"/>
      <c r="V23" s="453"/>
      <c r="W23" s="453"/>
      <c r="X23" s="453"/>
      <c r="Y23" s="444"/>
    </row>
    <row r="24" spans="1:25" ht="29.25" customHeight="1" x14ac:dyDescent="0.25">
      <c r="A24" s="468" t="s">
        <v>39</v>
      </c>
      <c r="B24" s="469"/>
      <c r="C24" s="470"/>
      <c r="D24" s="93" t="s">
        <v>103</v>
      </c>
      <c r="E24" s="202">
        <f>+E21+E17+E13+E9</f>
        <v>4801000000</v>
      </c>
      <c r="F24" s="202">
        <f>+F21+F17+F13+F9</f>
        <v>4801000000</v>
      </c>
      <c r="G24" s="202">
        <f>+J21+J17+J13+J9</f>
        <v>828930000</v>
      </c>
      <c r="H24" s="202">
        <f t="shared" ref="H24:I24" si="0">+L21+L17+L13+L9</f>
        <v>0</v>
      </c>
      <c r="I24" s="202">
        <f t="shared" si="0"/>
        <v>0</v>
      </c>
      <c r="J24" s="202">
        <f>+J21+J17+J13+J9</f>
        <v>828930000</v>
      </c>
      <c r="K24" s="91"/>
      <c r="L24" s="91"/>
      <c r="M24" s="91"/>
      <c r="N24" s="477"/>
      <c r="O24" s="478"/>
      <c r="P24" s="478"/>
      <c r="Q24" s="478"/>
      <c r="R24" s="478"/>
      <c r="S24" s="478"/>
      <c r="T24" s="478"/>
      <c r="U24" s="478"/>
      <c r="V24" s="478"/>
      <c r="W24" s="478"/>
      <c r="X24" s="478"/>
      <c r="Y24" s="479"/>
    </row>
    <row r="25" spans="1:25" ht="29.25" customHeight="1" x14ac:dyDescent="0.25">
      <c r="A25" s="471"/>
      <c r="B25" s="472"/>
      <c r="C25" s="473"/>
      <c r="D25" s="95" t="s">
        <v>102</v>
      </c>
      <c r="E25" s="203">
        <f>+E23+E19+E15+E11</f>
        <v>560396230</v>
      </c>
      <c r="F25" s="203">
        <f>+F23+F19+F15+F11</f>
        <v>560396230</v>
      </c>
      <c r="G25" s="203">
        <f>+J23+J19+J15+J11</f>
        <v>224393906</v>
      </c>
      <c r="H25" s="203">
        <f t="shared" ref="H25:I25" si="1">+L23+L19+L15+L11</f>
        <v>0</v>
      </c>
      <c r="I25" s="203">
        <f t="shared" si="1"/>
        <v>0</v>
      </c>
      <c r="J25" s="203">
        <f>+J23+J19+J15+J11</f>
        <v>224393906</v>
      </c>
      <c r="K25" s="96"/>
      <c r="L25" s="96"/>
      <c r="M25" s="96"/>
      <c r="N25" s="480"/>
      <c r="O25" s="481"/>
      <c r="P25" s="481"/>
      <c r="Q25" s="481"/>
      <c r="R25" s="481"/>
      <c r="S25" s="481"/>
      <c r="T25" s="481"/>
      <c r="U25" s="481"/>
      <c r="V25" s="481"/>
      <c r="W25" s="481"/>
      <c r="X25" s="481"/>
      <c r="Y25" s="482"/>
    </row>
    <row r="26" spans="1:25" ht="29.25" customHeight="1" thickBot="1" x14ac:dyDescent="0.3">
      <c r="A26" s="474"/>
      <c r="B26" s="475"/>
      <c r="C26" s="476"/>
      <c r="D26" s="94" t="s">
        <v>101</v>
      </c>
      <c r="E26" s="204">
        <f>+E24+E25</f>
        <v>5361396230</v>
      </c>
      <c r="F26" s="204">
        <f>+F24+F25</f>
        <v>5361396230</v>
      </c>
      <c r="G26" s="204">
        <f>+G24+G25</f>
        <v>1053323906</v>
      </c>
      <c r="H26" s="204">
        <f t="shared" ref="H26:I26" si="2">+H24+H25</f>
        <v>0</v>
      </c>
      <c r="I26" s="204">
        <f t="shared" si="2"/>
        <v>0</v>
      </c>
      <c r="J26" s="204">
        <f>+J24+J25</f>
        <v>1053323906</v>
      </c>
      <c r="K26" s="92"/>
      <c r="L26" s="92"/>
      <c r="M26" s="92"/>
      <c r="N26" s="483"/>
      <c r="O26" s="484"/>
      <c r="P26" s="484"/>
      <c r="Q26" s="484"/>
      <c r="R26" s="484"/>
      <c r="S26" s="484"/>
      <c r="T26" s="484"/>
      <c r="U26" s="484"/>
      <c r="V26" s="484"/>
      <c r="W26" s="484"/>
      <c r="X26" s="484"/>
      <c r="Y26" s="485"/>
    </row>
    <row r="27" spans="1:25" x14ac:dyDescent="0.25">
      <c r="A27" s="4"/>
      <c r="B27" s="50"/>
      <c r="C27" s="50"/>
      <c r="D27" s="50"/>
      <c r="E27" s="4"/>
      <c r="F27" s="4"/>
      <c r="G27" s="4"/>
      <c r="H27" s="4"/>
      <c r="I27" s="4"/>
      <c r="J27" s="4"/>
      <c r="K27" s="4"/>
      <c r="L27" s="4"/>
      <c r="M27" s="4"/>
      <c r="N27" s="4"/>
      <c r="O27" s="4"/>
      <c r="P27" s="4"/>
      <c r="Q27" s="50"/>
      <c r="R27" s="50"/>
      <c r="S27" s="50"/>
      <c r="T27" s="50"/>
      <c r="U27" s="50"/>
      <c r="V27" s="50"/>
      <c r="W27" s="50"/>
      <c r="X27" s="50"/>
      <c r="Y27" s="50"/>
    </row>
    <row r="28" spans="1:25" ht="18" x14ac:dyDescent="0.25">
      <c r="A28" s="4"/>
      <c r="B28" s="50"/>
      <c r="C28" s="50"/>
      <c r="D28" s="50"/>
      <c r="E28" s="4"/>
      <c r="F28" s="4"/>
      <c r="G28" s="4"/>
      <c r="H28" s="4"/>
      <c r="I28" s="4"/>
      <c r="J28" s="4"/>
      <c r="K28" s="4"/>
      <c r="L28" s="4"/>
      <c r="M28" s="4"/>
      <c r="N28" s="4"/>
      <c r="O28" s="4"/>
      <c r="P28" s="4"/>
      <c r="Q28" s="49"/>
      <c r="R28" s="49"/>
      <c r="S28" s="49"/>
      <c r="T28" s="49"/>
      <c r="U28" s="49"/>
      <c r="V28" s="52"/>
      <c r="W28" s="52"/>
      <c r="X28" s="52"/>
      <c r="Y28" s="52"/>
    </row>
    <row r="29" spans="1:25" ht="18" x14ac:dyDescent="0.25">
      <c r="A29" s="102" t="s">
        <v>129</v>
      </c>
      <c r="B29" s="4"/>
      <c r="C29" s="4"/>
      <c r="D29" s="4"/>
      <c r="E29" s="4"/>
      <c r="F29" s="4"/>
      <c r="G29" s="4"/>
      <c r="H29" s="4"/>
      <c r="I29" s="4"/>
      <c r="J29" s="4"/>
      <c r="K29" s="4"/>
      <c r="L29" s="4"/>
      <c r="M29" s="4"/>
      <c r="N29" s="4"/>
      <c r="O29" s="4"/>
      <c r="P29" s="4"/>
      <c r="Q29" s="49"/>
      <c r="R29" s="49"/>
      <c r="S29" s="49"/>
      <c r="T29" s="49"/>
      <c r="U29" s="49"/>
      <c r="V29" s="51"/>
      <c r="W29" s="51"/>
      <c r="X29" s="51"/>
      <c r="Y29" s="51"/>
    </row>
    <row r="30" spans="1:25" ht="18" customHeight="1" x14ac:dyDescent="0.25">
      <c r="A30" s="99" t="s">
        <v>130</v>
      </c>
      <c r="B30" s="380" t="s">
        <v>131</v>
      </c>
      <c r="C30" s="380"/>
      <c r="D30" s="380"/>
      <c r="E30" s="380"/>
      <c r="F30" s="382" t="s">
        <v>132</v>
      </c>
      <c r="G30" s="382"/>
      <c r="H30" s="382"/>
      <c r="I30" s="4"/>
      <c r="J30" s="4"/>
      <c r="K30" s="4"/>
      <c r="L30" s="4"/>
      <c r="M30" s="4"/>
      <c r="N30" s="4"/>
      <c r="O30" s="4"/>
      <c r="P30" s="4"/>
      <c r="Q30" s="49"/>
      <c r="R30" s="49"/>
      <c r="S30" s="49"/>
      <c r="T30" s="49"/>
      <c r="U30" s="49"/>
      <c r="V30" s="49"/>
      <c r="W30" s="49"/>
      <c r="X30" s="49"/>
      <c r="Y30" s="49"/>
    </row>
    <row r="31" spans="1:25" x14ac:dyDescent="0.25">
      <c r="A31" s="98">
        <v>11</v>
      </c>
      <c r="B31" s="381" t="s">
        <v>133</v>
      </c>
      <c r="C31" s="381"/>
      <c r="D31" s="381"/>
      <c r="E31" s="381"/>
      <c r="F31" s="381" t="s">
        <v>135</v>
      </c>
      <c r="G31" s="381"/>
      <c r="H31" s="381"/>
      <c r="I31" s="4"/>
      <c r="J31" s="4"/>
      <c r="K31" s="4"/>
      <c r="L31" s="4"/>
      <c r="M31" s="4"/>
      <c r="N31" s="4"/>
      <c r="O31" s="4"/>
      <c r="P31" s="4"/>
      <c r="Q31" s="4"/>
      <c r="R31" s="4"/>
      <c r="S31" s="4"/>
      <c r="T31" s="4"/>
      <c r="U31" s="4"/>
      <c r="V31" s="4"/>
      <c r="W31" s="4"/>
      <c r="X31" s="4"/>
      <c r="Y31" s="4"/>
    </row>
    <row r="32" spans="1:25" x14ac:dyDescent="0.25">
      <c r="E32" s="1"/>
      <c r="F32" s="1"/>
      <c r="G32" s="1"/>
      <c r="H32" s="1"/>
      <c r="I32" s="1"/>
      <c r="J32" s="1"/>
      <c r="K32" s="1"/>
      <c r="L32" s="1"/>
      <c r="M32" s="1"/>
      <c r="N32" s="1"/>
      <c r="O32" s="1"/>
      <c r="P32" s="1"/>
    </row>
    <row r="33" spans="7:12" x14ac:dyDescent="0.25">
      <c r="G33" s="1"/>
      <c r="H33" s="1"/>
      <c r="I33" s="1"/>
      <c r="J33" s="1"/>
      <c r="K33" s="1"/>
      <c r="L33" s="1"/>
    </row>
    <row r="34" spans="7:12" x14ac:dyDescent="0.25">
      <c r="G34" s="1"/>
      <c r="H34" s="1"/>
      <c r="I34" s="1"/>
      <c r="J34" s="1"/>
      <c r="K34" s="1"/>
      <c r="L34" s="1"/>
    </row>
    <row r="35" spans="7:12" x14ac:dyDescent="0.25">
      <c r="G35" s="1"/>
      <c r="H35" s="1"/>
      <c r="I35" s="1"/>
      <c r="J35" s="1"/>
      <c r="K35" s="1"/>
      <c r="L35" s="1"/>
    </row>
    <row r="36" spans="7:12" x14ac:dyDescent="0.25">
      <c r="G36" s="1"/>
      <c r="H36" s="1"/>
      <c r="I36" s="1"/>
      <c r="J36" s="1"/>
      <c r="K36" s="1"/>
      <c r="L36" s="1"/>
    </row>
    <row r="37" spans="7:12" x14ac:dyDescent="0.25">
      <c r="G37" s="1"/>
      <c r="H37" s="1"/>
      <c r="I37" s="1"/>
      <c r="J37" s="1"/>
      <c r="K37" s="1"/>
      <c r="L37" s="1"/>
    </row>
    <row r="38" spans="7:12" x14ac:dyDescent="0.25">
      <c r="G38" s="1"/>
      <c r="H38" s="1"/>
      <c r="I38" s="1"/>
      <c r="J38" s="1"/>
      <c r="K38" s="1"/>
      <c r="L38" s="1"/>
    </row>
    <row r="39" spans="7:12" x14ac:dyDescent="0.25">
      <c r="G39" s="1"/>
      <c r="H39" s="1"/>
      <c r="I39" s="1"/>
      <c r="J39" s="1"/>
      <c r="K39" s="1"/>
      <c r="L39" s="1"/>
    </row>
    <row r="40" spans="7:12" x14ac:dyDescent="0.25">
      <c r="G40" s="1"/>
      <c r="H40" s="1"/>
      <c r="I40" s="1"/>
      <c r="J40" s="1"/>
      <c r="K40" s="1"/>
      <c r="L40" s="1"/>
    </row>
    <row r="41" spans="7:12" x14ac:dyDescent="0.25">
      <c r="G41" s="1"/>
      <c r="H41" s="1"/>
      <c r="I41" s="1"/>
      <c r="J41" s="1"/>
      <c r="K41" s="1"/>
      <c r="L41" s="1"/>
    </row>
    <row r="42" spans="7:12" x14ac:dyDescent="0.25">
      <c r="G42" s="1"/>
      <c r="H42" s="1"/>
      <c r="I42" s="1"/>
      <c r="J42" s="1"/>
      <c r="K42" s="1"/>
      <c r="L42" s="1"/>
    </row>
    <row r="43" spans="7:12" x14ac:dyDescent="0.25">
      <c r="G43" s="1"/>
      <c r="H43" s="1"/>
      <c r="I43" s="1"/>
      <c r="J43" s="1"/>
      <c r="K43" s="1"/>
      <c r="L43" s="1"/>
    </row>
    <row r="44" spans="7:12" x14ac:dyDescent="0.25">
      <c r="G44" s="1"/>
      <c r="H44" s="1"/>
      <c r="I44" s="1"/>
      <c r="J44" s="1"/>
      <c r="K44" s="1"/>
      <c r="L44" s="1"/>
    </row>
    <row r="45" spans="7:12" x14ac:dyDescent="0.25">
      <c r="G45" s="1"/>
      <c r="H45" s="1"/>
      <c r="I45" s="1"/>
      <c r="J45" s="1"/>
      <c r="K45" s="1"/>
      <c r="L45" s="1"/>
    </row>
    <row r="46" spans="7:12" x14ac:dyDescent="0.25">
      <c r="G46" s="1"/>
      <c r="H46" s="1"/>
      <c r="I46" s="1"/>
      <c r="J46" s="1"/>
      <c r="K46" s="1"/>
      <c r="L46" s="1"/>
    </row>
    <row r="47" spans="7:12" x14ac:dyDescent="0.25">
      <c r="G47" s="1"/>
      <c r="H47" s="1"/>
      <c r="I47" s="1"/>
      <c r="J47" s="1"/>
      <c r="K47" s="1"/>
      <c r="L47" s="1"/>
    </row>
    <row r="48" spans="7:12"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sheetData>
  <mergeCells count="84">
    <mergeCell ref="F6:I6"/>
    <mergeCell ref="E6:E7"/>
    <mergeCell ref="A6:A7"/>
    <mergeCell ref="B6:B7"/>
    <mergeCell ref="C6:C7"/>
    <mergeCell ref="D6:D7"/>
    <mergeCell ref="A4:D4"/>
    <mergeCell ref="A5:D5"/>
    <mergeCell ref="E1:Y1"/>
    <mergeCell ref="E2:Y2"/>
    <mergeCell ref="S3:Y3"/>
    <mergeCell ref="E3:R3"/>
    <mergeCell ref="A1:D3"/>
    <mergeCell ref="E4:Y4"/>
    <mergeCell ref="E5:Y5"/>
    <mergeCell ref="J6:M6"/>
    <mergeCell ref="N6:R6"/>
    <mergeCell ref="S6:Y6"/>
    <mergeCell ref="O8:O11"/>
    <mergeCell ref="P8:P11"/>
    <mergeCell ref="Q8:Q11"/>
    <mergeCell ref="R8:R11"/>
    <mergeCell ref="V8:V11"/>
    <mergeCell ref="W8:W11"/>
    <mergeCell ref="S8:S11"/>
    <mergeCell ref="T8:T11"/>
    <mergeCell ref="U8:U11"/>
    <mergeCell ref="N8:N11"/>
    <mergeCell ref="X8:X11"/>
    <mergeCell ref="Y8:Y11"/>
    <mergeCell ref="Y12:Y15"/>
    <mergeCell ref="C12:C15"/>
    <mergeCell ref="N12:N15"/>
    <mergeCell ref="Q12:Q15"/>
    <mergeCell ref="R12:R15"/>
    <mergeCell ref="W12:W15"/>
    <mergeCell ref="X12:X15"/>
    <mergeCell ref="C16:C19"/>
    <mergeCell ref="N16:N19"/>
    <mergeCell ref="N20:N23"/>
    <mergeCell ref="O20:O23"/>
    <mergeCell ref="P20:P23"/>
    <mergeCell ref="Q20:Q23"/>
    <mergeCell ref="O12:O15"/>
    <mergeCell ref="P12:P15"/>
    <mergeCell ref="F31:H31"/>
    <mergeCell ref="A24:C26"/>
    <mergeCell ref="B30:E30"/>
    <mergeCell ref="B31:E31"/>
    <mergeCell ref="N24:Y26"/>
    <mergeCell ref="O16:O19"/>
    <mergeCell ref="A20:A23"/>
    <mergeCell ref="B20:B23"/>
    <mergeCell ref="C20:C23"/>
    <mergeCell ref="F30:H30"/>
    <mergeCell ref="P16:P19"/>
    <mergeCell ref="Q16:Q19"/>
    <mergeCell ref="R16:R19"/>
    <mergeCell ref="C8:C11"/>
    <mergeCell ref="V12:V15"/>
    <mergeCell ref="S12:S15"/>
    <mergeCell ref="T12:T15"/>
    <mergeCell ref="U12:U15"/>
    <mergeCell ref="A8:A11"/>
    <mergeCell ref="B8:B11"/>
    <mergeCell ref="A12:A15"/>
    <mergeCell ref="B12:B15"/>
    <mergeCell ref="A16:A19"/>
    <mergeCell ref="B16:B19"/>
    <mergeCell ref="Y16:Y19"/>
    <mergeCell ref="Y20:Y23"/>
    <mergeCell ref="R20:R23"/>
    <mergeCell ref="S20:S23"/>
    <mergeCell ref="T20:T23"/>
    <mergeCell ref="U20:U23"/>
    <mergeCell ref="V20:V23"/>
    <mergeCell ref="S16:S19"/>
    <mergeCell ref="T16:T19"/>
    <mergeCell ref="U16:U19"/>
    <mergeCell ref="W20:W23"/>
    <mergeCell ref="X20:X23"/>
    <mergeCell ref="V16:V19"/>
    <mergeCell ref="W16:W19"/>
    <mergeCell ref="X16:X19"/>
  </mergeCells>
  <dataValidations count="2">
    <dataValidation type="list" allowBlank="1" showInputMessage="1" showErrorMessage="1" sqref="C20:C23" xr:uid="{00000000-0002-0000-0300-000000000000}">
      <formula1>#REF!</formula1>
    </dataValidation>
    <dataValidation type="list" allowBlank="1" showInputMessage="1" showErrorMessage="1" sqref="N8:N23 V8:X8 O8 V12:X12 V16:X16 V20:X20 O12 O16 O20" xr:uid="{00000000-0002-0000-0300-000001000000}">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2019-04-13T16:05:06Z</cp:lastPrinted>
  <dcterms:created xsi:type="dcterms:W3CDTF">2010-03-25T16:40:43Z</dcterms:created>
  <dcterms:modified xsi:type="dcterms:W3CDTF">2019-05-20T19:02:20Z</dcterms:modified>
</cp:coreProperties>
</file>