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0" yWindow="300" windowWidth="15345" windowHeight="4350" tabRatio="373" activeTab="0"/>
  </bookViews>
  <sheets>
    <sheet name="GESTIÓN" sheetId="5" r:id="rId1"/>
    <sheet name="INVERSIÓN" sheetId="6" r:id="rId2"/>
    <sheet name="ACTIVIDADES " sheetId="15" r:id="rId3"/>
  </sheets>
  <externalReferences>
    <externalReference r:id="rId6"/>
  </externalReferences>
  <definedNames>
    <definedName name="_xlnm.Print_Area" localSheetId="2">'ACTIVIDADES '!$A$1:$V$76</definedName>
    <definedName name="_xlnm.Print_Area" localSheetId="0">'GESTIÓN'!$A$1:$AQ$15</definedName>
    <definedName name="_xlnm.Print_Area" localSheetId="1">'INVERSIÓN'!$A$1:$AP$48</definedName>
    <definedName name="CONDICION_POBLACIONAL">'[1]Variables'!$C$1:$C$24</definedName>
    <definedName name="GRUPO_ETAREO">'[1]Variables'!$A$1:$A$8</definedName>
    <definedName name="GRUPO_ETAREOS" localSheetId="2">#REF!</definedName>
    <definedName name="GRUPO_ETAREOS">#REF!</definedName>
    <definedName name="GRUPO_ETARIO" localSheetId="2">#REF!</definedName>
    <definedName name="GRUPO_ETARIO">#REF!</definedName>
    <definedName name="GRUPO_ETNICO" localSheetId="2">#REF!</definedName>
    <definedName name="GRUPO_ETNICO">#REF!</definedName>
    <definedName name="GRUPOETNICO">#REF!</definedName>
    <definedName name="GRUPOS_ETNICOS">'[1]Variables'!$H$1:$H$8</definedName>
    <definedName name="LOCALIDAD" localSheetId="2">#REF!</definedName>
    <definedName name="LOCALIDAD">#REF!</definedName>
    <definedName name="LOCALIZACION" localSheetId="2">#REF!</definedName>
    <definedName name="LOCALIZACION">#REF!</definedName>
  </definedNames>
  <calcPr calcId="144525"/>
</workbook>
</file>

<file path=xl/sharedStrings.xml><?xml version="1.0" encoding="utf-8"?>
<sst xmlns="http://schemas.openxmlformats.org/spreadsheetml/2006/main" count="414" uniqueCount="203">
  <si>
    <t>SECRETARÍA DISTRITAL DE AMBIENTE</t>
  </si>
  <si>
    <t>DEPENDENCIA:</t>
  </si>
  <si>
    <t>Programa Plan de Desarrollo</t>
  </si>
  <si>
    <t>CÓDIGO Y NOMBRE PROYECTO:</t>
  </si>
  <si>
    <t>Eje Plan de Desarrollo</t>
  </si>
  <si>
    <t>MAR</t>
  </si>
  <si>
    <t>JUN</t>
  </si>
  <si>
    <t>SEPT</t>
  </si>
  <si>
    <t>DIC</t>
  </si>
  <si>
    <t>MAGNITUD META</t>
  </si>
  <si>
    <t>PRESUPUESTO VIGENCIA</t>
  </si>
  <si>
    <t>MAGNITUD META DE RESERVAS</t>
  </si>
  <si>
    <t>RESERVA PRESUPUESTAL</t>
  </si>
  <si>
    <t>TOTAL MAGNITUD META</t>
  </si>
  <si>
    <t xml:space="preserve">TOTAL PRESUPUESTO </t>
  </si>
  <si>
    <t>TOTAL PROYECTO</t>
  </si>
  <si>
    <t>CÓDIGO Y NOMBRE DE PROYECTO:</t>
  </si>
  <si>
    <t>Ene</t>
  </si>
  <si>
    <t>Feb</t>
  </si>
  <si>
    <t>Mar</t>
  </si>
  <si>
    <t>Abr</t>
  </si>
  <si>
    <t>May</t>
  </si>
  <si>
    <t>Jun</t>
  </si>
  <si>
    <t>Jul</t>
  </si>
  <si>
    <t>Ago</t>
  </si>
  <si>
    <t>Sep</t>
  </si>
  <si>
    <t>Oct</t>
  </si>
  <si>
    <t>Nov</t>
  </si>
  <si>
    <t>Dic</t>
  </si>
  <si>
    <t>Total</t>
  </si>
  <si>
    <t>Programado</t>
  </si>
  <si>
    <t>Ejecutado</t>
  </si>
  <si>
    <t>TOTAL PONDERACIÓN</t>
  </si>
  <si>
    <t>EJECUTADO</t>
  </si>
  <si>
    <t>1, LÍNEA DE ACCIÓN</t>
  </si>
  <si>
    <t>2, META DE PROYECTO</t>
  </si>
  <si>
    <t>3, ACTIVIDAD</t>
  </si>
  <si>
    <t>4, SE EJECUTA CON RECURSOS DE:</t>
  </si>
  <si>
    <t>4,1 VIGENCIA</t>
  </si>
  <si>
    <t>4,2 RESERVA</t>
  </si>
  <si>
    <t>VARIABLES</t>
  </si>
  <si>
    <t xml:space="preserve">6,PONDERACIÓN VERTICAL </t>
  </si>
  <si>
    <t>6,1 META</t>
  </si>
  <si>
    <t>6,2 ACTIVIDAD</t>
  </si>
  <si>
    <t>2,  META DE PROYECTO</t>
  </si>
  <si>
    <t>2,1 COD.</t>
  </si>
  <si>
    <t>2,2 META</t>
  </si>
  <si>
    <t>2,3 TIPOLOGÍA</t>
  </si>
  <si>
    <t>3, COD. META PDD A QUE SE ASOCIA META PROY</t>
  </si>
  <si>
    <t>4, COD. META PROYECTO PRIORITARIO</t>
  </si>
  <si>
    <t>5, VARIABLE REQUERIDA</t>
  </si>
  <si>
    <t>6, MAGNITUD PD</t>
  </si>
  <si>
    <t>7, PROGRAMACIÓN - ACTUALIZACIÓN</t>
  </si>
  <si>
    <t>8, EJECUCIÓN</t>
  </si>
  <si>
    <t>8,1 SEGUIMIENTO VIGENCIA ACTUAL</t>
  </si>
  <si>
    <t>9, % CUMPLIMIENTO ACUMULADO (Vigencia)</t>
  </si>
  <si>
    <t>10 ,% DE AVANCE CUATRIENIO</t>
  </si>
  <si>
    <t>11, DESCRIPCIÓN DE LOS AVANCES Y LOGROS ALCANZADOS</t>
  </si>
  <si>
    <t xml:space="preserve">12, RETRASOS 
</t>
  </si>
  <si>
    <t xml:space="preserve">13, SOLUCIONES PLANTEADAS </t>
  </si>
  <si>
    <t>14, BENEFICIOS</t>
  </si>
  <si>
    <t>15, FUENTE DE EVIDENCIAS</t>
  </si>
  <si>
    <t xml:space="preserve">1, PROYECTO PRIORITARIO </t>
  </si>
  <si>
    <t>1,1 COD.</t>
  </si>
  <si>
    <t xml:space="preserve">1,2 PROYECTO PRIORITARIO  </t>
  </si>
  <si>
    <t xml:space="preserve"> 2, META PLAN DE DESARROLLO</t>
  </si>
  <si>
    <t>2,2  META PLAN DE DESARROLLO</t>
  </si>
  <si>
    <t>3, INDICADOR ASOCIADO A LA META PLAN DE DESARROLLO</t>
  </si>
  <si>
    <t>3,1 COD.</t>
  </si>
  <si>
    <t>3,2 INDICADOR</t>
  </si>
  <si>
    <t>3,3 UNIDAD DE MEDIDA</t>
  </si>
  <si>
    <t>3,4 TIPOLOGÍA</t>
  </si>
  <si>
    <t>3,5 MAGNITUD PD</t>
  </si>
  <si>
    <t>3,6 PROGRAMACIÓN - ACTUALIZACIÓN</t>
  </si>
  <si>
    <t>3,7 SEGUIMIENTO VIGENCIA ACTUAL</t>
  </si>
  <si>
    <t>4, % CUMPLIMIENTO ACUMULADO
(Vigencia)</t>
  </si>
  <si>
    <t>5, % DE AVANCE CUATRIENIO</t>
  </si>
  <si>
    <t>6, DESCRIPCIÓN DE LOS AVANCES Y LOGROS ALCANZADOS</t>
  </si>
  <si>
    <t>7, RETRASOS</t>
  </si>
  <si>
    <t>8, SOLUCIONES PLANTEADAS</t>
  </si>
  <si>
    <t>9, BENEFICIOS</t>
  </si>
  <si>
    <t>10, FUENTE DE EVIDENCIAS</t>
  </si>
  <si>
    <t>FORMATO ACTUALIZACIÓN Y SEGUIMIENTO A LAS ACTIVIDADES</t>
  </si>
  <si>
    <t>FORMATO DE ACTUALIZACIÓN Y SEGUIMIENTO AL COMPONENTE DE INVERSIÓN</t>
  </si>
  <si>
    <t xml:space="preserve">FORMATO DE ACTUALIZACIÓN Y SEGUIMIENTO AL COMPONENTE DE GESTIÓN 
</t>
  </si>
  <si>
    <t>126PG01-PR02-F-A5-V9.0</t>
  </si>
  <si>
    <t>DIRECCIÓN DE GESTIÓN CORPORATIVA</t>
  </si>
  <si>
    <t xml:space="preserve">1033 - FORTALECIMIENTO INSTITUCIONAL PARA LA EFICIENCIA ADMINISTRATIVA </t>
  </si>
  <si>
    <t>%</t>
  </si>
  <si>
    <t xml:space="preserve">Ejecutar 100% de las actividades de intervención para el mejoramiento de la infraestructura física y dotación de la SDA </t>
  </si>
  <si>
    <t>Creciente</t>
  </si>
  <si>
    <t>Ejecutar 5 acciones Para el   sostenimiento y mejora del PIGA de la SDA</t>
  </si>
  <si>
    <t>Suma</t>
  </si>
  <si>
    <t xml:space="preserve">Realizar 25 actividades orientadas al mejoramiento del clima del clima organizacional  </t>
  </si>
  <si>
    <t>Implementar 10 procesos que integran el Programa de Gestión Documental</t>
  </si>
  <si>
    <t>Aumentar al 90% el Direccionamiento Jurídico integral de la SDA</t>
  </si>
  <si>
    <t>Mantener en el 82 % el éxito procesal en fallos favorables en representación de la SDA</t>
  </si>
  <si>
    <t>Constante</t>
  </si>
  <si>
    <t xml:space="preserve">Fortalecimiento institucional </t>
  </si>
  <si>
    <t xml:space="preserve">Gestion Documental </t>
  </si>
  <si>
    <t xml:space="preserve">Direccionamiento juridico integral </t>
  </si>
  <si>
    <t>Fortalecimiento institucional</t>
  </si>
  <si>
    <t>X</t>
  </si>
  <si>
    <t>Realizar seguimiento y sostenimiento a cada uno de los programas que hacen parte del PIGA</t>
  </si>
  <si>
    <t xml:space="preserve">Realizar jornadas de integración en pro del fortalecimiento de los valores institucionales </t>
  </si>
  <si>
    <t>Gestión Documental</t>
  </si>
  <si>
    <t>Realizar el levantamiento de inventarios de los expedientes del archivo centralizado de gestión y del archivo central.</t>
  </si>
  <si>
    <t>Direccionamiento jurídico integral</t>
  </si>
  <si>
    <t xml:space="preserve">Revisión Jurídica de las normas ambientales para conocer su vigencia, concordancia y priorizar las necesidades de regulación según la competencia de la SDA. </t>
  </si>
  <si>
    <t>Elaborar Regulaciones y Normas ambientales.</t>
  </si>
  <si>
    <t xml:space="preserve">Fijar directrices en materia legal ambiental que se requieran para la correcta interpretación y aplicación de las normas de competencia de la SDA. </t>
  </si>
  <si>
    <t xml:space="preserve">Emitir conceptos jurídicos. </t>
  </si>
  <si>
    <t xml:space="preserve">Asesoría jurídica en materia legal ambiental a las dependencias de la Entidad. </t>
  </si>
  <si>
    <t xml:space="preserve">Control de legalidad de los proyectos de acto administrativo sometidos consideración de la DLA. </t>
  </si>
  <si>
    <t>Realizar actuaciones de Inspección, Vigilancia y Control a las Entidades Sin Animo de Lucro -  ESAL  de carácter ambiental.</t>
  </si>
  <si>
    <t xml:space="preserve"> Orientar a ciudadanos respecto de los derechos y obligaciones de las entidades sin ánimo de lucro.</t>
  </si>
  <si>
    <t>Actualización de las base de datos de las ESAL</t>
  </si>
  <si>
    <t xml:space="preserve">Atención de procesos judiciales, contencioso administrativos, constitucionales y extrajudiciales. </t>
  </si>
  <si>
    <t>Intervenir en calidad de Autoridad Ambiental en las acciones populares, acciones penales y procesos  civiles.</t>
  </si>
  <si>
    <t>Unificar  criterios para la Defensa Judicial y Extrajudicial.</t>
  </si>
  <si>
    <t>Modernización administrativa</t>
  </si>
  <si>
    <t>Desarrollar el 100% de actividades de intervención para el mejoramiento de la infraestructura física, dotacional y administrativa</t>
  </si>
  <si>
    <t>Porcentaje de intervención en infraestructura física, dotacional y administrativa</t>
  </si>
  <si>
    <t xml:space="preserve">SEPTIMO EJE TRANSVERSAL - GOBIERNO LEGÍTIMO, FORTALECIMIENTO LOCAL Y EFICIENCIA </t>
  </si>
  <si>
    <t>43 - Modernización Institucional</t>
  </si>
  <si>
    <t>N/A</t>
  </si>
  <si>
    <t>Cumplimiento de los Objetivos del PGA, del PDD, PIGA  y de la normatividad aplicable a la entidad.</t>
  </si>
  <si>
    <t>Archivo de Gestion de la DGC - PIGA</t>
  </si>
  <si>
    <t xml:space="preserve">Actas de reunion, informes de gestion y presentaciones power point </t>
  </si>
  <si>
    <t>Mantener un buen sistema de gestión documental le permite a la Entidad dar respuesta oportuna y confiable a los requerimientos de usuarios tanto internos como externos.
- Facilita la consulta y garantizar su preservación, cumpliendo con la normatividad vigente.</t>
  </si>
  <si>
    <t>Mejora el nivel de gestión institucional.
- Fortalece las competencias de los servidores.
- Desarrolla un capital humano que responda a las necesidades de la ciudad y sus instituciones, facilitando el alcance de los objetivos.
- Mejoramiento de los procesos y el fortalecimiento de la capacidad laboral de los funcionarios a nivel individual y de equipo</t>
  </si>
  <si>
    <t xml:space="preserve">Generar con respecto las normas en materia legal ambiental procesos de actualización, reglamentación, unificación, concordancia y análisis de vigencia de las mismas, ajustando las directrices que determine la Alcaldía Mayor.
Realizar la revisión jurídica de las normas ambientales existentes para establecer las prioridades en materia de regulación y elaboración de la normativa que sea necesaria para prevenir, controlar y mitigar los impactos ambientales en el Distrito Capital.
Se requiere identificar la vigencia de las leyes y demás normas reglamentarias ambientales a nivel nacional y distrital por declaratoria de derogatoria, inconstitucionalidad o nulidad, buscando con ello disminuir la expedición de actuaciones administrativas contrarias al ordenamiento jurídico vigente
Intervenir en las Acciones Populares entre particulares en las que amenace el medio ambiente sano, que se adelanten ante Juzgados Civiles del Circuito de Bogotá, a través del trámite de conceptos técnicos y asistencia a las Audiencias de Pacto de Cumplimiento.
</t>
  </si>
  <si>
    <t xml:space="preserve">Archivo de gestion de la Direccion Legal Ambiental </t>
  </si>
  <si>
    <t>Establecer los mecanismos necesarios para adelantar la defensa técnica judicial de la Secretaría respecto a su representación judicial y extrajudicial en los diferentes procesos y ante las instancias judiciales y administrativas bajo las directrices e instructivos que en materia de defensa judicial se establezcan en el Distrito Capital, garantizando la efectiva defensa de la Secretaría de Ambiente</t>
  </si>
  <si>
    <t>Optimizacion y mejora de los espacios con los que actualmente cuenta la Secretaria Distrital de ambiente 
Brindar a los servidores públicos unas adecuadas condiciones laborales que permitan desempeñar sus actividades eficientemente
cumplimiento de exigencias en materia de salud ocupacional y como estrategia para la disminución y mitigación de riesgos laborales y para el manejo de emergencias</t>
  </si>
  <si>
    <t>infografia y plantas arquitectonicas, planos y diseños, informe de la ARL, contratos 2016132,  20161307, 20161293</t>
  </si>
  <si>
    <t xml:space="preserve">Correos entre la ARL y la SDA programando y confirmando los talleres,  carpetas de los contratos No 20161107 y No 20161232, </t>
  </si>
  <si>
    <t xml:space="preserve">"Optimizacion y mejora de los espacios con los que actualmente cuenta la Secretaria Distrital de ambiente 
Brindar a los servidores públicos unas adecuadas condiciones laborales que permitan desempeñar sus actividades eficientemente
cumplimiento de exigencias en materia de salud ocupacional y como estrategia para la disminución y mitigación de riesgos laborales y para el manejo de emergencias"
Cumplimiento de los Objetivos del PGA, del PDD, PIGA  y de la normatividad aplicable a la entidad.
"Mejora el nivel de gestión institucional.
- Fortalece las competencias de los servidores.
- Desarrolla un capital humano que responda a las necesidades de la ciudad y sus instituciones, facilitando el alcance de los objetivos.
- Mejoramiento de los procesos y el fortalecimiento de la capacidad laboral de los funcionarios a nivel individual y de equipo"
Mantener un buen sistema de gestión documental le permite a la Entidad dar respuesta oportuna y confiable a los requerimientos de usuarios tanto internos como externos.
- Facilita la consulta y garantizar su preservación, cumpliendo con la normatividad vigente."
Generar con respecto las normas en materia legal ambiental procesos de actualización, reglamentación, unificación, concordancia y análisis de vigencia de las mismas, ajustando las directrices que determine la Alcaldía Mayor.
Realizar la revisión jurídica de las normas ambientales existentes para establecer las prioridades en materia de regulación y elaboración de la normativa que sea necesaria para prevenir, controlar y mitigar los impactos ambientales en el Distrito Capital.
Se requiere identificar la vigencia de las leyes y demás normas reglamentarias ambientales a nivel nacional y distrital por declaratoria de derogatoria, inconstitucionalidad o nulidad, buscando con ello disminuir la expedición de actuaciones administrativas contrarias al ordenamiento jurídico vigente
Intervenir en las Acciones Populares entre particulares en las que amenace el medio ambiente sano, que se adelanten ante Juzgados Civiles del Circuito de Bogotá, a través del trámite de conceptos técnicos y asistencia a las Audiencias de Pacto de Cumplimiento.
</t>
  </si>
  <si>
    <t xml:space="preserve">infografia y plantas arquitectonicas, planos y diseños, informe de la ARL, contratos 2016132,  20161307, 20161293
Archivo de Gestion de la DGC - PIGA
Correos entre la ARL y la SDA programando y confirmando los talleres,  carpetas de los contratos No 20161107 y No 20161232, 
Actas de reunion, informes de gestion y presentaciones power point 
Archivo de gestion de la Direccion Legal Ambiental 
</t>
  </si>
  <si>
    <t>No hay actividades programadas para este período.</t>
  </si>
  <si>
    <t xml:space="preserve">Elaborar el Plan de Conservación Documental </t>
  </si>
  <si>
    <t xml:space="preserve">Realizar las transferencias documentales primarias y secundarias de conformidad con los tiempos establecidos </t>
  </si>
  <si>
    <t xml:space="preserve">Realizar la organización de los expedientes de archivos misionales de gestión y cental </t>
  </si>
  <si>
    <t xml:space="preserve">Realizar la revisión y actualizacion de las Tablas de Retencion Documental </t>
  </si>
  <si>
    <t>Ejecutar jornadas de capacitación sobre la importancia de la gestión documental y la necesidad de apoyarla,  sobre la organización y archivo de documentos y en general sobre las diferentes etapas del ciclo vital de los documentos.</t>
  </si>
  <si>
    <t>Llevar a cabo  jornadas de capacitación y re inducción en temas misionales y transversales a los servidores de la SDA</t>
  </si>
  <si>
    <t xml:space="preserve">Realizar la medicion del clima organizacional </t>
  </si>
  <si>
    <t xml:space="preserve">Realizar el diagnostico de riesgo psicosocial a los servidores de la SDA e implementar las acciones recomendadas producto de dicho diagnostico  </t>
  </si>
  <si>
    <t xml:space="preserve">Llevar a cabo capacitaciones o talleres en temas relacionados con el fortalecimiento del clima organizacional </t>
  </si>
  <si>
    <t>Ejecución de estrategias para incentivar la cultura del uso de la bicicleta “Acuerdo 660 de 2016”</t>
  </si>
  <si>
    <t xml:space="preserve">Actualizar y adoptar los criterios ambientales definidos, en la Gestión Contractual con el fin de  utilizar de manera eficiente los recursos asignados a la SDA que  permitan realizar una contratación  sustentable. </t>
  </si>
  <si>
    <t>Desarrollar una estrategia de cosecha de agua en una de las sedes con control operacional de la SDA</t>
  </si>
  <si>
    <t xml:space="preserve">Implementar una recomendación identificada o establecida en la Auditoria energética, a fin de racionalizar el uso de este recurso </t>
  </si>
  <si>
    <t xml:space="preserve">Realizar clasificación y almacenamiento temporal de los residuos generados en la SDA y gestionar su entrega con gestor autorizado </t>
  </si>
  <si>
    <t>Realizar el seguimiento a las actividades de adecuación del semisotano de la SDA</t>
  </si>
  <si>
    <t>Realizar los procesos precontractuales y contractuales para la adjudicación de los contratos de adecuacion del Semisotano de la SDA</t>
  </si>
  <si>
    <t>Realizar el proceso de seguimiento a las actividades de instalacion y acondicionamiento del nuevo mobiliario en los pisos 1 y 3 de la sede administrativa de la SDA</t>
  </si>
  <si>
    <t>Elaborar el Plan de Manejo y Regularizacion de la sede Administraiva de la SDA</t>
  </si>
  <si>
    <t>5, PONDERACIÓN HORIZONTAL AÑO: 2017</t>
  </si>
  <si>
    <t xml:space="preserve">Programa de modernización administrativa integrado por 3 componentes: optimización de la estructura administrativa; defensa jurídica e iniciativas de modernización física.
En relación a la obra de adecuación del semisótano de la Sede Principal de la SDA, se realizó lo siguiente:  A. La definición del área de influencia teniendo como base las vías arterias y elementos de la estructura ecológica principal y urbanísticos, cubriendo un radio de 300 mts. B. Diagnóstico de predios y su área de influencia, incluyendo: la condición de las vías, espacios públicos, tráfico, estacionamientos, estado de edificaciones, usos y la infraestructura pública; la ocupación actual de los predios del plan y de los adyacentes, especificando usos, volumetría y disposición de áreas libres.
Se realizó la instalación y acondicionamiento de nuevos puestos de trabajo y su respectivo seguimiento, dicho avance es del 68% equivalente a 272 puestos de 400 programados. Para PIGA, se realizó el programa de gestión integral de residuos donde se clasificó los residuos generados en las sedes de la Entidad, su almacenamiento se hizo de acuerdo a sus características y fueron entregados a la Cooperativa de Reciclaje Asociado El Porvenir; los residuos peligrosos fueron devueltos a los proveedores y mediante la campaña ECOLECTA, se cuenta con certificados de aprovechamiento y/o disposición final. Se cotizó la disposición final de residuos de Envases y contenedores de desechos de sustancias como aceite, pinturas, solventes, fertilizantes, productos de aseo.
Se  realizó la consolidación de necesidades de los puntos ecológicos y se solicitaron las cotizaciones para realizar la compra de estos elementos.
En el marco del clima organizacional se están realizando encuestas para realizar dicha medición.
Respecto al Programa de gestion documental, se hicieron jornadas de sensibilización de las TRD; acorde con el cronograma , se transfirieron 53 cajas de la Dirección de Gestión Ambiental y Subdirección de Eco urbanismo; 96 cajas correspondientes de la Oficina de Participación Educación y Localidades, Subsecretaria General y de Control Disciplinario y Dirección Legal Ambiental y 3 cajas de la Dirección de Gestión Ambiental.
Se realizó la revisión jurídica y análisis de vigencia y concordancia de las normas ambientales de las siguientes temáticas ambientales (Licencias Ambientales; Proceso Sancionatorio ambiental; Flora y Fauna Silvestre; Silvicultura Urbana; Industrias Forestales; Publicidad Exterior Visual)
Por otro lado, la Dirección Legal Ambiental emitió 39 conceptos jurídicos, el cual arrojó un nivel de cumplimiento del 97%.
Además, se viene ejecutando el plan de mejoramiento No. 535, cuyo objetivo es la actualización del sistema de información de personas jurídicas con las gestiones producto de la inspección, vigilancia y control a las ESAL.
</t>
  </si>
  <si>
    <t xml:space="preserve">En el transcurso de la ejecucion de la obra se han presentado demoras en la movilizacion de los funcionarios hacia os lugares ya remodelados y a remodelar  , Adicionalmente  se encuentra pendiente adelantar los literales A y B los cuales se encuentras supeditados a la elaboración del estudio de tránsito, descrito en el artículo 12 de este mismo decreto, por lo anterior y para poder culminar con éxito la elaboración del PRM, se han adelantado diferentes reuniones con las Secretarias Distritales de Planeación y Movilidad, a fin de buscar apoyo en la elaboración de dicho estudio, de igual manera se identificó la necesidad de contratar un experto en estudios de tránsito para que realice las diferentes mediciones. Aun no se ha dado el aval del diagnostico realizado por el contratista por lo cual no se puede avanzar en la medicion de riesgo psicosocial </t>
  </si>
  <si>
    <t xml:space="preserve">Realizar una planeacion mas eficaz en la movilizacion de los funcionarios, mientras la obra culmine, La Gerencia de Proyecto esta adelantando los estudios de mercado para la contratacion del estudio de tránsito, durante el mes de junio se recibieron 3 propuestas pa la contratacion que se tiene planeada para el mes de julio 2017,  Adicionalmente se realizara seguimiento a la aprobacion del diagnostico. </t>
  </si>
  <si>
    <t xml:space="preserve">En cumplimiento de lo programado en el trimestre Abril - Junio para la obra de adecuacion del semisótano de la Sede Principal de la SDA, se han realizado las siguientes actividades: 
En cumplimiento al Decreto 430 de 2005 “Por el cual se reglamenta procedimiento para el estudio y aprobación de los planes de regularización y manejo la SDA ha avanzado en lo siguiente:
A. La definición del área de influencia teniendo como base las vías arterias principales o secundarias, así como los elementos de la estructura ecológica principal y demás elementos urbanísticos, cubriendo, como mínimo, un radio de 300 metros.
B. Diagnóstico de los predios y su área de influencia, incluyendo:
1. La condición actual de las vías, los espacios públicos, el tráfico, los estacionamientos, el estado de las edificaciones, los usos y la infraestructura pública.
2. La ocupación actual de cada uno de los predios objeto del plan y de los predios adyacentes, especificando los usos, la volumetría y la disposición de áreas libres.
Adicionalmentes e han llevado a cabo comités de obra a través de los cuales se realiza el seguimiento a la ejecución de las diferentes actividades en el proceso de instalación y acondicionamiento de los nuevos puestos de trabajo, el  avance de la ejecución de estas obras es del 68% lo que significa que se han instalado un total de 272 puestos de un total de 400 de acuerdo a lo establecido contractualmente.
</t>
  </si>
  <si>
    <t>En el transcurso de la ejecucion de la obra se han presentado demoras en la movilizacion de los funcionarios hacia los lugares ya remodelados y a remodelar.  
En lo que respecta al Plan de Manejo y Regularizacion PMR se encuentra pendiente adelantar los literales C y D de decreto 430 de 2005 los cuales se encuentras supeditados a la elaboración del estudio de tránsito, descrito en el artículo 12 de este mismo decreto, por lo anterior y para poder culminar con éxito la elaboración del PRM, se han adelantado diferentes reuniones con las Secretarias Distritales de Planeación y Movilidad, a fin de buscar apoyo en la elaboración de dicho estudio, de igual manera se identificó la necesidad de contratar un experto en estudios de tránsito para que realice las diferentes mediciones.</t>
  </si>
  <si>
    <t>Realizar una planeacion mas eficaz en la movilizacion de los funcionarios, mientras la obra culmine, La Gerencia de Proyecto esta adelantando los estudios de mercado para la contratacion del estudio de tránsito.</t>
  </si>
  <si>
    <t xml:space="preserve">Se programó una accion de impacto para el uso eficiente de energia a través de la sustitución de iluminación por páneles LED, por ende se elaboraron estudios previos a fin de adquirir dichos elementos. Se realizó la clasificación de residuos generados en las sedes de la entidad como cartón, metal, plástico,   vidrio y orgánicos, igualmente se gestionaros los  residuos peligrosos como  RAEES, envases de productos de aseo, Tóners, luminarias, medicamentos vencidos, entre otros, de igual manera los residuos aprovechables han sido entregados de manera mensual a la Cooperativa de Reciclaje Asociado El  Porvenir,  los residuos peligrosos se realiza devolución a los respectivos proveedores,  y mediante la campaña pos consumo ECOLECTA, se está a la espera de los certificados de aprovechamiento y/o disposición final, los residuos peligrosos que no cuentan con corriente de residuos se identificaron y pesaron.
Se realizaron campañas audiovisuales para que los servidores la SDA conozcan las jornadas de día sin carro distrital, dia de la escalera, etc 
Ademas se actualizo formato de inventario luminarias e hidrosanitarios para diligenciamiento por parte de los responsables de los parques. Se celebró la semana ambiental (5 al 9 de junio) mediante diferentes actividades como: personalización tarjeta tu llave, capacitación SITP, modificación nuevas rutas transmilenio,  RetroCd  hasta el origen para el reciclaje de CDs y DVDs,  taller de material aprovechable, capacitación puntos ecológicos, se realizó obra de teatro con el grupo AUMBARI con la temática agua y energía, finalizando con una caminata ecológica al Rio San Francisco. Se hizo seguimiento al mantenimiento de las terrazas u jardín vertical de la SDA. Se publicó la Directiva 5 de 2017 la cual es modificación de la Directiva 3 de 2011. Se diseñó la actividad "sopa de letras" para  los 10 primeros bici usuarios en llegar y se entregó incentivo.
</t>
  </si>
  <si>
    <t xml:space="preserve">Se esta ejecutando el contrato No. 20171107 con Compensar en el cual se tiene incluido talleres como el realizado el 18 de abril de 2017 Habilidades comunicativas, 25 de abril presentaciones efectivas y 3 de mayo Redaccion y Ortografia.
El dia 02 de Junio se llevo a cabo una jornada de integracion en la sede compensar de la Av 68, en donde se llevaron actividades enfocadas al fortalecimiento de los valores instititucionales.
Mediante el contrato 20161232 con la empresa COMERCIALIZADORA EMPRESARIAL JC WILSON Y MARTÍNEZ SAS se esta realizando el Diagnostico de Riesgo Psicosocial; en este trimestre se realizo la aplicación de las baterias (encuesta) y se encuentra en proceso de sustentacion del Informe final ante la alta direccion.
Se diseñó la cartilla digital de Inducción y Reinducción en temas transversales la cual se dio a conocer en la jornada de induccion y reinduccion del dia 2 e junio y de igual forma se encuentra publicada en Biosolucion, por otro lado  se envía información de temas de reinducción a través de los correos institucionales
Mediante resolución 715 del 2017 se estableció dentro del Plan Institucional de Estímulos 2017, en su Artículo 17 en el componente de Calidad de Vida Laboral, que para esta vigencia se llevara a cabo el Diagnostico de Clima Organizacional y su intervención
</t>
  </si>
  <si>
    <t xml:space="preserve">Aun no se ha dado el aval por parte del Comité Directivo de la SDA, del diagnóstico realizado por el contratista por lo cual no se puede avanzar en la medicion de riesgo psicosocial. </t>
  </si>
  <si>
    <t>Realizar seguimiento a la aprobacion del diagnóstico.</t>
  </si>
  <si>
    <t xml:space="preserve">Se hicieron jornadas de sensibilización a profesionales y directivos, que conformaron los grupos de trabajo, que se encargaron de la actualización de las TRD. En consecuencia se cumplió con lo programado. De acuerdo al cronograma de transferencias documentales, en el mes de febrero se transfirieron 51 cajas correspondientes a las dependencias de Dirección de Gestión Ambiental y subdirección de eco urbanismo. En el mes de marzo se transfirieron 80 cajas correspondientes a las dependencias de Oficina de Participación Educación y Localidades, Subsecretaria General y de Control Disciplinario y Dirección Legal Ambiental. En el mes de abril se transfirieron 3 cajas de la Dirección de Gestión Ambiental. En el mes de mayo se transfirieron 16 cajas de la Oficina de Participación Educación y Localidades. En el mes de junio se transfirieron  2 cajas de la Dirección de Gestión Ambiental y Se prestó asistencia a la DCA para la organización técnica de los expedientes.
</t>
  </si>
  <si>
    <t xml:space="preserve">Se realizó la revisión jurídica y análisis de vigencia y concordancia de las normas ambientales de las siguientes temáticas ambientales (Licencias Ambientales; Proceso Sancionatorio ambiental;  Flora y Fauna Silvestre;  Silvicultura Urbana;  Industrias Forestales; Publicidad Exterior Visual)
Entre el 01 de Enero y 30 de Marzo de 2017, la Dirección Legal Ambiental emitió treinta y nueve (39) conceptos jurídicos. La medición del cumplimiento de los términos legales en la emisión de conceptos jurídicos arrojó un nivel de cumplimiento del indicador del 97%.
se viene ejecutando el plan de mejoramiento No. 535, el cual tiene como objetivo la actualización del sistema de información de personas jurídicas con las gestiones producto de la inspección, vigilancia y control a las ESAL, esto desde la gestión del año 2010.
Para el segundo trimestre de 2017 se actualizaron  185 expedientes"
</t>
  </si>
  <si>
    <t xml:space="preserve">En el segundo trimestre se realizó atención oportuna a noventa y siete (97) procesos contra la Entidad en los cuales la Representación Judicial se encuentra a cargo de la misma; al igual que cincuenta y cuatro (54) procesos con representación a cargo de la Secretaria General, para un total de 151 procesos que corresponden al 100%. Además de lo anterior, se ha realizado atención trecientos setenta y seis (376) procesos penales.  </t>
  </si>
  <si>
    <t xml:space="preserve">En cumplimiento al Decreto 430 de 2005 “Por el cual se reglamenta el artículo 430 del Decreto 190 de 2004, mediante la definición del procedimiento para el estudio y aprobación de los planes de regularización y manejo y se dictan otras disposiciones”, y de acuerdo al Artículo 11 de este Decreto, la SDA ha avanzado en lo siguiente:
A. La definición del área de influencia teniendo como base las vías arterias principales o secundarias, así como los elementos de la estructura ecológica principal y demás elementos urbanísticos, cubriendo, como mínimo, un radio de 300 metros.
B. Diagnóstico de los predios y su área de influencia, incluyendo:
1. La condición actual de las vías, los espacios públicos, el tráfico, los estacionamientos, el estado de las edificaciones, los usos y la infraestructura pública.
2. La ocupación actual de cada uno de los predios objeto del plan y de los predios adyacentes, especificando los usos, la volumetría y la disposición de áreas libres.
En este sentido se encuentra pendiente adelantar los literales C y D los cuales se encuentras supeditados a la elaboración del estudio de tránsito, descrito en el artículo 12 de este mismo Decreto, por lo anterior y para poder culminar con éxito la elaboración del PMR, se han adelantado diferentes reuniones con las Secretarias Distritales de Planeación y Movilidad, a fin de buscar apoyo en la elaboración de dicho estudio; de igual manera, se identificó la necesidad de contratar un experto en estudios de tránsito para que realice las diferentes mediciones a que haya lugar con el fin de obtener el requisito para la obtención del PMR.
</t>
  </si>
  <si>
    <t xml:space="preserve">Se han llevado a cabo comités de obra a través de los cuales se realiza el seguimiento a la ejecución de las diferentes actividades en el proceso de instalación y acondicionamiento de los nuevos puestos de trabajo, en el segundo trimestre del 2017 se realizaron en las siguientes fechas:
1. 19 y 26 de abril 
2. 3, 10 y 17 de mayo
3. 7, 12 y 28 de junio 
El avance de la ejecución es del 68% lo que significa que se han instalado un total de 272 puestos de un total de 400 de acuerdo a lo establecido contractualmente.
</t>
  </si>
  <si>
    <t xml:space="preserve">Se han realizado entregas a la Cooperativa de Reciclaje El Porvenir, de residuos aprovechables (papel, cartón, plástico, vidrio, metal) en una cantidad aproximada de 5.482  Kg en lo corrido del 1er trimestre y de 4,484 Kg en el 2do trimestre  de 2017.
Se hizo entrega de residuos de envases de aseo (38 kg) en el 1er trimestre  y de 21.7Kg en el segundo trimestre de 2017,  devolución posconsumo y de RAEE´S (750 kg) en el primer trimestre por concepto de elementos dados de baja por almacén a GAIA VITARE gestor autorizado.
En el 2do trimestre de 2017 se realizó la entrega a gestor autorizado de luminarias (15,6 kg), baterías secas de plomo (102,4Kg) y medicamentos vencidos  (29,4 kg).
</t>
  </si>
  <si>
    <t>Teniendo en cuenta la auditoria energética se identificó un proyecto de sustitución de iluminación  por lo tanto se elaboraron Estudios previos a fin de adquirir e instalar paneles LED en las diferentes sedes de la SDA, el proceso se realizo a traves del SIPSE con el numero 1250 ; encontrándose en la verificacion de requisitos por parte del área Contractual.</t>
  </si>
  <si>
    <t>No hay actividades programadas para este periodo.</t>
  </si>
  <si>
    <t xml:space="preserve">Se remitió comunicación interna en el mes de abril de la primera versión del documento "GUÍA PARA LAS COMPRAS PÚBLICAS SOSTENIBLES EN LA SECRETARÍA DISTRITAL DE AMBIENTE", ante lo cual se recibieron comentarios, se realizó el ajuste y se remitió una segunda versión en el mes de mayo, recibiendo comentarios hasta el mes de junio, actualmente está en revisión y ajuste con base en los comentarios por parte de la Dirección de Gestión Corporativa.
</t>
  </si>
  <si>
    <t xml:space="preserve">Se han  realizado seis (6) jornadas de "día sin carro distrital" en la cual han participado aproximadamente 297 funcionarios y contratistas, quienes han optado por movilizarse en bicicleta.
Se enviaron por correo institucional las piezas comunicativas para motivar la participación de los servidores de la Entidad, al igual se pasan por las pantallas virtuales.
Se circula el  video para el ingreso de los biciusuarios a la Entidad.
Se solicitó al SENA y a la Secretaria DIstrital de Movilidad, capacitación para el grupo de conductores de la SDA.
Se realizó la caravana de movilidad sostenible + picnic  el día 23 de abril de 2017.
Se hizo entrega de plantas como incentivo a las personas que utilizaron medios de transporte sostenible y taller de amero para elaboración de ramo.
Se participó en el reto de movilidad sostenible con IDIGER.
Se celebró el día de la bicicleta 19 de abril, para lo cual con el apoyo de la ARL SURA se realizaron actividades de Acondicionamiento físico del uso de la bicicleta  y una capacitación en seguridad para biciusuarios.
Se le otorgó a diecisiete (17) funcionarios la modalidad de  Teletrabajo Suplementario. 
Se publica video para motivar el uso de la bicicleta en carteleras virtuales  e inicio de pantalla.
Se publica video con tips para el uso de la bicicleta en el medio urbano.
Se promovió la actividad en las redes sociales.
En la jornada de inducción y reinducción 2 de junio, se realizo actividad lúdica relacionada con la movilidad sostenible (armar bicicleta).
Se publica en correo institucional con los biciusuarios frecuentes.
</t>
  </si>
  <si>
    <t>En el  trimestre de abril a junio de 2017, se llevaron las actividades programadas para el seguimiento y sostenimiento del PIGA así:
USO EFICIENTE DEL AGUA : Medición del agua captada por el Registro instalado en el sistema de recolección de agua lluvia de la entidad y elaboración de los respectivos informes. Se realizó el seguimiento y control a los consumos de agua potable en las sedes donde se cuenta con el control operacional. Se ejecutaron las actividades establecidas en la estrategia de uso eficiente del agua, como envío de correos institucionales (Tips Ambientales).  Se instalaron  los elementos adquiridos mediante el Contrato 20161228 de 2016,  para la adquisición de sistemas hidrosanitarios de bajo consumo para las sedes con control operacional de la Secretaria Distrital de Ambiente".
USO EFICIENTE DE LA ENERGIA: • Se realiza de manera mensual la estrategia denominada “Día de la Escalera” con el fin de  desmotivar el uso del ascensor, generando modificaciones en el hábito de consumo, obteniendo resultados importantes de reducción. 
IMPLEMENTACIÓN DE PRACTICAS SOSTENIBLES:. Se actualizo formato de inventario luminarias e hidrosanitarios para diligenciamiento por parte de los responsables de los parques. Se celebró la semana ambiental (5 al 9 de junio) mediante diferentes actividades como: personalización tarjeta tu llave, capacitación SITP, modificación nuevas rutas transmilenio,  RetroCd  hasta el origen para el reciclaje de CDs y DVDs.</t>
  </si>
  <si>
    <t xml:space="preserve">Mediante contrato 20161107 con la Caja de Compensacion Familiar Compensar se realizó la contratacion de los talleres, los cuales se llevaron a cabo así: 18 de abril de 2017 Habilidades Comunicativas, 25 de abril Presentaciones Efectivas y 3 de mayo Redaccion y Ortografia. </t>
  </si>
  <si>
    <t>El dia 02 de Junio se llevo a cabo una jornada de integracion en la sede Compensar de la Av 68, en donde se llevaron actividades como la celebracion de los cumpleaños de la SDA, el reconocimiento a los funcionarios que llevan mas tiempo en la Entidad y adicionalmente reforzar el trabajo en equipo entre las diferentes dependencias de la SDA, dichas actividades fueron enfocadas al fortalecimiento de los valores instititucionales, se conto con la asistencia del 97% de los servidores publicos de la SDA.</t>
  </si>
  <si>
    <t>Mediante el contrato 20161232 con la empresa COMERCIALIZADORA EMPRESARIAL JC WILSON Y MARTÍNEZ SAS se esta realizando el Diagnóstico de Riesgo Psicosocial; en este trimestre se realizó la aplicación de las baterias (encuesta) y se encuentra en proceso de sustentacion del Informe final ante la Alta Direccion.</t>
  </si>
  <si>
    <t xml:space="preserve">Mediante resolución 715 del 2017 se estableció dentro del Plan Institucional de Estímulos 2017, en su Artículo 17 en el componente de Calidad de Vida Laboral, que para esta vigencia se llevará a cabo el Diagnóstico de Clima Organizacional y su intervención, en este sentido se vienen adelantando acciones en pro del mejoramiento del clima organizacional como integraciones y tallereres  y a su vez se esta adelantando el estudio de mercado para la contratacion de dicha medicion. </t>
  </si>
  <si>
    <t>El dia 02 de Junio se llevo a cabo una jornada de integracion en la sede Compensar de la Av 68, en donde se llevaron actividades como la celebracion de los cumpleaños de la SDA, el reconocimiento a los funcionarios que llevan mas tiempo en la Entidad y adicionalmente reforzar el trabajo en equipo entre las diferentes dependencias de la SDA, dichas actividades fueron enfocadas al fortalecimiento de los valores instititucionales, se conto con la asistencia del 97% de los servidores publicos de la SDA. Adicionalmente se diseñó la cartilla digital de Inducción y Reinducción en temas transversales la cual se dio a conocer en la jornada de inducción y reinducción del día 2 de junio y de igual forma, se encuentra publicada en Biosolucion; por otro lado, se envía información de temas de reinducción a través de los correos institucionales.</t>
  </si>
  <si>
    <t xml:space="preserve">Se hicieron jornadas de sensibilización a profesionales y directivos, que conformaron los grupos de trabajo, que se encargaron de la actualización de las TRD. 
En el segundo trimestre se realizaron jornadas de capacitación con los miembros del archivo central, donde el tema a tratar fue Ética Archivística, organización de archivo histórico, confidencialidad y seguridad de la información, organización de archivo; estas capacitaciones se desarrolló el dia 18 y 25 de mayo y 6 y 15 de junio, adicionalmente una retroalimentación el dia 29 de Junio de 2017.  
</t>
  </si>
  <si>
    <t>En el primer trimestre se llevaron a cabo visitas a las diferentes Dependencias de la Entidad, se realizó la consulta del manual de funciones procesos, procedimientos y actividades. Conformacion de grupos técnicos en cabeza de los directivos y definición de las series, subseries y tipos documentales.
En el segundo trimestre se revisaron y actualizaron las TRD de las dependencias misionales; se presentaron al Comité Interno de Archivo de la Entidad para su aprobación y se enviaron al Consejo Distritlal de Archivos para su convalidación, se diseñó y se elaboró el Instructivo de Aplicación de las TRD.</t>
  </si>
  <si>
    <t xml:space="preserve">Se prestó asistencia técnica a la DCA para la actualización del inventario de expedientes del archivo de gestión y para la incorporación dentro del mismo de los expedientes de los nuevos procesos permisivos y sancionatorios que la dependencia ha abierto. Durante el trimestre se incorporaron 312 expedientes al inventario.
En cuanto al archivo central en el mes de junio se se tiene un inventario de 7.953 cajas las cuales corresponden a 1798,5 Metros Lineales (ML) 
</t>
  </si>
  <si>
    <t>Se prestó asistencia a la Direccion de Control Ambiental para la organización técnica de los expedientes correspondientes a los nuevos procesos permisivos y sancionatorios que la dependencia abrió en el segundo trimestre, los cuales fueron en total 267.</t>
  </si>
  <si>
    <t>De acuerdo al cronograma de transferencias documentales, en el mes de febrero se transfirieron 51 cajas correspondientes a las dependencias de Dirección de Gestión Ambiental y Subdirección de Eco-urbanismo. En el mes de marzo se transfirieron 80 cajas correspondientes a las dependencias de Oficina de Participación Educación y Localidades, Subsecretaria General y de Control Disciplinario, y Dirección Legal Ambiental. En el mes de abril se transfirieron 3 cajas de la Dirección de Gestión Ambiental. En el mes de mayo se transfirieron 16 cajas de la Oficina de Participación Educación y Localidades. En el mes de junio se transfirieron  2 cajas de la Dirección de Gestión Ambiental.</t>
  </si>
  <si>
    <t xml:space="preserve">Se realizó la revisión jurídica y análisis de vigencia y concordancia de las normas ambientales de las siguientes temáticas ambientales (Licencias Ambientales; Proceso Sancionatorio ambiental;  Flora y Fauna Silvestre;  Silvicultura Urbana;  Industrias Forestales; Publicidad Exterior Visual).:
Decreto 531 de 2010 "Por el cual se reglamenta la silvicultura urbana, y la jardinería convencional y no convencional en Bogotá y se definen las responsabilidades de las entidades distritales en relación con el tema y se dictan otras disposiciones."
Proyecto de Ley 210-2016 C: “Por medio del cual se modifican algunos artículos del Decreto Ley 1421 de 1992 por el cual se dicta el régimen especial para el Distrito Capital de Bogotá”.
Ley 80/93 "Por la cual se expide el Estatuto General de Contratación de la Administración Pública  y decretos reglamentarios#, se adelanta estudios de respecto de sobre la competencia de la Entidad, frente a vales de gasolina restituidos a la SDA, por no ser utilizados durante la ejecución del convenio No. 021 de 2011 y, frente al cual, desde el 19 de octubre de 2015 se perdió competencia para liquidar”
Acuerdo 02 de 2017 Adopción de los lineamientos del comité de verificación Mesa Técnica del CECH - Río Bogoá
Acuerdo No. 03 DE 2017 Por medio del cual se modifica el Acuerdo 01 de 2014 sobre el Reglamento Intenro del CECH. Mesa Técnica del CECH - Río Bogotá
Lo cual permite que el equipo tecnico a cargo de la normatividad de la Entidad, se encuentre actualizado en los temas de su competencia </t>
  </si>
  <si>
    <t>Se elaboraron las siguientes normas:
* Decreto No. 054 del 31 de Enero del 2017 “Por medio del cual se establecen medidas para la circulación de vehículos automotores y motocicletas, en la ciudad de Bogotá el primer jueves del mes de febrero de todos los años y se dictan otras disposiciones".
* Resolución No. 520 del 23 de Febrero del  2017  “Por la cual se deroga la Resolución No. 01197 de 2013, y se toman otras determinaciones”.   
* Se elabora el preproyecto de resolución que deroga Resolución  No. 6266 de agosto 10 de 2010 "Por la cual se delega una competencia en el titular de la Direccion Legal Ambiental".
Se proyectó la Resolución “Por la cual se da aplicación al principio de rigor subsidiario, adoptando medias de ahorro en el consumo de energía eléctrica en la publicidad exterior visual, y se toman otras determinaciones” (pendiente de firma)
Proyecto de Decreto "Por  el cual se deroga el Decreto 528 de 2014" sistema de drenaje pluvial.
Proyecto de Decreto "Por medio del cual se adoptan los Planes de Manejo Ambiental –PMA de los Parques Ecológicos Distritales de Humedal  –PEDH del Distrito Capital  y se toman otras determinaciones".</t>
  </si>
  <si>
    <t>Se establecieron las siguientes directrices:
* Directiva No. 001 del 17 de Enero de 2017 - Modificación de los lineamientos en minería - instrumentos de planificación ambiental en atención a la Resolución 2001 del 2016
* Directiva No. 002 del 17 de Enero de 2017 - Riesgo destacado acción popular No. 2005-55 quebrada los molinos
* Directiva No. 003 del 24 de Febrero de 2017 - lineamientos para el control y la implementación del Subsistema de Gestión de Seguridad de la Información en la SDA
* Circular No. 001 del 30 de marzo de 2017 - Actualización Anexo No.2 Formato único de consulta y préstamo de documentos 126PA06-PR03-F-1 versión 6.1
* Se elabora propuesta de proyecto circular externas ESAL   
Directiva No. 04 del 28 de Abril de 2017 Deroga Directivas Nos.004 de 2016 y 001 de 2017, Que establecían lineamientos en Minería - Instrumentos de Planificación Ambiental   
Directiva 005 de 13 de junio de 2017 Lineamientos para uso eficiente de los recursos en la Secretaria Distrital de Ambiente.</t>
  </si>
  <si>
    <t>Entre el 01 de enero y 31 de marzo de 2017, la Dirección Legal Ambiental emitió cuarenta y siete  (47) conceptos jurídicos. La medición del cumplimiento de los términos legales en la emisión de conceptos jurídicos arrojó un nivel de cumplimiento del indicador del 94%. Lo anterior significa que en cuarenta y cuatro (44) conceptos, de cuarenta y siete  (47) emitidos se hicieron dentro de los términos legales establecidos y cuatro (04) superaron los términos, dada la complejidad del asunto solicitado.
Entre el 01 de abril y 30 de junio de 2017, la Dirección Legal Ambiental emitió treinta y nueve  (39) conceptos jurídicos. La medición del cumplimiento de los términos legales en la emisión de conceptos jurídicos arrojó un nivel de cumplimiento del indicador del 97%. Lo anterior significa que en treinta y siete (37) conceptos, de treinta y nueve (39) emitidos se hicieron dentro de los términos legales establecidos, uno (01) no le aplica el término y uno (01) superó el término, dada la complejidad del asunto solicitado.</t>
  </si>
  <si>
    <t xml:space="preserve">Se prestó asesoría a la Subdirección de Silvicultura Flora y Fauna Silvestre en la elaboración del proyecto de acto administrativo “Por la cual se autoriza la liberación de unas especies de fauna silvestre”.
Se prestó asesoría a la Dirección de Recurso Hídrico en el Taller suelos contaminados.
Se realizó observaciones al anteproyecto de borrador Decreto "Por medio del cual se establece el Protocolo básico para la atención interinstitucional de situaciones de emergencia generadas por acciones terroristas, bombas planfletarias o cualquier evento producto de un artefacto explosivo, y se dictan medidas de atención, asistencia integral a las víctimas y se dictan otras disposiciones".
La responsabilidad del IDIGER para conceptuar técnicamente sobre la actualizaciones de los Estudios Fase II en los proyectos urbanísticos - Dirección Distrital de Doctrina y Asuntos Normativos de la Secretaría Jurídica Distrital.
Se prestó asesoría a la  Subdirección de Políticas y Planes Ambientales respecto de la actualización del Plan Distrital de Gestión de Riesgos y Cambio Climático.
Adopción, por parte del Alcalde Mayor, de los planes de manejo ambiental de los Humedales - dirección legal ambiental y  subdirección de gestión  ambiental y empresarial
Derogatoria del decreto 528 de 2014 -sistema pluvial del distrito capital- IDIGER, EAAB, dirección legal ambiental, dirección de gestión ambiental.
Permisos de ocupación de cauces en el distrito capital control ambiental al Sector Público.
Cotizaciones a pensión por parte de contratista pensionado - subdirección financiera.
</t>
  </si>
  <si>
    <t xml:space="preserve">Resolución no. 00728 • Resolución no. 00729 • Resolución no. 00730 • Resolución no. 00731 • Resolución no. 00733 • Resolución no. 00738 • Resolución no. 00739 • Resolución no. 00740. • Resolución no. 00741 • Resolución no. 00742 • Resolución no. • Resolución no. 00744 • Resolución no. 00745 • Resolución no. 00761 • Resolución no. 00762 • Resolución no. 00763 • Resolución no. 00808 • Resolución no. 00809 • Resolución no. 00810• Resolución no. 00759 • Resolución no. 00751 • Resolución no. 00845 • Resolución no. 00851 • Resolución no. 00852 • Resolución no. 00853 • Resolución no. 00854 • Resolución no. 01182 • Resolución no. 01280 • Resolución No. 00732 • RESOLUCIÓN No. 00756 • RESOLUCIÓN No. 00755 • RESOLUCIÓN No. 00900 • RESOLUCIÓN No. 00886 • RESOLUCIÓN No. 00899 • RESOLUCIÓN No. 00965 • RESOLUCIÓN No. 00966 • RESOLUCIÓN No. 00967 • RESOLUCIÓN No. 00978 • RESOLUCIÓN No. 01179 • RESOLUCIÓNES No. 01074, 01076 01088 y 01077 • RESOLUCIÓN No. 01070 • RESOLUCIÓN No. 01178 • RESOLUCIÓN No. 01292, RESOLUCIÓN No. 01243  RESOLUCIÓN No. 01239  RESOLUCIÓN No. 1265,  Resolución 10179 de 2017, Resolución 01080 de 2017, RESOLUCIÓN No. 00836
Autos 1337, 1340, 1346, 1358, 1380, 1384, 1388, 1389, 1490, 1491, 1492, 1493, 1553, 1566, 1568, 1570, 1574, 1576, 1591, 1592, 1597, 1598, 1611 y 1612 de 2017 </t>
  </si>
  <si>
    <t xml:space="preserve">En el primer trimestre se realizó el proceso de inspección, vigilancia y control a las Entidades sin ánimo de lucro cuyo objeto social se encuentra enmarcado en la defensa y protección del medio ambiente y los recursos naturales renovables en el Distrito Capital. La siguiente es la gestión adelantada:
Conceptos y evaluaciones legales (33); Análisis financiero o a la información económica (22); Requerimientos expedidos (02); Certificación de Inspección, vigilancia y control (05); autos de archivo (25).
En el segundo trimestre de 2017, se realizó el proceso de inspección, vigilancia y control a las Entidades sin ánimo de lucro cuyo objeto social se encuentra enmarcado en la defensa y protección del medio ambiente y los recursos naturales renovables en el Distrito Capital. La siguiente es la gestión adelantada:
Conceptos y evaluaciones legales (95); Análisis financiero a la información económica (82); Requerimientos expedidos (17); Certificación de Inspección, vigilancia y control (03); Visitas administrativas (01); Autos de cargos y de pruebas (83); Resoluciones de archivo (18); Resolución de reconocimiento de personería (06); Oficios de respuesta a comunicaciones (15); Respuestas a derechos de petición (01); Traslado por competencia (01).    
</t>
  </si>
  <si>
    <t xml:space="preserve"> En el primer trimestre se dio orientación a ciudadanos respecto de los derechos y obligaciones de las Entidades sin Ánimo de Lucro y demás asuntos que fueron  consultados para lo cual se adelantaron las siguientes gestiones: Atención personalizada y telefónica (15). 
En el segundo trimestre de 2017, se dio orientación a ciudadanos respecto de los derechos y obligaciones de las Entidades sin Ánimo de Lucro y demás asuntos que fueron  consultados para lo cual se adelantaron las siguientes gestiones: Atención personalizada y telefónica (11).</t>
  </si>
  <si>
    <t>Conforme lo dispuesto en el Decreto 172 de mayo 04 de 2009, respecto del proceso de integración al Sistema de Información de Personas Jurídicas – SIPEJ-, se realizó la administración del sistema, para crear usuarios y asignar permisos, de acuerdo a los privilegios otorgados.
Además se viene ejecutando el plan de mejoramiento No. 535, el cual tiene como objetivo la actualización del sistema de información de personas jurídicas con las gestiones producto de la inspección, vigilancia y control a las ESAL, esto desde la gestión del año 2010.
 Para el segundo trimestre de 2017 se actualizaron  185 expedientes</t>
  </si>
  <si>
    <t xml:space="preserve">En el primer trimestre se realizó atención oportuna a Noventa y cuatro (94) procesos contra la Entidad en los cuales la Representación Judicial se encuentra a cargo de la misma; al igual que cincuenta y tres (53) procesos con representación a cargo de la Secretaria General y veintisiete (27) tutelas, para un total de 174 procesos que corresponden al 100%. 
En el segundo trimestre se realizó atención oportuna a noventa y siete (97) procesos contra la Entidad en los cuales la Representación Judicial se encuentra a cargo de la misma; al igual que cincuenta y cuatro (54) procesos con representación a cargo de la Secretaria General, para un total de 151 procesos que corresponden al 100%. 
En el segundo trimestre se realizó atención oportuna a noventa y siete (97) procesos contra la Entidad en los cuales la Representación Judicial se encuentra a cargo de la misma; al igual que cincuenta y cuatro (54) procesos con representación a cargo de la Secretaria General, para un total de 151 procesos que corresponden al 100%. Además de lo anterior, se ha realizado atención trecientos setenta y seis (376) procesos penales.  </t>
  </si>
  <si>
    <t>En el primer trimestre se ha realizado la atención a trescientos ochenta y dos (382) procesos penales. Para el segundo trimestre de la vigencia se ha realizado atención a trescientos setenta y seis (376) procesos penales, donde la SDA ha actuado en calidad de Autoridad Ambiental en diferentes ámbitos relacionados con vertimientos no autorizados, contaminacion por aire, ruido o visual, y compensaciones por tala de árboles no autorizados, lo cual ha generado procesos de tipo penal y sancionatorio para los infractores.</t>
  </si>
  <si>
    <t>Entre el 01 de enero  y 31 de marzo de 2017 la Secretaría Distrital de Ambiente registró un éxito procesal del 100%, esto es, que de un (01) proceso en contra terminados, el fallo registro a favor de la Secretaría Distrital de Ambiente.  Así: 1/1 = 100%. Cabe destacar que en dicho proceso en contra, la Representación Judicial fue ejercida por la Entidad. 1 controversia contractual 2013-01717.
Entre el 01 de abril  y 30 de junio de 2017 no se culminó ningún proceso judicial en segunda instancia (no hubo fallo a favor ni en contra de la SDA)</t>
  </si>
  <si>
    <t>7, OBSERVACIONES AVANCE VIGENCIA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</si>
</sst>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4" formatCode="_(&quot;$&quot;\ * #,##0.00_);_(&quot;$&quot;\ * \(#,##0.00\);_(&quot;$&quot;\ * &quot;-&quot;??_);_(@_)"/>
    <numFmt numFmtId="43" formatCode="_(* #,##0.00_);_(* \(#,##0.00\);_(* &quot;-&quot;??_);_(@_)"/>
    <numFmt numFmtId="164" formatCode="_-* #,##0.00\ &quot;€&quot;_-;\-* #,##0.00\ &quot;€&quot;_-;_-* &quot;-&quot;??\ &quot;€&quot;_-;_-@_-"/>
    <numFmt numFmtId="165" formatCode="_-* #,##0.00\ _€_-;\-* #,##0.00\ _€_-;_-* &quot;-&quot;??\ _€_-;_-@_-"/>
    <numFmt numFmtId="166" formatCode="_ &quot;$&quot;\ * #,##0.00_ ;_ &quot;$&quot;\ * \-#,##0.00_ ;_ &quot;$&quot;\ * &quot;-&quot;??_ ;_ @_ "/>
    <numFmt numFmtId="167" formatCode="_ * #,##0.00_ ;_ * \-#,##0.00_ ;_ * &quot;-&quot;??_ ;_ @_ "/>
    <numFmt numFmtId="169" formatCode="_([$$-240A]\ * #,##0_);_([$$-240A]\ * \(#,##0\);_([$$-240A]\ * &quot;-&quot;??_);_(@_)"/>
    <numFmt numFmtId="170" formatCode="0.0%"/>
    <numFmt numFmtId="171" formatCode="_ * #,##0_ ;_ * \-#,##0_ ;_ * &quot;-&quot;??_ ;_ @_ "/>
    <numFmt numFmtId="172" formatCode="_(&quot;$&quot;* #,##0.00_);_(&quot;$&quot;* \(#,##0.00\);_(&quot;$&quot;* &quot;-&quot;??_);_(@_)"/>
    <numFmt numFmtId="174" formatCode="_-* #,##0\ _€_-;\-* #,##0\ _€_-;_-* &quot;-&quot;??\ _€_-;_-@_-"/>
    <numFmt numFmtId="175" formatCode="0.0"/>
    <numFmt numFmtId="176" formatCode="#,##0.0"/>
  </numFmts>
  <fonts count="35">
    <font>
      <sz val="11"/>
      <color theme="1"/>
      <name val="Calibri"/>
      <family val="2"/>
      <scheme val="minor"/>
    </font>
    <font>
      <sz val="10"/>
      <name val="Arial"/>
      <family val="2"/>
    </font>
    <font>
      <sz val="11"/>
      <color indexed="8"/>
      <name val="Calibri"/>
      <family val="2"/>
    </font>
    <font>
      <b/>
      <sz val="10"/>
      <name val="Arial"/>
      <family val="2"/>
    </font>
    <font>
      <sz val="11"/>
      <name val="Arial"/>
      <family val="2"/>
    </font>
    <font>
      <sz val="12"/>
      <name val="Arial"/>
      <family val="2"/>
    </font>
    <font>
      <sz val="10"/>
      <name val="Tahoma"/>
      <family val="2"/>
    </font>
    <font>
      <sz val="12"/>
      <color indexed="8"/>
      <name val="Arial"/>
      <family val="2"/>
    </font>
    <font>
      <sz val="8"/>
      <name val="Calibri"/>
      <family val="2"/>
    </font>
    <font>
      <b/>
      <sz val="14"/>
      <name val="Arial"/>
      <family val="2"/>
    </font>
    <font>
      <b/>
      <sz val="12"/>
      <name val="Arial"/>
      <family val="2"/>
    </font>
    <font>
      <sz val="8"/>
      <name val="Arial"/>
      <family val="2"/>
    </font>
    <font>
      <b/>
      <sz val="8"/>
      <name val="Arial"/>
      <family val="2"/>
    </font>
    <font>
      <b/>
      <sz val="7"/>
      <name val="Arial"/>
      <family val="2"/>
    </font>
    <font>
      <sz val="7"/>
      <name val="Arial"/>
      <family val="2"/>
    </font>
    <font>
      <b/>
      <sz val="12"/>
      <name val="Tahoma"/>
      <family val="2"/>
    </font>
    <font>
      <b/>
      <sz val="18"/>
      <name val="Arial"/>
      <family val="2"/>
    </font>
    <font>
      <sz val="10"/>
      <color theme="1"/>
      <name val="Calibri"/>
      <family val="2"/>
      <scheme val="minor"/>
    </font>
    <font>
      <b/>
      <sz val="8"/>
      <color theme="0" tint="-0.04997999966144562"/>
      <name val="Arial"/>
      <family val="2"/>
    </font>
    <font>
      <b/>
      <sz val="10"/>
      <color theme="0" tint="-0.04997999966144562"/>
      <name val="Arial"/>
      <family val="2"/>
    </font>
    <font>
      <sz val="7"/>
      <name val="Calibri"/>
      <family val="2"/>
      <scheme val="minor"/>
    </font>
    <font>
      <sz val="8"/>
      <color theme="1"/>
      <name val="Arial"/>
      <family val="2"/>
    </font>
    <font>
      <sz val="9"/>
      <name val="Calibri"/>
      <family val="2"/>
      <scheme val="minor"/>
    </font>
    <font>
      <sz val="10"/>
      <name val="Calibri"/>
      <family val="2"/>
      <scheme val="minor"/>
    </font>
    <font>
      <b/>
      <sz val="10"/>
      <color indexed="8"/>
      <name val="Arial"/>
      <family val="2"/>
    </font>
    <font>
      <sz val="11"/>
      <color theme="1"/>
      <name val="Arial Narrow"/>
      <family val="2"/>
    </font>
    <font>
      <sz val="12"/>
      <color theme="1"/>
      <name val="Arial"/>
      <family val="2"/>
    </font>
    <font>
      <sz val="10"/>
      <color theme="1"/>
      <name val="Arial"/>
      <family val="2"/>
    </font>
    <font>
      <sz val="10"/>
      <color indexed="8"/>
      <name val="Arial"/>
      <family val="2"/>
    </font>
    <font>
      <b/>
      <sz val="10"/>
      <color theme="1"/>
      <name val="Arial"/>
      <family val="2"/>
    </font>
    <font>
      <b/>
      <sz val="14"/>
      <name val="Calibri"/>
      <family val="2"/>
    </font>
    <font>
      <sz val="9"/>
      <name val="Arial Narrow"/>
      <family val="2"/>
    </font>
    <font>
      <sz val="9"/>
      <color theme="1"/>
      <name val="Arial Narrow"/>
      <family val="2"/>
    </font>
    <font>
      <sz val="9"/>
      <color theme="1"/>
      <name val="Arial"/>
      <family val="2"/>
    </font>
    <font>
      <sz val="10"/>
      <color theme="1"/>
      <name val="Arial Narrow"/>
      <family val="2"/>
    </font>
  </fonts>
  <fills count="8">
    <fill>
      <patternFill/>
    </fill>
    <fill>
      <patternFill patternType="gray125"/>
    </fill>
    <fill>
      <patternFill patternType="solid">
        <fgColor theme="0"/>
        <bgColor indexed="64"/>
      </patternFill>
    </fill>
    <fill>
      <patternFill patternType="solid">
        <fgColor indexed="9"/>
        <bgColor indexed="64"/>
      </patternFill>
    </fill>
    <fill>
      <patternFill patternType="solid">
        <fgColor rgb="FF7BB800"/>
        <bgColor indexed="64"/>
      </patternFill>
    </fill>
    <fill>
      <patternFill patternType="solid">
        <fgColor rgb="FF00B050"/>
        <bgColor indexed="64"/>
      </patternFill>
    </fill>
    <fill>
      <patternFill patternType="solid">
        <fgColor rgb="FF92D050"/>
        <bgColor indexed="64"/>
      </patternFill>
    </fill>
    <fill>
      <patternFill patternType="solid">
        <fgColor indexed="65"/>
        <bgColor indexed="64"/>
      </patternFill>
    </fill>
  </fills>
  <borders count="67">
    <border>
      <left/>
      <right/>
      <top/>
      <bottom/>
      <diagonal/>
    </border>
    <border>
      <left style="thin"/>
      <right style="thin"/>
      <top style="thin"/>
      <bottom style="thin"/>
    </border>
    <border>
      <left style="thin"/>
      <right style="thin"/>
      <top style="medium"/>
      <bottom style="thin"/>
    </border>
    <border>
      <left style="thin"/>
      <right style="thin"/>
      <top style="thin"/>
      <bottom/>
    </border>
    <border>
      <left style="medium"/>
      <right/>
      <top/>
      <bottom style="medium"/>
    </border>
    <border>
      <left/>
      <right/>
      <top/>
      <bottom style="medium"/>
    </border>
    <border>
      <left style="medium"/>
      <right/>
      <top/>
      <bottom/>
    </border>
    <border>
      <left/>
      <right style="medium"/>
      <top/>
      <bottom/>
    </border>
    <border>
      <left style="thin"/>
      <right style="thin"/>
      <top style="thin"/>
      <bottom style="medium"/>
    </border>
    <border>
      <left style="thin"/>
      <right style="thin"/>
      <top/>
      <bottom style="thin"/>
    </border>
    <border>
      <left style="thin"/>
      <right style="thin"/>
      <top/>
      <bottom/>
    </border>
    <border>
      <left/>
      <right style="medium"/>
      <top/>
      <bottom style="medium"/>
    </border>
    <border>
      <left/>
      <right style="thin"/>
      <top style="thin"/>
      <bottom style="thin"/>
    </border>
    <border>
      <left/>
      <right style="thin"/>
      <top style="thin"/>
      <bottom/>
    </border>
    <border>
      <left/>
      <right style="thin"/>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thin"/>
      <top style="medium"/>
      <bottom style="thin"/>
    </border>
    <border>
      <left style="thin"/>
      <right style="medium"/>
      <top style="thin"/>
      <bottom/>
    </border>
    <border>
      <left style="thin"/>
      <right style="thin"/>
      <top/>
      <bottom style="medium"/>
    </border>
    <border>
      <left style="thin"/>
      <right style="medium"/>
      <top/>
      <bottom style="medium"/>
    </border>
    <border>
      <left style="medium"/>
      <right style="thin"/>
      <top style="medium"/>
      <bottom style="thin"/>
    </border>
    <border>
      <left/>
      <right/>
      <top style="thin"/>
      <bottom style="medium"/>
    </border>
    <border>
      <left/>
      <right style="medium"/>
      <top style="thin"/>
      <bottom style="medium"/>
    </border>
    <border>
      <left style="medium"/>
      <right/>
      <top style="medium"/>
      <bottom/>
    </border>
    <border>
      <left/>
      <right/>
      <top style="medium"/>
      <bottom/>
    </border>
    <border>
      <left/>
      <right style="thin"/>
      <top style="medium"/>
      <bottom/>
    </border>
    <border>
      <left/>
      <right style="thin"/>
      <top/>
      <bottom/>
    </border>
    <border>
      <left style="thin"/>
      <right style="medium"/>
      <top style="medium"/>
      <bottom style="thin"/>
    </border>
    <border>
      <left style="thin"/>
      <right style="medium"/>
      <top style="thin"/>
      <bottom style="thin"/>
    </border>
    <border>
      <left style="thin"/>
      <right/>
      <top style="thin"/>
      <bottom style="medium"/>
    </border>
    <border>
      <left style="medium"/>
      <right style="thin"/>
      <top style="thin"/>
      <bottom style="thin"/>
    </border>
    <border>
      <left style="medium"/>
      <right style="thin"/>
      <top style="thin"/>
      <bottom style="medium"/>
    </border>
    <border>
      <left style="thin"/>
      <right/>
      <top style="thin"/>
      <bottom style="thin"/>
    </border>
    <border>
      <left/>
      <right/>
      <top style="thin"/>
      <bottom style="thin"/>
    </border>
    <border>
      <left/>
      <right style="medium"/>
      <top style="thin"/>
      <bottom style="thin"/>
    </border>
    <border>
      <left style="thin"/>
      <right style="medium"/>
      <top style="thin"/>
      <bottom style="medium"/>
    </border>
    <border>
      <left style="thin"/>
      <right style="thin"/>
      <top style="medium"/>
      <bottom/>
    </border>
    <border>
      <left style="thin"/>
      <right style="medium"/>
      <top style="medium"/>
      <bottom/>
    </border>
    <border>
      <left style="thin"/>
      <right style="medium"/>
      <top/>
      <bottom/>
    </border>
    <border>
      <left style="thin"/>
      <right/>
      <top style="medium"/>
      <bottom style="thin"/>
    </border>
    <border>
      <left/>
      <right/>
      <top style="medium"/>
      <bottom style="thin"/>
    </border>
    <border>
      <left/>
      <right style="medium"/>
      <top style="medium"/>
      <bottom style="thin"/>
    </border>
    <border>
      <left style="medium"/>
      <right style="thin"/>
      <top style="medium"/>
      <bottom/>
    </border>
    <border>
      <left style="medium"/>
      <right style="thin"/>
      <top/>
      <bottom/>
    </border>
    <border>
      <left style="medium"/>
      <right style="thin"/>
      <top/>
      <bottom style="medium"/>
    </border>
    <border>
      <left style="thin"/>
      <right style="medium"/>
      <top/>
      <bottom style="thin"/>
    </border>
    <border>
      <left/>
      <right style="thin"/>
      <top/>
      <bottom style="medium"/>
    </border>
    <border>
      <left style="medium"/>
      <right style="thin"/>
      <top style="thin"/>
      <bottom/>
    </border>
    <border>
      <left style="medium"/>
      <right style="medium"/>
      <top style="medium"/>
      <bottom/>
    </border>
    <border>
      <left style="medium"/>
      <right style="medium"/>
      <top/>
      <bottom/>
    </border>
    <border>
      <left style="medium"/>
      <right/>
      <top/>
      <bottom style="thin"/>
    </border>
    <border>
      <left style="medium"/>
      <right/>
      <top style="thin"/>
      <bottom style="thin"/>
    </border>
    <border>
      <left style="medium"/>
      <right/>
      <top style="thin"/>
      <bottom/>
    </border>
    <border>
      <left style="thin"/>
      <right/>
      <top style="medium"/>
      <bottom/>
    </border>
    <border>
      <left style="thin"/>
      <right/>
      <top/>
      <bottom/>
    </border>
    <border>
      <left style="thin"/>
      <right/>
      <top/>
      <bottom style="medium"/>
    </border>
    <border>
      <left style="medium"/>
      <right style="medium"/>
      <top/>
      <bottom style="medium"/>
    </border>
    <border>
      <left/>
      <right style="medium"/>
      <top/>
      <bottom style="thin"/>
    </border>
    <border>
      <left style="medium"/>
      <right style="thin"/>
      <top/>
      <bottom style="thin"/>
    </border>
    <border>
      <left/>
      <right style="thin"/>
      <top style="thin"/>
      <bottom style="medium"/>
    </border>
    <border>
      <left/>
      <right style="medium"/>
      <top style="medium"/>
      <bottom/>
    </border>
    <border>
      <left style="medium"/>
      <right style="medium"/>
      <top/>
      <bottom style="thin"/>
    </border>
    <border>
      <left style="medium"/>
      <right/>
      <top style="medium"/>
      <bottom style="thin"/>
    </border>
    <border>
      <left style="medium"/>
      <right/>
      <top style="thin"/>
      <bottom style="medium"/>
    </border>
    <border>
      <left/>
      <right style="medium"/>
      <top style="thin"/>
      <bottom/>
    </border>
  </borders>
  <cellStyleXfs count="4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5" fontId="2" fillId="0" borderId="0" applyFont="0" applyFill="0" applyBorder="0" applyAlignment="0" applyProtection="0"/>
    <xf numFmtId="43" fontId="0"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164" fontId="1"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6" fontId="1" fillId="0" borderId="0" applyFont="0" applyFill="0" applyBorder="0" applyAlignment="0" applyProtection="0"/>
    <xf numFmtId="171" fontId="1" fillId="0" borderId="0" applyFont="0" applyFill="0" applyBorder="0" applyAlignment="0" applyProtection="0"/>
    <xf numFmtId="44" fontId="0" fillId="0" borderId="0" applyFont="0" applyFill="0" applyBorder="0" applyAlignment="0" applyProtection="0"/>
    <xf numFmtId="172" fontId="1" fillId="0" borderId="0" applyFont="0" applyFill="0" applyBorder="0" applyAlignment="0" applyProtection="0"/>
    <xf numFmtId="164" fontId="2"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165" fontId="2" fillId="0" borderId="0" applyFont="0" applyFill="0" applyBorder="0" applyAlignment="0" applyProtection="0"/>
    <xf numFmtId="172" fontId="1" fillId="0" borderId="0" applyFont="0" applyFill="0" applyBorder="0" applyAlignment="0" applyProtection="0"/>
    <xf numFmtId="164" fontId="2" fillId="0" borderId="0" applyFont="0" applyFill="0" applyBorder="0" applyAlignment="0" applyProtection="0"/>
    <xf numFmtId="9" fontId="2" fillId="0" borderId="0" applyFont="0" applyFill="0" applyBorder="0" applyAlignment="0" applyProtection="0"/>
  </cellStyleXfs>
  <cellXfs count="392">
    <xf numFmtId="0" fontId="0" fillId="0" borderId="0" xfId="0"/>
    <xf numFmtId="0" fontId="0" fillId="0" borderId="0" xfId="0" applyFill="1"/>
    <xf numFmtId="0" fontId="5" fillId="0" borderId="0" xfId="35" applyFont="1" applyBorder="1" applyAlignment="1">
      <alignment vertical="center"/>
      <protection/>
    </xf>
    <xf numFmtId="0" fontId="7" fillId="0" borderId="0" xfId="0" applyFont="1"/>
    <xf numFmtId="0" fontId="0" fillId="2" borderId="0" xfId="0" applyFill="1"/>
    <xf numFmtId="0" fontId="0" fillId="0" borderId="0" xfId="0" applyFill="1" applyAlignment="1">
      <alignment horizontal="center" vertical="center"/>
    </xf>
    <xf numFmtId="0" fontId="17" fillId="0" borderId="0" xfId="0" applyFont="1" applyFill="1"/>
    <xf numFmtId="0" fontId="1" fillId="0" borderId="0" xfId="0" applyFont="1" applyFill="1"/>
    <xf numFmtId="0" fontId="5" fillId="0" borderId="0" xfId="0" applyFont="1" applyFill="1" applyAlignment="1">
      <alignment horizontal="center"/>
    </xf>
    <xf numFmtId="0" fontId="1" fillId="0" borderId="0" xfId="35" applyAlignment="1">
      <alignment vertical="center"/>
      <protection/>
    </xf>
    <xf numFmtId="10" fontId="1" fillId="0" borderId="0" xfId="35" applyNumberFormat="1" applyAlignment="1">
      <alignment vertical="center"/>
      <protection/>
    </xf>
    <xf numFmtId="0" fontId="1" fillId="0" borderId="0" xfId="35" applyBorder="1" applyAlignment="1">
      <alignment vertical="center"/>
      <protection/>
    </xf>
    <xf numFmtId="0" fontId="3" fillId="0" borderId="0" xfId="35" applyFont="1" applyAlignment="1">
      <alignment vertical="center"/>
      <protection/>
    </xf>
    <xf numFmtId="0" fontId="1" fillId="3" borderId="0" xfId="35" applyFill="1" applyBorder="1" applyAlignment="1">
      <alignment vertical="center"/>
      <protection/>
    </xf>
    <xf numFmtId="0" fontId="1" fillId="3" borderId="0" xfId="35" applyFill="1" applyAlignment="1">
      <alignment vertical="center"/>
      <protection/>
    </xf>
    <xf numFmtId="0" fontId="11" fillId="3" borderId="0" xfId="35" applyFont="1" applyFill="1" applyAlignment="1">
      <alignment vertical="center"/>
      <protection/>
    </xf>
    <xf numFmtId="0" fontId="11" fillId="0" borderId="0" xfId="35" applyFont="1" applyAlignment="1">
      <alignment vertical="center"/>
      <protection/>
    </xf>
    <xf numFmtId="0" fontId="18" fillId="2" borderId="0" xfId="0" applyFont="1" applyFill="1" applyBorder="1" applyAlignment="1">
      <alignment horizontal="center" vertical="center" wrapText="1"/>
    </xf>
    <xf numFmtId="0" fontId="19" fillId="2" borderId="0" xfId="0" applyFont="1" applyFill="1" applyBorder="1" applyAlignment="1">
      <alignment horizontal="center" vertical="center" wrapText="1"/>
    </xf>
    <xf numFmtId="10" fontId="19" fillId="2" borderId="0" xfId="35" applyNumberFormat="1" applyFont="1" applyFill="1" applyBorder="1" applyAlignment="1">
      <alignment horizontal="center" vertical="center"/>
      <protection/>
    </xf>
    <xf numFmtId="10" fontId="1" fillId="3" borderId="0" xfId="35" applyNumberFormat="1" applyFill="1" applyAlignment="1">
      <alignment vertical="center"/>
      <protection/>
    </xf>
    <xf numFmtId="0" fontId="0" fillId="2" borderId="0" xfId="0" applyFill="1" applyAlignment="1">
      <alignment horizontal="center"/>
    </xf>
    <xf numFmtId="0" fontId="0" fillId="0" borderId="0" xfId="0" applyFill="1" applyAlignment="1">
      <alignment horizontal="center"/>
    </xf>
    <xf numFmtId="0" fontId="1" fillId="0" borderId="0" xfId="35" applyFill="1" applyAlignment="1">
      <alignment horizontal="left" vertical="center"/>
      <protection/>
    </xf>
    <xf numFmtId="0" fontId="18" fillId="2" borderId="0" xfId="0" applyFont="1" applyFill="1" applyBorder="1" applyAlignment="1">
      <alignment horizontal="left" vertical="center" wrapText="1"/>
    </xf>
    <xf numFmtId="0" fontId="1" fillId="3" borderId="0" xfId="35" applyFill="1" applyAlignment="1">
      <alignment horizontal="left" vertical="center"/>
      <protection/>
    </xf>
    <xf numFmtId="0" fontId="1" fillId="0" borderId="0" xfId="35" applyAlignment="1">
      <alignment horizontal="left" vertical="center"/>
      <protection/>
    </xf>
    <xf numFmtId="0" fontId="11" fillId="0" borderId="0" xfId="0" applyFont="1" applyFill="1"/>
    <xf numFmtId="174" fontId="0" fillId="0" borderId="0" xfId="0" applyNumberFormat="1" applyFill="1" applyAlignment="1">
      <alignment horizontal="center"/>
    </xf>
    <xf numFmtId="0" fontId="0" fillId="0" borderId="0" xfId="0" applyFill="1" applyAlignment="1">
      <alignment horizontal="center"/>
    </xf>
    <xf numFmtId="0" fontId="0" fillId="0" borderId="0" xfId="0" applyFill="1" applyAlignment="1">
      <alignment horizontal="center"/>
    </xf>
    <xf numFmtId="0" fontId="3" fillId="4" borderId="1" xfId="35" applyFont="1" applyFill="1" applyBorder="1" applyAlignment="1">
      <alignment horizontal="left" vertical="center" wrapText="1"/>
      <protection/>
    </xf>
    <xf numFmtId="170" fontId="20" fillId="5" borderId="2" xfId="0" applyNumberFormat="1" applyFont="1" applyFill="1" applyBorder="1" applyAlignment="1">
      <alignment vertical="center"/>
    </xf>
    <xf numFmtId="170" fontId="20" fillId="6" borderId="3" xfId="0" applyNumberFormat="1" applyFont="1" applyFill="1" applyBorder="1" applyAlignment="1">
      <alignment vertical="center"/>
    </xf>
    <xf numFmtId="0" fontId="0" fillId="0" borderId="4" xfId="0" applyFill="1" applyBorder="1"/>
    <xf numFmtId="0" fontId="0" fillId="0" borderId="5" xfId="0" applyFill="1" applyBorder="1"/>
    <xf numFmtId="0" fontId="25" fillId="0" borderId="0" xfId="0" applyFont="1" applyFill="1" applyAlignment="1">
      <alignment horizontal="center" vertical="center"/>
    </xf>
    <xf numFmtId="0" fontId="5" fillId="2" borderId="6" xfId="0" applyFont="1" applyFill="1" applyBorder="1" applyAlignment="1">
      <alignment vertical="top" wrapText="1"/>
    </xf>
    <xf numFmtId="0" fontId="5" fillId="2" borderId="0" xfId="0" applyFont="1" applyFill="1" applyBorder="1" applyAlignment="1">
      <alignment vertical="top" wrapText="1"/>
    </xf>
    <xf numFmtId="0" fontId="5" fillId="2" borderId="0" xfId="0" applyFont="1" applyFill="1" applyBorder="1" applyAlignment="1">
      <alignment horizontal="center" vertical="center" wrapText="1"/>
    </xf>
    <xf numFmtId="0" fontId="26" fillId="2" borderId="6" xfId="0" applyFont="1" applyFill="1" applyBorder="1"/>
    <xf numFmtId="0" fontId="26" fillId="2" borderId="0" xfId="0" applyFont="1" applyFill="1" applyBorder="1"/>
    <xf numFmtId="0" fontId="26" fillId="2" borderId="0" xfId="0" applyFont="1" applyFill="1" applyBorder="1" applyAlignment="1">
      <alignment horizontal="center"/>
    </xf>
    <xf numFmtId="0" fontId="26" fillId="2" borderId="7" xfId="0" applyFont="1" applyFill="1" applyBorder="1"/>
    <xf numFmtId="0" fontId="14" fillId="6" borderId="2" xfId="0" applyFont="1" applyFill="1" applyBorder="1" applyAlignment="1" applyProtection="1">
      <alignment horizontal="left" vertical="center" wrapText="1"/>
      <protection locked="0"/>
    </xf>
    <xf numFmtId="0" fontId="14" fillId="6" borderId="1" xfId="0" applyFont="1" applyFill="1" applyBorder="1" applyAlignment="1" applyProtection="1">
      <alignment horizontal="left" vertical="center" wrapText="1"/>
      <protection locked="0"/>
    </xf>
    <xf numFmtId="0" fontId="14" fillId="6" borderId="8" xfId="0" applyFont="1" applyFill="1" applyBorder="1" applyAlignment="1" applyProtection="1">
      <alignment horizontal="left" vertical="center" wrapText="1"/>
      <protection locked="0"/>
    </xf>
    <xf numFmtId="0" fontId="14" fillId="6" borderId="9" xfId="0" applyFont="1" applyFill="1" applyBorder="1" applyAlignment="1" applyProtection="1">
      <alignment horizontal="left" vertical="center" wrapText="1"/>
      <protection locked="0"/>
    </xf>
    <xf numFmtId="10" fontId="22" fillId="6" borderId="0" xfId="40" applyNumberFormat="1" applyFont="1" applyFill="1" applyBorder="1" applyAlignment="1">
      <alignment/>
    </xf>
    <xf numFmtId="0" fontId="22" fillId="6" borderId="0" xfId="0" applyFont="1" applyFill="1" applyBorder="1" applyAlignment="1">
      <alignment/>
    </xf>
    <xf numFmtId="0" fontId="23" fillId="6" borderId="0" xfId="0" applyFont="1" applyFill="1" applyBorder="1" applyAlignment="1">
      <alignment/>
    </xf>
    <xf numFmtId="0" fontId="5" fillId="6" borderId="8" xfId="0" applyFont="1" applyFill="1" applyBorder="1" applyAlignment="1">
      <alignment horizontal="center" vertical="center" wrapText="1"/>
    </xf>
    <xf numFmtId="0" fontId="5" fillId="6" borderId="8" xfId="0" applyFont="1" applyFill="1" applyBorder="1" applyAlignment="1">
      <alignment horizontal="center" vertical="center" wrapText="1"/>
    </xf>
    <xf numFmtId="0" fontId="7" fillId="0" borderId="10" xfId="0" applyFont="1" applyBorder="1" applyAlignment="1">
      <alignment horizontal="justify" vertical="center" wrapText="1"/>
    </xf>
    <xf numFmtId="0" fontId="7" fillId="0" borderId="10" xfId="0" applyFont="1" applyBorder="1" applyAlignment="1">
      <alignment horizontal="center" vertical="center"/>
    </xf>
    <xf numFmtId="174" fontId="7" fillId="0" borderId="10" xfId="22" applyNumberFormat="1" applyFont="1" applyBorder="1" applyAlignment="1">
      <alignment vertical="center"/>
    </xf>
    <xf numFmtId="174" fontId="7" fillId="0" borderId="10" xfId="22" applyNumberFormat="1" applyFont="1" applyBorder="1" applyAlignment="1">
      <alignment horizontal="left" vertical="center"/>
    </xf>
    <xf numFmtId="0" fontId="23" fillId="6" borderId="7" xfId="0" applyFont="1" applyFill="1" applyBorder="1" applyAlignment="1">
      <alignment/>
    </xf>
    <xf numFmtId="0" fontId="22" fillId="6" borderId="5" xfId="0" applyFont="1" applyFill="1" applyBorder="1" applyAlignment="1">
      <alignment/>
    </xf>
    <xf numFmtId="0" fontId="23" fillId="6" borderId="5" xfId="0" applyFont="1" applyFill="1" applyBorder="1" applyAlignment="1">
      <alignment/>
    </xf>
    <xf numFmtId="0" fontId="10" fillId="6" borderId="11" xfId="0" applyFont="1" applyFill="1" applyBorder="1" applyAlignment="1">
      <alignment horizontal="right"/>
    </xf>
    <xf numFmtId="0" fontId="3" fillId="4" borderId="8" xfId="35" applyFont="1" applyFill="1" applyBorder="1" applyAlignment="1">
      <alignment horizontal="left" vertical="center" wrapText="1"/>
      <protection/>
    </xf>
    <xf numFmtId="170" fontId="20" fillId="5" borderId="9" xfId="0" applyNumberFormat="1" applyFont="1" applyFill="1" applyBorder="1" applyAlignment="1">
      <alignment vertical="center"/>
    </xf>
    <xf numFmtId="10" fontId="10" fillId="2" borderId="0" xfId="35" applyNumberFormat="1" applyFont="1" applyFill="1" applyBorder="1" applyAlignment="1">
      <alignment horizontal="center" vertical="center"/>
      <protection/>
    </xf>
    <xf numFmtId="0" fontId="7" fillId="0" borderId="10" xfId="0" applyFont="1" applyBorder="1" applyAlignment="1">
      <alignment horizontal="justify" vertical="center"/>
    </xf>
    <xf numFmtId="0" fontId="14" fillId="6" borderId="12" xfId="0" applyFont="1" applyFill="1" applyBorder="1" applyAlignment="1" applyProtection="1">
      <alignment horizontal="left" vertical="center" wrapText="1"/>
      <protection locked="0"/>
    </xf>
    <xf numFmtId="0" fontId="14" fillId="6" borderId="13" xfId="0" applyFont="1" applyFill="1" applyBorder="1" applyAlignment="1" applyProtection="1">
      <alignment horizontal="left" vertical="center" wrapText="1"/>
      <protection locked="0"/>
    </xf>
    <xf numFmtId="9" fontId="14" fillId="6" borderId="2" xfId="40" applyFont="1" applyFill="1" applyBorder="1" applyAlignment="1" applyProtection="1">
      <alignment horizontal="left" vertical="center" wrapText="1"/>
      <protection locked="0"/>
    </xf>
    <xf numFmtId="9" fontId="0" fillId="0" borderId="0" xfId="40" applyFont="1" applyFill="1" applyAlignment="1">
      <alignment horizontal="center" vertical="center"/>
    </xf>
    <xf numFmtId="9" fontId="14" fillId="6" borderId="12" xfId="40" applyFont="1" applyFill="1" applyBorder="1" applyAlignment="1" applyProtection="1">
      <alignment horizontal="left" vertical="center" wrapText="1"/>
      <protection locked="0"/>
    </xf>
    <xf numFmtId="9" fontId="14" fillId="6" borderId="14" xfId="40" applyFont="1" applyFill="1" applyBorder="1" applyAlignment="1" applyProtection="1">
      <alignment horizontal="left" vertical="center" wrapText="1"/>
      <protection locked="0"/>
    </xf>
    <xf numFmtId="2" fontId="14" fillId="6" borderId="12" xfId="0" applyNumberFormat="1" applyFont="1" applyFill="1" applyBorder="1" applyAlignment="1" applyProtection="1">
      <alignment horizontal="left" vertical="center" wrapText="1"/>
      <protection locked="0"/>
    </xf>
    <xf numFmtId="2" fontId="0" fillId="0" borderId="0" xfId="0" applyNumberFormat="1" applyFill="1" applyAlignment="1">
      <alignment horizontal="center" vertical="center"/>
    </xf>
    <xf numFmtId="0" fontId="14" fillId="6" borderId="15" xfId="0" applyFont="1" applyFill="1" applyBorder="1" applyAlignment="1" applyProtection="1">
      <alignment horizontal="left" vertical="center" wrapText="1"/>
      <protection locked="0"/>
    </xf>
    <xf numFmtId="0" fontId="14" fillId="6" borderId="16" xfId="0" applyFont="1" applyFill="1" applyBorder="1" applyAlignment="1" applyProtection="1">
      <alignment horizontal="left" vertical="center" wrapText="1"/>
      <protection locked="0"/>
    </xf>
    <xf numFmtId="0" fontId="14" fillId="6" borderId="17" xfId="0" applyFont="1" applyFill="1" applyBorder="1" applyAlignment="1" applyProtection="1">
      <alignment horizontal="left" vertical="center" wrapText="1"/>
      <protection locked="0"/>
    </xf>
    <xf numFmtId="9" fontId="14" fillId="6" borderId="1" xfId="40" applyFont="1" applyFill="1" applyBorder="1" applyAlignment="1" applyProtection="1">
      <alignment horizontal="left" vertical="center" wrapText="1"/>
      <protection locked="0"/>
    </xf>
    <xf numFmtId="2" fontId="14" fillId="6" borderId="1" xfId="0" applyNumberFormat="1" applyFont="1" applyFill="1" applyBorder="1" applyAlignment="1" applyProtection="1">
      <alignment horizontal="left" vertical="center" wrapText="1"/>
      <protection locked="0"/>
    </xf>
    <xf numFmtId="9" fontId="3" fillId="2" borderId="9" xfId="40" applyFont="1" applyFill="1" applyBorder="1" applyAlignment="1">
      <alignment horizontal="center" vertical="center" wrapText="1"/>
    </xf>
    <xf numFmtId="9" fontId="1" fillId="2" borderId="9" xfId="40" applyFont="1" applyFill="1" applyBorder="1" applyAlignment="1">
      <alignment horizontal="center" vertical="center" wrapText="1"/>
    </xf>
    <xf numFmtId="9" fontId="27" fillId="2" borderId="9" xfId="40" applyFont="1" applyFill="1" applyBorder="1" applyAlignment="1">
      <alignment horizontal="center" vertical="center"/>
    </xf>
    <xf numFmtId="37" fontId="24" fillId="2" borderId="1" xfId="28" applyNumberFormat="1" applyFont="1" applyFill="1" applyBorder="1" applyAlignment="1">
      <alignment horizontal="center" vertical="center"/>
    </xf>
    <xf numFmtId="37" fontId="28" fillId="2" borderId="1" xfId="28" applyNumberFormat="1" applyFont="1" applyFill="1" applyBorder="1" applyAlignment="1">
      <alignment horizontal="center" vertical="center"/>
    </xf>
    <xf numFmtId="174" fontId="27" fillId="2" borderId="1" xfId="22" applyNumberFormat="1" applyFont="1" applyFill="1" applyBorder="1" applyAlignment="1">
      <alignment horizontal="center" vertical="center"/>
    </xf>
    <xf numFmtId="9" fontId="24" fillId="2" borderId="1" xfId="40" applyFont="1" applyFill="1" applyBorder="1" applyAlignment="1">
      <alignment horizontal="center" vertical="center"/>
    </xf>
    <xf numFmtId="9" fontId="28" fillId="2" borderId="1" xfId="40" applyFont="1" applyFill="1" applyBorder="1" applyAlignment="1">
      <alignment horizontal="right" vertical="center"/>
    </xf>
    <xf numFmtId="9" fontId="27" fillId="2" borderId="1" xfId="40" applyFont="1" applyFill="1" applyBorder="1" applyAlignment="1">
      <alignment horizontal="center" vertical="center"/>
    </xf>
    <xf numFmtId="2" fontId="24" fillId="2" borderId="1" xfId="28" applyNumberFormat="1" applyFont="1" applyFill="1" applyBorder="1" applyAlignment="1">
      <alignment horizontal="center" vertical="center"/>
    </xf>
    <xf numFmtId="2" fontId="28" fillId="2" borderId="1" xfId="0" applyNumberFormat="1" applyFont="1" applyFill="1" applyBorder="1" applyAlignment="1">
      <alignment horizontal="right" vertical="center"/>
    </xf>
    <xf numFmtId="2" fontId="27" fillId="2" borderId="1" xfId="22" applyNumberFormat="1" applyFont="1" applyFill="1" applyBorder="1" applyAlignment="1">
      <alignment horizontal="center" vertical="center"/>
    </xf>
    <xf numFmtId="2" fontId="27" fillId="2" borderId="1" xfId="0" applyNumberFormat="1" applyFont="1" applyFill="1" applyBorder="1" applyAlignment="1">
      <alignment horizontal="center" vertical="center"/>
    </xf>
    <xf numFmtId="9" fontId="3" fillId="2" borderId="1" xfId="40" applyFont="1" applyFill="1" applyBorder="1" applyAlignment="1">
      <alignment horizontal="center" vertical="center" wrapText="1"/>
    </xf>
    <xf numFmtId="9" fontId="1" fillId="2" borderId="1" xfId="40" applyFont="1" applyFill="1" applyBorder="1" applyAlignment="1">
      <alignment horizontal="center" vertical="center" wrapText="1"/>
    </xf>
    <xf numFmtId="37" fontId="24" fillId="2" borderId="3" xfId="28" applyNumberFormat="1" applyFont="1" applyFill="1" applyBorder="1" applyAlignment="1">
      <alignment horizontal="center" vertical="center"/>
    </xf>
    <xf numFmtId="3" fontId="3" fillId="2" borderId="18" xfId="0" applyNumberFormat="1" applyFont="1" applyFill="1" applyBorder="1" applyAlignment="1">
      <alignment horizontal="center" vertical="center" wrapText="1"/>
    </xf>
    <xf numFmtId="3" fontId="3" fillId="2" borderId="2" xfId="0" applyNumberFormat="1" applyFont="1" applyFill="1" applyBorder="1" applyAlignment="1">
      <alignment horizontal="center" vertical="center" wrapText="1"/>
    </xf>
    <xf numFmtId="3" fontId="1" fillId="2" borderId="2" xfId="0" applyNumberFormat="1" applyFont="1" applyFill="1" applyBorder="1" applyAlignment="1">
      <alignment horizontal="center" vertical="center" wrapText="1"/>
    </xf>
    <xf numFmtId="37" fontId="24" fillId="2" borderId="13" xfId="28" applyNumberFormat="1" applyFont="1" applyFill="1" applyBorder="1" applyAlignment="1">
      <alignment horizontal="center" vertical="center"/>
    </xf>
    <xf numFmtId="3" fontId="3" fillId="2" borderId="12" xfId="0" applyNumberFormat="1" applyFont="1" applyFill="1" applyBorder="1" applyAlignment="1">
      <alignment horizontal="center" vertical="center" wrapText="1"/>
    </xf>
    <xf numFmtId="3" fontId="3" fillId="2" borderId="1" xfId="0" applyNumberFormat="1" applyFont="1" applyFill="1" applyBorder="1" applyAlignment="1">
      <alignment horizontal="center" vertical="center" wrapText="1"/>
    </xf>
    <xf numFmtId="0" fontId="28" fillId="2" borderId="1" xfId="0" applyFont="1" applyFill="1" applyBorder="1" applyAlignment="1">
      <alignment horizontal="right" vertical="center"/>
    </xf>
    <xf numFmtId="169" fontId="28" fillId="2" borderId="1" xfId="0" applyNumberFormat="1" applyFont="1" applyFill="1" applyBorder="1" applyAlignment="1">
      <alignment horizontal="right" vertical="center"/>
    </xf>
    <xf numFmtId="3" fontId="3" fillId="2" borderId="12" xfId="29" applyNumberFormat="1" applyFont="1" applyFill="1" applyBorder="1" applyAlignment="1">
      <alignment horizontal="center" vertical="center" wrapText="1"/>
    </xf>
    <xf numFmtId="3" fontId="1" fillId="2" borderId="1" xfId="29" applyNumberFormat="1" applyFont="1" applyFill="1" applyBorder="1" applyAlignment="1">
      <alignment horizontal="center" vertical="center" wrapText="1"/>
    </xf>
    <xf numFmtId="37" fontId="24" fillId="2" borderId="2" xfId="28" applyNumberFormat="1" applyFont="1" applyFill="1" applyBorder="1" applyAlignment="1">
      <alignment horizontal="center" vertical="center"/>
    </xf>
    <xf numFmtId="174" fontId="29" fillId="2" borderId="1" xfId="22" applyNumberFormat="1" applyFont="1" applyFill="1" applyBorder="1" applyAlignment="1">
      <alignment horizontal="center" vertical="center"/>
    </xf>
    <xf numFmtId="37" fontId="24" fillId="2" borderId="8" xfId="28" applyNumberFormat="1" applyFont="1" applyFill="1" applyBorder="1" applyAlignment="1">
      <alignment horizontal="center" vertical="center"/>
    </xf>
    <xf numFmtId="174" fontId="29" fillId="2" borderId="8" xfId="22" applyNumberFormat="1" applyFont="1" applyFill="1" applyBorder="1" applyAlignment="1">
      <alignment horizontal="center" vertical="center"/>
    </xf>
    <xf numFmtId="9" fontId="24" fillId="2" borderId="2" xfId="40" applyFont="1" applyFill="1" applyBorder="1" applyAlignment="1">
      <alignment horizontal="center" vertical="center"/>
    </xf>
    <xf numFmtId="170" fontId="24" fillId="2" borderId="2" xfId="40" applyNumberFormat="1" applyFont="1" applyFill="1" applyBorder="1" applyAlignment="1">
      <alignment horizontal="center" vertical="center"/>
    </xf>
    <xf numFmtId="9" fontId="29" fillId="2" borderId="2" xfId="40" applyFont="1" applyFill="1" applyBorder="1" applyAlignment="1">
      <alignment horizontal="center" vertical="center"/>
    </xf>
    <xf numFmtId="37" fontId="29" fillId="0" borderId="0" xfId="0" applyNumberFormat="1" applyFont="1" applyFill="1" applyAlignment="1">
      <alignment horizontal="center" vertical="center"/>
    </xf>
    <xf numFmtId="37" fontId="3" fillId="2" borderId="1" xfId="29" applyNumberFormat="1" applyFont="1" applyFill="1" applyBorder="1" applyAlignment="1">
      <alignment horizontal="center" vertical="center"/>
    </xf>
    <xf numFmtId="9" fontId="29" fillId="2" borderId="1" xfId="40" applyFont="1" applyFill="1" applyBorder="1" applyAlignment="1">
      <alignment horizontal="center" vertical="center"/>
    </xf>
    <xf numFmtId="9" fontId="3" fillId="0" borderId="2" xfId="40" applyFont="1" applyFill="1" applyBorder="1" applyAlignment="1">
      <alignment horizontal="center" vertical="center" wrapText="1"/>
    </xf>
    <xf numFmtId="9" fontId="1" fillId="0" borderId="2" xfId="40" applyFont="1" applyFill="1" applyBorder="1" applyAlignment="1">
      <alignment horizontal="center" vertical="center" wrapText="1"/>
    </xf>
    <xf numFmtId="9" fontId="27" fillId="0" borderId="2" xfId="40" applyFont="1" applyFill="1" applyBorder="1" applyAlignment="1">
      <alignment horizontal="center" vertical="center"/>
    </xf>
    <xf numFmtId="37" fontId="29" fillId="0" borderId="1" xfId="0" applyNumberFormat="1" applyFont="1" applyFill="1" applyBorder="1" applyAlignment="1">
      <alignment horizontal="center" vertical="center"/>
    </xf>
    <xf numFmtId="174" fontId="27" fillId="0" borderId="1" xfId="22" applyNumberFormat="1" applyFont="1" applyFill="1" applyBorder="1" applyAlignment="1">
      <alignment horizontal="center" vertical="center"/>
    </xf>
    <xf numFmtId="9" fontId="3" fillId="0" borderId="9" xfId="40" applyFont="1" applyFill="1" applyBorder="1" applyAlignment="1">
      <alignment horizontal="center" vertical="center" wrapText="1"/>
    </xf>
    <xf numFmtId="37" fontId="29" fillId="0" borderId="9" xfId="0" applyNumberFormat="1" applyFont="1" applyFill="1" applyBorder="1" applyAlignment="1">
      <alignment horizontal="center" vertical="center"/>
    </xf>
    <xf numFmtId="3" fontId="1" fillId="2" borderId="9" xfId="29" applyNumberFormat="1" applyFont="1" applyFill="1" applyBorder="1" applyAlignment="1">
      <alignment horizontal="center" vertical="center" wrapText="1"/>
    </xf>
    <xf numFmtId="174" fontId="27" fillId="2" borderId="1" xfId="0" applyNumberFormat="1" applyFont="1" applyFill="1" applyBorder="1" applyAlignment="1">
      <alignment horizontal="center"/>
    </xf>
    <xf numFmtId="3" fontId="3" fillId="7" borderId="8" xfId="0" applyNumberFormat="1" applyFont="1" applyFill="1" applyBorder="1" applyAlignment="1">
      <alignment horizontal="center" vertical="center" wrapText="1"/>
    </xf>
    <xf numFmtId="0" fontId="12" fillId="4" borderId="3" xfId="35" applyFont="1" applyFill="1" applyBorder="1" applyAlignment="1">
      <alignment horizontal="center" vertical="center" textRotation="180" wrapText="1"/>
      <protection/>
    </xf>
    <xf numFmtId="10" fontId="1" fillId="4" borderId="3" xfId="35" applyNumberFormat="1" applyFont="1" applyFill="1" applyBorder="1" applyAlignment="1">
      <alignment horizontal="center" vertical="center" wrapText="1"/>
      <protection/>
    </xf>
    <xf numFmtId="170" fontId="20" fillId="6" borderId="8" xfId="0" applyNumberFormat="1" applyFont="1" applyFill="1" applyBorder="1" applyAlignment="1">
      <alignment vertical="center"/>
    </xf>
    <xf numFmtId="170" fontId="21" fillId="2" borderId="8" xfId="0" applyNumberFormat="1" applyFont="1" applyFill="1" applyBorder="1" applyAlignment="1">
      <alignment horizontal="center" vertical="center"/>
    </xf>
    <xf numFmtId="170" fontId="31" fillId="6" borderId="19" xfId="0" applyNumberFormat="1" applyFont="1" applyFill="1" applyBorder="1" applyAlignment="1">
      <alignment vertical="center"/>
    </xf>
    <xf numFmtId="9" fontId="11" fillId="2" borderId="2" xfId="43" applyFont="1" applyFill="1" applyBorder="1" applyAlignment="1">
      <alignment horizontal="center" vertical="center"/>
    </xf>
    <xf numFmtId="9" fontId="11" fillId="2" borderId="8" xfId="43" applyFont="1" applyFill="1" applyBorder="1" applyAlignment="1">
      <alignment horizontal="center" vertical="center"/>
    </xf>
    <xf numFmtId="170" fontId="31" fillId="0" borderId="8" xfId="0" applyNumberFormat="1" applyFont="1" applyFill="1" applyBorder="1" applyAlignment="1">
      <alignment horizontal="center" vertical="center"/>
    </xf>
    <xf numFmtId="170" fontId="3" fillId="4" borderId="20" xfId="43" applyNumberFormat="1" applyFont="1" applyFill="1" applyBorder="1" applyAlignment="1">
      <alignment horizontal="center" vertical="center" wrapText="1"/>
    </xf>
    <xf numFmtId="0" fontId="3" fillId="4" borderId="21" xfId="35" applyFont="1" applyFill="1" applyBorder="1" applyAlignment="1">
      <alignment horizontal="center" vertical="center" wrapText="1"/>
      <protection/>
    </xf>
    <xf numFmtId="170" fontId="31" fillId="0" borderId="1" xfId="0" applyNumberFormat="1" applyFont="1" applyFill="1" applyBorder="1" applyAlignment="1">
      <alignment horizontal="center" vertical="center"/>
    </xf>
    <xf numFmtId="10" fontId="32" fillId="0" borderId="8" xfId="35" applyNumberFormat="1" applyFont="1" applyFill="1" applyBorder="1" applyAlignment="1">
      <alignment horizontal="center" vertical="center" wrapText="1"/>
      <protection/>
    </xf>
    <xf numFmtId="170" fontId="31" fillId="0" borderId="1" xfId="0" applyNumberFormat="1" applyFont="1" applyFill="1" applyBorder="1" applyAlignment="1">
      <alignment vertical="center"/>
    </xf>
    <xf numFmtId="170" fontId="31" fillId="0" borderId="2" xfId="0" applyNumberFormat="1" applyFont="1" applyFill="1" applyBorder="1" applyAlignment="1">
      <alignment vertical="center"/>
    </xf>
    <xf numFmtId="0" fontId="7" fillId="0" borderId="22" xfId="0" applyFont="1" applyBorder="1" applyAlignment="1">
      <alignment horizontal="center" vertical="center"/>
    </xf>
    <xf numFmtId="0" fontId="7" fillId="0" borderId="2" xfId="0" applyFont="1" applyBorder="1" applyAlignment="1">
      <alignment horizontal="justify" vertical="center" wrapText="1"/>
    </xf>
    <xf numFmtId="0" fontId="7" fillId="0" borderId="2" xfId="0" applyFont="1" applyBorder="1" applyAlignment="1">
      <alignment horizontal="center" vertical="center"/>
    </xf>
    <xf numFmtId="9" fontId="7" fillId="0" borderId="10" xfId="40" applyFont="1" applyBorder="1" applyAlignment="1">
      <alignment horizontal="center" vertical="center"/>
    </xf>
    <xf numFmtId="9" fontId="7" fillId="0" borderId="10" xfId="40" applyFont="1" applyBorder="1" applyAlignment="1">
      <alignment horizontal="left" vertical="center"/>
    </xf>
    <xf numFmtId="170" fontId="31" fillId="0" borderId="9" xfId="0" applyNumberFormat="1" applyFont="1" applyFill="1" applyBorder="1" applyAlignment="1">
      <alignment horizontal="center" vertical="center"/>
    </xf>
    <xf numFmtId="170" fontId="32" fillId="0" borderId="8" xfId="35" applyNumberFormat="1" applyFont="1" applyFill="1" applyBorder="1" applyAlignment="1">
      <alignment horizontal="center" vertical="center" wrapText="1"/>
      <protection/>
    </xf>
    <xf numFmtId="170" fontId="32" fillId="0" borderId="8" xfId="35" applyNumberFormat="1" applyFont="1" applyFill="1" applyBorder="1" applyAlignment="1">
      <alignment horizontal="right" vertical="center" wrapText="1"/>
      <protection/>
    </xf>
    <xf numFmtId="170" fontId="31" fillId="0" borderId="8" xfId="0" applyNumberFormat="1" applyFont="1" applyFill="1" applyBorder="1" applyAlignment="1">
      <alignment horizontal="right" vertical="center"/>
    </xf>
    <xf numFmtId="2" fontId="27" fillId="2" borderId="9" xfId="40" applyNumberFormat="1" applyFont="1" applyFill="1" applyBorder="1" applyAlignment="1">
      <alignment horizontal="center" vertical="center"/>
    </xf>
    <xf numFmtId="175" fontId="27" fillId="2" borderId="9" xfId="40" applyNumberFormat="1" applyFont="1" applyFill="1" applyBorder="1" applyAlignment="1">
      <alignment horizontal="center" vertical="center"/>
    </xf>
    <xf numFmtId="1" fontId="27" fillId="2" borderId="9" xfId="40" applyNumberFormat="1" applyFont="1" applyFill="1" applyBorder="1" applyAlignment="1">
      <alignment horizontal="center" vertical="center"/>
    </xf>
    <xf numFmtId="2" fontId="27" fillId="2" borderId="1" xfId="40" applyNumberFormat="1" applyFont="1" applyFill="1" applyBorder="1" applyAlignment="1">
      <alignment horizontal="center" vertical="center"/>
    </xf>
    <xf numFmtId="1" fontId="27" fillId="2" borderId="1" xfId="40" applyNumberFormat="1" applyFont="1" applyFill="1" applyBorder="1" applyAlignment="1">
      <alignment horizontal="center" vertical="center"/>
    </xf>
    <xf numFmtId="10" fontId="32" fillId="0" borderId="8" xfId="35" applyNumberFormat="1" applyFont="1" applyFill="1" applyBorder="1" applyAlignment="1">
      <alignment horizontal="right" vertical="center" wrapText="1"/>
      <protection/>
    </xf>
    <xf numFmtId="9" fontId="33" fillId="2" borderId="9" xfId="40" applyFont="1" applyFill="1" applyBorder="1" applyAlignment="1">
      <alignment horizontal="center" vertical="center"/>
    </xf>
    <xf numFmtId="9" fontId="33" fillId="2" borderId="8" xfId="40" applyFont="1" applyFill="1" applyBorder="1" applyAlignment="1">
      <alignment horizontal="center" vertical="center"/>
    </xf>
    <xf numFmtId="9" fontId="33" fillId="2" borderId="20" xfId="40" applyFont="1" applyFill="1" applyBorder="1" applyAlignment="1">
      <alignment horizontal="center" vertical="center"/>
    </xf>
    <xf numFmtId="174" fontId="27" fillId="2" borderId="8" xfId="22" applyNumberFormat="1" applyFont="1" applyFill="1" applyBorder="1" applyAlignment="1">
      <alignment horizontal="center" vertical="center"/>
    </xf>
    <xf numFmtId="9" fontId="7" fillId="0" borderId="10" xfId="40" applyFont="1" applyBorder="1" applyAlignment="1">
      <alignment vertical="center"/>
    </xf>
    <xf numFmtId="170" fontId="33" fillId="2" borderId="9" xfId="40" applyNumberFormat="1" applyFont="1" applyFill="1" applyBorder="1" applyAlignment="1">
      <alignment horizontal="center" vertical="center"/>
    </xf>
    <xf numFmtId="9" fontId="3" fillId="4" borderId="20" xfId="43" applyNumberFormat="1" applyFont="1" applyFill="1" applyBorder="1" applyAlignment="1">
      <alignment horizontal="center" vertical="center" wrapText="1"/>
    </xf>
    <xf numFmtId="170" fontId="33" fillId="2" borderId="8" xfId="40" applyNumberFormat="1" applyFont="1" applyFill="1" applyBorder="1" applyAlignment="1">
      <alignment horizontal="center" vertical="center"/>
    </xf>
    <xf numFmtId="170" fontId="7" fillId="0" borderId="10" xfId="40" applyNumberFormat="1" applyFont="1" applyBorder="1" applyAlignment="1">
      <alignment vertical="center"/>
    </xf>
    <xf numFmtId="0" fontId="3" fillId="4" borderId="3" xfId="35" applyFont="1" applyFill="1" applyBorder="1" applyAlignment="1">
      <alignment horizontal="center" vertical="center" wrapText="1"/>
      <protection/>
    </xf>
    <xf numFmtId="10" fontId="7" fillId="0" borderId="10" xfId="40" applyNumberFormat="1" applyFont="1" applyBorder="1" applyAlignment="1">
      <alignment vertical="center"/>
    </xf>
    <xf numFmtId="10" fontId="33" fillId="2" borderId="9" xfId="40" applyNumberFormat="1" applyFont="1" applyFill="1" applyBorder="1" applyAlignment="1">
      <alignment horizontal="center" vertical="center"/>
    </xf>
    <xf numFmtId="9" fontId="34" fillId="2" borderId="8" xfId="35" applyNumberFormat="1" applyFont="1" applyFill="1" applyBorder="1" applyAlignment="1">
      <alignment horizontal="center" vertical="center" wrapText="1"/>
      <protection/>
    </xf>
    <xf numFmtId="170" fontId="31" fillId="0" borderId="20" xfId="0" applyNumberFormat="1" applyFont="1" applyFill="1" applyBorder="1" applyAlignment="1">
      <alignment vertical="center"/>
    </xf>
    <xf numFmtId="10" fontId="32" fillId="0" borderId="8" xfId="35" applyNumberFormat="1" applyFont="1" applyFill="1" applyBorder="1" applyAlignment="1">
      <alignment vertical="center" wrapText="1"/>
      <protection/>
    </xf>
    <xf numFmtId="170" fontId="32" fillId="0" borderId="8" xfId="35" applyNumberFormat="1" applyFont="1" applyFill="1" applyBorder="1" applyAlignment="1">
      <alignment vertical="center" wrapText="1"/>
      <protection/>
    </xf>
    <xf numFmtId="170" fontId="21" fillId="0" borderId="8" xfId="0" applyNumberFormat="1" applyFont="1" applyFill="1" applyBorder="1" applyAlignment="1">
      <alignment horizontal="center" vertical="center"/>
    </xf>
    <xf numFmtId="0" fontId="4" fillId="0"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1" xfId="0" applyFont="1" applyFill="1" applyBorder="1" applyAlignment="1">
      <alignment horizontal="center" vertical="center" wrapText="1"/>
    </xf>
    <xf numFmtId="9" fontId="28" fillId="2" borderId="1" xfId="40" applyFont="1" applyFill="1" applyBorder="1" applyAlignment="1">
      <alignment horizontal="center" vertical="center"/>
    </xf>
    <xf numFmtId="0" fontId="28" fillId="2" borderId="1" xfId="0" applyFont="1" applyFill="1" applyBorder="1" applyAlignment="1">
      <alignment horizontal="center" vertical="center"/>
    </xf>
    <xf numFmtId="176" fontId="3" fillId="2" borderId="12" xfId="29" applyNumberFormat="1" applyFont="1" applyFill="1" applyBorder="1" applyAlignment="1">
      <alignment horizontal="center" vertical="center" wrapText="1"/>
    </xf>
    <xf numFmtId="2" fontId="28" fillId="2" borderId="1" xfId="0" applyNumberFormat="1" applyFont="1" applyFill="1" applyBorder="1" applyAlignment="1">
      <alignment horizontal="center" vertical="center"/>
    </xf>
    <xf numFmtId="170" fontId="24" fillId="2" borderId="1" xfId="40" applyNumberFormat="1" applyFont="1" applyFill="1" applyBorder="1" applyAlignment="1">
      <alignment horizontal="center" vertical="center"/>
    </xf>
    <xf numFmtId="170" fontId="27" fillId="2" borderId="9" xfId="40" applyNumberFormat="1" applyFont="1" applyFill="1" applyBorder="1" applyAlignment="1">
      <alignment horizontal="center" vertical="center"/>
    </xf>
    <xf numFmtId="170" fontId="27" fillId="2" borderId="1" xfId="40" applyNumberFormat="1" applyFont="1" applyFill="1" applyBorder="1" applyAlignment="1">
      <alignment horizontal="center" vertical="center"/>
    </xf>
    <xf numFmtId="0" fontId="9" fillId="0" borderId="5" xfId="0" applyFont="1" applyFill="1" applyBorder="1" applyAlignment="1">
      <alignment horizontal="right" vertical="center"/>
    </xf>
    <xf numFmtId="0" fontId="6" fillId="0" borderId="5" xfId="0" applyFont="1" applyFill="1" applyBorder="1" applyAlignment="1">
      <alignment horizontal="right" vertical="center"/>
    </xf>
    <xf numFmtId="0" fontId="6" fillId="0" borderId="23" xfId="0" applyFont="1" applyFill="1" applyBorder="1" applyAlignment="1">
      <alignment horizontal="right" vertical="center"/>
    </xf>
    <xf numFmtId="0" fontId="6" fillId="0" borderId="24" xfId="0" applyFont="1" applyFill="1" applyBorder="1" applyAlignment="1">
      <alignment horizontal="right" vertical="center"/>
    </xf>
    <xf numFmtId="0" fontId="26" fillId="0" borderId="25" xfId="0" applyFont="1" applyFill="1" applyBorder="1" applyAlignment="1">
      <alignment horizontal="center"/>
    </xf>
    <xf numFmtId="0" fontId="26" fillId="0" borderId="26" xfId="0" applyFont="1" applyFill="1" applyBorder="1" applyAlignment="1">
      <alignment horizontal="center"/>
    </xf>
    <xf numFmtId="0" fontId="26" fillId="0" borderId="27" xfId="0" applyFont="1" applyFill="1" applyBorder="1" applyAlignment="1">
      <alignment horizontal="center"/>
    </xf>
    <xf numFmtId="0" fontId="26" fillId="0" borderId="6" xfId="0" applyFont="1" applyFill="1" applyBorder="1" applyAlignment="1">
      <alignment horizontal="center"/>
    </xf>
    <xf numFmtId="0" fontId="26" fillId="0" borderId="0" xfId="0" applyFont="1" applyFill="1" applyBorder="1" applyAlignment="1">
      <alignment horizontal="center"/>
    </xf>
    <xf numFmtId="0" fontId="26" fillId="0" borderId="28" xfId="0" applyFont="1" applyFill="1" applyBorder="1" applyAlignment="1">
      <alignment horizontal="center"/>
    </xf>
    <xf numFmtId="0" fontId="5" fillId="6" borderId="22"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9" fillId="6" borderId="2" xfId="0" applyFont="1" applyFill="1" applyBorder="1" applyAlignment="1">
      <alignment horizontal="center" vertical="center" wrapText="1"/>
    </xf>
    <xf numFmtId="0" fontId="9" fillId="6" borderId="29"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9" fillId="6" borderId="30" xfId="0" applyFont="1" applyFill="1" applyBorder="1" applyAlignment="1">
      <alignment horizontal="center" vertical="center" wrapText="1"/>
    </xf>
    <xf numFmtId="0" fontId="10" fillId="2" borderId="31" xfId="0" applyFont="1" applyFill="1" applyBorder="1" applyAlignment="1">
      <alignment vertical="center" wrapText="1"/>
    </xf>
    <xf numFmtId="0" fontId="10" fillId="2" borderId="23" xfId="0" applyFont="1" applyFill="1" applyBorder="1" applyAlignment="1">
      <alignment vertical="center" wrapText="1"/>
    </xf>
    <xf numFmtId="0" fontId="10" fillId="2" borderId="24" xfId="0" applyFont="1" applyFill="1" applyBorder="1" applyAlignment="1">
      <alignment vertical="center" wrapText="1"/>
    </xf>
    <xf numFmtId="0" fontId="9" fillId="6" borderId="32" xfId="0" applyFont="1" applyFill="1" applyBorder="1" applyAlignment="1">
      <alignment horizontal="center" vertical="center" wrapText="1"/>
    </xf>
    <xf numFmtId="0" fontId="9" fillId="6" borderId="33" xfId="0" applyFont="1" applyFill="1" applyBorder="1" applyAlignment="1">
      <alignment horizontal="center" vertical="center" wrapText="1"/>
    </xf>
    <xf numFmtId="0" fontId="9" fillId="6" borderId="8" xfId="0" applyFont="1" applyFill="1" applyBorder="1" applyAlignment="1">
      <alignment horizontal="center" vertical="center" wrapText="1"/>
    </xf>
    <xf numFmtId="0" fontId="10" fillId="2" borderId="34" xfId="0" applyFont="1" applyFill="1" applyBorder="1" applyAlignment="1">
      <alignment vertical="center" wrapText="1"/>
    </xf>
    <xf numFmtId="0" fontId="10" fillId="2" borderId="35" xfId="0" applyFont="1" applyFill="1" applyBorder="1" applyAlignment="1">
      <alignment vertical="center" wrapText="1"/>
    </xf>
    <xf numFmtId="0" fontId="10" fillId="2" borderId="36" xfId="0" applyFont="1" applyFill="1" applyBorder="1" applyAlignment="1">
      <alignment vertical="center" wrapText="1"/>
    </xf>
    <xf numFmtId="0" fontId="5" fillId="6" borderId="2" xfId="0" applyFont="1" applyFill="1" applyBorder="1" applyAlignment="1" applyProtection="1">
      <alignment horizontal="center" vertical="center" wrapText="1"/>
      <protection locked="0"/>
    </xf>
    <xf numFmtId="0" fontId="5" fillId="6" borderId="1" xfId="0" applyFont="1" applyFill="1" applyBorder="1" applyAlignment="1" applyProtection="1">
      <alignment horizontal="center" vertical="center" wrapText="1"/>
      <protection locked="0"/>
    </xf>
    <xf numFmtId="0" fontId="5" fillId="6" borderId="8" xfId="0" applyFont="1" applyFill="1" applyBorder="1" applyAlignment="1" applyProtection="1">
      <alignment horizontal="center" vertical="center" wrapText="1"/>
      <protection locked="0"/>
    </xf>
    <xf numFmtId="0" fontId="5" fillId="6" borderId="1" xfId="0" applyFont="1" applyFill="1" applyBorder="1" applyAlignment="1">
      <alignment horizontal="center" vertical="center"/>
    </xf>
    <xf numFmtId="0" fontId="5" fillId="6" borderId="1" xfId="0" applyFont="1" applyFill="1" applyBorder="1" applyAlignment="1">
      <alignment horizontal="center" vertical="center" wrapText="1"/>
    </xf>
    <xf numFmtId="0" fontId="5" fillId="6" borderId="8" xfId="0" applyFont="1" applyFill="1" applyBorder="1" applyAlignment="1">
      <alignment horizontal="center" vertical="center" wrapText="1"/>
    </xf>
    <xf numFmtId="0" fontId="5" fillId="6" borderId="29" xfId="0" applyFont="1" applyFill="1" applyBorder="1" applyAlignment="1" applyProtection="1">
      <alignment horizontal="center" vertical="center" wrapText="1"/>
      <protection locked="0"/>
    </xf>
    <xf numFmtId="0" fontId="5" fillId="6" borderId="30" xfId="0" applyFont="1" applyFill="1" applyBorder="1" applyAlignment="1" applyProtection="1">
      <alignment horizontal="center" vertical="center" wrapText="1"/>
      <protection locked="0"/>
    </xf>
    <xf numFmtId="0" fontId="5" fillId="6" borderId="37" xfId="0" applyFont="1" applyFill="1" applyBorder="1" applyAlignment="1" applyProtection="1">
      <alignment horizontal="center" vertical="center" wrapText="1"/>
      <protection locked="0"/>
    </xf>
    <xf numFmtId="0" fontId="5" fillId="6" borderId="34" xfId="0" applyFont="1" applyFill="1" applyBorder="1" applyAlignment="1">
      <alignment horizontal="center" vertical="center"/>
    </xf>
    <xf numFmtId="0" fontId="5" fillId="6" borderId="35" xfId="0" applyFont="1" applyFill="1" applyBorder="1" applyAlignment="1">
      <alignment horizontal="center" vertical="center"/>
    </xf>
    <xf numFmtId="0" fontId="5" fillId="6" borderId="12" xfId="0" applyFont="1" applyFill="1" applyBorder="1" applyAlignment="1">
      <alignment horizontal="center" vertical="center"/>
    </xf>
    <xf numFmtId="0" fontId="5" fillId="6" borderId="32" xfId="0" applyFont="1" applyFill="1" applyBorder="1" applyAlignment="1">
      <alignment horizontal="center" vertical="center" wrapText="1"/>
    </xf>
    <xf numFmtId="0" fontId="5" fillId="6" borderId="33" xfId="0" applyFont="1" applyFill="1" applyBorder="1" applyAlignment="1">
      <alignment horizontal="center" vertical="center" wrapText="1"/>
    </xf>
    <xf numFmtId="0" fontId="17" fillId="0" borderId="38" xfId="0" applyFont="1" applyFill="1" applyBorder="1" applyAlignment="1">
      <alignment horizontal="justify" vertical="center" wrapText="1"/>
    </xf>
    <xf numFmtId="0" fontId="17" fillId="0" borderId="10" xfId="0" applyFont="1" applyFill="1" applyBorder="1" applyAlignment="1">
      <alignment horizontal="justify" vertical="center" wrapText="1"/>
    </xf>
    <xf numFmtId="0" fontId="17" fillId="0" borderId="20" xfId="0" applyFont="1" applyFill="1" applyBorder="1" applyAlignment="1">
      <alignment horizontal="justify" vertical="center" wrapText="1"/>
    </xf>
    <xf numFmtId="0" fontId="17" fillId="0" borderId="39" xfId="0" applyFont="1" applyFill="1" applyBorder="1" applyAlignment="1">
      <alignment horizontal="justify" vertical="center" wrapText="1"/>
    </xf>
    <xf numFmtId="0" fontId="17" fillId="0" borderId="40" xfId="0" applyFont="1" applyFill="1" applyBorder="1" applyAlignment="1">
      <alignment horizontal="justify" vertical="center" wrapText="1"/>
    </xf>
    <xf numFmtId="0" fontId="17" fillId="0" borderId="21" xfId="0" applyFont="1" applyFill="1" applyBorder="1" applyAlignment="1">
      <alignment horizontal="justify" vertical="center" wrapText="1"/>
    </xf>
    <xf numFmtId="0" fontId="17" fillId="2" borderId="38" xfId="0" applyFont="1" applyFill="1" applyBorder="1" applyAlignment="1">
      <alignment horizontal="justify" vertical="center" wrapText="1"/>
    </xf>
    <xf numFmtId="0" fontId="17" fillId="2" borderId="10" xfId="0" applyFont="1" applyFill="1" applyBorder="1" applyAlignment="1">
      <alignment horizontal="justify" vertical="center" wrapText="1"/>
    </xf>
    <xf numFmtId="0" fontId="17" fillId="2" borderId="20" xfId="0" applyFont="1" applyFill="1" applyBorder="1" applyAlignment="1">
      <alignment horizontal="justify" vertical="center" wrapText="1"/>
    </xf>
    <xf numFmtId="0" fontId="17" fillId="2" borderId="38"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7" fillId="2" borderId="20" xfId="0" applyFont="1" applyFill="1" applyBorder="1" applyAlignment="1">
      <alignment horizontal="center" vertical="center" wrapText="1"/>
    </xf>
    <xf numFmtId="0" fontId="0" fillId="0" borderId="22" xfId="0" applyFill="1" applyBorder="1" applyAlignment="1">
      <alignment horizontal="center"/>
    </xf>
    <xf numFmtId="0" fontId="0" fillId="0" borderId="2" xfId="0" applyFill="1" applyBorder="1" applyAlignment="1">
      <alignment horizontal="center"/>
    </xf>
    <xf numFmtId="0" fontId="0" fillId="0" borderId="32" xfId="0" applyFill="1" applyBorder="1" applyAlignment="1">
      <alignment horizontal="center"/>
    </xf>
    <xf numFmtId="0" fontId="0" fillId="0" borderId="1" xfId="0" applyFill="1" applyBorder="1" applyAlignment="1">
      <alignment horizontal="center"/>
    </xf>
    <xf numFmtId="0" fontId="0" fillId="0" borderId="33" xfId="0" applyFill="1" applyBorder="1" applyAlignment="1">
      <alignment horizontal="center"/>
    </xf>
    <xf numFmtId="0" fontId="0" fillId="0" borderId="8" xfId="0" applyFill="1" applyBorder="1" applyAlignment="1">
      <alignment horizontal="center"/>
    </xf>
    <xf numFmtId="0" fontId="9" fillId="6" borderId="34" xfId="0" applyFont="1" applyFill="1" applyBorder="1" applyAlignment="1">
      <alignment horizontal="center" vertical="center" wrapText="1"/>
    </xf>
    <xf numFmtId="0" fontId="9" fillId="6" borderId="35" xfId="0" applyFont="1" applyFill="1" applyBorder="1" applyAlignment="1">
      <alignment horizontal="center" vertical="center" wrapText="1"/>
    </xf>
    <xf numFmtId="0" fontId="9" fillId="6" borderId="36" xfId="0" applyFont="1" applyFill="1" applyBorder="1" applyAlignment="1">
      <alignment horizontal="center" vertical="center" wrapText="1"/>
    </xf>
    <xf numFmtId="0" fontId="9" fillId="6" borderId="31" xfId="0" applyFont="1" applyFill="1" applyBorder="1" applyAlignment="1">
      <alignment horizontal="center" vertical="center" wrapText="1"/>
    </xf>
    <xf numFmtId="0" fontId="9" fillId="6" borderId="23" xfId="0" applyFont="1" applyFill="1" applyBorder="1" applyAlignment="1">
      <alignment horizontal="center" vertical="center" wrapText="1"/>
    </xf>
    <xf numFmtId="0" fontId="9" fillId="6" borderId="24" xfId="0" applyFont="1" applyFill="1" applyBorder="1" applyAlignment="1">
      <alignment horizontal="center" vertical="center" wrapText="1"/>
    </xf>
    <xf numFmtId="0" fontId="9" fillId="6" borderId="41" xfId="0" applyFont="1" applyFill="1" applyBorder="1" applyAlignment="1">
      <alignment horizontal="center" vertical="center" wrapText="1"/>
    </xf>
    <xf numFmtId="0" fontId="9" fillId="6" borderId="42" xfId="0" applyFont="1" applyFill="1" applyBorder="1" applyAlignment="1">
      <alignment horizontal="center" vertical="center" wrapText="1"/>
    </xf>
    <xf numFmtId="0" fontId="9" fillId="6" borderId="43" xfId="0" applyFont="1" applyFill="1" applyBorder="1" applyAlignment="1">
      <alignment horizontal="center" vertical="center" wrapText="1"/>
    </xf>
    <xf numFmtId="0" fontId="5" fillId="6" borderId="44" xfId="0" applyFont="1" applyFill="1" applyBorder="1" applyAlignment="1">
      <alignment horizontal="center" vertical="center" wrapText="1"/>
    </xf>
    <xf numFmtId="0" fontId="5" fillId="6" borderId="45" xfId="0" applyFont="1" applyFill="1" applyBorder="1" applyAlignment="1">
      <alignment horizontal="center" vertical="center" wrapText="1"/>
    </xf>
    <xf numFmtId="0" fontId="5" fillId="6" borderId="46" xfId="0" applyFont="1" applyFill="1" applyBorder="1" applyAlignment="1">
      <alignment horizontal="center" vertical="center" wrapText="1"/>
    </xf>
    <xf numFmtId="0" fontId="5" fillId="6" borderId="29" xfId="0" applyFont="1" applyFill="1" applyBorder="1" applyAlignment="1">
      <alignment horizontal="center" vertical="center" wrapText="1"/>
    </xf>
    <xf numFmtId="0" fontId="5" fillId="6" borderId="30" xfId="0" applyFont="1" applyFill="1" applyBorder="1" applyAlignment="1">
      <alignment horizontal="center" vertical="center" wrapText="1"/>
    </xf>
    <xf numFmtId="0" fontId="5" fillId="6" borderId="37" xfId="0" applyFont="1" applyFill="1" applyBorder="1" applyAlignment="1">
      <alignment horizontal="center" vertical="center" wrapText="1"/>
    </xf>
    <xf numFmtId="0" fontId="5" fillId="6" borderId="8" xfId="0" applyFont="1" applyFill="1" applyBorder="1" applyAlignment="1">
      <alignment horizontal="center"/>
    </xf>
    <xf numFmtId="0" fontId="5" fillId="6" borderId="41" xfId="0" applyFont="1" applyFill="1" applyBorder="1" applyAlignment="1">
      <alignment horizontal="center" vertical="center"/>
    </xf>
    <xf numFmtId="0" fontId="5" fillId="6" borderId="42" xfId="0" applyFont="1" applyFill="1" applyBorder="1" applyAlignment="1">
      <alignment horizontal="center" vertical="center"/>
    </xf>
    <xf numFmtId="0" fontId="5" fillId="6" borderId="18" xfId="0" applyFont="1" applyFill="1" applyBorder="1" applyAlignment="1">
      <alignment horizontal="center" vertical="center"/>
    </xf>
    <xf numFmtId="0" fontId="17" fillId="0" borderId="47" xfId="0" applyFont="1" applyFill="1" applyBorder="1" applyAlignment="1">
      <alignment horizontal="justify" vertical="center" wrapText="1"/>
    </xf>
    <xf numFmtId="0" fontId="17" fillId="0" borderId="30" xfId="0" applyFont="1" applyFill="1" applyBorder="1" applyAlignment="1">
      <alignment horizontal="justify" vertical="center" wrapText="1"/>
    </xf>
    <xf numFmtId="0" fontId="17" fillId="0" borderId="19" xfId="0" applyFont="1" applyFill="1" applyBorder="1" applyAlignment="1">
      <alignment horizontal="justify" vertical="center" wrapText="1"/>
    </xf>
    <xf numFmtId="0" fontId="15" fillId="0" borderId="0" xfId="0" applyFont="1" applyFill="1" applyAlignment="1">
      <alignment horizontal="right" vertical="center"/>
    </xf>
    <xf numFmtId="0" fontId="10" fillId="0" borderId="22"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10" fillId="0" borderId="33" xfId="0" applyFont="1" applyFill="1" applyBorder="1" applyAlignment="1">
      <alignment horizontal="center" vertical="center" wrapText="1"/>
    </xf>
    <xf numFmtId="0" fontId="1" fillId="0" borderId="2" xfId="0" applyFont="1" applyFill="1" applyBorder="1" applyAlignment="1">
      <alignment horizontal="justify" vertical="center" wrapText="1"/>
    </xf>
    <xf numFmtId="0" fontId="1" fillId="0" borderId="1" xfId="0" applyFont="1" applyFill="1" applyBorder="1" applyAlignment="1">
      <alignment horizontal="justify" vertical="center" wrapText="1"/>
    </xf>
    <xf numFmtId="0" fontId="1" fillId="0" borderId="8" xfId="0" applyFont="1" applyFill="1" applyBorder="1" applyAlignment="1">
      <alignment horizontal="justify"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7" fillId="0" borderId="9" xfId="0" applyFont="1" applyFill="1" applyBorder="1" applyAlignment="1">
      <alignment horizontal="justify" vertical="center" wrapText="1"/>
    </xf>
    <xf numFmtId="0" fontId="17" fillId="0" borderId="1" xfId="0" applyFont="1" applyFill="1" applyBorder="1" applyAlignment="1">
      <alignment horizontal="justify" vertical="center"/>
    </xf>
    <xf numFmtId="0" fontId="17" fillId="0" borderId="3" xfId="0" applyFont="1" applyFill="1" applyBorder="1" applyAlignment="1">
      <alignment horizontal="justify" vertical="center"/>
    </xf>
    <xf numFmtId="0" fontId="4" fillId="6" borderId="6" xfId="0" applyFont="1" applyFill="1" applyBorder="1" applyAlignment="1" applyProtection="1">
      <alignment horizontal="center" vertical="center" wrapText="1"/>
      <protection locked="0"/>
    </xf>
    <xf numFmtId="0" fontId="4" fillId="6" borderId="0" xfId="0" applyFont="1" applyFill="1" applyBorder="1" applyAlignment="1" applyProtection="1">
      <alignment horizontal="center" vertical="center" wrapText="1"/>
      <protection locked="0"/>
    </xf>
    <xf numFmtId="0" fontId="4" fillId="6" borderId="28" xfId="0" applyFont="1" applyFill="1" applyBorder="1" applyAlignment="1" applyProtection="1">
      <alignment horizontal="center" vertical="center" wrapText="1"/>
      <protection locked="0"/>
    </xf>
    <xf numFmtId="0" fontId="4" fillId="6" borderId="4" xfId="0" applyFont="1" applyFill="1" applyBorder="1" applyAlignment="1" applyProtection="1">
      <alignment horizontal="center" vertical="center" wrapText="1"/>
      <protection locked="0"/>
    </xf>
    <xf numFmtId="0" fontId="4" fillId="6" borderId="5" xfId="0" applyFont="1" applyFill="1" applyBorder="1" applyAlignment="1" applyProtection="1">
      <alignment horizontal="center" vertical="center" wrapText="1"/>
      <protection locked="0"/>
    </xf>
    <xf numFmtId="0" fontId="4" fillId="6" borderId="48" xfId="0" applyFont="1" applyFill="1" applyBorder="1" applyAlignment="1" applyProtection="1">
      <alignment horizontal="center" vertical="center" wrapText="1"/>
      <protection locked="0"/>
    </xf>
    <xf numFmtId="0" fontId="5" fillId="0" borderId="22"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49"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3" xfId="0" applyFont="1" applyFill="1" applyBorder="1" applyAlignment="1">
      <alignment horizontal="justify" vertical="center" wrapText="1"/>
    </xf>
    <xf numFmtId="0" fontId="3" fillId="0" borderId="50" xfId="0" applyFont="1" applyFill="1" applyBorder="1" applyAlignment="1">
      <alignment horizontal="center" vertical="center" wrapText="1"/>
    </xf>
    <xf numFmtId="0" fontId="3" fillId="0" borderId="51" xfId="0" applyFont="1" applyFill="1" applyBorder="1" applyAlignment="1">
      <alignment horizontal="center" vertical="center" wrapText="1"/>
    </xf>
    <xf numFmtId="0" fontId="5" fillId="0" borderId="52" xfId="0" applyFont="1" applyFill="1" applyBorder="1" applyAlignment="1">
      <alignment horizontal="center" vertical="center" wrapText="1"/>
    </xf>
    <xf numFmtId="0" fontId="5" fillId="0" borderId="53" xfId="0" applyFont="1" applyFill="1" applyBorder="1" applyAlignment="1">
      <alignment horizontal="center" vertical="center" wrapText="1"/>
    </xf>
    <xf numFmtId="0" fontId="5" fillId="0" borderId="54" xfId="0" applyFont="1" applyFill="1" applyBorder="1" applyAlignment="1">
      <alignment horizontal="center" vertical="center" wrapText="1"/>
    </xf>
    <xf numFmtId="0" fontId="1" fillId="0" borderId="22" xfId="0" applyFont="1" applyFill="1" applyBorder="1" applyAlignment="1">
      <alignment horizontal="justify" vertical="center" wrapText="1"/>
    </xf>
    <xf numFmtId="0" fontId="1" fillId="0" borderId="32" xfId="0" applyFont="1" applyFill="1" applyBorder="1" applyAlignment="1">
      <alignment horizontal="justify" vertical="center" wrapText="1"/>
    </xf>
    <xf numFmtId="0" fontId="1" fillId="0" borderId="33" xfId="0" applyFont="1" applyFill="1" applyBorder="1" applyAlignment="1">
      <alignment horizontal="justify" vertical="center" wrapText="1"/>
    </xf>
    <xf numFmtId="0" fontId="1" fillId="0" borderId="38"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55" xfId="0" applyFont="1" applyFill="1" applyBorder="1" applyAlignment="1">
      <alignment horizontal="center" vertical="center" wrapText="1"/>
    </xf>
    <xf numFmtId="0" fontId="1" fillId="0" borderId="56" xfId="0" applyFont="1" applyFill="1" applyBorder="1" applyAlignment="1">
      <alignment horizontal="center" vertical="center" wrapText="1"/>
    </xf>
    <xf numFmtId="0" fontId="1" fillId="0" borderId="57" xfId="0" applyFont="1" applyFill="1" applyBorder="1" applyAlignment="1">
      <alignment horizontal="center" vertical="center" wrapText="1"/>
    </xf>
    <xf numFmtId="0" fontId="3" fillId="0" borderId="58" xfId="0" applyFont="1" applyFill="1" applyBorder="1" applyAlignment="1">
      <alignment horizontal="center" vertical="center" wrapText="1"/>
    </xf>
    <xf numFmtId="9" fontId="3" fillId="0" borderId="51" xfId="40" applyFont="1" applyFill="1" applyBorder="1" applyAlignment="1">
      <alignment horizontal="center" vertical="center" wrapText="1"/>
    </xf>
    <xf numFmtId="9" fontId="3" fillId="0" borderId="58" xfId="40" applyFont="1" applyFill="1" applyBorder="1" applyAlignment="1">
      <alignment horizontal="center" vertical="center" wrapText="1"/>
    </xf>
    <xf numFmtId="0" fontId="5" fillId="0" borderId="33" xfId="0" applyFont="1" applyFill="1" applyBorder="1" applyAlignment="1">
      <alignment horizontal="center" vertical="center" wrapText="1"/>
    </xf>
    <xf numFmtId="0" fontId="11" fillId="0" borderId="59" xfId="35" applyFont="1" applyFill="1" applyBorder="1" applyAlignment="1">
      <alignment horizontal="justify" vertical="center" wrapText="1"/>
      <protection/>
    </xf>
    <xf numFmtId="0" fontId="11" fillId="0" borderId="24" xfId="35" applyFont="1" applyFill="1" applyBorder="1" applyAlignment="1">
      <alignment horizontal="justify" vertical="center" wrapText="1"/>
      <protection/>
    </xf>
    <xf numFmtId="0" fontId="11" fillId="0" borderId="60" xfId="35" applyFont="1" applyFill="1" applyBorder="1" applyAlignment="1">
      <alignment horizontal="justify" vertical="center" wrapText="1"/>
      <protection/>
    </xf>
    <xf numFmtId="0" fontId="11" fillId="0" borderId="33" xfId="35" applyFont="1" applyFill="1" applyBorder="1" applyAlignment="1">
      <alignment horizontal="justify" vertical="center" wrapText="1"/>
      <protection/>
    </xf>
    <xf numFmtId="0" fontId="12" fillId="4" borderId="41" xfId="35" applyFont="1" applyFill="1" applyBorder="1" applyAlignment="1">
      <alignment horizontal="center" vertical="center" wrapText="1"/>
      <protection/>
    </xf>
    <xf numFmtId="0" fontId="12" fillId="4" borderId="18" xfId="35" applyFont="1" applyFill="1" applyBorder="1" applyAlignment="1">
      <alignment horizontal="center" vertical="center" wrapText="1"/>
      <protection/>
    </xf>
    <xf numFmtId="0" fontId="3" fillId="4" borderId="2" xfId="35" applyFont="1" applyFill="1" applyBorder="1" applyAlignment="1">
      <alignment horizontal="center" vertical="center" wrapText="1"/>
      <protection/>
    </xf>
    <xf numFmtId="0" fontId="3" fillId="4" borderId="29" xfId="35" applyFont="1" applyFill="1" applyBorder="1" applyAlignment="1">
      <alignment horizontal="center" vertical="center" wrapText="1"/>
      <protection/>
    </xf>
    <xf numFmtId="0" fontId="3" fillId="4" borderId="19" xfId="35" applyFont="1" applyFill="1" applyBorder="1" applyAlignment="1">
      <alignment horizontal="center" vertical="center" wrapText="1"/>
      <protection/>
    </xf>
    <xf numFmtId="0" fontId="12" fillId="0" borderId="2" xfId="0" applyFont="1" applyBorder="1" applyAlignment="1" applyProtection="1">
      <alignment horizontal="center" vertical="center" wrapText="1"/>
      <protection locked="0"/>
    </xf>
    <xf numFmtId="0" fontId="12" fillId="0" borderId="8" xfId="0" applyFont="1" applyBorder="1" applyAlignment="1" applyProtection="1">
      <alignment horizontal="center" vertical="center" wrapText="1"/>
      <protection locked="0"/>
    </xf>
    <xf numFmtId="10" fontId="14" fillId="0" borderId="15" xfId="0" applyNumberFormat="1" applyFont="1" applyFill="1" applyBorder="1" applyAlignment="1" applyProtection="1">
      <alignment horizontal="center" vertical="center" wrapText="1"/>
      <protection locked="0"/>
    </xf>
    <xf numFmtId="10" fontId="14" fillId="0" borderId="17" xfId="0" applyNumberFormat="1" applyFont="1" applyFill="1" applyBorder="1" applyAlignment="1" applyProtection="1">
      <alignment horizontal="center" vertical="center" wrapText="1"/>
      <protection locked="0"/>
    </xf>
    <xf numFmtId="0" fontId="11" fillId="2" borderId="43" xfId="35" applyFont="1" applyFill="1" applyBorder="1" applyAlignment="1">
      <alignment horizontal="justify" vertical="center" wrapText="1"/>
      <protection/>
    </xf>
    <xf numFmtId="0" fontId="11" fillId="2" borderId="24" xfId="35" applyFont="1" applyFill="1" applyBorder="1" applyAlignment="1">
      <alignment horizontal="justify" vertical="center" wrapText="1"/>
      <protection/>
    </xf>
    <xf numFmtId="0" fontId="11" fillId="0" borderId="50" xfId="35" applyFont="1" applyFill="1" applyBorder="1" applyAlignment="1">
      <alignment horizontal="center" vertical="center" wrapText="1"/>
      <protection/>
    </xf>
    <xf numFmtId="0" fontId="11" fillId="0" borderId="51" xfId="35" applyFont="1" applyFill="1" applyBorder="1" applyAlignment="1">
      <alignment horizontal="center" vertical="center" wrapText="1"/>
      <protection/>
    </xf>
    <xf numFmtId="0" fontId="11" fillId="0" borderId="58" xfId="35" applyFont="1" applyFill="1" applyBorder="1" applyAlignment="1">
      <alignment horizontal="center" vertical="center" wrapText="1"/>
      <protection/>
    </xf>
    <xf numFmtId="0" fontId="11" fillId="0" borderId="22" xfId="35" applyFont="1" applyFill="1" applyBorder="1" applyAlignment="1">
      <alignment horizontal="justify" vertical="center" wrapText="1"/>
      <protection/>
    </xf>
    <xf numFmtId="0" fontId="1" fillId="0" borderId="22" xfId="35" applyBorder="1">
      <alignment/>
      <protection/>
    </xf>
    <xf numFmtId="0" fontId="1" fillId="0" borderId="2" xfId="35" applyBorder="1">
      <alignment/>
      <protection/>
    </xf>
    <xf numFmtId="0" fontId="1" fillId="0" borderId="32" xfId="35" applyBorder="1">
      <alignment/>
      <protection/>
    </xf>
    <xf numFmtId="0" fontId="1" fillId="0" borderId="1" xfId="35" applyBorder="1">
      <alignment/>
      <protection/>
    </xf>
    <xf numFmtId="0" fontId="1" fillId="0" borderId="33" xfId="35" applyBorder="1">
      <alignment/>
      <protection/>
    </xf>
    <xf numFmtId="0" fontId="1" fillId="0" borderId="8" xfId="35" applyBorder="1">
      <alignment/>
      <protection/>
    </xf>
    <xf numFmtId="0" fontId="16" fillId="4" borderId="2" xfId="0" applyFont="1" applyFill="1" applyBorder="1" applyAlignment="1">
      <alignment horizontal="center" vertical="center" wrapText="1"/>
    </xf>
    <xf numFmtId="0" fontId="16" fillId="4" borderId="29"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16" fillId="4" borderId="30" xfId="0" applyFont="1" applyFill="1" applyBorder="1" applyAlignment="1">
      <alignment horizontal="center" vertical="center" wrapText="1"/>
    </xf>
    <xf numFmtId="0" fontId="30" fillId="4" borderId="1" xfId="0" applyFont="1" applyFill="1" applyBorder="1" applyAlignment="1">
      <alignment horizontal="center" vertical="center" wrapText="1"/>
    </xf>
    <xf numFmtId="0" fontId="30" fillId="4" borderId="30" xfId="0" applyFont="1" applyFill="1" applyBorder="1" applyAlignment="1">
      <alignment horizontal="center" vertical="center" wrapText="1"/>
    </xf>
    <xf numFmtId="0" fontId="30" fillId="4" borderId="8" xfId="0" applyFont="1" applyFill="1" applyBorder="1" applyAlignment="1">
      <alignment horizontal="center" vertical="center" wrapText="1"/>
    </xf>
    <xf numFmtId="0" fontId="30" fillId="4" borderId="37" xfId="0" applyFont="1" applyFill="1" applyBorder="1" applyAlignment="1">
      <alignment horizontal="center" vertical="center" wrapText="1"/>
    </xf>
    <xf numFmtId="0" fontId="3" fillId="4" borderId="25" xfId="35" applyFont="1" applyFill="1" applyBorder="1" applyAlignment="1">
      <alignment horizontal="center" vertical="center" wrapText="1"/>
      <protection/>
    </xf>
    <xf numFmtId="0" fontId="3" fillId="4" borderId="6" xfId="35" applyFont="1" applyFill="1" applyBorder="1" applyAlignment="1">
      <alignment horizontal="center" vertical="center" wrapText="1"/>
      <protection/>
    </xf>
    <xf numFmtId="0" fontId="3" fillId="4" borderId="3" xfId="35" applyFont="1" applyFill="1" applyBorder="1" applyAlignment="1">
      <alignment horizontal="center" vertical="center" wrapText="1"/>
      <protection/>
    </xf>
    <xf numFmtId="0" fontId="3" fillId="4" borderId="38" xfId="35" applyFont="1" applyFill="1" applyBorder="1" applyAlignment="1">
      <alignment horizontal="center" vertical="center" wrapText="1"/>
      <protection/>
    </xf>
    <xf numFmtId="0" fontId="3" fillId="4" borderId="10" xfId="35" applyFont="1" applyFill="1" applyBorder="1" applyAlignment="1">
      <alignment horizontal="center" vertical="center" wrapText="1"/>
      <protection/>
    </xf>
    <xf numFmtId="0" fontId="11" fillId="0" borderId="49" xfId="35" applyFont="1" applyFill="1" applyBorder="1" applyAlignment="1">
      <alignment horizontal="justify" vertical="center" wrapText="1"/>
      <protection/>
    </xf>
    <xf numFmtId="0" fontId="12" fillId="0" borderId="3" xfId="0" applyFont="1" applyBorder="1" applyAlignment="1" applyProtection="1">
      <alignment horizontal="center" vertical="center" wrapText="1"/>
      <protection locked="0"/>
    </xf>
    <xf numFmtId="0" fontId="11" fillId="0" borderId="15" xfId="35" applyFont="1" applyFill="1" applyBorder="1" applyAlignment="1">
      <alignment horizontal="justify" vertical="center" wrapText="1"/>
      <protection/>
    </xf>
    <xf numFmtId="0" fontId="11" fillId="0" borderId="17" xfId="35" applyFont="1" applyFill="1" applyBorder="1" applyAlignment="1">
      <alignment horizontal="justify" vertical="center" wrapText="1"/>
      <protection/>
    </xf>
    <xf numFmtId="0" fontId="12" fillId="0" borderId="18" xfId="0" applyFont="1" applyBorder="1" applyAlignment="1" applyProtection="1">
      <alignment horizontal="center" vertical="center" wrapText="1"/>
      <protection locked="0"/>
    </xf>
    <xf numFmtId="0" fontId="12" fillId="0" borderId="61" xfId="0" applyFont="1" applyBorder="1" applyAlignment="1" applyProtection="1">
      <alignment horizontal="center" vertical="center" wrapText="1"/>
      <protection locked="0"/>
    </xf>
    <xf numFmtId="0" fontId="11" fillId="0" borderId="43" xfId="35" applyFont="1" applyFill="1" applyBorder="1" applyAlignment="1">
      <alignment horizontal="justify" vertical="center" wrapText="1"/>
      <protection/>
    </xf>
    <xf numFmtId="0" fontId="11" fillId="2" borderId="62" xfId="35" applyFont="1" applyFill="1" applyBorder="1" applyAlignment="1">
      <alignment horizontal="center" vertical="center" wrapText="1"/>
      <protection/>
    </xf>
    <xf numFmtId="0" fontId="11" fillId="2" borderId="7" xfId="35" applyFont="1" applyFill="1" applyBorder="1" applyAlignment="1">
      <alignment horizontal="center" vertical="center" wrapText="1"/>
      <protection/>
    </xf>
    <xf numFmtId="0" fontId="12" fillId="0" borderId="9" xfId="0" applyFont="1" applyBorder="1" applyAlignment="1" applyProtection="1">
      <alignment horizontal="center" vertical="center" wrapText="1"/>
      <protection locked="0"/>
    </xf>
    <xf numFmtId="10" fontId="14" fillId="0" borderId="63" xfId="0" applyNumberFormat="1" applyFont="1" applyFill="1" applyBorder="1" applyAlignment="1" applyProtection="1">
      <alignment horizontal="center" vertical="center" wrapText="1"/>
      <protection locked="0"/>
    </xf>
    <xf numFmtId="10" fontId="13" fillId="0" borderId="50" xfId="0" applyNumberFormat="1" applyFont="1" applyFill="1" applyBorder="1" applyAlignment="1" applyProtection="1">
      <alignment horizontal="center" vertical="center" wrapText="1"/>
      <protection locked="0"/>
    </xf>
    <xf numFmtId="10" fontId="13" fillId="0" borderId="51" xfId="0" applyNumberFormat="1" applyFont="1" applyFill="1" applyBorder="1" applyAlignment="1" applyProtection="1">
      <alignment horizontal="center" vertical="center" wrapText="1"/>
      <protection locked="0"/>
    </xf>
    <xf numFmtId="0" fontId="11" fillId="0" borderId="62" xfId="35" applyFont="1" applyFill="1" applyBorder="1" applyAlignment="1">
      <alignment horizontal="center" vertical="center" wrapText="1"/>
      <protection/>
    </xf>
    <xf numFmtId="0" fontId="11" fillId="0" borderId="7" xfId="35" applyFont="1" applyFill="1" applyBorder="1" applyAlignment="1">
      <alignment horizontal="center" vertical="center" wrapText="1"/>
      <protection/>
    </xf>
    <xf numFmtId="0" fontId="11" fillId="0" borderId="11" xfId="35" applyFont="1" applyFill="1" applyBorder="1" applyAlignment="1">
      <alignment horizontal="center" vertical="center" wrapText="1"/>
      <protection/>
    </xf>
    <xf numFmtId="0" fontId="11" fillId="2" borderId="22" xfId="35" applyFont="1" applyFill="1" applyBorder="1" applyAlignment="1">
      <alignment horizontal="justify" vertical="center" wrapText="1"/>
      <protection/>
    </xf>
    <xf numFmtId="0" fontId="11" fillId="2" borderId="33" xfId="35" applyFont="1" applyFill="1" applyBorder="1" applyAlignment="1">
      <alignment horizontal="justify" vertical="center" wrapText="1"/>
      <protection/>
    </xf>
    <xf numFmtId="10" fontId="14" fillId="0" borderId="64" xfId="0" applyNumberFormat="1" applyFont="1" applyFill="1" applyBorder="1" applyAlignment="1" applyProtection="1">
      <alignment horizontal="center" vertical="center" wrapText="1"/>
      <protection locked="0"/>
    </xf>
    <xf numFmtId="10" fontId="14" fillId="0" borderId="65" xfId="0" applyNumberFormat="1" applyFont="1" applyFill="1" applyBorder="1" applyAlignment="1" applyProtection="1">
      <alignment horizontal="center" vertical="center" wrapText="1"/>
      <protection locked="0"/>
    </xf>
    <xf numFmtId="0" fontId="11" fillId="0" borderId="24" xfId="35" applyFont="1" applyFill="1" applyBorder="1" applyAlignment="1">
      <alignment horizontal="justify" vertical="center"/>
      <protection/>
    </xf>
    <xf numFmtId="0" fontId="11" fillId="0" borderId="50" xfId="35" applyFont="1" applyFill="1" applyBorder="1" applyAlignment="1">
      <alignment vertical="center" wrapText="1"/>
      <protection/>
    </xf>
    <xf numFmtId="0" fontId="11" fillId="0" borderId="58" xfId="35" applyFont="1" applyFill="1" applyBorder="1" applyAlignment="1">
      <alignment vertical="center" wrapText="1"/>
      <protection/>
    </xf>
    <xf numFmtId="0" fontId="11" fillId="0" borderId="66" xfId="35" applyFont="1" applyFill="1" applyBorder="1" applyAlignment="1">
      <alignment horizontal="justify" vertical="center" wrapText="1"/>
      <protection/>
    </xf>
    <xf numFmtId="10" fontId="13" fillId="0" borderId="58" xfId="0" applyNumberFormat="1" applyFont="1" applyFill="1" applyBorder="1" applyAlignment="1" applyProtection="1">
      <alignment horizontal="center" vertical="center" wrapText="1"/>
      <protection locked="0"/>
    </xf>
    <xf numFmtId="0" fontId="11" fillId="0" borderId="44" xfId="35" applyFont="1" applyFill="1" applyBorder="1" applyAlignment="1">
      <alignment horizontal="center" vertical="center" wrapText="1"/>
      <protection/>
    </xf>
    <xf numFmtId="0" fontId="11" fillId="0" borderId="45" xfId="35" applyFont="1" applyFill="1" applyBorder="1" applyAlignment="1">
      <alignment horizontal="center" vertical="center" wrapText="1"/>
      <protection/>
    </xf>
    <xf numFmtId="0" fontId="11" fillId="0" borderId="46" xfId="35" applyFont="1" applyFill="1" applyBorder="1" applyAlignment="1">
      <alignment horizontal="center" vertical="center" wrapText="1"/>
      <protection/>
    </xf>
    <xf numFmtId="0" fontId="11" fillId="2" borderId="39" xfId="35" applyFont="1" applyFill="1" applyBorder="1" applyAlignment="1">
      <alignment horizontal="center" vertical="center" wrapText="1"/>
      <protection/>
    </xf>
    <xf numFmtId="0" fontId="11" fillId="2" borderId="40" xfId="35" applyFont="1" applyFill="1" applyBorder="1" applyAlignment="1">
      <alignment horizontal="center" vertical="center" wrapText="1"/>
      <protection/>
    </xf>
    <xf numFmtId="0" fontId="11" fillId="2" borderId="21" xfId="35" applyFont="1" applyFill="1" applyBorder="1" applyAlignment="1">
      <alignment horizontal="center" vertical="center" wrapText="1"/>
      <protection/>
    </xf>
    <xf numFmtId="0" fontId="11" fillId="0" borderId="15" xfId="35" applyFont="1" applyFill="1" applyBorder="1" applyAlignment="1">
      <alignment horizontal="justify" vertical="top" wrapText="1"/>
      <protection/>
    </xf>
    <xf numFmtId="0" fontId="11" fillId="0" borderId="17" xfId="35" applyFont="1" applyFill="1" applyBorder="1" applyAlignment="1">
      <alignment horizontal="justify" vertical="top" wrapText="1"/>
      <protection/>
    </xf>
    <xf numFmtId="0" fontId="11" fillId="0" borderId="1" xfId="35" applyFont="1" applyFill="1" applyBorder="1" applyAlignment="1">
      <alignment horizontal="justify" vertical="center" wrapText="1"/>
      <protection/>
    </xf>
    <xf numFmtId="0" fontId="11" fillId="0" borderId="63" xfId="35" applyFont="1" applyFill="1" applyBorder="1" applyAlignment="1">
      <alignment horizontal="justify" vertical="top" wrapText="1"/>
      <protection/>
    </xf>
    <xf numFmtId="0" fontId="11" fillId="0" borderId="17" xfId="35" applyFont="1" applyFill="1" applyBorder="1" applyAlignment="1">
      <alignment horizontal="justify" vertical="top"/>
      <protection/>
    </xf>
    <xf numFmtId="0" fontId="11" fillId="0" borderId="50" xfId="35" applyFont="1" applyFill="1" applyBorder="1" applyAlignment="1">
      <alignment horizontal="justify" vertical="top" wrapText="1"/>
      <protection/>
    </xf>
    <xf numFmtId="0" fontId="11" fillId="0" borderId="58" xfId="35" applyFont="1" applyFill="1" applyBorder="1" applyAlignment="1">
      <alignment horizontal="justify" vertical="top" wrapText="1"/>
      <protection/>
    </xf>
    <xf numFmtId="0" fontId="3" fillId="4" borderId="46" xfId="35" applyFont="1" applyFill="1" applyBorder="1" applyAlignment="1">
      <alignment horizontal="center" vertical="center" wrapText="1"/>
      <protection/>
    </xf>
    <xf numFmtId="0" fontId="3" fillId="4" borderId="20" xfId="35" applyFont="1" applyFill="1" applyBorder="1" applyAlignment="1">
      <alignment horizontal="center" vertical="center" wrapText="1"/>
      <protection/>
    </xf>
    <xf numFmtId="0" fontId="11" fillId="0" borderId="43" xfId="35" applyFont="1" applyFill="1" applyBorder="1" applyAlignment="1">
      <alignment horizontal="justify" vertical="top" wrapText="1"/>
      <protection/>
    </xf>
    <xf numFmtId="0" fontId="11" fillId="0" borderId="24" xfId="35" applyFont="1" applyFill="1" applyBorder="1" applyAlignment="1">
      <alignment horizontal="justify" vertical="top"/>
      <protection/>
    </xf>
    <xf numFmtId="0" fontId="11" fillId="0" borderId="50" xfId="35" applyFont="1" applyFill="1" applyBorder="1" applyAlignment="1">
      <alignment horizontal="justify" vertical="center" wrapText="1"/>
      <protection/>
    </xf>
    <xf numFmtId="0" fontId="11" fillId="0" borderId="58" xfId="35" applyFont="1" applyFill="1" applyBorder="1" applyAlignment="1">
      <alignment horizontal="justify" vertical="center" wrapText="1"/>
      <protection/>
    </xf>
    <xf numFmtId="10" fontId="11" fillId="0" borderId="50" xfId="0" applyNumberFormat="1" applyFont="1" applyFill="1" applyBorder="1" applyAlignment="1" applyProtection="1">
      <alignment horizontal="left" vertical="center" wrapText="1"/>
      <protection locked="0"/>
    </xf>
    <xf numFmtId="10" fontId="11" fillId="0" borderId="51" xfId="0" applyNumberFormat="1" applyFont="1" applyFill="1" applyBorder="1" applyAlignment="1" applyProtection="1">
      <alignment horizontal="left" vertical="center" wrapText="1"/>
      <protection locked="0"/>
    </xf>
    <xf numFmtId="10" fontId="11" fillId="2" borderId="50" xfId="0" applyNumberFormat="1" applyFont="1" applyFill="1" applyBorder="1" applyAlignment="1" applyProtection="1">
      <alignment horizontal="left" vertical="center" wrapText="1"/>
      <protection locked="0"/>
    </xf>
    <xf numFmtId="10" fontId="11" fillId="2" borderId="51" xfId="0" applyNumberFormat="1" applyFont="1" applyFill="1" applyBorder="1" applyAlignment="1" applyProtection="1">
      <alignment horizontal="left" vertical="center" wrapText="1"/>
      <protection locked="0"/>
    </xf>
    <xf numFmtId="0" fontId="12" fillId="0" borderId="38" xfId="0" applyFont="1" applyBorder="1" applyAlignment="1" applyProtection="1">
      <alignment horizontal="center" vertical="center" wrapText="1"/>
      <protection locked="0"/>
    </xf>
    <xf numFmtId="0" fontId="12" fillId="0" borderId="20" xfId="0" applyFont="1" applyBorder="1" applyAlignment="1" applyProtection="1">
      <alignment horizontal="center" vertical="center" wrapText="1"/>
      <protection locked="0"/>
    </xf>
    <xf numFmtId="10" fontId="14" fillId="0" borderId="50" xfId="0" applyNumberFormat="1" applyFont="1" applyFill="1" applyBorder="1" applyAlignment="1" applyProtection="1">
      <alignment horizontal="center" vertical="center" wrapText="1"/>
      <protection locked="0"/>
    </xf>
    <xf numFmtId="10" fontId="14" fillId="0" borderId="58" xfId="0" applyNumberFormat="1" applyFont="1" applyFill="1" applyBorder="1" applyAlignment="1" applyProtection="1">
      <alignment horizontal="center" vertical="center" wrapText="1"/>
      <protection locked="0"/>
    </xf>
    <xf numFmtId="0" fontId="11" fillId="2" borderId="60" xfId="35" applyFont="1" applyFill="1" applyBorder="1" applyAlignment="1">
      <alignment horizontal="justify" vertical="center" wrapText="1"/>
      <protection/>
    </xf>
  </cellXfs>
  <cellStyles count="34">
    <cellStyle name="Normal" xfId="0"/>
    <cellStyle name="Percent" xfId="15"/>
    <cellStyle name="Currency" xfId="16"/>
    <cellStyle name="Currency [0]" xfId="17"/>
    <cellStyle name="Comma" xfId="18"/>
    <cellStyle name="Comma [0]" xfId="19"/>
    <cellStyle name="Coma 2" xfId="20"/>
    <cellStyle name="Coma 2 2" xfId="21"/>
    <cellStyle name="Millares" xfId="22"/>
    <cellStyle name="Millares 2" xfId="23"/>
    <cellStyle name="Millares 2 2" xfId="24"/>
    <cellStyle name="Millares 3" xfId="25"/>
    <cellStyle name="Millares 3 2" xfId="26"/>
    <cellStyle name="Millares 4" xfId="27"/>
    <cellStyle name="Moneda" xfId="28"/>
    <cellStyle name="Moneda 2" xfId="29"/>
    <cellStyle name="Moneda 2 2" xfId="30"/>
    <cellStyle name="Moneda 2 2 2" xfId="31"/>
    <cellStyle name="Moneda 2 3" xfId="32"/>
    <cellStyle name="Moneda 3" xfId="33"/>
    <cellStyle name="Moneda 4" xfId="34"/>
    <cellStyle name="Normal 2" xfId="35"/>
    <cellStyle name="Normal 2 10" xfId="36"/>
    <cellStyle name="Normal 3" xfId="37"/>
    <cellStyle name="Normal 3 2" xfId="38"/>
    <cellStyle name="Normal 4 2" xfId="39"/>
    <cellStyle name="Porcentaje" xfId="40"/>
    <cellStyle name="Porcentual 2" xfId="41"/>
    <cellStyle name="Porcentual 2 2" xfId="42"/>
    <cellStyle name="Porcentaje 2" xfId="43"/>
    <cellStyle name="Millares 5" xfId="44"/>
    <cellStyle name="Moneda 3 2" xfId="45"/>
    <cellStyle name="Moneda 5" xfId="46"/>
    <cellStyle name="Porcentaje 3" xfId="4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790575</xdr:colOff>
      <xdr:row>1</xdr:row>
      <xdr:rowOff>333375</xdr:rowOff>
    </xdr:from>
    <xdr:to>
      <xdr:col>3</xdr:col>
      <xdr:colOff>1724025</xdr:colOff>
      <xdr:row>4</xdr:row>
      <xdr:rowOff>66675</xdr:rowOff>
    </xdr:to>
    <xdr:pic>
      <xdr:nvPicPr>
        <xdr:cNvPr id="15579" name="Picture 110"/>
        <xdr:cNvPicPr preferRelativeResize="1">
          <a:picLocks noChangeAspect="1"/>
        </xdr:cNvPicPr>
      </xdr:nvPicPr>
      <xdr:blipFill>
        <a:blip r:embed="rId1"/>
        <a:stretch>
          <a:fillRect/>
        </a:stretch>
      </xdr:blipFill>
      <xdr:spPr bwMode="auto">
        <a:xfrm>
          <a:off x="1381125" y="600075"/>
          <a:ext cx="2914650" cy="933450"/>
        </a:xfrm>
        <a:prstGeom prst="rect">
          <a:avLst/>
        </a:prstGeom>
        <a:solidFill>
          <a:srgbClr val="FFFFFF"/>
        </a:solidFill>
        <a:ln w="9525">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495300</xdr:colOff>
      <xdr:row>0</xdr:row>
      <xdr:rowOff>276225</xdr:rowOff>
    </xdr:from>
    <xdr:to>
      <xdr:col>3</xdr:col>
      <xdr:colOff>180975</xdr:colOff>
      <xdr:row>3</xdr:row>
      <xdr:rowOff>28575</xdr:rowOff>
    </xdr:to>
    <xdr:pic>
      <xdr:nvPicPr>
        <xdr:cNvPr id="9967" name="Imagen 2"/>
        <xdr:cNvPicPr preferRelativeResize="1">
          <a:picLocks noChangeAspect="1"/>
        </xdr:cNvPicPr>
      </xdr:nvPicPr>
      <xdr:blipFill>
        <a:blip r:embed="rId1"/>
        <a:stretch>
          <a:fillRect/>
        </a:stretch>
      </xdr:blipFill>
      <xdr:spPr bwMode="auto">
        <a:xfrm>
          <a:off x="2476500" y="276225"/>
          <a:ext cx="1362075" cy="981075"/>
        </a:xfrm>
        <a:prstGeom prst="rect">
          <a:avLst/>
        </a:prstGeom>
        <a:solidFill>
          <a:srgbClr val="FFFFFF"/>
        </a:solidFill>
        <a:ln w="9525">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0</xdr:row>
      <xdr:rowOff>200025</xdr:rowOff>
    </xdr:from>
    <xdr:to>
      <xdr:col>1</xdr:col>
      <xdr:colOff>323850</xdr:colOff>
      <xdr:row>1</xdr:row>
      <xdr:rowOff>314325</xdr:rowOff>
    </xdr:to>
    <xdr:pic>
      <xdr:nvPicPr>
        <xdr:cNvPr id="2" name="Imagen 2"/>
        <xdr:cNvPicPr preferRelativeResize="1">
          <a:picLocks noChangeAspect="1"/>
        </xdr:cNvPicPr>
      </xdr:nvPicPr>
      <xdr:blipFill>
        <a:blip r:embed="rId1"/>
        <a:stretch>
          <a:fillRect/>
        </a:stretch>
      </xdr:blipFill>
      <xdr:spPr bwMode="auto">
        <a:xfrm>
          <a:off x="323850" y="200025"/>
          <a:ext cx="819150" cy="533400"/>
        </a:xfrm>
        <a:prstGeom prst="rect">
          <a:avLst/>
        </a:prstGeom>
        <a:solidFill>
          <a:srgbClr val="FFFFFF"/>
        </a:solidFill>
        <a:ln w="9525">
          <a:noFill/>
        </a:ln>
      </xdr:spPr>
    </xdr:pic>
    <xdr:clientData/>
  </xdr:twoCellAnchor>
  <xdr:twoCellAnchor editAs="oneCell">
    <xdr:from>
      <xdr:col>0</xdr:col>
      <xdr:colOff>19050</xdr:colOff>
      <xdr:row>0</xdr:row>
      <xdr:rowOff>200025</xdr:rowOff>
    </xdr:from>
    <xdr:to>
      <xdr:col>1</xdr:col>
      <xdr:colOff>1038225</xdr:colOff>
      <xdr:row>2</xdr:row>
      <xdr:rowOff>171450</xdr:rowOff>
    </xdr:to>
    <xdr:pic>
      <xdr:nvPicPr>
        <xdr:cNvPr id="3" name="2 Imagen" descr="http://190.27.245.106/IsolucionSDA/GrafVinetas/logo%202016-20.png"/>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19050" y="200025"/>
          <a:ext cx="1838325" cy="7715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172.22.1.31\Documents%20and%20Settings\DIANA.OVIEDO\Escritorio\AJUSTES%20PROCEDIMIENTOS%20JUNIO%203\Procedimiento%2002\Documents%20and%20Settings\Andre\My%20Documents\Downloads\Territorializacion\Formatos%20de%20Territorializacion%20a%2031_12_2009\285_V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85"/>
      <sheetName val="Meta 11"/>
      <sheetName val="Meta12"/>
      <sheetName val="Variables"/>
      <sheetName val="GESTIÓN"/>
    </sheetNames>
    <sheetDataSet>
      <sheetData sheetId="0"/>
      <sheetData sheetId="1"/>
      <sheetData sheetId="2"/>
      <sheetData sheetId="3">
        <row r="1">
          <cell r="A1" t="str">
            <v>GRUPO ETAREO</v>
          </cell>
          <cell r="C1" t="str">
            <v>CONDICION POBLACIONAL</v>
          </cell>
          <cell r="H1" t="str">
            <v>GRUPOS ETNICOS</v>
          </cell>
        </row>
        <row r="2">
          <cell r="A2" t="str">
            <v>0-5 años Primera infancia </v>
          </cell>
          <cell r="C2" t="str">
            <v>Todos los Grupos</v>
          </cell>
          <cell r="H2" t="str">
            <v>Todos los grupos</v>
          </cell>
        </row>
        <row r="3">
          <cell r="A3" t="str">
            <v>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5"/>
  <sheetViews>
    <sheetView tabSelected="1" view="pageBreakPreview" zoomScale="60" workbookViewId="0" topLeftCell="A1">
      <selection activeCell="AM14" sqref="AM14"/>
    </sheetView>
  </sheetViews>
  <sheetFormatPr defaultColWidth="11.421875" defaultRowHeight="15"/>
  <cols>
    <col min="1" max="1" width="8.8515625" style="1" customWidth="1"/>
    <col min="2" max="2" width="20.8515625" style="1" customWidth="1"/>
    <col min="3" max="3" width="8.8515625" style="1" customWidth="1"/>
    <col min="4" max="4" width="27.140625" style="1" customWidth="1"/>
    <col min="5" max="5" width="7.57421875" style="1" customWidth="1"/>
    <col min="6" max="6" width="14.28125" style="1" customWidth="1"/>
    <col min="7" max="7" width="12.8515625" style="1" customWidth="1"/>
    <col min="8" max="8" width="13.28125" style="1" customWidth="1"/>
    <col min="9" max="9" width="13.57421875" style="22" bestFit="1" customWidth="1"/>
    <col min="10" max="10" width="12.7109375" style="29" customWidth="1"/>
    <col min="11" max="11" width="12.7109375" style="22" customWidth="1"/>
    <col min="12" max="12" width="19.00390625" style="30" bestFit="1" customWidth="1"/>
    <col min="13" max="13" width="12.7109375" style="29" customWidth="1"/>
    <col min="14" max="14" width="14.28125" style="29" customWidth="1"/>
    <col min="15" max="16" width="12.7109375" style="29" customWidth="1"/>
    <col min="17" max="17" width="12.7109375" style="30" customWidth="1"/>
    <col min="18" max="18" width="9.00390625" style="29" customWidth="1"/>
    <col min="19" max="21" width="12.7109375" style="29" customWidth="1"/>
    <col min="22" max="22" width="12.7109375" style="30" customWidth="1"/>
    <col min="23" max="26" width="12.7109375" style="29" customWidth="1"/>
    <col min="27" max="32" width="12.7109375" style="30" customWidth="1"/>
    <col min="33" max="33" width="12.8515625" style="1" customWidth="1"/>
    <col min="34" max="34" width="16.57421875" style="1" customWidth="1"/>
    <col min="35" max="35" width="12.8515625" style="1" customWidth="1"/>
    <col min="36" max="36" width="14.28125" style="1" customWidth="1"/>
    <col min="37" max="37" width="13.140625" style="1" customWidth="1"/>
    <col min="38" max="38" width="12.28125" style="1" customWidth="1"/>
    <col min="39" max="39" width="89.8515625" style="1" customWidth="1"/>
    <col min="40" max="43" width="69.7109375" style="1" customWidth="1"/>
    <col min="44" max="44" width="11.421875" style="1" customWidth="1"/>
    <col min="45" max="45" width="56.57421875" style="1" customWidth="1"/>
    <col min="46" max="16384" width="11.421875" style="1" customWidth="1"/>
  </cols>
  <sheetData>
    <row r="1" spans="1:43" ht="21" customHeight="1" thickBot="1">
      <c r="A1" s="4"/>
      <c r="B1" s="4"/>
      <c r="C1" s="4"/>
      <c r="D1" s="4"/>
      <c r="E1" s="4"/>
      <c r="F1" s="4"/>
      <c r="G1" s="4"/>
      <c r="H1" s="4"/>
      <c r="I1" s="21"/>
      <c r="J1" s="21"/>
      <c r="K1" s="21"/>
      <c r="L1" s="21"/>
      <c r="M1" s="21"/>
      <c r="N1" s="21"/>
      <c r="O1" s="21"/>
      <c r="P1" s="21"/>
      <c r="Q1" s="21"/>
      <c r="R1" s="21"/>
      <c r="S1" s="21"/>
      <c r="T1" s="21"/>
      <c r="U1" s="21"/>
      <c r="V1" s="21"/>
      <c r="W1" s="21"/>
      <c r="X1" s="21"/>
      <c r="Y1" s="21"/>
      <c r="Z1" s="21"/>
      <c r="AA1" s="21"/>
      <c r="AB1" s="21"/>
      <c r="AC1" s="21"/>
      <c r="AD1" s="21"/>
      <c r="AE1" s="21"/>
      <c r="AF1" s="21"/>
      <c r="AG1" s="4"/>
      <c r="AH1" s="4"/>
      <c r="AI1" s="4"/>
      <c r="AJ1" s="4"/>
      <c r="AK1" s="4"/>
      <c r="AL1" s="4"/>
      <c r="AM1" s="4"/>
      <c r="AN1" s="4"/>
      <c r="AO1" s="4"/>
      <c r="AP1" s="4"/>
      <c r="AQ1" s="4"/>
    </row>
    <row r="2" spans="1:43" ht="38.25" customHeight="1">
      <c r="A2" s="184"/>
      <c r="B2" s="185"/>
      <c r="C2" s="185"/>
      <c r="D2" s="185"/>
      <c r="E2" s="185"/>
      <c r="F2" s="186"/>
      <c r="G2" s="192" t="s">
        <v>0</v>
      </c>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3"/>
    </row>
    <row r="3" spans="1:43" ht="28.5" customHeight="1">
      <c r="A3" s="187"/>
      <c r="B3" s="188"/>
      <c r="C3" s="188"/>
      <c r="D3" s="188"/>
      <c r="E3" s="188"/>
      <c r="F3" s="189"/>
      <c r="G3" s="194" t="s">
        <v>84</v>
      </c>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5"/>
    </row>
    <row r="4" spans="1:43" ht="27.75" customHeight="1">
      <c r="A4" s="187"/>
      <c r="B4" s="188"/>
      <c r="C4" s="188"/>
      <c r="D4" s="188"/>
      <c r="E4" s="188"/>
      <c r="F4" s="189"/>
      <c r="G4" s="194" t="s">
        <v>1</v>
      </c>
      <c r="H4" s="194"/>
      <c r="I4" s="194"/>
      <c r="J4" s="194"/>
      <c r="K4" s="194"/>
      <c r="L4" s="194"/>
      <c r="M4" s="194"/>
      <c r="N4" s="194"/>
      <c r="O4" s="194"/>
      <c r="P4" s="194" t="s">
        <v>86</v>
      </c>
      <c r="Q4" s="194"/>
      <c r="R4" s="194"/>
      <c r="S4" s="194"/>
      <c r="T4" s="194"/>
      <c r="U4" s="194"/>
      <c r="V4" s="194"/>
      <c r="W4" s="194"/>
      <c r="X4" s="194"/>
      <c r="Y4" s="194"/>
      <c r="Z4" s="194"/>
      <c r="AA4" s="194"/>
      <c r="AB4" s="194"/>
      <c r="AC4" s="194"/>
      <c r="AD4" s="194"/>
      <c r="AE4" s="194"/>
      <c r="AF4" s="194"/>
      <c r="AG4" s="194"/>
      <c r="AH4" s="194"/>
      <c r="AI4" s="194"/>
      <c r="AJ4" s="194"/>
      <c r="AK4" s="194"/>
      <c r="AL4" s="194"/>
      <c r="AM4" s="194"/>
      <c r="AN4" s="194"/>
      <c r="AO4" s="194"/>
      <c r="AP4" s="194"/>
      <c r="AQ4" s="195"/>
    </row>
    <row r="5" spans="1:43" ht="26.25" customHeight="1">
      <c r="A5" s="187"/>
      <c r="B5" s="188"/>
      <c r="C5" s="188"/>
      <c r="D5" s="188"/>
      <c r="E5" s="188"/>
      <c r="F5" s="189"/>
      <c r="G5" s="194" t="s">
        <v>3</v>
      </c>
      <c r="H5" s="194"/>
      <c r="I5" s="194"/>
      <c r="J5" s="194"/>
      <c r="K5" s="194"/>
      <c r="L5" s="194"/>
      <c r="M5" s="194"/>
      <c r="N5" s="194"/>
      <c r="O5" s="194"/>
      <c r="P5" s="194" t="s">
        <v>87</v>
      </c>
      <c r="Q5" s="194"/>
      <c r="R5" s="194"/>
      <c r="S5" s="194"/>
      <c r="T5" s="194"/>
      <c r="U5" s="194"/>
      <c r="V5" s="194"/>
      <c r="W5" s="194"/>
      <c r="X5" s="194"/>
      <c r="Y5" s="194"/>
      <c r="Z5" s="194"/>
      <c r="AA5" s="194"/>
      <c r="AB5" s="194"/>
      <c r="AC5" s="194"/>
      <c r="AD5" s="194"/>
      <c r="AE5" s="194"/>
      <c r="AF5" s="194"/>
      <c r="AG5" s="194"/>
      <c r="AH5" s="194"/>
      <c r="AI5" s="194"/>
      <c r="AJ5" s="194"/>
      <c r="AK5" s="194"/>
      <c r="AL5" s="194"/>
      <c r="AM5" s="194"/>
      <c r="AN5" s="194"/>
      <c r="AO5" s="194"/>
      <c r="AP5" s="194"/>
      <c r="AQ5" s="195"/>
    </row>
    <row r="6" spans="1:43" ht="15.75">
      <c r="A6" s="40"/>
      <c r="B6" s="41"/>
      <c r="C6" s="41"/>
      <c r="D6" s="41"/>
      <c r="E6" s="41"/>
      <c r="F6" s="41"/>
      <c r="G6" s="41"/>
      <c r="H6" s="41"/>
      <c r="I6" s="42"/>
      <c r="J6" s="42"/>
      <c r="K6" s="42"/>
      <c r="L6" s="42"/>
      <c r="M6" s="42"/>
      <c r="N6" s="42"/>
      <c r="O6" s="42"/>
      <c r="P6" s="42"/>
      <c r="Q6" s="42"/>
      <c r="R6" s="42"/>
      <c r="S6" s="42"/>
      <c r="T6" s="42"/>
      <c r="U6" s="42"/>
      <c r="V6" s="42"/>
      <c r="W6" s="42"/>
      <c r="X6" s="42"/>
      <c r="Y6" s="42"/>
      <c r="Z6" s="42"/>
      <c r="AA6" s="42"/>
      <c r="AB6" s="42"/>
      <c r="AC6" s="42"/>
      <c r="AD6" s="42"/>
      <c r="AE6" s="42"/>
      <c r="AF6" s="42"/>
      <c r="AG6" s="41"/>
      <c r="AH6" s="41"/>
      <c r="AI6" s="41"/>
      <c r="AJ6" s="41"/>
      <c r="AK6" s="41"/>
      <c r="AL6" s="41"/>
      <c r="AM6" s="41"/>
      <c r="AN6" s="41"/>
      <c r="AO6" s="41"/>
      <c r="AP6" s="41"/>
      <c r="AQ6" s="43"/>
    </row>
    <row r="7" spans="1:43" ht="30" customHeight="1">
      <c r="A7" s="199" t="s">
        <v>4</v>
      </c>
      <c r="B7" s="194"/>
      <c r="C7" s="194"/>
      <c r="D7" s="194"/>
      <c r="E7" s="194"/>
      <c r="F7" s="194"/>
      <c r="G7" s="194"/>
      <c r="H7" s="194"/>
      <c r="I7" s="194"/>
      <c r="J7" s="194"/>
      <c r="K7" s="194"/>
      <c r="L7" s="194"/>
      <c r="M7" s="194"/>
      <c r="N7" s="194"/>
      <c r="O7" s="194"/>
      <c r="P7" s="202" t="s">
        <v>123</v>
      </c>
      <c r="Q7" s="203"/>
      <c r="R7" s="203"/>
      <c r="S7" s="203"/>
      <c r="T7" s="203"/>
      <c r="U7" s="203"/>
      <c r="V7" s="203"/>
      <c r="W7" s="203"/>
      <c r="X7" s="203"/>
      <c r="Y7" s="203"/>
      <c r="Z7" s="203"/>
      <c r="AA7" s="203"/>
      <c r="AB7" s="203"/>
      <c r="AC7" s="203"/>
      <c r="AD7" s="203"/>
      <c r="AE7" s="203"/>
      <c r="AF7" s="203"/>
      <c r="AG7" s="203"/>
      <c r="AH7" s="203"/>
      <c r="AI7" s="203"/>
      <c r="AJ7" s="203"/>
      <c r="AK7" s="203"/>
      <c r="AL7" s="203"/>
      <c r="AM7" s="203"/>
      <c r="AN7" s="203"/>
      <c r="AO7" s="203"/>
      <c r="AP7" s="203"/>
      <c r="AQ7" s="204"/>
    </row>
    <row r="8" spans="1:43" ht="30" customHeight="1" thickBot="1">
      <c r="A8" s="200" t="s">
        <v>2</v>
      </c>
      <c r="B8" s="201"/>
      <c r="C8" s="201" t="s">
        <v>2</v>
      </c>
      <c r="D8" s="201"/>
      <c r="E8" s="201"/>
      <c r="F8" s="201"/>
      <c r="G8" s="201"/>
      <c r="H8" s="201"/>
      <c r="I8" s="201"/>
      <c r="J8" s="201"/>
      <c r="K8" s="201"/>
      <c r="L8" s="201"/>
      <c r="M8" s="201"/>
      <c r="N8" s="201"/>
      <c r="O8" s="201"/>
      <c r="P8" s="196" t="s">
        <v>124</v>
      </c>
      <c r="Q8" s="197"/>
      <c r="R8" s="197"/>
      <c r="S8" s="197"/>
      <c r="T8" s="197"/>
      <c r="U8" s="197"/>
      <c r="V8" s="197"/>
      <c r="W8" s="197"/>
      <c r="X8" s="197"/>
      <c r="Y8" s="197"/>
      <c r="Z8" s="197"/>
      <c r="AA8" s="197"/>
      <c r="AB8" s="197"/>
      <c r="AC8" s="197"/>
      <c r="AD8" s="197"/>
      <c r="AE8" s="197"/>
      <c r="AF8" s="197"/>
      <c r="AG8" s="197"/>
      <c r="AH8" s="197"/>
      <c r="AI8" s="197"/>
      <c r="AJ8" s="197"/>
      <c r="AK8" s="197"/>
      <c r="AL8" s="197"/>
      <c r="AM8" s="197"/>
      <c r="AN8" s="197"/>
      <c r="AO8" s="197"/>
      <c r="AP8" s="197"/>
      <c r="AQ8" s="198"/>
    </row>
    <row r="9" spans="1:43" ht="36" customHeight="1" thickBot="1">
      <c r="A9" s="37"/>
      <c r="B9" s="38"/>
      <c r="C9" s="38"/>
      <c r="D9" s="38"/>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41"/>
      <c r="AH9" s="41"/>
      <c r="AI9" s="41"/>
      <c r="AJ9" s="41"/>
      <c r="AK9" s="41"/>
      <c r="AL9" s="41"/>
      <c r="AM9" s="41"/>
      <c r="AN9" s="41"/>
      <c r="AO9" s="41"/>
      <c r="AP9" s="41"/>
      <c r="AQ9" s="43"/>
    </row>
    <row r="10" spans="1:43" s="2" customFormat="1" ht="70.5" customHeight="1">
      <c r="A10" s="190" t="s">
        <v>62</v>
      </c>
      <c r="B10" s="191"/>
      <c r="C10" s="191" t="s">
        <v>65</v>
      </c>
      <c r="D10" s="191"/>
      <c r="E10" s="191" t="s">
        <v>67</v>
      </c>
      <c r="F10" s="191"/>
      <c r="G10" s="191"/>
      <c r="H10" s="191"/>
      <c r="I10" s="191"/>
      <c r="J10" s="191"/>
      <c r="K10" s="191"/>
      <c r="L10" s="191"/>
      <c r="M10" s="191"/>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1"/>
      <c r="AK10" s="191" t="s">
        <v>75</v>
      </c>
      <c r="AL10" s="191" t="s">
        <v>76</v>
      </c>
      <c r="AM10" s="205" t="s">
        <v>77</v>
      </c>
      <c r="AN10" s="205" t="s">
        <v>78</v>
      </c>
      <c r="AO10" s="205" t="s">
        <v>79</v>
      </c>
      <c r="AP10" s="205" t="s">
        <v>80</v>
      </c>
      <c r="AQ10" s="211" t="s">
        <v>81</v>
      </c>
    </row>
    <row r="11" spans="1:43" s="3" customFormat="1" ht="45.75" customHeight="1">
      <c r="A11" s="217" t="s">
        <v>63</v>
      </c>
      <c r="B11" s="209" t="s">
        <v>64</v>
      </c>
      <c r="C11" s="209" t="s">
        <v>45</v>
      </c>
      <c r="D11" s="209" t="s">
        <v>66</v>
      </c>
      <c r="E11" s="209" t="s">
        <v>68</v>
      </c>
      <c r="F11" s="209" t="s">
        <v>69</v>
      </c>
      <c r="G11" s="209" t="s">
        <v>70</v>
      </c>
      <c r="H11" s="209" t="s">
        <v>71</v>
      </c>
      <c r="I11" s="209" t="s">
        <v>72</v>
      </c>
      <c r="J11" s="214" t="s">
        <v>73</v>
      </c>
      <c r="K11" s="215"/>
      <c r="L11" s="215"/>
      <c r="M11" s="215"/>
      <c r="N11" s="215"/>
      <c r="O11" s="215"/>
      <c r="P11" s="215"/>
      <c r="Q11" s="215"/>
      <c r="R11" s="215"/>
      <c r="S11" s="215"/>
      <c r="T11" s="215"/>
      <c r="U11" s="215"/>
      <c r="V11" s="215"/>
      <c r="W11" s="215"/>
      <c r="X11" s="215"/>
      <c r="Y11" s="215"/>
      <c r="Z11" s="215"/>
      <c r="AA11" s="215"/>
      <c r="AB11" s="215"/>
      <c r="AC11" s="215"/>
      <c r="AD11" s="215"/>
      <c r="AE11" s="215"/>
      <c r="AF11" s="216"/>
      <c r="AG11" s="208" t="s">
        <v>74</v>
      </c>
      <c r="AH11" s="208"/>
      <c r="AI11" s="208"/>
      <c r="AJ11" s="208"/>
      <c r="AK11" s="209"/>
      <c r="AL11" s="209"/>
      <c r="AM11" s="206"/>
      <c r="AN11" s="206"/>
      <c r="AO11" s="206"/>
      <c r="AP11" s="206"/>
      <c r="AQ11" s="212"/>
    </row>
    <row r="12" spans="1:43" s="3" customFormat="1" ht="51" customHeight="1">
      <c r="A12" s="217"/>
      <c r="B12" s="209"/>
      <c r="C12" s="209"/>
      <c r="D12" s="209"/>
      <c r="E12" s="209"/>
      <c r="F12" s="209"/>
      <c r="G12" s="209"/>
      <c r="H12" s="209"/>
      <c r="I12" s="209"/>
      <c r="J12" s="208">
        <v>2016</v>
      </c>
      <c r="K12" s="208"/>
      <c r="L12" s="208"/>
      <c r="M12" s="208">
        <v>2017</v>
      </c>
      <c r="N12" s="208"/>
      <c r="O12" s="208"/>
      <c r="P12" s="208"/>
      <c r="Q12" s="208"/>
      <c r="R12" s="208">
        <v>2018</v>
      </c>
      <c r="S12" s="208"/>
      <c r="T12" s="208"/>
      <c r="U12" s="208"/>
      <c r="V12" s="208"/>
      <c r="W12" s="208">
        <v>2019</v>
      </c>
      <c r="X12" s="208"/>
      <c r="Y12" s="208"/>
      <c r="Z12" s="208"/>
      <c r="AA12" s="208"/>
      <c r="AB12" s="208">
        <v>2020</v>
      </c>
      <c r="AC12" s="208"/>
      <c r="AD12" s="208"/>
      <c r="AE12" s="208"/>
      <c r="AF12" s="208"/>
      <c r="AG12" s="209" t="s">
        <v>5</v>
      </c>
      <c r="AH12" s="209" t="s">
        <v>6</v>
      </c>
      <c r="AI12" s="209" t="s">
        <v>7</v>
      </c>
      <c r="AJ12" s="209" t="s">
        <v>8</v>
      </c>
      <c r="AK12" s="209"/>
      <c r="AL12" s="209"/>
      <c r="AM12" s="206"/>
      <c r="AN12" s="206"/>
      <c r="AO12" s="206"/>
      <c r="AP12" s="206"/>
      <c r="AQ12" s="212"/>
    </row>
    <row r="13" spans="1:43" s="3" customFormat="1" ht="54" customHeight="1" thickBot="1">
      <c r="A13" s="218"/>
      <c r="B13" s="210"/>
      <c r="C13" s="210"/>
      <c r="D13" s="210"/>
      <c r="E13" s="210"/>
      <c r="F13" s="210"/>
      <c r="G13" s="210"/>
      <c r="H13" s="210"/>
      <c r="I13" s="210"/>
      <c r="J13" s="51" t="s">
        <v>7</v>
      </c>
      <c r="K13" s="51" t="s">
        <v>8</v>
      </c>
      <c r="L13" s="51" t="s">
        <v>33</v>
      </c>
      <c r="M13" s="51" t="s">
        <v>5</v>
      </c>
      <c r="N13" s="51" t="s">
        <v>6</v>
      </c>
      <c r="O13" s="51" t="s">
        <v>7</v>
      </c>
      <c r="P13" s="51" t="s">
        <v>8</v>
      </c>
      <c r="Q13" s="51" t="s">
        <v>33</v>
      </c>
      <c r="R13" s="51" t="s">
        <v>5</v>
      </c>
      <c r="S13" s="51" t="s">
        <v>6</v>
      </c>
      <c r="T13" s="51" t="s">
        <v>7</v>
      </c>
      <c r="U13" s="51" t="s">
        <v>8</v>
      </c>
      <c r="V13" s="51" t="s">
        <v>33</v>
      </c>
      <c r="W13" s="51" t="s">
        <v>5</v>
      </c>
      <c r="X13" s="51" t="s">
        <v>6</v>
      </c>
      <c r="Y13" s="51" t="s">
        <v>7</v>
      </c>
      <c r="Z13" s="51" t="s">
        <v>8</v>
      </c>
      <c r="AA13" s="51" t="s">
        <v>33</v>
      </c>
      <c r="AB13" s="52" t="s">
        <v>5</v>
      </c>
      <c r="AC13" s="52" t="s">
        <v>6</v>
      </c>
      <c r="AD13" s="52" t="s">
        <v>7</v>
      </c>
      <c r="AE13" s="52" t="s">
        <v>8</v>
      </c>
      <c r="AF13" s="52" t="s">
        <v>33</v>
      </c>
      <c r="AG13" s="210"/>
      <c r="AH13" s="210"/>
      <c r="AI13" s="210"/>
      <c r="AJ13" s="210"/>
      <c r="AK13" s="210"/>
      <c r="AL13" s="210"/>
      <c r="AM13" s="207"/>
      <c r="AN13" s="207"/>
      <c r="AO13" s="207"/>
      <c r="AP13" s="207"/>
      <c r="AQ13" s="213"/>
    </row>
    <row r="14" spans="1:43" s="3" customFormat="1" ht="409.5">
      <c r="A14" s="138">
        <v>189</v>
      </c>
      <c r="B14" s="139" t="s">
        <v>120</v>
      </c>
      <c r="C14" s="140">
        <v>379</v>
      </c>
      <c r="D14" s="139" t="s">
        <v>121</v>
      </c>
      <c r="E14" s="64">
        <v>411</v>
      </c>
      <c r="F14" s="53" t="s">
        <v>122</v>
      </c>
      <c r="G14" s="54" t="s">
        <v>88</v>
      </c>
      <c r="H14" s="54" t="s">
        <v>90</v>
      </c>
      <c r="I14" s="141">
        <v>1</v>
      </c>
      <c r="J14" s="142">
        <v>0.1</v>
      </c>
      <c r="K14" s="142">
        <v>0.1</v>
      </c>
      <c r="L14" s="161">
        <v>0.094</v>
      </c>
      <c r="M14" s="141">
        <v>0.4</v>
      </c>
      <c r="N14" s="141">
        <v>0.35</v>
      </c>
      <c r="O14" s="56"/>
      <c r="P14" s="55"/>
      <c r="Q14" s="55"/>
      <c r="R14" s="142">
        <v>0.65</v>
      </c>
      <c r="S14" s="56"/>
      <c r="T14" s="56"/>
      <c r="U14" s="55"/>
      <c r="V14" s="55"/>
      <c r="W14" s="142">
        <v>0.9</v>
      </c>
      <c r="X14" s="56"/>
      <c r="Y14" s="56"/>
      <c r="Z14" s="55"/>
      <c r="AA14" s="55"/>
      <c r="AB14" s="142">
        <v>1</v>
      </c>
      <c r="AC14" s="56"/>
      <c r="AD14" s="56"/>
      <c r="AE14" s="55"/>
      <c r="AF14" s="55"/>
      <c r="AG14" s="157">
        <v>0.35</v>
      </c>
      <c r="AH14" s="157">
        <v>0.35</v>
      </c>
      <c r="AI14" s="157"/>
      <c r="AJ14" s="161"/>
      <c r="AK14" s="163">
        <f>AH14/N14</f>
        <v>1</v>
      </c>
      <c r="AL14" s="163">
        <f>AH14/I14</f>
        <v>0.35</v>
      </c>
      <c r="AM14" s="170" t="s">
        <v>159</v>
      </c>
      <c r="AN14" s="170" t="s">
        <v>160</v>
      </c>
      <c r="AO14" s="170" t="s">
        <v>161</v>
      </c>
      <c r="AP14" s="171" t="s">
        <v>137</v>
      </c>
      <c r="AQ14" s="172" t="s">
        <v>138</v>
      </c>
    </row>
    <row r="15" spans="1:43" ht="90.75" customHeight="1" thickBot="1">
      <c r="A15" s="34"/>
      <c r="B15" s="35"/>
      <c r="C15" s="180" t="s">
        <v>85</v>
      </c>
      <c r="D15" s="181"/>
      <c r="E15" s="182"/>
      <c r="F15" s="182"/>
      <c r="G15" s="182"/>
      <c r="H15" s="182"/>
      <c r="I15" s="182"/>
      <c r="J15" s="182"/>
      <c r="K15" s="182"/>
      <c r="L15" s="182"/>
      <c r="M15" s="182"/>
      <c r="N15" s="182"/>
      <c r="O15" s="182"/>
      <c r="P15" s="182"/>
      <c r="Q15" s="182"/>
      <c r="R15" s="182"/>
      <c r="S15" s="182"/>
      <c r="T15" s="182"/>
      <c r="U15" s="182"/>
      <c r="V15" s="182"/>
      <c r="W15" s="182"/>
      <c r="X15" s="182"/>
      <c r="Y15" s="182"/>
      <c r="Z15" s="182"/>
      <c r="AA15" s="182"/>
      <c r="AB15" s="182"/>
      <c r="AC15" s="182"/>
      <c r="AD15" s="182"/>
      <c r="AE15" s="182"/>
      <c r="AF15" s="182"/>
      <c r="AG15" s="182"/>
      <c r="AH15" s="182"/>
      <c r="AI15" s="182"/>
      <c r="AJ15" s="182"/>
      <c r="AK15" s="182"/>
      <c r="AL15" s="182"/>
      <c r="AM15" s="182"/>
      <c r="AN15" s="182"/>
      <c r="AO15" s="182"/>
      <c r="AP15" s="182"/>
      <c r="AQ15" s="183"/>
    </row>
  </sheetData>
  <mergeCells count="42">
    <mergeCell ref="A11:A13"/>
    <mergeCell ref="B11:B13"/>
    <mergeCell ref="C11:C13"/>
    <mergeCell ref="D11:D13"/>
    <mergeCell ref="E11:E13"/>
    <mergeCell ref="P5:AQ5"/>
    <mergeCell ref="I11:I13"/>
    <mergeCell ref="AP10:AP13"/>
    <mergeCell ref="AQ10:AQ13"/>
    <mergeCell ref="F11:F13"/>
    <mergeCell ref="G11:G13"/>
    <mergeCell ref="H11:H13"/>
    <mergeCell ref="AI12:AI13"/>
    <mergeCell ref="AJ12:AJ13"/>
    <mergeCell ref="AK10:AK13"/>
    <mergeCell ref="AL10:AL13"/>
    <mergeCell ref="AN10:AN13"/>
    <mergeCell ref="R12:V12"/>
    <mergeCell ref="W12:AA12"/>
    <mergeCell ref="AB12:AF12"/>
    <mergeCell ref="J11:AF11"/>
    <mergeCell ref="AM10:AM13"/>
    <mergeCell ref="AG12:AG13"/>
    <mergeCell ref="AH12:AH13"/>
    <mergeCell ref="E10:AJ10"/>
    <mergeCell ref="AG11:AJ11"/>
    <mergeCell ref="C15:AQ15"/>
    <mergeCell ref="A2:F5"/>
    <mergeCell ref="A10:B10"/>
    <mergeCell ref="G2:AQ2"/>
    <mergeCell ref="G3:AQ3"/>
    <mergeCell ref="P8:AQ8"/>
    <mergeCell ref="G4:O4"/>
    <mergeCell ref="C10:D10"/>
    <mergeCell ref="A7:O7"/>
    <mergeCell ref="A8:O8"/>
    <mergeCell ref="P7:AQ7"/>
    <mergeCell ref="AO10:AO13"/>
    <mergeCell ref="P4:AQ4"/>
    <mergeCell ref="J12:L12"/>
    <mergeCell ref="M12:Q12"/>
    <mergeCell ref="G5:O5"/>
  </mergeCells>
  <printOptions horizontalCentered="1" verticalCentered="1"/>
  <pageMargins left="0" right="0" top="0.5511811023622047" bottom="0" header="0.31496062992125984" footer="0.31496062992125984"/>
  <pageSetup fitToWidth="0" horizontalDpi="600" verticalDpi="600" orientation="landscape" scale="15" r:id="rId3"/>
  <headerFooter>
    <oddFooter>&amp;C&amp;G</oddFooter>
  </headerFooter>
  <drawing r:id="rId1"/>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48"/>
  <sheetViews>
    <sheetView view="pageBreakPreview" zoomScale="70" zoomScaleSheetLayoutView="70" workbookViewId="0" topLeftCell="Z1">
      <selection activeCell="P12" sqref="P12"/>
    </sheetView>
  </sheetViews>
  <sheetFormatPr defaultColWidth="11.421875" defaultRowHeight="15"/>
  <cols>
    <col min="1" max="1" width="17.28125" style="1" customWidth="1"/>
    <col min="2" max="2" width="12.421875" style="1" customWidth="1"/>
    <col min="3" max="3" width="25.140625" style="1" customWidth="1"/>
    <col min="4" max="4" width="17.8515625" style="7" customWidth="1"/>
    <col min="5" max="5" width="19.8515625" style="7" hidden="1" customWidth="1"/>
    <col min="6" max="6" width="15.57421875" style="7" hidden="1" customWidth="1"/>
    <col min="7" max="7" width="13.8515625" style="27" customWidth="1"/>
    <col min="8" max="8" width="17.00390625" style="8" customWidth="1"/>
    <col min="9" max="9" width="16.28125" style="8" customWidth="1"/>
    <col min="10" max="10" width="16.28125" style="8" bestFit="1" customWidth="1"/>
    <col min="11" max="11" width="18.28125" style="8" customWidth="1"/>
    <col min="12" max="13" width="16.7109375" style="8" bestFit="1" customWidth="1"/>
    <col min="14" max="14" width="13.421875" style="8" customWidth="1"/>
    <col min="15" max="15" width="13.7109375" style="8" customWidth="1"/>
    <col min="16" max="16" width="18.28125" style="8" customWidth="1"/>
    <col min="17" max="17" width="16.7109375" style="8" bestFit="1" customWidth="1"/>
    <col min="18" max="18" width="13.140625" style="8" customWidth="1"/>
    <col min="19" max="19" width="14.00390625" style="8" customWidth="1"/>
    <col min="20" max="20" width="13.421875" style="8" customWidth="1"/>
    <col min="21" max="23" width="18.00390625" style="8" customWidth="1"/>
    <col min="24" max="25" width="16.28125" style="8" customWidth="1"/>
    <col min="26" max="26" width="18.28125" style="8" customWidth="1"/>
    <col min="27" max="30" width="16.28125" style="8" customWidth="1"/>
    <col min="31" max="31" width="18.28125" style="8" customWidth="1"/>
    <col min="32" max="32" width="19.00390625" style="1" customWidth="1"/>
    <col min="33" max="33" width="16.7109375" style="1" bestFit="1" customWidth="1"/>
    <col min="34" max="34" width="14.7109375" style="22" customWidth="1"/>
    <col min="35" max="35" width="15.57421875" style="22" customWidth="1"/>
    <col min="36" max="36" width="14.57421875" style="1" customWidth="1"/>
    <col min="37" max="37" width="14.00390625" style="1" customWidth="1"/>
    <col min="38" max="38" width="69.7109375" style="1" customWidth="1"/>
    <col min="39" max="39" width="35.421875" style="1" customWidth="1"/>
    <col min="40" max="40" width="31.421875" style="1" customWidth="1"/>
    <col min="41" max="41" width="32.57421875" style="1" customWidth="1"/>
    <col min="42" max="42" width="29.7109375" style="1" customWidth="1"/>
    <col min="43" max="16384" width="11.421875" style="1" customWidth="1"/>
  </cols>
  <sheetData>
    <row r="1" spans="1:42" ht="38.25" customHeight="1">
      <c r="A1" s="231"/>
      <c r="B1" s="232"/>
      <c r="C1" s="232"/>
      <c r="D1" s="232"/>
      <c r="E1" s="232"/>
      <c r="F1" s="243" t="s">
        <v>0</v>
      </c>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5"/>
    </row>
    <row r="2" spans="1:42" ht="30.75" customHeight="1">
      <c r="A2" s="233"/>
      <c r="B2" s="234"/>
      <c r="C2" s="234"/>
      <c r="D2" s="234"/>
      <c r="E2" s="234"/>
      <c r="F2" s="237" t="s">
        <v>83</v>
      </c>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238"/>
      <c r="AN2" s="238"/>
      <c r="AO2" s="238"/>
      <c r="AP2" s="239"/>
    </row>
    <row r="3" spans="1:42" ht="27.75" customHeight="1">
      <c r="A3" s="233"/>
      <c r="B3" s="234"/>
      <c r="C3" s="234"/>
      <c r="D3" s="234"/>
      <c r="E3" s="234"/>
      <c r="F3" s="194" t="s">
        <v>1</v>
      </c>
      <c r="G3" s="194"/>
      <c r="H3" s="194"/>
      <c r="I3" s="194"/>
      <c r="J3" s="194"/>
      <c r="K3" s="194"/>
      <c r="L3" s="194"/>
      <c r="M3" s="194"/>
      <c r="N3" s="194"/>
      <c r="O3" s="237" t="s">
        <v>86</v>
      </c>
      <c r="P3" s="238"/>
      <c r="Q3" s="238"/>
      <c r="R3" s="238"/>
      <c r="S3" s="238"/>
      <c r="T3" s="238"/>
      <c r="U3" s="238"/>
      <c r="V3" s="238"/>
      <c r="W3" s="238"/>
      <c r="X3" s="238"/>
      <c r="Y3" s="238"/>
      <c r="Z3" s="238"/>
      <c r="AA3" s="238"/>
      <c r="AB3" s="238"/>
      <c r="AC3" s="238"/>
      <c r="AD3" s="238"/>
      <c r="AE3" s="238"/>
      <c r="AF3" s="238"/>
      <c r="AG3" s="238"/>
      <c r="AH3" s="238"/>
      <c r="AI3" s="238"/>
      <c r="AJ3" s="238"/>
      <c r="AK3" s="238"/>
      <c r="AL3" s="238"/>
      <c r="AM3" s="238"/>
      <c r="AN3" s="238"/>
      <c r="AO3" s="238"/>
      <c r="AP3" s="239"/>
    </row>
    <row r="4" spans="1:42" ht="26.25" customHeight="1" thickBot="1">
      <c r="A4" s="235"/>
      <c r="B4" s="236"/>
      <c r="C4" s="236"/>
      <c r="D4" s="236"/>
      <c r="E4" s="236"/>
      <c r="F4" s="201" t="s">
        <v>3</v>
      </c>
      <c r="G4" s="201"/>
      <c r="H4" s="201"/>
      <c r="I4" s="201"/>
      <c r="J4" s="201"/>
      <c r="K4" s="201"/>
      <c r="L4" s="201"/>
      <c r="M4" s="201"/>
      <c r="N4" s="201"/>
      <c r="O4" s="240" t="s">
        <v>87</v>
      </c>
      <c r="P4" s="241"/>
      <c r="Q4" s="241"/>
      <c r="R4" s="241"/>
      <c r="S4" s="241"/>
      <c r="T4" s="241"/>
      <c r="U4" s="241"/>
      <c r="V4" s="241"/>
      <c r="W4" s="241"/>
      <c r="X4" s="241"/>
      <c r="Y4" s="241"/>
      <c r="Z4" s="241"/>
      <c r="AA4" s="241"/>
      <c r="AB4" s="241"/>
      <c r="AC4" s="241"/>
      <c r="AD4" s="241"/>
      <c r="AE4" s="241"/>
      <c r="AF4" s="241"/>
      <c r="AG4" s="241"/>
      <c r="AH4" s="241"/>
      <c r="AI4" s="241"/>
      <c r="AJ4" s="241"/>
      <c r="AK4" s="241"/>
      <c r="AL4" s="241"/>
      <c r="AM4" s="241"/>
      <c r="AN4" s="241"/>
      <c r="AO4" s="241"/>
      <c r="AP4" s="242"/>
    </row>
    <row r="5" ht="14.25" customHeight="1" thickBot="1">
      <c r="AI5" s="28"/>
    </row>
    <row r="6" spans="1:42" s="36" customFormat="1" ht="53.25" customHeight="1">
      <c r="A6" s="246" t="s">
        <v>34</v>
      </c>
      <c r="B6" s="191" t="s">
        <v>44</v>
      </c>
      <c r="C6" s="191"/>
      <c r="D6" s="191"/>
      <c r="E6" s="191" t="s">
        <v>48</v>
      </c>
      <c r="F6" s="191" t="s">
        <v>49</v>
      </c>
      <c r="G6" s="191" t="s">
        <v>50</v>
      </c>
      <c r="H6" s="191" t="s">
        <v>51</v>
      </c>
      <c r="I6" s="253" t="s">
        <v>52</v>
      </c>
      <c r="J6" s="254"/>
      <c r="K6" s="254"/>
      <c r="L6" s="254"/>
      <c r="M6" s="254"/>
      <c r="N6" s="254"/>
      <c r="O6" s="254"/>
      <c r="P6" s="254"/>
      <c r="Q6" s="254"/>
      <c r="R6" s="254"/>
      <c r="S6" s="254"/>
      <c r="T6" s="254"/>
      <c r="U6" s="254"/>
      <c r="V6" s="254"/>
      <c r="W6" s="254"/>
      <c r="X6" s="254"/>
      <c r="Y6" s="254"/>
      <c r="Z6" s="254"/>
      <c r="AA6" s="254"/>
      <c r="AB6" s="254"/>
      <c r="AC6" s="254"/>
      <c r="AD6" s="254"/>
      <c r="AE6" s="255"/>
      <c r="AF6" s="191" t="s">
        <v>53</v>
      </c>
      <c r="AG6" s="191"/>
      <c r="AH6" s="191"/>
      <c r="AI6" s="191"/>
      <c r="AJ6" s="191" t="s">
        <v>55</v>
      </c>
      <c r="AK6" s="191" t="s">
        <v>56</v>
      </c>
      <c r="AL6" s="191" t="s">
        <v>57</v>
      </c>
      <c r="AM6" s="191" t="s">
        <v>58</v>
      </c>
      <c r="AN6" s="191" t="s">
        <v>59</v>
      </c>
      <c r="AO6" s="191" t="s">
        <v>60</v>
      </c>
      <c r="AP6" s="249" t="s">
        <v>61</v>
      </c>
    </row>
    <row r="7" spans="1:42" s="36" customFormat="1" ht="53.25" customHeight="1">
      <c r="A7" s="247"/>
      <c r="B7" s="209"/>
      <c r="C7" s="209"/>
      <c r="D7" s="209"/>
      <c r="E7" s="209"/>
      <c r="F7" s="209"/>
      <c r="G7" s="209"/>
      <c r="H7" s="209"/>
      <c r="I7" s="208">
        <v>2016</v>
      </c>
      <c r="J7" s="208"/>
      <c r="K7" s="208"/>
      <c r="L7" s="208">
        <v>2017</v>
      </c>
      <c r="M7" s="208"/>
      <c r="N7" s="208"/>
      <c r="O7" s="208"/>
      <c r="P7" s="208"/>
      <c r="Q7" s="208">
        <v>2018</v>
      </c>
      <c r="R7" s="208"/>
      <c r="S7" s="208"/>
      <c r="T7" s="208"/>
      <c r="U7" s="208"/>
      <c r="V7" s="214">
        <v>2019</v>
      </c>
      <c r="W7" s="215"/>
      <c r="X7" s="215"/>
      <c r="Y7" s="215"/>
      <c r="Z7" s="216"/>
      <c r="AA7" s="214">
        <v>2020</v>
      </c>
      <c r="AB7" s="215"/>
      <c r="AC7" s="215"/>
      <c r="AD7" s="215"/>
      <c r="AE7" s="216"/>
      <c r="AF7" s="208" t="s">
        <v>54</v>
      </c>
      <c r="AG7" s="208"/>
      <c r="AH7" s="208"/>
      <c r="AI7" s="208"/>
      <c r="AJ7" s="209"/>
      <c r="AK7" s="209"/>
      <c r="AL7" s="209"/>
      <c r="AM7" s="209"/>
      <c r="AN7" s="209"/>
      <c r="AO7" s="209"/>
      <c r="AP7" s="250"/>
    </row>
    <row r="8" spans="1:42" s="36" customFormat="1" ht="60.75" customHeight="1" thickBot="1">
      <c r="A8" s="248"/>
      <c r="B8" s="52" t="s">
        <v>45</v>
      </c>
      <c r="C8" s="51" t="s">
        <v>46</v>
      </c>
      <c r="D8" s="51" t="s">
        <v>47</v>
      </c>
      <c r="E8" s="210"/>
      <c r="F8" s="210"/>
      <c r="G8" s="210"/>
      <c r="H8" s="252"/>
      <c r="I8" s="51" t="s">
        <v>7</v>
      </c>
      <c r="J8" s="51" t="s">
        <v>8</v>
      </c>
      <c r="K8" s="51" t="s">
        <v>33</v>
      </c>
      <c r="L8" s="51" t="s">
        <v>5</v>
      </c>
      <c r="M8" s="51" t="s">
        <v>6</v>
      </c>
      <c r="N8" s="51" t="s">
        <v>7</v>
      </c>
      <c r="O8" s="51" t="s">
        <v>8</v>
      </c>
      <c r="P8" s="51" t="s">
        <v>33</v>
      </c>
      <c r="Q8" s="51" t="s">
        <v>5</v>
      </c>
      <c r="R8" s="51" t="s">
        <v>6</v>
      </c>
      <c r="S8" s="51" t="s">
        <v>7</v>
      </c>
      <c r="T8" s="51" t="s">
        <v>8</v>
      </c>
      <c r="U8" s="51" t="s">
        <v>33</v>
      </c>
      <c r="V8" s="51" t="s">
        <v>5</v>
      </c>
      <c r="W8" s="51" t="s">
        <v>6</v>
      </c>
      <c r="X8" s="51" t="s">
        <v>7</v>
      </c>
      <c r="Y8" s="51" t="s">
        <v>8</v>
      </c>
      <c r="Z8" s="52" t="s">
        <v>33</v>
      </c>
      <c r="AA8" s="52" t="s">
        <v>5</v>
      </c>
      <c r="AB8" s="52" t="s">
        <v>6</v>
      </c>
      <c r="AC8" s="52" t="s">
        <v>7</v>
      </c>
      <c r="AD8" s="52" t="s">
        <v>8</v>
      </c>
      <c r="AE8" s="51" t="s">
        <v>33</v>
      </c>
      <c r="AF8" s="51" t="s">
        <v>5</v>
      </c>
      <c r="AG8" s="51" t="s">
        <v>6</v>
      </c>
      <c r="AH8" s="51" t="s">
        <v>7</v>
      </c>
      <c r="AI8" s="51" t="s">
        <v>8</v>
      </c>
      <c r="AJ8" s="210"/>
      <c r="AK8" s="210"/>
      <c r="AL8" s="210"/>
      <c r="AM8" s="210"/>
      <c r="AN8" s="210"/>
      <c r="AO8" s="210"/>
      <c r="AP8" s="251"/>
    </row>
    <row r="9" spans="1:42" s="68" customFormat="1" ht="30.75" customHeight="1">
      <c r="A9" s="283" t="s">
        <v>98</v>
      </c>
      <c r="B9" s="285">
        <v>1</v>
      </c>
      <c r="C9" s="288" t="s">
        <v>89</v>
      </c>
      <c r="D9" s="266" t="s">
        <v>90</v>
      </c>
      <c r="E9" s="291">
        <v>379</v>
      </c>
      <c r="F9" s="294">
        <v>189</v>
      </c>
      <c r="G9" s="70" t="s">
        <v>9</v>
      </c>
      <c r="H9" s="78">
        <v>1</v>
      </c>
      <c r="I9" s="78">
        <v>0.2</v>
      </c>
      <c r="J9" s="78">
        <v>0.2</v>
      </c>
      <c r="K9" s="80">
        <v>0.2</v>
      </c>
      <c r="L9" s="78">
        <v>0.25</v>
      </c>
      <c r="M9" s="78">
        <v>0.65</v>
      </c>
      <c r="N9" s="78"/>
      <c r="O9" s="78"/>
      <c r="P9" s="78"/>
      <c r="Q9" s="78">
        <v>0.9</v>
      </c>
      <c r="R9" s="78"/>
      <c r="S9" s="78"/>
      <c r="T9" s="78"/>
      <c r="U9" s="78"/>
      <c r="V9" s="78">
        <v>1</v>
      </c>
      <c r="W9" s="78"/>
      <c r="X9" s="78"/>
      <c r="Y9" s="78"/>
      <c r="Z9" s="78"/>
      <c r="AA9" s="78">
        <v>0</v>
      </c>
      <c r="AB9" s="79"/>
      <c r="AC9" s="79"/>
      <c r="AD9" s="79"/>
      <c r="AE9" s="79"/>
      <c r="AF9" s="80">
        <v>0.1</v>
      </c>
      <c r="AG9" s="80">
        <v>0.315</v>
      </c>
      <c r="AH9" s="80"/>
      <c r="AI9" s="80"/>
      <c r="AJ9" s="158">
        <f>AG9/M9</f>
        <v>0.4846153846153846</v>
      </c>
      <c r="AK9" s="153">
        <f>AG9/H9</f>
        <v>0.315</v>
      </c>
      <c r="AL9" s="228" t="s">
        <v>162</v>
      </c>
      <c r="AM9" s="228" t="s">
        <v>163</v>
      </c>
      <c r="AN9" s="228" t="s">
        <v>164</v>
      </c>
      <c r="AO9" s="269" t="s">
        <v>134</v>
      </c>
      <c r="AP9" s="256" t="s">
        <v>135</v>
      </c>
    </row>
    <row r="10" spans="1:42" s="5" customFormat="1" ht="30.75" customHeight="1">
      <c r="A10" s="284"/>
      <c r="B10" s="286"/>
      <c r="C10" s="289"/>
      <c r="D10" s="267"/>
      <c r="E10" s="292"/>
      <c r="F10" s="295"/>
      <c r="G10" s="65" t="s">
        <v>10</v>
      </c>
      <c r="H10" s="81">
        <f>+J10+L10+Q10+V10+AA10</f>
        <v>2007828324</v>
      </c>
      <c r="I10" s="81">
        <v>300000000</v>
      </c>
      <c r="J10" s="81">
        <f>913728324+63100000</f>
        <v>976828324</v>
      </c>
      <c r="K10" s="83">
        <v>973165848</v>
      </c>
      <c r="L10" s="81">
        <v>531000000</v>
      </c>
      <c r="M10" s="81">
        <v>531000000</v>
      </c>
      <c r="N10" s="81"/>
      <c r="O10" s="81"/>
      <c r="P10" s="81"/>
      <c r="Q10" s="81">
        <v>350000000</v>
      </c>
      <c r="R10" s="81"/>
      <c r="S10" s="81"/>
      <c r="T10" s="81"/>
      <c r="U10" s="81"/>
      <c r="V10" s="81">
        <v>150000000</v>
      </c>
      <c r="W10" s="81"/>
      <c r="X10" s="81"/>
      <c r="Y10" s="81"/>
      <c r="Z10" s="81"/>
      <c r="AA10" s="81">
        <v>0</v>
      </c>
      <c r="AB10" s="82"/>
      <c r="AC10" s="82"/>
      <c r="AD10" s="82"/>
      <c r="AE10" s="82"/>
      <c r="AF10" s="83">
        <v>0</v>
      </c>
      <c r="AG10" s="83">
        <v>3243000</v>
      </c>
      <c r="AH10" s="83"/>
      <c r="AI10" s="83"/>
      <c r="AJ10" s="158">
        <f>AG10/M10</f>
        <v>0.006107344632768362</v>
      </c>
      <c r="AK10" s="153">
        <f>(AG10+L10)/H10</f>
        <v>0.2660800196979391</v>
      </c>
      <c r="AL10" s="229"/>
      <c r="AM10" s="229"/>
      <c r="AN10" s="229"/>
      <c r="AO10" s="270"/>
      <c r="AP10" s="257"/>
    </row>
    <row r="11" spans="1:42" s="68" customFormat="1" ht="30.75" customHeight="1">
      <c r="A11" s="284"/>
      <c r="B11" s="286"/>
      <c r="C11" s="289"/>
      <c r="D11" s="267"/>
      <c r="E11" s="292"/>
      <c r="F11" s="295"/>
      <c r="G11" s="69" t="s">
        <v>11</v>
      </c>
      <c r="H11" s="84">
        <v>0</v>
      </c>
      <c r="I11" s="84">
        <v>0</v>
      </c>
      <c r="J11" s="84">
        <v>0</v>
      </c>
      <c r="K11" s="86">
        <v>0</v>
      </c>
      <c r="L11" s="84">
        <v>0</v>
      </c>
      <c r="M11" s="173">
        <v>0</v>
      </c>
      <c r="N11" s="85"/>
      <c r="O11" s="85"/>
      <c r="P11" s="85"/>
      <c r="Q11" s="84"/>
      <c r="R11" s="85"/>
      <c r="S11" s="85"/>
      <c r="T11" s="85"/>
      <c r="U11" s="85"/>
      <c r="V11" s="84"/>
      <c r="W11" s="85"/>
      <c r="X11" s="85"/>
      <c r="Y11" s="85"/>
      <c r="Z11" s="85"/>
      <c r="AA11" s="84"/>
      <c r="AB11" s="85"/>
      <c r="AC11" s="85"/>
      <c r="AD11" s="85"/>
      <c r="AE11" s="85"/>
      <c r="AF11" s="86"/>
      <c r="AG11" s="86">
        <v>0</v>
      </c>
      <c r="AH11" s="86"/>
      <c r="AI11" s="86"/>
      <c r="AJ11" s="153"/>
      <c r="AK11" s="153"/>
      <c r="AL11" s="229"/>
      <c r="AM11" s="229"/>
      <c r="AN11" s="229"/>
      <c r="AO11" s="270"/>
      <c r="AP11" s="257"/>
    </row>
    <row r="12" spans="1:42" s="72" customFormat="1" ht="30.75" customHeight="1">
      <c r="A12" s="284"/>
      <c r="B12" s="286"/>
      <c r="C12" s="289"/>
      <c r="D12" s="267"/>
      <c r="E12" s="292"/>
      <c r="F12" s="295"/>
      <c r="G12" s="71" t="s">
        <v>12</v>
      </c>
      <c r="H12" s="87">
        <v>0</v>
      </c>
      <c r="I12" s="87">
        <v>0</v>
      </c>
      <c r="J12" s="87">
        <v>0</v>
      </c>
      <c r="K12" s="83">
        <v>0</v>
      </c>
      <c r="L12" s="87">
        <v>1025129504</v>
      </c>
      <c r="M12" s="88">
        <v>973165848</v>
      </c>
      <c r="N12" s="88"/>
      <c r="O12" s="88"/>
      <c r="P12" s="88"/>
      <c r="Q12" s="87"/>
      <c r="R12" s="88"/>
      <c r="S12" s="88"/>
      <c r="T12" s="88"/>
      <c r="U12" s="88"/>
      <c r="V12" s="87"/>
      <c r="W12" s="88"/>
      <c r="X12" s="88"/>
      <c r="Y12" s="88"/>
      <c r="Z12" s="88"/>
      <c r="AA12" s="87"/>
      <c r="AB12" s="88"/>
      <c r="AC12" s="88"/>
      <c r="AD12" s="88"/>
      <c r="AE12" s="88"/>
      <c r="AF12" s="83">
        <v>0</v>
      </c>
      <c r="AG12" s="83">
        <v>324273351</v>
      </c>
      <c r="AH12" s="83"/>
      <c r="AI12" s="83"/>
      <c r="AJ12" s="153"/>
      <c r="AK12" s="153"/>
      <c r="AL12" s="229"/>
      <c r="AM12" s="229"/>
      <c r="AN12" s="229"/>
      <c r="AO12" s="270"/>
      <c r="AP12" s="257"/>
    </row>
    <row r="13" spans="1:42" s="68" customFormat="1" ht="30.75" customHeight="1">
      <c r="A13" s="284"/>
      <c r="B13" s="286"/>
      <c r="C13" s="289"/>
      <c r="D13" s="267"/>
      <c r="E13" s="292"/>
      <c r="F13" s="295"/>
      <c r="G13" s="69" t="s">
        <v>13</v>
      </c>
      <c r="H13" s="91">
        <f>+H9+H11</f>
        <v>1</v>
      </c>
      <c r="I13" s="91">
        <f aca="true" t="shared" si="0" ref="I13:AA13">+I9+I11</f>
        <v>0.2</v>
      </c>
      <c r="J13" s="91">
        <f aca="true" t="shared" si="1" ref="J13:K13">+J9+J11</f>
        <v>0.2</v>
      </c>
      <c r="K13" s="86">
        <f t="shared" si="1"/>
        <v>0.2</v>
      </c>
      <c r="L13" s="91">
        <v>0.25</v>
      </c>
      <c r="M13" s="92">
        <v>0.65</v>
      </c>
      <c r="N13" s="92"/>
      <c r="O13" s="92"/>
      <c r="P13" s="92"/>
      <c r="Q13" s="91">
        <f t="shared" si="0"/>
        <v>0.9</v>
      </c>
      <c r="R13" s="92"/>
      <c r="S13" s="92"/>
      <c r="T13" s="92"/>
      <c r="U13" s="92"/>
      <c r="V13" s="91">
        <f t="shared" si="0"/>
        <v>1</v>
      </c>
      <c r="W13" s="92"/>
      <c r="X13" s="92"/>
      <c r="Y13" s="92"/>
      <c r="Z13" s="92"/>
      <c r="AA13" s="91">
        <f t="shared" si="0"/>
        <v>0</v>
      </c>
      <c r="AB13" s="92"/>
      <c r="AC13" s="92"/>
      <c r="AD13" s="92"/>
      <c r="AE13" s="92"/>
      <c r="AF13" s="86">
        <v>0.1</v>
      </c>
      <c r="AG13" s="86">
        <v>0.315</v>
      </c>
      <c r="AH13" s="86"/>
      <c r="AI13" s="86"/>
      <c r="AJ13" s="153"/>
      <c r="AK13" s="153"/>
      <c r="AL13" s="229"/>
      <c r="AM13" s="229"/>
      <c r="AN13" s="229"/>
      <c r="AO13" s="270"/>
      <c r="AP13" s="257"/>
    </row>
    <row r="14" spans="1:42" s="5" customFormat="1" ht="30.75" customHeight="1" thickBot="1">
      <c r="A14" s="284"/>
      <c r="B14" s="287"/>
      <c r="C14" s="290"/>
      <c r="D14" s="268"/>
      <c r="E14" s="292"/>
      <c r="F14" s="295"/>
      <c r="G14" s="66" t="s">
        <v>14</v>
      </c>
      <c r="H14" s="81">
        <f>+H10+H12</f>
        <v>2007828324</v>
      </c>
      <c r="I14" s="81">
        <f>+I10+I12</f>
        <v>300000000</v>
      </c>
      <c r="J14" s="81">
        <f>+J10+J12</f>
        <v>976828324</v>
      </c>
      <c r="K14" s="107">
        <f aca="true" t="shared" si="2" ref="K14">+K10+K12</f>
        <v>973165848</v>
      </c>
      <c r="L14" s="81">
        <v>1556129504</v>
      </c>
      <c r="M14" s="81">
        <v>1504165848</v>
      </c>
      <c r="N14" s="81"/>
      <c r="O14" s="81"/>
      <c r="P14" s="81"/>
      <c r="Q14" s="81">
        <f aca="true" t="shared" si="3" ref="Q14:AA14">+Q10+Q12</f>
        <v>350000000</v>
      </c>
      <c r="R14" s="81"/>
      <c r="S14" s="81"/>
      <c r="T14" s="81"/>
      <c r="U14" s="81"/>
      <c r="V14" s="81">
        <f t="shared" si="3"/>
        <v>150000000</v>
      </c>
      <c r="W14" s="81"/>
      <c r="X14" s="81"/>
      <c r="Y14" s="81"/>
      <c r="Z14" s="81"/>
      <c r="AA14" s="81">
        <f t="shared" si="3"/>
        <v>0</v>
      </c>
      <c r="AB14" s="82"/>
      <c r="AC14" s="82"/>
      <c r="AD14" s="82"/>
      <c r="AE14" s="82"/>
      <c r="AF14" s="107">
        <v>0</v>
      </c>
      <c r="AG14" s="107">
        <v>327516351</v>
      </c>
      <c r="AH14" s="107"/>
      <c r="AI14" s="107"/>
      <c r="AJ14" s="160"/>
      <c r="AK14" s="154"/>
      <c r="AL14" s="230"/>
      <c r="AM14" s="230"/>
      <c r="AN14" s="230"/>
      <c r="AO14" s="271"/>
      <c r="AP14" s="258"/>
    </row>
    <row r="15" spans="1:42" s="5" customFormat="1" ht="30.75" customHeight="1">
      <c r="A15" s="284"/>
      <c r="B15" s="278">
        <v>2</v>
      </c>
      <c r="C15" s="263" t="s">
        <v>91</v>
      </c>
      <c r="D15" s="266" t="s">
        <v>92</v>
      </c>
      <c r="E15" s="292"/>
      <c r="F15" s="295"/>
      <c r="G15" s="73" t="s">
        <v>9</v>
      </c>
      <c r="H15" s="94">
        <v>5</v>
      </c>
      <c r="I15" s="95">
        <v>1</v>
      </c>
      <c r="J15" s="95">
        <v>1</v>
      </c>
      <c r="K15" s="148">
        <v>0.6</v>
      </c>
      <c r="L15" s="95">
        <v>1</v>
      </c>
      <c r="M15" s="95">
        <v>1</v>
      </c>
      <c r="N15" s="95"/>
      <c r="O15" s="95"/>
      <c r="P15" s="95"/>
      <c r="Q15" s="95">
        <v>1</v>
      </c>
      <c r="R15" s="95"/>
      <c r="S15" s="95"/>
      <c r="T15" s="95"/>
      <c r="U15" s="95"/>
      <c r="V15" s="95">
        <v>1</v>
      </c>
      <c r="W15" s="95"/>
      <c r="X15" s="95"/>
      <c r="Y15" s="95"/>
      <c r="Z15" s="95"/>
      <c r="AA15" s="95">
        <v>1</v>
      </c>
      <c r="AB15" s="96"/>
      <c r="AC15" s="96"/>
      <c r="AD15" s="96"/>
      <c r="AE15" s="96"/>
      <c r="AF15" s="147">
        <v>0.4</v>
      </c>
      <c r="AG15" s="147">
        <v>0.5</v>
      </c>
      <c r="AH15" s="148"/>
      <c r="AI15" s="148"/>
      <c r="AJ15" s="158">
        <f>AG15/M15</f>
        <v>0.5</v>
      </c>
      <c r="AK15" s="153">
        <f>(AG15+L15)/H15</f>
        <v>0.3</v>
      </c>
      <c r="AL15" s="225" t="s">
        <v>165</v>
      </c>
      <c r="AM15" s="228" t="s">
        <v>125</v>
      </c>
      <c r="AN15" s="228" t="s">
        <v>125</v>
      </c>
      <c r="AO15" s="219" t="s">
        <v>126</v>
      </c>
      <c r="AP15" s="222" t="s">
        <v>127</v>
      </c>
    </row>
    <row r="16" spans="1:42" s="5" customFormat="1" ht="30.75" customHeight="1">
      <c r="A16" s="284"/>
      <c r="B16" s="279"/>
      <c r="C16" s="264"/>
      <c r="D16" s="267"/>
      <c r="E16" s="292"/>
      <c r="F16" s="295"/>
      <c r="G16" s="74" t="s">
        <v>10</v>
      </c>
      <c r="H16" s="97">
        <f>+J16+L16+Q16+V16+AA16</f>
        <v>1029000000</v>
      </c>
      <c r="I16" s="93">
        <v>124000000</v>
      </c>
      <c r="J16" s="93">
        <f>85595420+38404580</f>
        <v>124000000</v>
      </c>
      <c r="K16" s="83">
        <v>110575745</v>
      </c>
      <c r="L16" s="81">
        <v>155000000</v>
      </c>
      <c r="M16" s="81">
        <v>155000000</v>
      </c>
      <c r="N16" s="81"/>
      <c r="O16" s="81"/>
      <c r="P16" s="81"/>
      <c r="Q16" s="81">
        <v>270000000</v>
      </c>
      <c r="R16" s="81"/>
      <c r="S16" s="81"/>
      <c r="T16" s="81"/>
      <c r="U16" s="81"/>
      <c r="V16" s="81">
        <v>280000000</v>
      </c>
      <c r="W16" s="81"/>
      <c r="X16" s="81"/>
      <c r="Y16" s="81"/>
      <c r="Z16" s="81"/>
      <c r="AA16" s="81">
        <v>200000000</v>
      </c>
      <c r="AB16" s="82"/>
      <c r="AC16" s="82"/>
      <c r="AD16" s="82"/>
      <c r="AE16" s="82"/>
      <c r="AF16" s="83">
        <v>24234500</v>
      </c>
      <c r="AG16" s="83">
        <v>29234500</v>
      </c>
      <c r="AH16" s="83"/>
      <c r="AI16" s="83"/>
      <c r="AJ16" s="158">
        <f>AG16/M16</f>
        <v>0.18860967741935483</v>
      </c>
      <c r="AK16" s="153">
        <f>(AG16+L16)/H16</f>
        <v>0.17904227405247813</v>
      </c>
      <c r="AL16" s="226"/>
      <c r="AM16" s="229"/>
      <c r="AN16" s="229"/>
      <c r="AO16" s="220"/>
      <c r="AP16" s="223"/>
    </row>
    <row r="17" spans="1:42" s="5" customFormat="1" ht="30.75" customHeight="1">
      <c r="A17" s="284"/>
      <c r="B17" s="279"/>
      <c r="C17" s="264"/>
      <c r="D17" s="267"/>
      <c r="E17" s="292"/>
      <c r="F17" s="295"/>
      <c r="G17" s="74" t="s">
        <v>11</v>
      </c>
      <c r="H17" s="98">
        <v>0</v>
      </c>
      <c r="I17" s="99">
        <v>0</v>
      </c>
      <c r="J17" s="99">
        <v>0</v>
      </c>
      <c r="K17" s="151">
        <v>0</v>
      </c>
      <c r="L17" s="176">
        <v>0.4</v>
      </c>
      <c r="M17" s="174">
        <v>0.4</v>
      </c>
      <c r="N17" s="100"/>
      <c r="O17" s="100"/>
      <c r="P17" s="100"/>
      <c r="Q17" s="100"/>
      <c r="R17" s="100"/>
      <c r="S17" s="100"/>
      <c r="T17" s="100"/>
      <c r="U17" s="100"/>
      <c r="V17" s="100"/>
      <c r="W17" s="100"/>
      <c r="X17" s="100"/>
      <c r="Y17" s="100"/>
      <c r="Z17" s="100"/>
      <c r="AA17" s="100"/>
      <c r="AB17" s="100"/>
      <c r="AC17" s="100"/>
      <c r="AD17" s="100"/>
      <c r="AE17" s="100"/>
      <c r="AF17" s="150">
        <v>0.35</v>
      </c>
      <c r="AG17" s="150">
        <v>0.4</v>
      </c>
      <c r="AH17" s="151"/>
      <c r="AI17" s="151"/>
      <c r="AJ17" s="153"/>
      <c r="AK17" s="153"/>
      <c r="AL17" s="226"/>
      <c r="AM17" s="229"/>
      <c r="AN17" s="229"/>
      <c r="AO17" s="220"/>
      <c r="AP17" s="223"/>
    </row>
    <row r="18" spans="1:42" s="5" customFormat="1" ht="30.75" customHeight="1">
      <c r="A18" s="284"/>
      <c r="B18" s="279"/>
      <c r="C18" s="264"/>
      <c r="D18" s="267"/>
      <c r="E18" s="292"/>
      <c r="F18" s="295"/>
      <c r="G18" s="74" t="s">
        <v>12</v>
      </c>
      <c r="H18" s="98">
        <v>0</v>
      </c>
      <c r="I18" s="99">
        <v>0</v>
      </c>
      <c r="J18" s="99">
        <v>0</v>
      </c>
      <c r="K18" s="83"/>
      <c r="L18" s="101">
        <v>28339305</v>
      </c>
      <c r="M18" s="101">
        <v>80302963</v>
      </c>
      <c r="N18" s="101"/>
      <c r="O18" s="101"/>
      <c r="P18" s="101"/>
      <c r="Q18" s="101"/>
      <c r="R18" s="101"/>
      <c r="S18" s="101"/>
      <c r="T18" s="101"/>
      <c r="U18" s="101"/>
      <c r="V18" s="101"/>
      <c r="W18" s="101"/>
      <c r="X18" s="101"/>
      <c r="Y18" s="101"/>
      <c r="Z18" s="101"/>
      <c r="AA18" s="101"/>
      <c r="AB18" s="101"/>
      <c r="AC18" s="101"/>
      <c r="AD18" s="101"/>
      <c r="AE18" s="101"/>
      <c r="AF18" s="83">
        <v>28164383</v>
      </c>
      <c r="AG18" s="83">
        <v>43482963</v>
      </c>
      <c r="AH18" s="83"/>
      <c r="AI18" s="83"/>
      <c r="AJ18" s="153"/>
      <c r="AK18" s="153"/>
      <c r="AL18" s="226"/>
      <c r="AM18" s="229"/>
      <c r="AN18" s="229"/>
      <c r="AO18" s="220"/>
      <c r="AP18" s="223"/>
    </row>
    <row r="19" spans="1:42" s="5" customFormat="1" ht="30.75" customHeight="1">
      <c r="A19" s="284"/>
      <c r="B19" s="279"/>
      <c r="C19" s="264"/>
      <c r="D19" s="267"/>
      <c r="E19" s="292"/>
      <c r="F19" s="295"/>
      <c r="G19" s="74" t="s">
        <v>13</v>
      </c>
      <c r="H19" s="102">
        <f>+H15+H17</f>
        <v>5</v>
      </c>
      <c r="I19" s="102">
        <f aca="true" t="shared" si="4" ref="I19:AA19">+I15+I17</f>
        <v>1</v>
      </c>
      <c r="J19" s="102">
        <f aca="true" t="shared" si="5" ref="J19:K19">+J15+J17</f>
        <v>1</v>
      </c>
      <c r="K19" s="150">
        <f t="shared" si="5"/>
        <v>0.6</v>
      </c>
      <c r="L19" s="175">
        <v>1.4</v>
      </c>
      <c r="M19" s="175">
        <v>1.4</v>
      </c>
      <c r="N19" s="102"/>
      <c r="O19" s="102"/>
      <c r="P19" s="102"/>
      <c r="Q19" s="102">
        <f t="shared" si="4"/>
        <v>1</v>
      </c>
      <c r="R19" s="102"/>
      <c r="S19" s="102"/>
      <c r="T19" s="102"/>
      <c r="U19" s="102"/>
      <c r="V19" s="102">
        <f t="shared" si="4"/>
        <v>1</v>
      </c>
      <c r="W19" s="102"/>
      <c r="X19" s="102"/>
      <c r="Y19" s="102"/>
      <c r="Z19" s="102"/>
      <c r="AA19" s="102">
        <f t="shared" si="4"/>
        <v>1</v>
      </c>
      <c r="AB19" s="103"/>
      <c r="AC19" s="103"/>
      <c r="AD19" s="103"/>
      <c r="AE19" s="103"/>
      <c r="AF19" s="150">
        <v>0.75</v>
      </c>
      <c r="AG19" s="150">
        <v>0.9</v>
      </c>
      <c r="AH19" s="150"/>
      <c r="AI19" s="150"/>
      <c r="AJ19" s="153"/>
      <c r="AK19" s="153"/>
      <c r="AL19" s="226"/>
      <c r="AM19" s="229"/>
      <c r="AN19" s="229"/>
      <c r="AO19" s="220"/>
      <c r="AP19" s="223"/>
    </row>
    <row r="20" spans="1:42" s="5" customFormat="1" ht="30.75" customHeight="1" thickBot="1">
      <c r="A20" s="284"/>
      <c r="B20" s="280"/>
      <c r="C20" s="282"/>
      <c r="D20" s="281"/>
      <c r="E20" s="292"/>
      <c r="F20" s="295"/>
      <c r="G20" s="75" t="s">
        <v>14</v>
      </c>
      <c r="H20" s="97">
        <f>+H16+H18</f>
        <v>1029000000</v>
      </c>
      <c r="I20" s="97">
        <f aca="true" t="shared" si="6" ref="I20:AA20">+I16+I18</f>
        <v>124000000</v>
      </c>
      <c r="J20" s="97">
        <f aca="true" t="shared" si="7" ref="J20:K20">+J16+J18</f>
        <v>124000000</v>
      </c>
      <c r="K20" s="107">
        <f t="shared" si="7"/>
        <v>110575745</v>
      </c>
      <c r="L20" s="97">
        <v>183339305</v>
      </c>
      <c r="M20" s="97">
        <v>235302963</v>
      </c>
      <c r="N20" s="97"/>
      <c r="O20" s="97"/>
      <c r="P20" s="97"/>
      <c r="Q20" s="97">
        <f t="shared" si="6"/>
        <v>270000000</v>
      </c>
      <c r="R20" s="97"/>
      <c r="S20" s="97"/>
      <c r="T20" s="97"/>
      <c r="U20" s="97"/>
      <c r="V20" s="97">
        <f t="shared" si="6"/>
        <v>280000000</v>
      </c>
      <c r="W20" s="97"/>
      <c r="X20" s="97"/>
      <c r="Y20" s="97"/>
      <c r="Z20" s="97"/>
      <c r="AA20" s="97">
        <f t="shared" si="6"/>
        <v>200000000</v>
      </c>
      <c r="AB20" s="93"/>
      <c r="AC20" s="93"/>
      <c r="AD20" s="93"/>
      <c r="AE20" s="93"/>
      <c r="AF20" s="107">
        <v>52398883</v>
      </c>
      <c r="AG20" s="107">
        <v>72717463</v>
      </c>
      <c r="AH20" s="156"/>
      <c r="AI20" s="107"/>
      <c r="AJ20" s="154"/>
      <c r="AK20" s="153"/>
      <c r="AL20" s="227"/>
      <c r="AM20" s="230"/>
      <c r="AN20" s="230"/>
      <c r="AO20" s="221"/>
      <c r="AP20" s="224"/>
    </row>
    <row r="21" spans="1:42" s="5" customFormat="1" ht="30.75" customHeight="1">
      <c r="A21" s="284"/>
      <c r="B21" s="278">
        <v>3</v>
      </c>
      <c r="C21" s="263" t="s">
        <v>93</v>
      </c>
      <c r="D21" s="266" t="s">
        <v>90</v>
      </c>
      <c r="E21" s="292"/>
      <c r="F21" s="295"/>
      <c r="G21" s="44" t="s">
        <v>9</v>
      </c>
      <c r="H21" s="104">
        <v>25</v>
      </c>
      <c r="I21" s="104">
        <v>5</v>
      </c>
      <c r="J21" s="104">
        <v>5</v>
      </c>
      <c r="K21" s="149">
        <v>5</v>
      </c>
      <c r="L21" s="104">
        <v>10</v>
      </c>
      <c r="M21" s="104">
        <v>10</v>
      </c>
      <c r="N21" s="104"/>
      <c r="O21" s="104"/>
      <c r="P21" s="104"/>
      <c r="Q21" s="104">
        <v>15</v>
      </c>
      <c r="R21" s="104"/>
      <c r="S21" s="104"/>
      <c r="T21" s="104"/>
      <c r="U21" s="104"/>
      <c r="V21" s="104">
        <v>20</v>
      </c>
      <c r="W21" s="104"/>
      <c r="X21" s="104"/>
      <c r="Y21" s="104"/>
      <c r="Z21" s="104"/>
      <c r="AA21" s="104">
        <v>25</v>
      </c>
      <c r="AB21" s="104"/>
      <c r="AC21" s="104"/>
      <c r="AD21" s="104"/>
      <c r="AE21" s="104"/>
      <c r="AF21" s="149">
        <v>3</v>
      </c>
      <c r="AG21" s="149">
        <v>7</v>
      </c>
      <c r="AH21" s="147"/>
      <c r="AI21" s="149"/>
      <c r="AJ21" s="158">
        <f>AG21/M21</f>
        <v>0.7</v>
      </c>
      <c r="AK21" s="164">
        <f>AG21/H21</f>
        <v>0.28</v>
      </c>
      <c r="AL21" s="225" t="s">
        <v>166</v>
      </c>
      <c r="AM21" s="228" t="s">
        <v>167</v>
      </c>
      <c r="AN21" s="228" t="s">
        <v>168</v>
      </c>
      <c r="AO21" s="219" t="s">
        <v>130</v>
      </c>
      <c r="AP21" s="222" t="s">
        <v>136</v>
      </c>
    </row>
    <row r="22" spans="1:42" s="5" customFormat="1" ht="30.75" customHeight="1">
      <c r="A22" s="284"/>
      <c r="B22" s="279"/>
      <c r="C22" s="264"/>
      <c r="D22" s="267"/>
      <c r="E22" s="292"/>
      <c r="F22" s="295"/>
      <c r="G22" s="45" t="s">
        <v>10</v>
      </c>
      <c r="H22" s="81">
        <f>+J22+L22+Q22+V22+AA22</f>
        <v>370000000</v>
      </c>
      <c r="I22" s="81">
        <v>70000000</v>
      </c>
      <c r="J22" s="81">
        <v>70000000</v>
      </c>
      <c r="K22" s="83">
        <v>66493359</v>
      </c>
      <c r="L22" s="81">
        <v>30000000</v>
      </c>
      <c r="M22" s="81">
        <v>30000000</v>
      </c>
      <c r="N22" s="81"/>
      <c r="O22" s="81"/>
      <c r="P22" s="81"/>
      <c r="Q22" s="81">
        <v>80000000</v>
      </c>
      <c r="R22" s="81"/>
      <c r="S22" s="81"/>
      <c r="T22" s="81"/>
      <c r="U22" s="81"/>
      <c r="V22" s="81">
        <v>90000000</v>
      </c>
      <c r="W22" s="81"/>
      <c r="X22" s="81"/>
      <c r="Y22" s="81"/>
      <c r="Z22" s="81"/>
      <c r="AA22" s="81">
        <v>100000000</v>
      </c>
      <c r="AB22" s="81"/>
      <c r="AC22" s="81"/>
      <c r="AD22" s="81"/>
      <c r="AE22" s="81"/>
      <c r="AF22" s="83">
        <v>0</v>
      </c>
      <c r="AG22" s="83">
        <v>0</v>
      </c>
      <c r="AH22" s="83"/>
      <c r="AI22" s="83"/>
      <c r="AJ22" s="158">
        <f>AG22/M22</f>
        <v>0</v>
      </c>
      <c r="AK22" s="164">
        <f>(AG22+L22)/H22</f>
        <v>0.08108108108108109</v>
      </c>
      <c r="AL22" s="226"/>
      <c r="AM22" s="229"/>
      <c r="AN22" s="229"/>
      <c r="AO22" s="220"/>
      <c r="AP22" s="223"/>
    </row>
    <row r="23" spans="1:42" s="5" customFormat="1" ht="30.75" customHeight="1">
      <c r="A23" s="284"/>
      <c r="B23" s="279"/>
      <c r="C23" s="264"/>
      <c r="D23" s="267"/>
      <c r="E23" s="292"/>
      <c r="F23" s="295"/>
      <c r="G23" s="45" t="s">
        <v>11</v>
      </c>
      <c r="H23" s="81">
        <v>0</v>
      </c>
      <c r="I23" s="81">
        <v>0</v>
      </c>
      <c r="J23" s="81">
        <v>0</v>
      </c>
      <c r="K23" s="151">
        <v>0</v>
      </c>
      <c r="L23" s="81">
        <v>0</v>
      </c>
      <c r="M23" s="81">
        <v>0</v>
      </c>
      <c r="N23" s="81"/>
      <c r="O23" s="81"/>
      <c r="P23" s="81"/>
      <c r="Q23" s="81"/>
      <c r="R23" s="81"/>
      <c r="S23" s="81"/>
      <c r="T23" s="81"/>
      <c r="U23" s="81"/>
      <c r="V23" s="81"/>
      <c r="W23" s="81"/>
      <c r="X23" s="81"/>
      <c r="Y23" s="81"/>
      <c r="Z23" s="81"/>
      <c r="AA23" s="81"/>
      <c r="AB23" s="81"/>
      <c r="AC23" s="81"/>
      <c r="AD23" s="81"/>
      <c r="AE23" s="81"/>
      <c r="AF23" s="151">
        <v>0</v>
      </c>
      <c r="AG23" s="151">
        <v>0</v>
      </c>
      <c r="AH23" s="151"/>
      <c r="AI23" s="151"/>
      <c r="AJ23" s="153"/>
      <c r="AK23" s="153"/>
      <c r="AL23" s="226"/>
      <c r="AM23" s="229"/>
      <c r="AN23" s="229"/>
      <c r="AO23" s="220"/>
      <c r="AP23" s="223"/>
    </row>
    <row r="24" spans="1:42" s="5" customFormat="1" ht="30.75" customHeight="1">
      <c r="A24" s="284"/>
      <c r="B24" s="279"/>
      <c r="C24" s="264"/>
      <c r="D24" s="267"/>
      <c r="E24" s="292"/>
      <c r="F24" s="295"/>
      <c r="G24" s="45" t="s">
        <v>12</v>
      </c>
      <c r="H24" s="81">
        <v>0</v>
      </c>
      <c r="I24" s="81">
        <v>0</v>
      </c>
      <c r="J24" s="81">
        <v>0</v>
      </c>
      <c r="K24" s="83">
        <v>0</v>
      </c>
      <c r="L24" s="81">
        <v>40300517</v>
      </c>
      <c r="M24" s="81">
        <v>21511408</v>
      </c>
      <c r="N24" s="81"/>
      <c r="O24" s="81"/>
      <c r="P24" s="81"/>
      <c r="Q24" s="81"/>
      <c r="R24" s="81"/>
      <c r="S24" s="81"/>
      <c r="T24" s="81"/>
      <c r="U24" s="81"/>
      <c r="V24" s="81"/>
      <c r="W24" s="81"/>
      <c r="X24" s="81"/>
      <c r="Y24" s="81"/>
      <c r="Z24" s="81"/>
      <c r="AA24" s="81"/>
      <c r="AB24" s="81"/>
      <c r="AC24" s="81"/>
      <c r="AD24" s="81"/>
      <c r="AE24" s="81"/>
      <c r="AF24" s="83">
        <v>0</v>
      </c>
      <c r="AG24" s="83">
        <v>2394482</v>
      </c>
      <c r="AH24" s="83"/>
      <c r="AI24" s="83"/>
      <c r="AJ24" s="153"/>
      <c r="AK24" s="153"/>
      <c r="AL24" s="226"/>
      <c r="AM24" s="229"/>
      <c r="AN24" s="229"/>
      <c r="AO24" s="220"/>
      <c r="AP24" s="223"/>
    </row>
    <row r="25" spans="1:42" s="5" customFormat="1" ht="30.75" customHeight="1">
      <c r="A25" s="284"/>
      <c r="B25" s="279"/>
      <c r="C25" s="264"/>
      <c r="D25" s="267"/>
      <c r="E25" s="292"/>
      <c r="F25" s="295"/>
      <c r="G25" s="45" t="s">
        <v>13</v>
      </c>
      <c r="H25" s="81">
        <f>+H21+H23</f>
        <v>25</v>
      </c>
      <c r="I25" s="81">
        <f aca="true" t="shared" si="8" ref="I25:AA25">+I21+I23</f>
        <v>5</v>
      </c>
      <c r="J25" s="81">
        <f aca="true" t="shared" si="9" ref="J25:K25">+J21+J23</f>
        <v>5</v>
      </c>
      <c r="K25" s="150">
        <f t="shared" si="9"/>
        <v>5</v>
      </c>
      <c r="L25" s="81">
        <v>10</v>
      </c>
      <c r="M25" s="81">
        <v>10</v>
      </c>
      <c r="N25" s="81"/>
      <c r="O25" s="81"/>
      <c r="P25" s="81"/>
      <c r="Q25" s="81">
        <f t="shared" si="8"/>
        <v>15</v>
      </c>
      <c r="R25" s="81"/>
      <c r="S25" s="81"/>
      <c r="T25" s="81"/>
      <c r="U25" s="81"/>
      <c r="V25" s="81">
        <f t="shared" si="8"/>
        <v>20</v>
      </c>
      <c r="W25" s="81"/>
      <c r="X25" s="81"/>
      <c r="Y25" s="81"/>
      <c r="Z25" s="81"/>
      <c r="AA25" s="81">
        <f t="shared" si="8"/>
        <v>25</v>
      </c>
      <c r="AB25" s="81"/>
      <c r="AC25" s="81"/>
      <c r="AD25" s="81"/>
      <c r="AE25" s="81"/>
      <c r="AF25" s="150">
        <v>3</v>
      </c>
      <c r="AG25" s="150">
        <v>7</v>
      </c>
      <c r="AH25" s="150"/>
      <c r="AI25" s="150"/>
      <c r="AJ25" s="153"/>
      <c r="AK25" s="153"/>
      <c r="AL25" s="226"/>
      <c r="AM25" s="229"/>
      <c r="AN25" s="229"/>
      <c r="AO25" s="220"/>
      <c r="AP25" s="223"/>
    </row>
    <row r="26" spans="1:42" s="5" customFormat="1" ht="30.75" customHeight="1" thickBot="1">
      <c r="A26" s="284"/>
      <c r="B26" s="300"/>
      <c r="C26" s="265"/>
      <c r="D26" s="268"/>
      <c r="E26" s="292"/>
      <c r="F26" s="295"/>
      <c r="G26" s="46" t="s">
        <v>14</v>
      </c>
      <c r="H26" s="106">
        <f>+H22+H24</f>
        <v>370000000</v>
      </c>
      <c r="I26" s="106">
        <f aca="true" t="shared" si="10" ref="I26:AA26">+I22+I24</f>
        <v>70000000</v>
      </c>
      <c r="J26" s="106">
        <f aca="true" t="shared" si="11" ref="J26:K26">+J22+J24</f>
        <v>70000000</v>
      </c>
      <c r="K26" s="107">
        <f t="shared" si="11"/>
        <v>66493359</v>
      </c>
      <c r="L26" s="106">
        <v>70300517</v>
      </c>
      <c r="M26" s="106">
        <v>51511408</v>
      </c>
      <c r="N26" s="106"/>
      <c r="O26" s="106"/>
      <c r="P26" s="106"/>
      <c r="Q26" s="106">
        <f t="shared" si="10"/>
        <v>80000000</v>
      </c>
      <c r="R26" s="106"/>
      <c r="S26" s="106"/>
      <c r="T26" s="106"/>
      <c r="U26" s="106"/>
      <c r="V26" s="106">
        <f t="shared" si="10"/>
        <v>90000000</v>
      </c>
      <c r="W26" s="106"/>
      <c r="X26" s="106"/>
      <c r="Y26" s="106"/>
      <c r="Z26" s="106"/>
      <c r="AA26" s="106">
        <f t="shared" si="10"/>
        <v>100000000</v>
      </c>
      <c r="AB26" s="106"/>
      <c r="AC26" s="106"/>
      <c r="AD26" s="106"/>
      <c r="AE26" s="106"/>
      <c r="AF26" s="107">
        <v>0</v>
      </c>
      <c r="AG26" s="107">
        <v>2394482</v>
      </c>
      <c r="AH26" s="107"/>
      <c r="AI26" s="107"/>
      <c r="AJ26" s="155"/>
      <c r="AK26" s="155"/>
      <c r="AL26" s="227"/>
      <c r="AM26" s="230"/>
      <c r="AN26" s="230"/>
      <c r="AO26" s="221"/>
      <c r="AP26" s="224"/>
    </row>
    <row r="27" spans="1:42" s="5" customFormat="1" ht="30.75" customHeight="1">
      <c r="A27" s="283" t="s">
        <v>99</v>
      </c>
      <c r="B27" s="278">
        <v>4</v>
      </c>
      <c r="C27" s="263" t="s">
        <v>94</v>
      </c>
      <c r="D27" s="266" t="s">
        <v>90</v>
      </c>
      <c r="E27" s="292"/>
      <c r="F27" s="295"/>
      <c r="G27" s="44" t="s">
        <v>9</v>
      </c>
      <c r="H27" s="104">
        <v>10</v>
      </c>
      <c r="I27" s="104">
        <v>1</v>
      </c>
      <c r="J27" s="104">
        <v>1</v>
      </c>
      <c r="K27" s="148">
        <v>0.8</v>
      </c>
      <c r="L27" s="104">
        <v>4</v>
      </c>
      <c r="M27" s="104">
        <v>4</v>
      </c>
      <c r="N27" s="104"/>
      <c r="O27" s="104"/>
      <c r="P27" s="104"/>
      <c r="Q27" s="104">
        <v>7</v>
      </c>
      <c r="R27" s="104"/>
      <c r="S27" s="104"/>
      <c r="T27" s="104"/>
      <c r="U27" s="104"/>
      <c r="V27" s="104">
        <v>9</v>
      </c>
      <c r="W27" s="104"/>
      <c r="X27" s="104"/>
      <c r="Y27" s="104"/>
      <c r="Z27" s="104"/>
      <c r="AA27" s="104">
        <v>10</v>
      </c>
      <c r="AB27" s="104"/>
      <c r="AC27" s="104"/>
      <c r="AD27" s="104"/>
      <c r="AE27" s="104"/>
      <c r="AF27" s="149">
        <v>1</v>
      </c>
      <c r="AG27" s="149">
        <v>2</v>
      </c>
      <c r="AH27" s="148"/>
      <c r="AI27" s="148"/>
      <c r="AJ27" s="158">
        <f>AG27/M27</f>
        <v>0.5</v>
      </c>
      <c r="AK27" s="153">
        <f>AG27/H27</f>
        <v>0.2</v>
      </c>
      <c r="AL27" s="225" t="s">
        <v>169</v>
      </c>
      <c r="AM27" s="228" t="s">
        <v>125</v>
      </c>
      <c r="AN27" s="228" t="s">
        <v>125</v>
      </c>
      <c r="AO27" s="219" t="s">
        <v>129</v>
      </c>
      <c r="AP27" s="222" t="s">
        <v>128</v>
      </c>
    </row>
    <row r="28" spans="1:42" s="5" customFormat="1" ht="30.75" customHeight="1">
      <c r="A28" s="284"/>
      <c r="B28" s="279"/>
      <c r="C28" s="264"/>
      <c r="D28" s="267"/>
      <c r="E28" s="292"/>
      <c r="F28" s="295"/>
      <c r="G28" s="45" t="s">
        <v>10</v>
      </c>
      <c r="H28" s="81">
        <f>+J28+L28+Q28+V28+AA28</f>
        <v>1929885738</v>
      </c>
      <c r="I28" s="81">
        <v>380062738</v>
      </c>
      <c r="J28" s="81">
        <f>247726072+132336666</f>
        <v>380062738</v>
      </c>
      <c r="K28" s="83">
        <v>129054090</v>
      </c>
      <c r="L28" s="81">
        <v>549823000</v>
      </c>
      <c r="M28" s="81">
        <v>549823000</v>
      </c>
      <c r="N28" s="81"/>
      <c r="O28" s="81"/>
      <c r="P28" s="81"/>
      <c r="Q28" s="81">
        <v>500000000</v>
      </c>
      <c r="R28" s="81"/>
      <c r="S28" s="81"/>
      <c r="T28" s="81"/>
      <c r="U28" s="81"/>
      <c r="V28" s="81">
        <v>300000000</v>
      </c>
      <c r="W28" s="81"/>
      <c r="X28" s="81"/>
      <c r="Y28" s="81"/>
      <c r="Z28" s="81"/>
      <c r="AA28" s="81">
        <v>200000000</v>
      </c>
      <c r="AB28" s="81"/>
      <c r="AC28" s="81"/>
      <c r="AD28" s="81"/>
      <c r="AE28" s="81"/>
      <c r="AF28" s="83">
        <v>0</v>
      </c>
      <c r="AG28" s="83">
        <v>162213500</v>
      </c>
      <c r="AH28" s="83"/>
      <c r="AI28" s="83"/>
      <c r="AJ28" s="158">
        <f>AG28/M28</f>
        <v>0.295028581925456</v>
      </c>
      <c r="AK28" s="153">
        <f>(AG28+L28)/H28</f>
        <v>0.36895267216073907</v>
      </c>
      <c r="AL28" s="226"/>
      <c r="AM28" s="229"/>
      <c r="AN28" s="229"/>
      <c r="AO28" s="220"/>
      <c r="AP28" s="223"/>
    </row>
    <row r="29" spans="1:42" s="5" customFormat="1" ht="30.75" customHeight="1">
      <c r="A29" s="284"/>
      <c r="B29" s="279"/>
      <c r="C29" s="264"/>
      <c r="D29" s="267"/>
      <c r="E29" s="292"/>
      <c r="F29" s="295"/>
      <c r="G29" s="45" t="s">
        <v>11</v>
      </c>
      <c r="H29" s="81">
        <v>0</v>
      </c>
      <c r="I29" s="81">
        <v>0</v>
      </c>
      <c r="J29" s="81">
        <v>0</v>
      </c>
      <c r="K29" s="151">
        <v>0</v>
      </c>
      <c r="L29" s="81">
        <v>0</v>
      </c>
      <c r="M29" s="81">
        <v>0</v>
      </c>
      <c r="N29" s="81"/>
      <c r="O29" s="81"/>
      <c r="P29" s="81"/>
      <c r="Q29" s="81"/>
      <c r="R29" s="81"/>
      <c r="S29" s="81"/>
      <c r="T29" s="81"/>
      <c r="U29" s="81"/>
      <c r="V29" s="81"/>
      <c r="W29" s="81"/>
      <c r="X29" s="81"/>
      <c r="Y29" s="81"/>
      <c r="Z29" s="81"/>
      <c r="AA29" s="81"/>
      <c r="AB29" s="81"/>
      <c r="AC29" s="81"/>
      <c r="AD29" s="81"/>
      <c r="AE29" s="81"/>
      <c r="AF29" s="151">
        <v>0</v>
      </c>
      <c r="AG29" s="151">
        <v>0</v>
      </c>
      <c r="AH29" s="151"/>
      <c r="AI29" s="151"/>
      <c r="AJ29" s="153"/>
      <c r="AK29" s="153"/>
      <c r="AL29" s="226"/>
      <c r="AM29" s="229"/>
      <c r="AN29" s="229"/>
      <c r="AO29" s="220"/>
      <c r="AP29" s="223"/>
    </row>
    <row r="30" spans="1:42" s="5" customFormat="1" ht="30.75" customHeight="1">
      <c r="A30" s="284"/>
      <c r="B30" s="279"/>
      <c r="C30" s="264"/>
      <c r="D30" s="267"/>
      <c r="E30" s="292"/>
      <c r="F30" s="295"/>
      <c r="G30" s="45" t="s">
        <v>12</v>
      </c>
      <c r="H30" s="81">
        <v>0</v>
      </c>
      <c r="I30" s="81">
        <v>0</v>
      </c>
      <c r="J30" s="81">
        <v>0</v>
      </c>
      <c r="K30" s="83">
        <v>0</v>
      </c>
      <c r="L30" s="81">
        <v>96683188</v>
      </c>
      <c r="M30" s="81">
        <v>115472095</v>
      </c>
      <c r="N30" s="81"/>
      <c r="O30" s="81"/>
      <c r="P30" s="81"/>
      <c r="Q30" s="81"/>
      <c r="R30" s="81"/>
      <c r="S30" s="81"/>
      <c r="T30" s="81"/>
      <c r="U30" s="81"/>
      <c r="V30" s="81"/>
      <c r="W30" s="81"/>
      <c r="X30" s="81"/>
      <c r="Y30" s="81"/>
      <c r="Z30" s="81"/>
      <c r="AA30" s="81"/>
      <c r="AB30" s="81"/>
      <c r="AC30" s="81"/>
      <c r="AD30" s="81"/>
      <c r="AE30" s="81"/>
      <c r="AF30" s="83">
        <v>32300514</v>
      </c>
      <c r="AG30" s="83">
        <v>100315354</v>
      </c>
      <c r="AH30" s="83"/>
      <c r="AI30" s="83"/>
      <c r="AJ30" s="153"/>
      <c r="AK30" s="153"/>
      <c r="AL30" s="226"/>
      <c r="AM30" s="229"/>
      <c r="AN30" s="229"/>
      <c r="AO30" s="220"/>
      <c r="AP30" s="223"/>
    </row>
    <row r="31" spans="1:42" s="5" customFormat="1" ht="30.75" customHeight="1">
      <c r="A31" s="284"/>
      <c r="B31" s="279"/>
      <c r="C31" s="264"/>
      <c r="D31" s="267"/>
      <c r="E31" s="292"/>
      <c r="F31" s="295"/>
      <c r="G31" s="45" t="s">
        <v>13</v>
      </c>
      <c r="H31" s="81">
        <f>+H27+H29</f>
        <v>10</v>
      </c>
      <c r="I31" s="81">
        <f aca="true" t="shared" si="12" ref="I31:AA31">+I27+I29</f>
        <v>1</v>
      </c>
      <c r="J31" s="81">
        <f aca="true" t="shared" si="13" ref="J31:K31">+J27+J29</f>
        <v>1</v>
      </c>
      <c r="K31" s="150">
        <f t="shared" si="13"/>
        <v>0.8</v>
      </c>
      <c r="L31" s="81">
        <v>4</v>
      </c>
      <c r="M31" s="81">
        <v>4</v>
      </c>
      <c r="N31" s="81"/>
      <c r="O31" s="81"/>
      <c r="P31" s="81"/>
      <c r="Q31" s="81">
        <f t="shared" si="12"/>
        <v>7</v>
      </c>
      <c r="R31" s="81"/>
      <c r="S31" s="81"/>
      <c r="T31" s="81"/>
      <c r="U31" s="81"/>
      <c r="V31" s="81">
        <f t="shared" si="12"/>
        <v>9</v>
      </c>
      <c r="W31" s="81"/>
      <c r="X31" s="81"/>
      <c r="Y31" s="81"/>
      <c r="Z31" s="81"/>
      <c r="AA31" s="81">
        <f t="shared" si="12"/>
        <v>10</v>
      </c>
      <c r="AB31" s="81"/>
      <c r="AC31" s="81"/>
      <c r="AD31" s="81"/>
      <c r="AE31" s="81"/>
      <c r="AF31" s="150">
        <v>1</v>
      </c>
      <c r="AG31" s="150">
        <v>2</v>
      </c>
      <c r="AH31" s="150"/>
      <c r="AI31" s="150"/>
      <c r="AJ31" s="153"/>
      <c r="AK31" s="153"/>
      <c r="AL31" s="226"/>
      <c r="AM31" s="229"/>
      <c r="AN31" s="229"/>
      <c r="AO31" s="220"/>
      <c r="AP31" s="223"/>
    </row>
    <row r="32" spans="1:42" s="5" customFormat="1" ht="30.75" customHeight="1" thickBot="1">
      <c r="A32" s="297"/>
      <c r="B32" s="300"/>
      <c r="C32" s="265"/>
      <c r="D32" s="268"/>
      <c r="E32" s="292"/>
      <c r="F32" s="295"/>
      <c r="G32" s="46" t="s">
        <v>14</v>
      </c>
      <c r="H32" s="106">
        <f>+H28+H30</f>
        <v>1929885738</v>
      </c>
      <c r="I32" s="106">
        <f aca="true" t="shared" si="14" ref="I32:AA32">+I28+I30</f>
        <v>380062738</v>
      </c>
      <c r="J32" s="106">
        <f aca="true" t="shared" si="15" ref="J32:K32">+J28+J30</f>
        <v>380062738</v>
      </c>
      <c r="K32" s="107">
        <f t="shared" si="15"/>
        <v>129054090</v>
      </c>
      <c r="L32" s="106">
        <v>646506188</v>
      </c>
      <c r="M32" s="106">
        <v>646506188</v>
      </c>
      <c r="N32" s="106"/>
      <c r="O32" s="106"/>
      <c r="P32" s="106"/>
      <c r="Q32" s="106">
        <f t="shared" si="14"/>
        <v>500000000</v>
      </c>
      <c r="R32" s="106"/>
      <c r="S32" s="106"/>
      <c r="T32" s="106"/>
      <c r="U32" s="106"/>
      <c r="V32" s="106">
        <f t="shared" si="14"/>
        <v>300000000</v>
      </c>
      <c r="W32" s="106"/>
      <c r="X32" s="106"/>
      <c r="Y32" s="106"/>
      <c r="Z32" s="106"/>
      <c r="AA32" s="106">
        <f t="shared" si="14"/>
        <v>200000000</v>
      </c>
      <c r="AB32" s="106"/>
      <c r="AC32" s="106"/>
      <c r="AD32" s="106"/>
      <c r="AE32" s="106"/>
      <c r="AF32" s="107">
        <v>32300514</v>
      </c>
      <c r="AG32" s="107">
        <v>262528854</v>
      </c>
      <c r="AH32" s="107"/>
      <c r="AI32" s="107"/>
      <c r="AJ32" s="154"/>
      <c r="AK32" s="154"/>
      <c r="AL32" s="227"/>
      <c r="AM32" s="230"/>
      <c r="AN32" s="230"/>
      <c r="AO32" s="221"/>
      <c r="AP32" s="224"/>
    </row>
    <row r="33" spans="1:42" s="68" customFormat="1" ht="30.75" customHeight="1">
      <c r="A33" s="298" t="s">
        <v>100</v>
      </c>
      <c r="B33" s="278">
        <v>5</v>
      </c>
      <c r="C33" s="263" t="s">
        <v>95</v>
      </c>
      <c r="D33" s="266" t="s">
        <v>90</v>
      </c>
      <c r="E33" s="292"/>
      <c r="F33" s="295"/>
      <c r="G33" s="67" t="s">
        <v>9</v>
      </c>
      <c r="H33" s="108">
        <v>0.9</v>
      </c>
      <c r="I33" s="108">
        <v>0.85</v>
      </c>
      <c r="J33" s="108">
        <v>0.85</v>
      </c>
      <c r="K33" s="110">
        <v>0.85</v>
      </c>
      <c r="L33" s="109">
        <v>0.865</v>
      </c>
      <c r="M33" s="109">
        <v>0.865</v>
      </c>
      <c r="N33" s="108"/>
      <c r="O33" s="108"/>
      <c r="P33" s="108"/>
      <c r="Q33" s="108">
        <v>0.88</v>
      </c>
      <c r="R33" s="108"/>
      <c r="S33" s="108"/>
      <c r="T33" s="108"/>
      <c r="U33" s="108"/>
      <c r="V33" s="108">
        <v>0.89</v>
      </c>
      <c r="W33" s="108"/>
      <c r="X33" s="108"/>
      <c r="Y33" s="108"/>
      <c r="Z33" s="108"/>
      <c r="AA33" s="108">
        <v>0.9</v>
      </c>
      <c r="AB33" s="108"/>
      <c r="AC33" s="108"/>
      <c r="AD33" s="108"/>
      <c r="AE33" s="108"/>
      <c r="AF33" s="80">
        <v>0.83</v>
      </c>
      <c r="AG33" s="178">
        <v>0.857</v>
      </c>
      <c r="AH33" s="80"/>
      <c r="AI33" s="110"/>
      <c r="AJ33" s="158">
        <f>AG33/M33</f>
        <v>0.9907514450867052</v>
      </c>
      <c r="AK33" s="153">
        <f>AG33/H33</f>
        <v>0.9522222222222222</v>
      </c>
      <c r="AL33" s="225" t="s">
        <v>170</v>
      </c>
      <c r="AM33" s="228" t="s">
        <v>125</v>
      </c>
      <c r="AN33" s="228" t="s">
        <v>125</v>
      </c>
      <c r="AO33" s="219" t="s">
        <v>131</v>
      </c>
      <c r="AP33" s="222" t="s">
        <v>132</v>
      </c>
    </row>
    <row r="34" spans="1:42" s="5" customFormat="1" ht="30.75" customHeight="1">
      <c r="A34" s="298"/>
      <c r="B34" s="279"/>
      <c r="C34" s="264"/>
      <c r="D34" s="267"/>
      <c r="E34" s="292"/>
      <c r="F34" s="295"/>
      <c r="G34" s="45" t="s">
        <v>10</v>
      </c>
      <c r="H34" s="111">
        <f>+J34+L34+Q34+V34+AA34</f>
        <v>3307438958</v>
      </c>
      <c r="I34" s="112">
        <v>456438958</v>
      </c>
      <c r="J34" s="81">
        <f>8500000+417938958</f>
        <v>426438958</v>
      </c>
      <c r="K34" s="105">
        <v>425843558</v>
      </c>
      <c r="L34" s="81">
        <v>522000000</v>
      </c>
      <c r="M34" s="81">
        <v>522000000</v>
      </c>
      <c r="N34" s="81"/>
      <c r="O34" s="81"/>
      <c r="P34" s="81"/>
      <c r="Q34" s="81">
        <v>763000000</v>
      </c>
      <c r="R34" s="81"/>
      <c r="S34" s="81"/>
      <c r="T34" s="81"/>
      <c r="U34" s="81"/>
      <c r="V34" s="81">
        <v>786000000</v>
      </c>
      <c r="W34" s="81"/>
      <c r="X34" s="81"/>
      <c r="Y34" s="81"/>
      <c r="Z34" s="81"/>
      <c r="AA34" s="81">
        <v>810000000</v>
      </c>
      <c r="AB34" s="81"/>
      <c r="AC34" s="81"/>
      <c r="AD34" s="81"/>
      <c r="AE34" s="81"/>
      <c r="AF34" s="83">
        <v>497183000</v>
      </c>
      <c r="AG34" s="83">
        <v>521417500</v>
      </c>
      <c r="AH34" s="83"/>
      <c r="AI34" s="105"/>
      <c r="AJ34" s="158">
        <f>AG34/M34</f>
        <v>0.9988840996168582</v>
      </c>
      <c r="AK34" s="153">
        <f>(AG34+L34)/H34</f>
        <v>0.31547596592106175</v>
      </c>
      <c r="AL34" s="226"/>
      <c r="AM34" s="229"/>
      <c r="AN34" s="229"/>
      <c r="AO34" s="220"/>
      <c r="AP34" s="223"/>
    </row>
    <row r="35" spans="1:42" s="68" customFormat="1" ht="30.75" customHeight="1">
      <c r="A35" s="298"/>
      <c r="B35" s="279"/>
      <c r="C35" s="264"/>
      <c r="D35" s="267"/>
      <c r="E35" s="292"/>
      <c r="F35" s="295"/>
      <c r="G35" s="76" t="s">
        <v>11</v>
      </c>
      <c r="H35" s="84">
        <v>0</v>
      </c>
      <c r="I35" s="84">
        <v>0</v>
      </c>
      <c r="J35" s="84">
        <v>0</v>
      </c>
      <c r="K35" s="113"/>
      <c r="L35" s="84">
        <v>0</v>
      </c>
      <c r="M35" s="84">
        <v>0</v>
      </c>
      <c r="N35" s="84"/>
      <c r="O35" s="84"/>
      <c r="P35" s="84"/>
      <c r="Q35" s="84"/>
      <c r="R35" s="84"/>
      <c r="S35" s="84"/>
      <c r="T35" s="84"/>
      <c r="U35" s="84"/>
      <c r="V35" s="84"/>
      <c r="W35" s="84"/>
      <c r="X35" s="84"/>
      <c r="Y35" s="84"/>
      <c r="Z35" s="84"/>
      <c r="AA35" s="84"/>
      <c r="AB35" s="84"/>
      <c r="AC35" s="84"/>
      <c r="AD35" s="84"/>
      <c r="AE35" s="84"/>
      <c r="AF35" s="86">
        <v>0</v>
      </c>
      <c r="AG35" s="86">
        <v>0</v>
      </c>
      <c r="AH35" s="86"/>
      <c r="AI35" s="113"/>
      <c r="AJ35" s="153"/>
      <c r="AK35" s="153"/>
      <c r="AL35" s="226"/>
      <c r="AM35" s="229"/>
      <c r="AN35" s="229"/>
      <c r="AO35" s="220"/>
      <c r="AP35" s="223"/>
    </row>
    <row r="36" spans="1:42" s="5" customFormat="1" ht="30.75" customHeight="1">
      <c r="A36" s="298"/>
      <c r="B36" s="279"/>
      <c r="C36" s="264"/>
      <c r="D36" s="267"/>
      <c r="E36" s="292"/>
      <c r="F36" s="295"/>
      <c r="G36" s="45" t="s">
        <v>12</v>
      </c>
      <c r="H36" s="81">
        <v>0</v>
      </c>
      <c r="I36" s="81">
        <v>0</v>
      </c>
      <c r="J36" s="81">
        <v>0</v>
      </c>
      <c r="K36" s="105"/>
      <c r="L36" s="81">
        <v>117004537</v>
      </c>
      <c r="M36" s="81">
        <v>130745383</v>
      </c>
      <c r="N36" s="81"/>
      <c r="O36" s="81"/>
      <c r="P36" s="81"/>
      <c r="Q36" s="81"/>
      <c r="R36" s="81"/>
      <c r="S36" s="81"/>
      <c r="T36" s="81"/>
      <c r="U36" s="81"/>
      <c r="V36" s="81"/>
      <c r="W36" s="81"/>
      <c r="X36" s="81"/>
      <c r="Y36" s="81"/>
      <c r="Z36" s="81"/>
      <c r="AA36" s="81"/>
      <c r="AB36" s="81"/>
      <c r="AC36" s="81"/>
      <c r="AD36" s="81"/>
      <c r="AE36" s="81"/>
      <c r="AF36" s="83">
        <v>114332129</v>
      </c>
      <c r="AG36" s="83">
        <v>130745382</v>
      </c>
      <c r="AH36" s="83"/>
      <c r="AI36" s="105"/>
      <c r="AJ36" s="153"/>
      <c r="AK36" s="153"/>
      <c r="AL36" s="226"/>
      <c r="AM36" s="229"/>
      <c r="AN36" s="229"/>
      <c r="AO36" s="220"/>
      <c r="AP36" s="223"/>
    </row>
    <row r="37" spans="1:42" s="68" customFormat="1" ht="30.75" customHeight="1">
      <c r="A37" s="298"/>
      <c r="B37" s="279"/>
      <c r="C37" s="264"/>
      <c r="D37" s="267"/>
      <c r="E37" s="292"/>
      <c r="F37" s="295"/>
      <c r="G37" s="76" t="s">
        <v>13</v>
      </c>
      <c r="H37" s="84">
        <f>+H33+H35</f>
        <v>0.9</v>
      </c>
      <c r="I37" s="84">
        <f aca="true" t="shared" si="16" ref="I37:AA37">+I33+I35</f>
        <v>0.85</v>
      </c>
      <c r="J37" s="84">
        <f t="shared" si="16"/>
        <v>0.85</v>
      </c>
      <c r="K37" s="86">
        <f t="shared" si="16"/>
        <v>0.85</v>
      </c>
      <c r="L37" s="177">
        <v>0.865</v>
      </c>
      <c r="M37" s="177">
        <v>0.865</v>
      </c>
      <c r="N37" s="84"/>
      <c r="O37" s="84"/>
      <c r="P37" s="84"/>
      <c r="Q37" s="84">
        <f t="shared" si="16"/>
        <v>0.88</v>
      </c>
      <c r="R37" s="84"/>
      <c r="S37" s="84"/>
      <c r="T37" s="84"/>
      <c r="U37" s="84"/>
      <c r="V37" s="84">
        <f t="shared" si="16"/>
        <v>0.89</v>
      </c>
      <c r="W37" s="84"/>
      <c r="X37" s="84"/>
      <c r="Y37" s="84"/>
      <c r="Z37" s="84"/>
      <c r="AA37" s="84">
        <f t="shared" si="16"/>
        <v>0.9</v>
      </c>
      <c r="AB37" s="84"/>
      <c r="AC37" s="84"/>
      <c r="AD37" s="84"/>
      <c r="AE37" s="84"/>
      <c r="AF37" s="86">
        <v>0.83</v>
      </c>
      <c r="AG37" s="179">
        <v>0.857</v>
      </c>
      <c r="AH37" s="86"/>
      <c r="AI37" s="86"/>
      <c r="AJ37" s="153"/>
      <c r="AK37" s="153"/>
      <c r="AL37" s="226"/>
      <c r="AM37" s="229"/>
      <c r="AN37" s="229"/>
      <c r="AO37" s="220"/>
      <c r="AP37" s="223"/>
    </row>
    <row r="38" spans="1:42" s="5" customFormat="1" ht="30.75" customHeight="1" thickBot="1">
      <c r="A38" s="298"/>
      <c r="B38" s="300"/>
      <c r="C38" s="265"/>
      <c r="D38" s="268"/>
      <c r="E38" s="292"/>
      <c r="F38" s="295"/>
      <c r="G38" s="46" t="s">
        <v>14</v>
      </c>
      <c r="H38" s="106">
        <f>+H34+H36</f>
        <v>3307438958</v>
      </c>
      <c r="I38" s="106">
        <f aca="true" t="shared" si="17" ref="I38:AA38">+I34+I36</f>
        <v>456438958</v>
      </c>
      <c r="J38" s="106">
        <f t="shared" si="17"/>
        <v>426438958</v>
      </c>
      <c r="K38" s="156">
        <f t="shared" si="17"/>
        <v>425843558</v>
      </c>
      <c r="L38" s="106">
        <v>639004537</v>
      </c>
      <c r="M38" s="106">
        <v>652745383</v>
      </c>
      <c r="N38" s="106"/>
      <c r="O38" s="106"/>
      <c r="P38" s="106"/>
      <c r="Q38" s="106">
        <f t="shared" si="17"/>
        <v>763000000</v>
      </c>
      <c r="R38" s="106"/>
      <c r="S38" s="106"/>
      <c r="T38" s="106"/>
      <c r="U38" s="106"/>
      <c r="V38" s="106">
        <f t="shared" si="17"/>
        <v>786000000</v>
      </c>
      <c r="W38" s="106"/>
      <c r="X38" s="106"/>
      <c r="Y38" s="106"/>
      <c r="Z38" s="106"/>
      <c r="AA38" s="106">
        <f t="shared" si="17"/>
        <v>810000000</v>
      </c>
      <c r="AB38" s="106"/>
      <c r="AC38" s="106"/>
      <c r="AD38" s="106"/>
      <c r="AE38" s="106"/>
      <c r="AF38" s="107">
        <v>611515129</v>
      </c>
      <c r="AG38" s="107">
        <v>652162882</v>
      </c>
      <c r="AH38" s="156"/>
      <c r="AI38" s="156"/>
      <c r="AJ38" s="160"/>
      <c r="AK38" s="154"/>
      <c r="AL38" s="227"/>
      <c r="AM38" s="230"/>
      <c r="AN38" s="230"/>
      <c r="AO38" s="221"/>
      <c r="AP38" s="224"/>
    </row>
    <row r="39" spans="1:42" s="68" customFormat="1" ht="30.75" customHeight="1">
      <c r="A39" s="298"/>
      <c r="B39" s="260">
        <v>6</v>
      </c>
      <c r="C39" s="263" t="s">
        <v>96</v>
      </c>
      <c r="D39" s="266" t="s">
        <v>97</v>
      </c>
      <c r="E39" s="292"/>
      <c r="F39" s="295"/>
      <c r="G39" s="67" t="s">
        <v>9</v>
      </c>
      <c r="H39" s="114">
        <v>0.82</v>
      </c>
      <c r="I39" s="114">
        <v>0.82</v>
      </c>
      <c r="J39" s="114">
        <v>0.82</v>
      </c>
      <c r="K39" s="116">
        <v>0.82</v>
      </c>
      <c r="L39" s="114">
        <v>0.82</v>
      </c>
      <c r="M39" s="114">
        <v>0.82</v>
      </c>
      <c r="N39" s="114"/>
      <c r="O39" s="114"/>
      <c r="P39" s="114"/>
      <c r="Q39" s="114">
        <v>0.82</v>
      </c>
      <c r="R39" s="114"/>
      <c r="S39" s="114"/>
      <c r="T39" s="114"/>
      <c r="U39" s="114"/>
      <c r="V39" s="114">
        <v>0.82</v>
      </c>
      <c r="W39" s="114"/>
      <c r="X39" s="114"/>
      <c r="Y39" s="114"/>
      <c r="Z39" s="114"/>
      <c r="AA39" s="114">
        <v>0.82</v>
      </c>
      <c r="AB39" s="115"/>
      <c r="AC39" s="115"/>
      <c r="AD39" s="115"/>
      <c r="AE39" s="115"/>
      <c r="AF39" s="80">
        <v>0.82</v>
      </c>
      <c r="AG39" s="80">
        <v>0.82</v>
      </c>
      <c r="AH39" s="116"/>
      <c r="AI39" s="116"/>
      <c r="AJ39" s="158">
        <f>AG39/M39</f>
        <v>1</v>
      </c>
      <c r="AK39" s="153">
        <f>(AG39+K39)/(J39+L39+Q39+V39+AA39)</f>
        <v>0.4</v>
      </c>
      <c r="AL39" s="225" t="s">
        <v>171</v>
      </c>
      <c r="AM39" s="228" t="s">
        <v>125</v>
      </c>
      <c r="AN39" s="228" t="s">
        <v>125</v>
      </c>
      <c r="AO39" s="219" t="s">
        <v>133</v>
      </c>
      <c r="AP39" s="222" t="s">
        <v>132</v>
      </c>
    </row>
    <row r="40" spans="1:42" s="5" customFormat="1" ht="30.75" customHeight="1">
      <c r="A40" s="298"/>
      <c r="B40" s="261"/>
      <c r="C40" s="264"/>
      <c r="D40" s="267"/>
      <c r="E40" s="292"/>
      <c r="F40" s="295"/>
      <c r="G40" s="45" t="s">
        <v>10</v>
      </c>
      <c r="H40" s="117">
        <f>+J40+L40+Q40+V40+AA40</f>
        <v>2663561042</v>
      </c>
      <c r="I40" s="112">
        <v>351561042</v>
      </c>
      <c r="J40" s="81">
        <f>+I40+30000000</f>
        <v>381561042</v>
      </c>
      <c r="K40" s="118">
        <v>381526164</v>
      </c>
      <c r="L40" s="81">
        <v>502000000</v>
      </c>
      <c r="M40" s="81">
        <v>502000000</v>
      </c>
      <c r="N40" s="81"/>
      <c r="O40" s="81"/>
      <c r="P40" s="81"/>
      <c r="Q40" s="81">
        <v>576000000</v>
      </c>
      <c r="R40" s="81"/>
      <c r="S40" s="81"/>
      <c r="T40" s="81"/>
      <c r="U40" s="81"/>
      <c r="V40" s="81">
        <v>593000000</v>
      </c>
      <c r="W40" s="81"/>
      <c r="X40" s="81"/>
      <c r="Y40" s="81"/>
      <c r="Z40" s="81"/>
      <c r="AA40" s="81">
        <v>611000000</v>
      </c>
      <c r="AB40" s="82"/>
      <c r="AC40" s="82"/>
      <c r="AD40" s="82"/>
      <c r="AE40" s="82"/>
      <c r="AF40" s="83">
        <v>480689000</v>
      </c>
      <c r="AG40" s="83">
        <v>480689000</v>
      </c>
      <c r="AH40" s="118"/>
      <c r="AI40" s="118"/>
      <c r="AJ40" s="158">
        <f>AG40/M40</f>
        <v>0.9575478087649403</v>
      </c>
      <c r="AK40" s="153">
        <f>(AG40+L40)/H40</f>
        <v>0.3689380436583214</v>
      </c>
      <c r="AL40" s="226"/>
      <c r="AM40" s="229"/>
      <c r="AN40" s="229"/>
      <c r="AO40" s="220"/>
      <c r="AP40" s="223"/>
    </row>
    <row r="41" spans="1:42" s="68" customFormat="1" ht="30.75" customHeight="1">
      <c r="A41" s="298"/>
      <c r="B41" s="261"/>
      <c r="C41" s="264"/>
      <c r="D41" s="267"/>
      <c r="E41" s="292"/>
      <c r="F41" s="295"/>
      <c r="G41" s="76" t="s">
        <v>11</v>
      </c>
      <c r="H41" s="119">
        <v>0</v>
      </c>
      <c r="I41" s="84">
        <v>0</v>
      </c>
      <c r="J41" s="84">
        <v>0</v>
      </c>
      <c r="K41" s="86">
        <v>0</v>
      </c>
      <c r="L41" s="85"/>
      <c r="M41" s="85"/>
      <c r="N41" s="85"/>
      <c r="O41" s="85"/>
      <c r="P41" s="85"/>
      <c r="Q41" s="85"/>
      <c r="R41" s="85"/>
      <c r="S41" s="85"/>
      <c r="T41" s="85"/>
      <c r="U41" s="85"/>
      <c r="V41" s="85"/>
      <c r="W41" s="85"/>
      <c r="X41" s="85"/>
      <c r="Y41" s="85"/>
      <c r="Z41" s="85"/>
      <c r="AA41" s="85"/>
      <c r="AB41" s="85"/>
      <c r="AC41" s="85"/>
      <c r="AD41" s="85"/>
      <c r="AE41" s="85"/>
      <c r="AF41" s="86">
        <v>0</v>
      </c>
      <c r="AG41" s="86">
        <v>0</v>
      </c>
      <c r="AH41" s="86"/>
      <c r="AI41" s="86"/>
      <c r="AJ41" s="153"/>
      <c r="AK41" s="153"/>
      <c r="AL41" s="226"/>
      <c r="AM41" s="229"/>
      <c r="AN41" s="229"/>
      <c r="AO41" s="220"/>
      <c r="AP41" s="223"/>
    </row>
    <row r="42" spans="1:42" s="72" customFormat="1" ht="30.75" customHeight="1">
      <c r="A42" s="298"/>
      <c r="B42" s="261"/>
      <c r="C42" s="264"/>
      <c r="D42" s="267"/>
      <c r="E42" s="292"/>
      <c r="F42" s="295"/>
      <c r="G42" s="77" t="s">
        <v>12</v>
      </c>
      <c r="H42" s="111">
        <v>0</v>
      </c>
      <c r="I42" s="81">
        <v>0</v>
      </c>
      <c r="J42" s="84">
        <v>0</v>
      </c>
      <c r="K42" s="90">
        <v>0</v>
      </c>
      <c r="L42" s="88">
        <v>110892918</v>
      </c>
      <c r="M42" s="88">
        <v>97152272</v>
      </c>
      <c r="N42" s="88"/>
      <c r="O42" s="88"/>
      <c r="P42" s="88"/>
      <c r="Q42" s="88"/>
      <c r="R42" s="88"/>
      <c r="S42" s="88"/>
      <c r="T42" s="88"/>
      <c r="U42" s="88"/>
      <c r="V42" s="88"/>
      <c r="W42" s="88"/>
      <c r="X42" s="88"/>
      <c r="Y42" s="88"/>
      <c r="Z42" s="88"/>
      <c r="AA42" s="88"/>
      <c r="AB42" s="88"/>
      <c r="AC42" s="88"/>
      <c r="AD42" s="88"/>
      <c r="AE42" s="88"/>
      <c r="AF42" s="83">
        <v>109306872</v>
      </c>
      <c r="AG42" s="83">
        <v>97152272</v>
      </c>
      <c r="AH42" s="89"/>
      <c r="AI42" s="90"/>
      <c r="AJ42" s="153"/>
      <c r="AK42" s="153"/>
      <c r="AL42" s="226"/>
      <c r="AM42" s="229"/>
      <c r="AN42" s="229"/>
      <c r="AO42" s="220"/>
      <c r="AP42" s="223"/>
    </row>
    <row r="43" spans="1:42" s="68" customFormat="1" ht="30.75" customHeight="1">
      <c r="A43" s="298"/>
      <c r="B43" s="261"/>
      <c r="C43" s="264"/>
      <c r="D43" s="267"/>
      <c r="E43" s="292"/>
      <c r="F43" s="295"/>
      <c r="G43" s="76" t="s">
        <v>13</v>
      </c>
      <c r="H43" s="91">
        <f>+H39+H41</f>
        <v>0.82</v>
      </c>
      <c r="I43" s="91">
        <f aca="true" t="shared" si="18" ref="I43:AA43">+I39+I41</f>
        <v>0.82</v>
      </c>
      <c r="J43" s="91">
        <f t="shared" si="18"/>
        <v>0.82</v>
      </c>
      <c r="K43" s="86">
        <f t="shared" si="18"/>
        <v>0.82</v>
      </c>
      <c r="L43" s="91">
        <v>0.82</v>
      </c>
      <c r="M43" s="92">
        <v>0.82</v>
      </c>
      <c r="N43" s="92"/>
      <c r="O43" s="92"/>
      <c r="P43" s="92"/>
      <c r="Q43" s="91">
        <f t="shared" si="18"/>
        <v>0.82</v>
      </c>
      <c r="R43" s="92"/>
      <c r="S43" s="92"/>
      <c r="T43" s="92"/>
      <c r="U43" s="92"/>
      <c r="V43" s="91">
        <f t="shared" si="18"/>
        <v>0.82</v>
      </c>
      <c r="W43" s="92"/>
      <c r="X43" s="92"/>
      <c r="Y43" s="92"/>
      <c r="Z43" s="92"/>
      <c r="AA43" s="91">
        <f t="shared" si="18"/>
        <v>0.82</v>
      </c>
      <c r="AB43" s="92"/>
      <c r="AC43" s="92"/>
      <c r="AD43" s="92"/>
      <c r="AE43" s="92"/>
      <c r="AF43" s="86">
        <v>0.82</v>
      </c>
      <c r="AG43" s="86">
        <v>0.82</v>
      </c>
      <c r="AH43" s="86"/>
      <c r="AI43" s="86"/>
      <c r="AJ43" s="153"/>
      <c r="AK43" s="153"/>
      <c r="AL43" s="226"/>
      <c r="AM43" s="229"/>
      <c r="AN43" s="229"/>
      <c r="AO43" s="220"/>
      <c r="AP43" s="223"/>
    </row>
    <row r="44" spans="1:42" s="5" customFormat="1" ht="30.75" customHeight="1" thickBot="1">
      <c r="A44" s="299"/>
      <c r="B44" s="262"/>
      <c r="C44" s="265"/>
      <c r="D44" s="268"/>
      <c r="E44" s="293"/>
      <c r="F44" s="296"/>
      <c r="G44" s="46" t="s">
        <v>14</v>
      </c>
      <c r="H44" s="106">
        <f>+H40+H42</f>
        <v>2663561042</v>
      </c>
      <c r="I44" s="106">
        <f aca="true" t="shared" si="19" ref="I44:AA44">+I40+I42</f>
        <v>351561042</v>
      </c>
      <c r="J44" s="106">
        <f t="shared" si="19"/>
        <v>381561042</v>
      </c>
      <c r="K44" s="156">
        <f t="shared" si="19"/>
        <v>381526164</v>
      </c>
      <c r="L44" s="106">
        <v>612892918</v>
      </c>
      <c r="M44" s="106">
        <v>599152272</v>
      </c>
      <c r="N44" s="106"/>
      <c r="O44" s="106"/>
      <c r="P44" s="106"/>
      <c r="Q44" s="106">
        <f t="shared" si="19"/>
        <v>576000000</v>
      </c>
      <c r="R44" s="106"/>
      <c r="S44" s="106"/>
      <c r="T44" s="106"/>
      <c r="U44" s="106"/>
      <c r="V44" s="106">
        <f t="shared" si="19"/>
        <v>593000000</v>
      </c>
      <c r="W44" s="106"/>
      <c r="X44" s="106"/>
      <c r="Y44" s="106"/>
      <c r="Z44" s="106"/>
      <c r="AA44" s="106">
        <f t="shared" si="19"/>
        <v>611000000</v>
      </c>
      <c r="AB44" s="106"/>
      <c r="AC44" s="106"/>
      <c r="AD44" s="106"/>
      <c r="AE44" s="106"/>
      <c r="AF44" s="107">
        <v>589995872</v>
      </c>
      <c r="AG44" s="107">
        <v>577841272</v>
      </c>
      <c r="AH44" s="156"/>
      <c r="AI44" s="156"/>
      <c r="AJ44" s="153"/>
      <c r="AK44" s="153"/>
      <c r="AL44" s="227"/>
      <c r="AM44" s="230"/>
      <c r="AN44" s="230"/>
      <c r="AO44" s="221"/>
      <c r="AP44" s="224"/>
    </row>
    <row r="45" spans="1:42" ht="31.5" customHeight="1">
      <c r="A45" s="272" t="s">
        <v>15</v>
      </c>
      <c r="B45" s="273"/>
      <c r="C45" s="273"/>
      <c r="D45" s="273"/>
      <c r="E45" s="273"/>
      <c r="F45" s="274"/>
      <c r="G45" s="47" t="s">
        <v>10</v>
      </c>
      <c r="H45" s="120">
        <f>+H10+H16+H22+H28+H34+H40</f>
        <v>11307714062</v>
      </c>
      <c r="I45" s="120">
        <f aca="true" t="shared" si="20" ref="I45:AA45">+I10+I16+I22+I28+I34+I40</f>
        <v>1682062738</v>
      </c>
      <c r="J45" s="120">
        <f t="shared" si="20"/>
        <v>2358891062</v>
      </c>
      <c r="K45" s="120">
        <f aca="true" t="shared" si="21" ref="K45">+K10+K16+K22+K28+K34+K40</f>
        <v>2086658764</v>
      </c>
      <c r="L45" s="120">
        <f t="shared" si="20"/>
        <v>2289823000</v>
      </c>
      <c r="M45" s="120">
        <f aca="true" t="shared" si="22" ref="M45">+M10+M16+M22+M28+M34+M40</f>
        <v>2289823000</v>
      </c>
      <c r="N45" s="120"/>
      <c r="O45" s="120"/>
      <c r="P45" s="120"/>
      <c r="Q45" s="120">
        <f t="shared" si="20"/>
        <v>2539000000</v>
      </c>
      <c r="R45" s="120"/>
      <c r="S45" s="120"/>
      <c r="T45" s="120"/>
      <c r="U45" s="120"/>
      <c r="V45" s="120">
        <f t="shared" si="20"/>
        <v>2199000000</v>
      </c>
      <c r="W45" s="120"/>
      <c r="X45" s="120"/>
      <c r="Y45" s="120"/>
      <c r="Z45" s="120"/>
      <c r="AA45" s="120">
        <f t="shared" si="20"/>
        <v>1921000000</v>
      </c>
      <c r="AB45" s="121"/>
      <c r="AC45" s="121"/>
      <c r="AD45" s="121"/>
      <c r="AE45" s="121"/>
      <c r="AF45" s="120">
        <f aca="true" t="shared" si="23" ref="AF45:AG45">+AF10+AF16+AF22+AF28+AF34+AF40</f>
        <v>1002106500</v>
      </c>
      <c r="AG45" s="120">
        <f t="shared" si="23"/>
        <v>1196797500</v>
      </c>
      <c r="AH45" s="120"/>
      <c r="AI45" s="120"/>
      <c r="AJ45" s="48"/>
      <c r="AK45" s="49"/>
      <c r="AL45" s="50"/>
      <c r="AM45" s="50"/>
      <c r="AN45" s="50"/>
      <c r="AO45" s="50"/>
      <c r="AP45" s="57"/>
    </row>
    <row r="46" spans="1:42" ht="28.5" customHeight="1">
      <c r="A46" s="272"/>
      <c r="B46" s="273"/>
      <c r="C46" s="273"/>
      <c r="D46" s="273"/>
      <c r="E46" s="273"/>
      <c r="F46" s="274"/>
      <c r="G46" s="45" t="s">
        <v>12</v>
      </c>
      <c r="H46" s="117">
        <f>+H12+H18+H24+H30+H36+H42</f>
        <v>0</v>
      </c>
      <c r="I46" s="117">
        <f aca="true" t="shared" si="24" ref="I46:AA46">+I12+I18+I24+I30+I36+I42</f>
        <v>0</v>
      </c>
      <c r="J46" s="117">
        <f t="shared" si="24"/>
        <v>0</v>
      </c>
      <c r="K46" s="117">
        <f aca="true" t="shared" si="25" ref="K46">+K12+K18+K24+K30+K36+K42</f>
        <v>0</v>
      </c>
      <c r="L46" s="117">
        <f t="shared" si="24"/>
        <v>1418349969</v>
      </c>
      <c r="M46" s="117">
        <f aca="true" t="shared" si="26" ref="M46">+M12+M18+M24+M30+M36+M42</f>
        <v>1418349969</v>
      </c>
      <c r="N46" s="117"/>
      <c r="O46" s="117"/>
      <c r="P46" s="117"/>
      <c r="Q46" s="117">
        <f t="shared" si="24"/>
        <v>0</v>
      </c>
      <c r="R46" s="117"/>
      <c r="S46" s="117"/>
      <c r="T46" s="117"/>
      <c r="U46" s="117"/>
      <c r="V46" s="117">
        <f t="shared" si="24"/>
        <v>0</v>
      </c>
      <c r="W46" s="117"/>
      <c r="X46" s="117"/>
      <c r="Y46" s="117"/>
      <c r="Z46" s="117"/>
      <c r="AA46" s="117">
        <f t="shared" si="24"/>
        <v>0</v>
      </c>
      <c r="AB46" s="100"/>
      <c r="AC46" s="100"/>
      <c r="AD46" s="100"/>
      <c r="AE46" s="100"/>
      <c r="AF46" s="117">
        <f aca="true" t="shared" si="27" ref="AF46:AG46">+AF12+AF18+AF24+AF30+AF36+AF42</f>
        <v>284103898</v>
      </c>
      <c r="AG46" s="117">
        <f t="shared" si="27"/>
        <v>698363804</v>
      </c>
      <c r="AH46" s="117"/>
      <c r="AI46" s="122"/>
      <c r="AJ46" s="49"/>
      <c r="AK46" s="49"/>
      <c r="AL46" s="50"/>
      <c r="AM46" s="50"/>
      <c r="AN46" s="50"/>
      <c r="AO46" s="50"/>
      <c r="AP46" s="57"/>
    </row>
    <row r="47" spans="1:46" ht="35.25" customHeight="1" thickBot="1">
      <c r="A47" s="275"/>
      <c r="B47" s="276"/>
      <c r="C47" s="276"/>
      <c r="D47" s="276"/>
      <c r="E47" s="276"/>
      <c r="F47" s="277"/>
      <c r="G47" s="46" t="s">
        <v>15</v>
      </c>
      <c r="H47" s="123">
        <f>+H45+H46</f>
        <v>11307714062</v>
      </c>
      <c r="I47" s="123">
        <f aca="true" t="shared" si="28" ref="I47:AA47">+I45+I46</f>
        <v>1682062738</v>
      </c>
      <c r="J47" s="123">
        <f t="shared" si="28"/>
        <v>2358891062</v>
      </c>
      <c r="K47" s="123">
        <f aca="true" t="shared" si="29" ref="K47">+K45+K46</f>
        <v>2086658764</v>
      </c>
      <c r="L47" s="123">
        <f t="shared" si="28"/>
        <v>3708172969</v>
      </c>
      <c r="M47" s="123">
        <f aca="true" t="shared" si="30" ref="M47">+M45+M46</f>
        <v>3708172969</v>
      </c>
      <c r="N47" s="123"/>
      <c r="O47" s="123"/>
      <c r="P47" s="123"/>
      <c r="Q47" s="123">
        <f t="shared" si="28"/>
        <v>2539000000</v>
      </c>
      <c r="R47" s="123"/>
      <c r="S47" s="123"/>
      <c r="T47" s="123"/>
      <c r="U47" s="123"/>
      <c r="V47" s="123">
        <f t="shared" si="28"/>
        <v>2199000000</v>
      </c>
      <c r="W47" s="123"/>
      <c r="X47" s="123"/>
      <c r="Y47" s="123"/>
      <c r="Z47" s="123"/>
      <c r="AA47" s="123">
        <f t="shared" si="28"/>
        <v>1921000000</v>
      </c>
      <c r="AB47" s="123"/>
      <c r="AC47" s="123"/>
      <c r="AD47" s="123"/>
      <c r="AE47" s="123"/>
      <c r="AF47" s="123">
        <f aca="true" t="shared" si="31" ref="AF47:AG47">+AF45+AF46</f>
        <v>1286210398</v>
      </c>
      <c r="AG47" s="123">
        <f t="shared" si="31"/>
        <v>1895161304</v>
      </c>
      <c r="AH47" s="123"/>
      <c r="AI47" s="123"/>
      <c r="AJ47" s="58"/>
      <c r="AK47" s="58"/>
      <c r="AL47" s="59"/>
      <c r="AM47" s="59"/>
      <c r="AN47" s="59"/>
      <c r="AO47" s="59"/>
      <c r="AP47" s="60"/>
      <c r="AQ47" s="6"/>
      <c r="AR47" s="6"/>
      <c r="AS47" s="6"/>
      <c r="AT47" s="6"/>
    </row>
    <row r="48" spans="1:42" ht="71.25" customHeight="1">
      <c r="A48" s="259" t="s">
        <v>85</v>
      </c>
      <c r="B48" s="259"/>
      <c r="C48" s="259"/>
      <c r="D48" s="259"/>
      <c r="E48" s="259"/>
      <c r="F48" s="259"/>
      <c r="G48" s="259"/>
      <c r="H48" s="259"/>
      <c r="I48" s="259"/>
      <c r="J48" s="259"/>
      <c r="K48" s="259"/>
      <c r="L48" s="259"/>
      <c r="M48" s="259"/>
      <c r="N48" s="259"/>
      <c r="O48" s="259"/>
      <c r="P48" s="259"/>
      <c r="Q48" s="259"/>
      <c r="R48" s="259"/>
      <c r="S48" s="259"/>
      <c r="T48" s="259"/>
      <c r="U48" s="259"/>
      <c r="V48" s="259"/>
      <c r="W48" s="259"/>
      <c r="X48" s="259"/>
      <c r="Y48" s="259"/>
      <c r="Z48" s="259"/>
      <c r="AA48" s="259"/>
      <c r="AB48" s="259"/>
      <c r="AC48" s="259"/>
      <c r="AD48" s="259"/>
      <c r="AE48" s="259"/>
      <c r="AF48" s="259"/>
      <c r="AG48" s="259"/>
      <c r="AH48" s="259"/>
      <c r="AI48" s="259"/>
      <c r="AJ48" s="259"/>
      <c r="AK48" s="259"/>
      <c r="AL48" s="259"/>
      <c r="AM48" s="259"/>
      <c r="AN48" s="259"/>
      <c r="AO48" s="259"/>
      <c r="AP48" s="259"/>
    </row>
  </sheetData>
  <mergeCells count="83">
    <mergeCell ref="A27:A32"/>
    <mergeCell ref="A33:A44"/>
    <mergeCell ref="B21:B26"/>
    <mergeCell ref="B27:B32"/>
    <mergeCell ref="B33:B38"/>
    <mergeCell ref="AN15:AN20"/>
    <mergeCell ref="D15:D20"/>
    <mergeCell ref="C15:C20"/>
    <mergeCell ref="AM15:AM20"/>
    <mergeCell ref="A9:A26"/>
    <mergeCell ref="B9:B14"/>
    <mergeCell ref="C9:C14"/>
    <mergeCell ref="D9:D14"/>
    <mergeCell ref="AL9:AL14"/>
    <mergeCell ref="E9:E44"/>
    <mergeCell ref="F9:F44"/>
    <mergeCell ref="AL15:AL20"/>
    <mergeCell ref="C21:C26"/>
    <mergeCell ref="C27:C32"/>
    <mergeCell ref="C33:C38"/>
    <mergeCell ref="AM39:AM44"/>
    <mergeCell ref="AN39:AN44"/>
    <mergeCell ref="AL39:AL44"/>
    <mergeCell ref="D21:D26"/>
    <mergeCell ref="D27:D32"/>
    <mergeCell ref="D33:D38"/>
    <mergeCell ref="AN27:AN32"/>
    <mergeCell ref="AL33:AL38"/>
    <mergeCell ref="AM33:AM38"/>
    <mergeCell ref="AN33:AN38"/>
    <mergeCell ref="AP9:AP14"/>
    <mergeCell ref="AM9:AM14"/>
    <mergeCell ref="A48:AP48"/>
    <mergeCell ref="AO39:AO44"/>
    <mergeCell ref="AP39:AP44"/>
    <mergeCell ref="B39:B44"/>
    <mergeCell ref="C39:C44"/>
    <mergeCell ref="D39:D44"/>
    <mergeCell ref="AO15:AO20"/>
    <mergeCell ref="AP15:AP20"/>
    <mergeCell ref="AN9:AN14"/>
    <mergeCell ref="AO9:AO14"/>
    <mergeCell ref="A45:F47"/>
    <mergeCell ref="B15:B20"/>
    <mergeCell ref="AL27:AL32"/>
    <mergeCell ref="AM27:AM32"/>
    <mergeCell ref="B6:D7"/>
    <mergeCell ref="I6:AE6"/>
    <mergeCell ref="V7:Z7"/>
    <mergeCell ref="E6:E8"/>
    <mergeCell ref="AA7:AE7"/>
    <mergeCell ref="AN6:AN8"/>
    <mergeCell ref="AO6:AO8"/>
    <mergeCell ref="AP6:AP8"/>
    <mergeCell ref="AL6:AL8"/>
    <mergeCell ref="G6:G8"/>
    <mergeCell ref="H6:H8"/>
    <mergeCell ref="AK6:AK8"/>
    <mergeCell ref="A1:E4"/>
    <mergeCell ref="AF7:AI7"/>
    <mergeCell ref="I7:K7"/>
    <mergeCell ref="L7:P7"/>
    <mergeCell ref="Q7:U7"/>
    <mergeCell ref="F3:N3"/>
    <mergeCell ref="F4:N4"/>
    <mergeCell ref="O3:AP3"/>
    <mergeCell ref="O4:AP4"/>
    <mergeCell ref="F1:AP1"/>
    <mergeCell ref="F2:AP2"/>
    <mergeCell ref="F6:F8"/>
    <mergeCell ref="AF6:AI6"/>
    <mergeCell ref="AJ6:AJ8"/>
    <mergeCell ref="AM6:AM8"/>
    <mergeCell ref="A6:A8"/>
    <mergeCell ref="AO33:AO38"/>
    <mergeCell ref="AP33:AP38"/>
    <mergeCell ref="AO27:AO32"/>
    <mergeCell ref="AP27:AP32"/>
    <mergeCell ref="AL21:AL26"/>
    <mergeCell ref="AM21:AM26"/>
    <mergeCell ref="AN21:AN26"/>
    <mergeCell ref="AO21:AO26"/>
    <mergeCell ref="AP21:AP26"/>
  </mergeCells>
  <printOptions horizontalCentered="1" verticalCentered="1"/>
  <pageMargins left="0" right="0" top="0.7480314960629921" bottom="0" header="0.31496062992125984" footer="0"/>
  <pageSetup fitToHeight="0" horizontalDpi="600" verticalDpi="600" orientation="landscape" scale="16" r:id="rId3"/>
  <headerFooter>
    <oddFooter>&amp;C&amp;G</oddFooter>
  </headerFooter>
  <drawing r:id="rId1"/>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147"/>
  <sheetViews>
    <sheetView zoomScale="80" zoomScaleNormal="80" zoomScaleSheetLayoutView="100" workbookViewId="0" topLeftCell="F1">
      <selection activeCell="N11" sqref="N11"/>
    </sheetView>
  </sheetViews>
  <sheetFormatPr defaultColWidth="11.421875" defaultRowHeight="15"/>
  <cols>
    <col min="1" max="1" width="12.28125" style="9" customWidth="1"/>
    <col min="2" max="2" width="15.8515625" style="9" customWidth="1"/>
    <col min="3" max="3" width="29.00390625" style="26" customWidth="1"/>
    <col min="4" max="5" width="5.57421875" style="9" customWidth="1"/>
    <col min="6" max="6" width="9.421875" style="9" customWidth="1"/>
    <col min="7" max="7" width="7.00390625" style="9" customWidth="1"/>
    <col min="8" max="8" width="6.7109375" style="9" customWidth="1"/>
    <col min="9" max="12" width="7.00390625" style="9" customWidth="1"/>
    <col min="13" max="13" width="7.140625" style="9" customWidth="1"/>
    <col min="14" max="18" width="7.140625" style="10" customWidth="1"/>
    <col min="19" max="19" width="11.7109375" style="10" customWidth="1"/>
    <col min="20" max="20" width="9.421875" style="10" customWidth="1"/>
    <col min="21" max="21" width="8.7109375" style="10" customWidth="1"/>
    <col min="22" max="22" width="81.28125" style="14" customWidth="1"/>
    <col min="23" max="23" width="15.7109375" style="14" customWidth="1"/>
    <col min="24" max="60" width="11.421875" style="14" customWidth="1"/>
    <col min="61" max="16384" width="11.421875" style="9" customWidth="1"/>
  </cols>
  <sheetData>
    <row r="1" spans="1:22" s="11" customFormat="1" ht="33" customHeight="1">
      <c r="A1" s="320"/>
      <c r="B1" s="321"/>
      <c r="C1" s="326" t="s">
        <v>0</v>
      </c>
      <c r="D1" s="326"/>
      <c r="E1" s="326"/>
      <c r="F1" s="326"/>
      <c r="G1" s="326"/>
      <c r="H1" s="326"/>
      <c r="I1" s="326"/>
      <c r="J1" s="326"/>
      <c r="K1" s="326"/>
      <c r="L1" s="326"/>
      <c r="M1" s="326"/>
      <c r="N1" s="326"/>
      <c r="O1" s="326"/>
      <c r="P1" s="326"/>
      <c r="Q1" s="326"/>
      <c r="R1" s="326"/>
      <c r="S1" s="326"/>
      <c r="T1" s="326"/>
      <c r="U1" s="326"/>
      <c r="V1" s="327"/>
    </row>
    <row r="2" spans="1:22" s="11" customFormat="1" ht="30" customHeight="1">
      <c r="A2" s="322"/>
      <c r="B2" s="323"/>
      <c r="C2" s="328" t="s">
        <v>82</v>
      </c>
      <c r="D2" s="328"/>
      <c r="E2" s="328"/>
      <c r="F2" s="328"/>
      <c r="G2" s="328"/>
      <c r="H2" s="328"/>
      <c r="I2" s="328"/>
      <c r="J2" s="328"/>
      <c r="K2" s="328"/>
      <c r="L2" s="328"/>
      <c r="M2" s="328"/>
      <c r="N2" s="328"/>
      <c r="O2" s="328"/>
      <c r="P2" s="328"/>
      <c r="Q2" s="328"/>
      <c r="R2" s="328"/>
      <c r="S2" s="328"/>
      <c r="T2" s="328"/>
      <c r="U2" s="328"/>
      <c r="V2" s="329"/>
    </row>
    <row r="3" spans="1:22" s="11" customFormat="1" ht="27.75" customHeight="1">
      <c r="A3" s="322"/>
      <c r="B3" s="323"/>
      <c r="C3" s="31" t="s">
        <v>1</v>
      </c>
      <c r="D3" s="330" t="s">
        <v>86</v>
      </c>
      <c r="E3" s="330"/>
      <c r="F3" s="330"/>
      <c r="G3" s="330"/>
      <c r="H3" s="330"/>
      <c r="I3" s="330"/>
      <c r="J3" s="330"/>
      <c r="K3" s="330"/>
      <c r="L3" s="330"/>
      <c r="M3" s="330"/>
      <c r="N3" s="330"/>
      <c r="O3" s="330"/>
      <c r="P3" s="330"/>
      <c r="Q3" s="330"/>
      <c r="R3" s="330"/>
      <c r="S3" s="330"/>
      <c r="T3" s="330"/>
      <c r="U3" s="330"/>
      <c r="V3" s="331"/>
    </row>
    <row r="4" spans="1:22" s="11" customFormat="1" ht="33" customHeight="1" thickBot="1">
      <c r="A4" s="324"/>
      <c r="B4" s="325"/>
      <c r="C4" s="61" t="s">
        <v>16</v>
      </c>
      <c r="D4" s="332" t="s">
        <v>87</v>
      </c>
      <c r="E4" s="332"/>
      <c r="F4" s="332"/>
      <c r="G4" s="332"/>
      <c r="H4" s="332"/>
      <c r="I4" s="332"/>
      <c r="J4" s="332"/>
      <c r="K4" s="332"/>
      <c r="L4" s="332"/>
      <c r="M4" s="332"/>
      <c r="N4" s="332"/>
      <c r="O4" s="332"/>
      <c r="P4" s="332"/>
      <c r="Q4" s="332"/>
      <c r="R4" s="332"/>
      <c r="S4" s="332"/>
      <c r="T4" s="332"/>
      <c r="U4" s="332"/>
      <c r="V4" s="333"/>
    </row>
    <row r="5" spans="1:21" s="11" customFormat="1" ht="13.5" thickBot="1">
      <c r="A5" s="12"/>
      <c r="B5" s="9"/>
      <c r="C5" s="23"/>
      <c r="D5" s="9"/>
      <c r="E5" s="9"/>
      <c r="F5" s="9"/>
      <c r="G5" s="9"/>
      <c r="H5" s="9"/>
      <c r="I5" s="9"/>
      <c r="J5" s="9"/>
      <c r="K5" s="9"/>
      <c r="L5" s="9"/>
      <c r="M5" s="9"/>
      <c r="N5" s="10"/>
      <c r="O5" s="10"/>
      <c r="P5" s="10"/>
      <c r="Q5" s="10"/>
      <c r="R5" s="10"/>
      <c r="S5" s="10"/>
      <c r="T5" s="10"/>
      <c r="U5" s="10"/>
    </row>
    <row r="6" spans="1:22" s="13" customFormat="1" ht="42.75" customHeight="1">
      <c r="A6" s="334" t="s">
        <v>34</v>
      </c>
      <c r="B6" s="307" t="s">
        <v>35</v>
      </c>
      <c r="C6" s="337" t="s">
        <v>36</v>
      </c>
      <c r="D6" s="305" t="s">
        <v>37</v>
      </c>
      <c r="E6" s="306"/>
      <c r="F6" s="307" t="s">
        <v>158</v>
      </c>
      <c r="G6" s="307"/>
      <c r="H6" s="307"/>
      <c r="I6" s="307"/>
      <c r="J6" s="307"/>
      <c r="K6" s="307"/>
      <c r="L6" s="307"/>
      <c r="M6" s="307"/>
      <c r="N6" s="307"/>
      <c r="O6" s="307"/>
      <c r="P6" s="307"/>
      <c r="Q6" s="307"/>
      <c r="R6" s="307"/>
      <c r="S6" s="307"/>
      <c r="T6" s="307" t="s">
        <v>41</v>
      </c>
      <c r="U6" s="307"/>
      <c r="V6" s="308" t="s">
        <v>202</v>
      </c>
    </row>
    <row r="7" spans="1:22" s="13" customFormat="1" ht="48.75" customHeight="1" thickBot="1">
      <c r="A7" s="335"/>
      <c r="B7" s="336"/>
      <c r="C7" s="338"/>
      <c r="D7" s="124" t="s">
        <v>38</v>
      </c>
      <c r="E7" s="124" t="s">
        <v>39</v>
      </c>
      <c r="F7" s="124" t="s">
        <v>40</v>
      </c>
      <c r="G7" s="125" t="s">
        <v>17</v>
      </c>
      <c r="H7" s="125" t="s">
        <v>18</v>
      </c>
      <c r="I7" s="125" t="s">
        <v>19</v>
      </c>
      <c r="J7" s="125" t="s">
        <v>20</v>
      </c>
      <c r="K7" s="125" t="s">
        <v>21</v>
      </c>
      <c r="L7" s="125" t="s">
        <v>22</v>
      </c>
      <c r="M7" s="125" t="s">
        <v>23</v>
      </c>
      <c r="N7" s="125" t="s">
        <v>24</v>
      </c>
      <c r="O7" s="125" t="s">
        <v>25</v>
      </c>
      <c r="P7" s="125" t="s">
        <v>26</v>
      </c>
      <c r="Q7" s="125" t="s">
        <v>27</v>
      </c>
      <c r="R7" s="125" t="s">
        <v>28</v>
      </c>
      <c r="S7" s="162" t="s">
        <v>29</v>
      </c>
      <c r="T7" s="162" t="s">
        <v>42</v>
      </c>
      <c r="U7" s="162" t="s">
        <v>43</v>
      </c>
      <c r="V7" s="309"/>
    </row>
    <row r="8" spans="1:22" s="14" customFormat="1" ht="35.25" customHeight="1">
      <c r="A8" s="316" t="s">
        <v>101</v>
      </c>
      <c r="B8" s="316" t="s">
        <v>89</v>
      </c>
      <c r="C8" s="319" t="s">
        <v>157</v>
      </c>
      <c r="D8" s="310" t="s">
        <v>102</v>
      </c>
      <c r="E8" s="310"/>
      <c r="F8" s="32" t="s">
        <v>30</v>
      </c>
      <c r="G8" s="143">
        <v>0.2</v>
      </c>
      <c r="H8" s="143">
        <v>0.2</v>
      </c>
      <c r="I8" s="143">
        <v>0.2</v>
      </c>
      <c r="J8" s="143">
        <v>0.2</v>
      </c>
      <c r="K8" s="143">
        <v>0.2</v>
      </c>
      <c r="L8" s="143">
        <v>0</v>
      </c>
      <c r="M8" s="143">
        <v>0</v>
      </c>
      <c r="N8" s="143">
        <v>0</v>
      </c>
      <c r="O8" s="143">
        <v>0</v>
      </c>
      <c r="P8" s="143">
        <v>0</v>
      </c>
      <c r="Q8" s="143">
        <v>0</v>
      </c>
      <c r="R8" s="143">
        <v>0</v>
      </c>
      <c r="S8" s="128">
        <f aca="true" t="shared" si="0" ref="S8:S39">SUM(G8:R8)</f>
        <v>1</v>
      </c>
      <c r="T8" s="350">
        <v>0.2</v>
      </c>
      <c r="U8" s="312">
        <v>0.05</v>
      </c>
      <c r="V8" s="314" t="s">
        <v>172</v>
      </c>
    </row>
    <row r="9" spans="1:22" s="14" customFormat="1" ht="35.25" customHeight="1" thickBot="1">
      <c r="A9" s="317"/>
      <c r="B9" s="317"/>
      <c r="C9" s="304"/>
      <c r="D9" s="311"/>
      <c r="E9" s="311"/>
      <c r="F9" s="126" t="s">
        <v>31</v>
      </c>
      <c r="G9" s="169">
        <v>0.1</v>
      </c>
      <c r="H9" s="169">
        <v>0.1</v>
      </c>
      <c r="I9" s="169">
        <v>0</v>
      </c>
      <c r="J9" s="169">
        <v>0.1</v>
      </c>
      <c r="K9" s="169">
        <v>0</v>
      </c>
      <c r="L9" s="169">
        <v>0</v>
      </c>
      <c r="M9" s="131"/>
      <c r="N9" s="131"/>
      <c r="O9" s="131"/>
      <c r="P9" s="131"/>
      <c r="Q9" s="131"/>
      <c r="R9" s="131"/>
      <c r="S9" s="128">
        <f t="shared" si="0"/>
        <v>0.30000000000000004</v>
      </c>
      <c r="T9" s="351"/>
      <c r="U9" s="313"/>
      <c r="V9" s="315"/>
    </row>
    <row r="10" spans="1:22" s="14" customFormat="1" ht="35.25" customHeight="1">
      <c r="A10" s="317"/>
      <c r="B10" s="317"/>
      <c r="C10" s="391" t="s">
        <v>156</v>
      </c>
      <c r="D10" s="348" t="s">
        <v>102</v>
      </c>
      <c r="E10" s="348"/>
      <c r="F10" s="62" t="s">
        <v>30</v>
      </c>
      <c r="G10" s="143">
        <v>0.1</v>
      </c>
      <c r="H10" s="143">
        <v>0.3</v>
      </c>
      <c r="I10" s="143">
        <v>0.3</v>
      </c>
      <c r="J10" s="143">
        <v>0.3</v>
      </c>
      <c r="K10" s="143">
        <v>0</v>
      </c>
      <c r="L10" s="143">
        <v>0</v>
      </c>
      <c r="M10" s="143">
        <v>0</v>
      </c>
      <c r="N10" s="143">
        <v>0</v>
      </c>
      <c r="O10" s="143">
        <v>0</v>
      </c>
      <c r="P10" s="143">
        <v>0</v>
      </c>
      <c r="Q10" s="143">
        <v>0</v>
      </c>
      <c r="R10" s="143">
        <v>0</v>
      </c>
      <c r="S10" s="128">
        <f t="shared" si="0"/>
        <v>1</v>
      </c>
      <c r="T10" s="351"/>
      <c r="U10" s="349">
        <v>0.05</v>
      </c>
      <c r="V10" s="301" t="s">
        <v>173</v>
      </c>
    </row>
    <row r="11" spans="1:22" s="14" customFormat="1" ht="35.25" customHeight="1" thickBot="1">
      <c r="A11" s="317"/>
      <c r="B11" s="317"/>
      <c r="C11" s="356"/>
      <c r="D11" s="311"/>
      <c r="E11" s="311"/>
      <c r="F11" s="126" t="s">
        <v>31</v>
      </c>
      <c r="G11" s="127">
        <v>0.1</v>
      </c>
      <c r="H11" s="127">
        <v>0.3</v>
      </c>
      <c r="I11" s="127">
        <v>0.3</v>
      </c>
      <c r="J11" s="169">
        <v>0</v>
      </c>
      <c r="K11" s="169">
        <v>0</v>
      </c>
      <c r="L11" s="169">
        <v>0</v>
      </c>
      <c r="M11" s="131"/>
      <c r="N11" s="131"/>
      <c r="O11" s="131"/>
      <c r="P11" s="131"/>
      <c r="Q11" s="131"/>
      <c r="R11" s="131"/>
      <c r="S11" s="128">
        <f t="shared" si="0"/>
        <v>0.7</v>
      </c>
      <c r="T11" s="351"/>
      <c r="U11" s="313"/>
      <c r="V11" s="302"/>
    </row>
    <row r="12" spans="1:22" s="14" customFormat="1" ht="35.25" customHeight="1">
      <c r="A12" s="317"/>
      <c r="B12" s="317"/>
      <c r="C12" s="303" t="s">
        <v>155</v>
      </c>
      <c r="D12" s="348" t="s">
        <v>102</v>
      </c>
      <c r="E12" s="348"/>
      <c r="F12" s="62" t="s">
        <v>30</v>
      </c>
      <c r="G12" s="134">
        <v>0</v>
      </c>
      <c r="H12" s="134">
        <v>0</v>
      </c>
      <c r="I12" s="134">
        <v>0</v>
      </c>
      <c r="J12" s="143">
        <v>0</v>
      </c>
      <c r="K12" s="143">
        <v>0</v>
      </c>
      <c r="L12" s="143">
        <v>0</v>
      </c>
      <c r="M12" s="134">
        <v>0.4</v>
      </c>
      <c r="N12" s="134">
        <v>0</v>
      </c>
      <c r="O12" s="134">
        <v>0</v>
      </c>
      <c r="P12" s="134">
        <v>0</v>
      </c>
      <c r="Q12" s="134">
        <v>0</v>
      </c>
      <c r="R12" s="134">
        <v>0</v>
      </c>
      <c r="S12" s="128">
        <f t="shared" si="0"/>
        <v>0.4</v>
      </c>
      <c r="T12" s="351"/>
      <c r="U12" s="349">
        <v>0.05</v>
      </c>
      <c r="V12" s="345" t="s">
        <v>139</v>
      </c>
    </row>
    <row r="13" spans="1:22" s="14" customFormat="1" ht="35.25" customHeight="1" thickBot="1">
      <c r="A13" s="317"/>
      <c r="B13" s="317"/>
      <c r="C13" s="304"/>
      <c r="D13" s="311"/>
      <c r="E13" s="311"/>
      <c r="F13" s="126" t="s">
        <v>31</v>
      </c>
      <c r="G13" s="127">
        <v>0</v>
      </c>
      <c r="H13" s="127">
        <v>0</v>
      </c>
      <c r="I13" s="127">
        <v>0</v>
      </c>
      <c r="J13" s="169">
        <v>0</v>
      </c>
      <c r="K13" s="169">
        <v>0</v>
      </c>
      <c r="L13" s="169">
        <v>0</v>
      </c>
      <c r="M13" s="131"/>
      <c r="N13" s="131"/>
      <c r="O13" s="131"/>
      <c r="P13" s="131"/>
      <c r="Q13" s="131"/>
      <c r="R13" s="131"/>
      <c r="S13" s="128">
        <f t="shared" si="0"/>
        <v>0</v>
      </c>
      <c r="T13" s="351"/>
      <c r="U13" s="313"/>
      <c r="V13" s="302"/>
    </row>
    <row r="14" spans="1:22" s="14" customFormat="1" ht="35.25" customHeight="1">
      <c r="A14" s="317"/>
      <c r="B14" s="317"/>
      <c r="C14" s="364" t="s">
        <v>154</v>
      </c>
      <c r="D14" s="387"/>
      <c r="E14" s="387"/>
      <c r="F14" s="62" t="s">
        <v>30</v>
      </c>
      <c r="G14" s="143">
        <v>0</v>
      </c>
      <c r="H14" s="143">
        <v>0</v>
      </c>
      <c r="I14" s="143">
        <v>0</v>
      </c>
      <c r="J14" s="143">
        <v>0</v>
      </c>
      <c r="K14" s="143">
        <v>0</v>
      </c>
      <c r="L14" s="143">
        <v>0</v>
      </c>
      <c r="M14" s="143">
        <v>0</v>
      </c>
      <c r="N14" s="143">
        <v>0.2</v>
      </c>
      <c r="O14" s="143">
        <v>0.2</v>
      </c>
      <c r="P14" s="143">
        <v>0.2</v>
      </c>
      <c r="Q14" s="143">
        <v>0.2</v>
      </c>
      <c r="R14" s="143">
        <v>0.2</v>
      </c>
      <c r="S14" s="128">
        <f t="shared" si="0"/>
        <v>1</v>
      </c>
      <c r="T14" s="351"/>
      <c r="U14" s="389">
        <v>0.05</v>
      </c>
      <c r="V14" s="345" t="s">
        <v>139</v>
      </c>
    </row>
    <row r="15" spans="1:22" s="14" customFormat="1" ht="35.25" customHeight="1" thickBot="1">
      <c r="A15" s="317"/>
      <c r="B15" s="318"/>
      <c r="C15" s="366"/>
      <c r="D15" s="388"/>
      <c r="E15" s="388"/>
      <c r="F15" s="126" t="s">
        <v>31</v>
      </c>
      <c r="G15" s="127">
        <v>0</v>
      </c>
      <c r="H15" s="127">
        <v>0</v>
      </c>
      <c r="I15" s="127">
        <v>0</v>
      </c>
      <c r="J15" s="169">
        <v>0</v>
      </c>
      <c r="K15" s="169">
        <v>0</v>
      </c>
      <c r="L15" s="169">
        <v>0</v>
      </c>
      <c r="M15" s="131"/>
      <c r="N15" s="131"/>
      <c r="O15" s="131"/>
      <c r="P15" s="131"/>
      <c r="Q15" s="131"/>
      <c r="R15" s="131"/>
      <c r="S15" s="128">
        <f t="shared" si="0"/>
        <v>0</v>
      </c>
      <c r="T15" s="363"/>
      <c r="U15" s="390"/>
      <c r="V15" s="302"/>
    </row>
    <row r="16" spans="1:22" s="14" customFormat="1" ht="30.75" customHeight="1">
      <c r="A16" s="317"/>
      <c r="B16" s="352" t="s">
        <v>91</v>
      </c>
      <c r="C16" s="319" t="s">
        <v>153</v>
      </c>
      <c r="D16" s="310" t="s">
        <v>102</v>
      </c>
      <c r="E16" s="310"/>
      <c r="F16" s="32" t="s">
        <v>30</v>
      </c>
      <c r="G16" s="143">
        <v>0.06</v>
      </c>
      <c r="H16" s="143">
        <v>0.06</v>
      </c>
      <c r="I16" s="143">
        <v>0.06</v>
      </c>
      <c r="J16" s="143">
        <v>0.06</v>
      </c>
      <c r="K16" s="143">
        <v>0.06</v>
      </c>
      <c r="L16" s="143">
        <v>0.2</v>
      </c>
      <c r="M16" s="143">
        <v>0.06</v>
      </c>
      <c r="N16" s="143">
        <v>0.06</v>
      </c>
      <c r="O16" s="143">
        <v>0.06</v>
      </c>
      <c r="P16" s="143">
        <v>0.06</v>
      </c>
      <c r="Q16" s="143">
        <v>0.06</v>
      </c>
      <c r="R16" s="143">
        <v>0.2</v>
      </c>
      <c r="S16" s="128">
        <f t="shared" si="0"/>
        <v>1.0000000000000002</v>
      </c>
      <c r="T16" s="350">
        <v>0.125</v>
      </c>
      <c r="U16" s="312">
        <v>0.025</v>
      </c>
      <c r="V16" s="345" t="s">
        <v>174</v>
      </c>
    </row>
    <row r="17" spans="1:22" s="14" customFormat="1" ht="30.75" customHeight="1" thickBot="1">
      <c r="A17" s="317"/>
      <c r="B17" s="353"/>
      <c r="C17" s="339"/>
      <c r="D17" s="340"/>
      <c r="E17" s="340"/>
      <c r="F17" s="33" t="s">
        <v>31</v>
      </c>
      <c r="G17" s="143">
        <v>0.06</v>
      </c>
      <c r="H17" s="143">
        <v>0.06</v>
      </c>
      <c r="I17" s="143">
        <v>0.06</v>
      </c>
      <c r="J17" s="169">
        <v>0.06</v>
      </c>
      <c r="K17" s="169">
        <v>0.06</v>
      </c>
      <c r="L17" s="169">
        <v>0.2</v>
      </c>
      <c r="M17" s="131"/>
      <c r="N17" s="131"/>
      <c r="O17" s="131"/>
      <c r="P17" s="131"/>
      <c r="Q17" s="131"/>
      <c r="R17" s="131"/>
      <c r="S17" s="128">
        <f t="shared" si="0"/>
        <v>0.5</v>
      </c>
      <c r="T17" s="351"/>
      <c r="U17" s="313"/>
      <c r="V17" s="302"/>
    </row>
    <row r="18" spans="1:22" s="14" customFormat="1" ht="30.75" customHeight="1">
      <c r="A18" s="317"/>
      <c r="B18" s="353"/>
      <c r="C18" s="341" t="s">
        <v>152</v>
      </c>
      <c r="D18" s="343" t="s">
        <v>102</v>
      </c>
      <c r="E18" s="310"/>
      <c r="F18" s="32" t="s">
        <v>30</v>
      </c>
      <c r="G18" s="143">
        <v>0</v>
      </c>
      <c r="H18" s="143">
        <v>0</v>
      </c>
      <c r="I18" s="143">
        <v>0</v>
      </c>
      <c r="J18" s="143">
        <v>0</v>
      </c>
      <c r="K18" s="143">
        <v>0.1</v>
      </c>
      <c r="L18" s="143">
        <v>0.3</v>
      </c>
      <c r="M18" s="143">
        <v>0.3</v>
      </c>
      <c r="N18" s="143">
        <v>0.3</v>
      </c>
      <c r="O18" s="143">
        <v>0</v>
      </c>
      <c r="P18" s="143">
        <v>0</v>
      </c>
      <c r="Q18" s="143">
        <v>0</v>
      </c>
      <c r="R18" s="143">
        <v>0</v>
      </c>
      <c r="S18" s="128">
        <f t="shared" si="0"/>
        <v>1</v>
      </c>
      <c r="T18" s="351"/>
      <c r="U18" s="312">
        <v>0.02</v>
      </c>
      <c r="V18" s="345" t="s">
        <v>175</v>
      </c>
    </row>
    <row r="19" spans="1:22" s="14" customFormat="1" ht="30.75" customHeight="1" thickBot="1">
      <c r="A19" s="317"/>
      <c r="B19" s="353"/>
      <c r="C19" s="342"/>
      <c r="D19" s="344"/>
      <c r="E19" s="311"/>
      <c r="F19" s="126" t="s">
        <v>31</v>
      </c>
      <c r="G19" s="143">
        <v>0</v>
      </c>
      <c r="H19" s="143">
        <v>0</v>
      </c>
      <c r="I19" s="143">
        <v>0</v>
      </c>
      <c r="J19" s="169">
        <v>0</v>
      </c>
      <c r="K19" s="169">
        <v>0.1</v>
      </c>
      <c r="L19" s="169">
        <v>0.3</v>
      </c>
      <c r="M19" s="144"/>
      <c r="N19" s="144"/>
      <c r="O19" s="144"/>
      <c r="P19" s="135"/>
      <c r="Q19" s="135"/>
      <c r="R19" s="135"/>
      <c r="S19" s="128">
        <f t="shared" si="0"/>
        <v>0.4</v>
      </c>
      <c r="T19" s="351"/>
      <c r="U19" s="313"/>
      <c r="V19" s="302"/>
    </row>
    <row r="20" spans="1:22" s="14" customFormat="1" ht="30.75" customHeight="1">
      <c r="A20" s="317"/>
      <c r="B20" s="353"/>
      <c r="C20" s="319" t="s">
        <v>151</v>
      </c>
      <c r="D20" s="310" t="s">
        <v>102</v>
      </c>
      <c r="E20" s="310"/>
      <c r="F20" s="32" t="s">
        <v>30</v>
      </c>
      <c r="G20" s="143">
        <v>0</v>
      </c>
      <c r="H20" s="143">
        <v>0</v>
      </c>
      <c r="I20" s="143">
        <v>0</v>
      </c>
      <c r="J20" s="143">
        <v>0</v>
      </c>
      <c r="K20" s="143">
        <v>0</v>
      </c>
      <c r="L20" s="143">
        <v>0</v>
      </c>
      <c r="M20" s="143">
        <v>0</v>
      </c>
      <c r="N20" s="143">
        <v>0</v>
      </c>
      <c r="O20" s="143">
        <v>0.5</v>
      </c>
      <c r="P20" s="143">
        <v>0.5</v>
      </c>
      <c r="Q20" s="143">
        <v>0</v>
      </c>
      <c r="R20" s="143">
        <v>0</v>
      </c>
      <c r="S20" s="128">
        <f t="shared" si="0"/>
        <v>1</v>
      </c>
      <c r="T20" s="351"/>
      <c r="U20" s="312">
        <v>0.035</v>
      </c>
      <c r="V20" s="345" t="s">
        <v>176</v>
      </c>
    </row>
    <row r="21" spans="1:22" s="14" customFormat="1" ht="30.75" customHeight="1" thickBot="1">
      <c r="A21" s="317"/>
      <c r="B21" s="353"/>
      <c r="C21" s="339"/>
      <c r="D21" s="340"/>
      <c r="E21" s="340"/>
      <c r="F21" s="33" t="s">
        <v>31</v>
      </c>
      <c r="G21" s="143">
        <v>0</v>
      </c>
      <c r="H21" s="143">
        <v>0</v>
      </c>
      <c r="I21" s="143">
        <v>0</v>
      </c>
      <c r="J21" s="169">
        <v>0</v>
      </c>
      <c r="K21" s="169">
        <v>0</v>
      </c>
      <c r="L21" s="169">
        <v>0</v>
      </c>
      <c r="M21" s="135"/>
      <c r="N21" s="135"/>
      <c r="O21" s="135"/>
      <c r="P21" s="135"/>
      <c r="Q21" s="135"/>
      <c r="R21" s="135"/>
      <c r="S21" s="128">
        <f t="shared" si="0"/>
        <v>0</v>
      </c>
      <c r="T21" s="351"/>
      <c r="U21" s="313"/>
      <c r="V21" s="362"/>
    </row>
    <row r="22" spans="1:22" s="14" customFormat="1" ht="41.25" customHeight="1">
      <c r="A22" s="317"/>
      <c r="B22" s="353"/>
      <c r="C22" s="319" t="s">
        <v>150</v>
      </c>
      <c r="D22" s="310" t="s">
        <v>102</v>
      </c>
      <c r="E22" s="310"/>
      <c r="F22" s="32" t="s">
        <v>30</v>
      </c>
      <c r="G22" s="143">
        <v>0</v>
      </c>
      <c r="H22" s="143">
        <v>0.05</v>
      </c>
      <c r="I22" s="143">
        <v>0.1</v>
      </c>
      <c r="J22" s="143">
        <v>0.1</v>
      </c>
      <c r="K22" s="143">
        <v>0.1</v>
      </c>
      <c r="L22" s="143">
        <v>0.1</v>
      </c>
      <c r="M22" s="143">
        <v>0.1</v>
      </c>
      <c r="N22" s="143">
        <v>0.1</v>
      </c>
      <c r="O22" s="143">
        <v>0.1</v>
      </c>
      <c r="P22" s="143">
        <v>0.1</v>
      </c>
      <c r="Q22" s="143">
        <v>0.1</v>
      </c>
      <c r="R22" s="143">
        <v>0.05</v>
      </c>
      <c r="S22" s="128">
        <f t="shared" si="0"/>
        <v>0.9999999999999999</v>
      </c>
      <c r="T22" s="351"/>
      <c r="U22" s="312">
        <v>0.01</v>
      </c>
      <c r="V22" s="360" t="s">
        <v>177</v>
      </c>
    </row>
    <row r="23" spans="1:22" s="14" customFormat="1" ht="41.25" customHeight="1" thickBot="1">
      <c r="A23" s="317"/>
      <c r="B23" s="353"/>
      <c r="C23" s="304"/>
      <c r="D23" s="311"/>
      <c r="E23" s="311"/>
      <c r="F23" s="126" t="s">
        <v>31</v>
      </c>
      <c r="G23" s="143">
        <v>0</v>
      </c>
      <c r="H23" s="143">
        <v>0.05</v>
      </c>
      <c r="I23" s="143">
        <v>0.1</v>
      </c>
      <c r="J23" s="169">
        <v>0.1</v>
      </c>
      <c r="K23" s="169">
        <v>0.1</v>
      </c>
      <c r="L23" s="169">
        <v>0.1</v>
      </c>
      <c r="M23" s="145"/>
      <c r="N23" s="145"/>
      <c r="O23" s="145"/>
      <c r="P23" s="135"/>
      <c r="Q23" s="135"/>
      <c r="R23" s="135"/>
      <c r="S23" s="128">
        <f t="shared" si="0"/>
        <v>0.44999999999999996</v>
      </c>
      <c r="T23" s="351"/>
      <c r="U23" s="313"/>
      <c r="V23" s="361"/>
    </row>
    <row r="24" spans="1:22" s="14" customFormat="1" ht="30.75" customHeight="1">
      <c r="A24" s="317"/>
      <c r="B24" s="353"/>
      <c r="C24" s="319" t="s">
        <v>149</v>
      </c>
      <c r="D24" s="310" t="s">
        <v>102</v>
      </c>
      <c r="E24" s="310"/>
      <c r="F24" s="32" t="s">
        <v>30</v>
      </c>
      <c r="G24" s="143">
        <v>0.05</v>
      </c>
      <c r="H24" s="143">
        <v>0.09</v>
      </c>
      <c r="I24" s="143">
        <v>0.09</v>
      </c>
      <c r="J24" s="143">
        <v>0.09</v>
      </c>
      <c r="K24" s="143">
        <v>0.09</v>
      </c>
      <c r="L24" s="143">
        <v>0.09</v>
      </c>
      <c r="M24" s="143">
        <v>0.09</v>
      </c>
      <c r="N24" s="143">
        <v>0.09</v>
      </c>
      <c r="O24" s="136">
        <v>0.09</v>
      </c>
      <c r="P24" s="136">
        <v>0.09</v>
      </c>
      <c r="Q24" s="136">
        <v>0.09</v>
      </c>
      <c r="R24" s="136">
        <v>0.05</v>
      </c>
      <c r="S24" s="128">
        <f t="shared" si="0"/>
        <v>0.9999999999999999</v>
      </c>
      <c r="T24" s="351"/>
      <c r="U24" s="312">
        <v>0.01</v>
      </c>
      <c r="V24" s="360" t="s">
        <v>178</v>
      </c>
    </row>
    <row r="25" spans="1:22" s="14" customFormat="1" ht="30.75" customHeight="1" thickBot="1">
      <c r="A25" s="317"/>
      <c r="B25" s="353"/>
      <c r="C25" s="339"/>
      <c r="D25" s="340"/>
      <c r="E25" s="340"/>
      <c r="F25" s="33" t="s">
        <v>31</v>
      </c>
      <c r="G25" s="130">
        <v>0.05</v>
      </c>
      <c r="H25" s="130">
        <v>0.09</v>
      </c>
      <c r="I25" s="130">
        <v>0.09</v>
      </c>
      <c r="J25" s="169">
        <v>0.09</v>
      </c>
      <c r="K25" s="169">
        <v>0.09</v>
      </c>
      <c r="L25" s="169">
        <v>0.09</v>
      </c>
      <c r="M25" s="168"/>
      <c r="N25" s="168"/>
      <c r="O25" s="168"/>
      <c r="P25" s="167"/>
      <c r="Q25" s="135"/>
      <c r="R25" s="135"/>
      <c r="S25" s="128">
        <f t="shared" si="0"/>
        <v>0.5</v>
      </c>
      <c r="T25" s="351"/>
      <c r="U25" s="313"/>
      <c r="V25" s="361"/>
    </row>
    <row r="26" spans="1:22" s="14" customFormat="1" ht="30.75" customHeight="1">
      <c r="A26" s="317"/>
      <c r="B26" s="353"/>
      <c r="C26" s="319" t="s">
        <v>103</v>
      </c>
      <c r="D26" s="310" t="s">
        <v>102</v>
      </c>
      <c r="E26" s="310"/>
      <c r="F26" s="32" t="s">
        <v>30</v>
      </c>
      <c r="G26" s="143">
        <v>0.05</v>
      </c>
      <c r="H26" s="143">
        <v>0.09</v>
      </c>
      <c r="I26" s="143">
        <v>0.09</v>
      </c>
      <c r="J26" s="143">
        <v>0.09</v>
      </c>
      <c r="K26" s="143">
        <v>0.09</v>
      </c>
      <c r="L26" s="143">
        <v>0.09</v>
      </c>
      <c r="M26" s="143">
        <v>0.09</v>
      </c>
      <c r="N26" s="143">
        <v>0.09</v>
      </c>
      <c r="O26" s="143">
        <v>0.09</v>
      </c>
      <c r="P26" s="143">
        <v>0.09</v>
      </c>
      <c r="Q26" s="143">
        <v>0.09</v>
      </c>
      <c r="R26" s="143">
        <v>0.05</v>
      </c>
      <c r="S26" s="128">
        <f t="shared" si="0"/>
        <v>0.9999999999999999</v>
      </c>
      <c r="T26" s="351"/>
      <c r="U26" s="312">
        <v>0.025</v>
      </c>
      <c r="V26" s="345" t="s">
        <v>179</v>
      </c>
    </row>
    <row r="27" spans="1:22" s="14" customFormat="1" ht="30.75" customHeight="1" thickBot="1">
      <c r="A27" s="317"/>
      <c r="B27" s="354"/>
      <c r="C27" s="304"/>
      <c r="D27" s="311"/>
      <c r="E27" s="311"/>
      <c r="F27" s="126" t="s">
        <v>31</v>
      </c>
      <c r="G27" s="143">
        <v>0.05</v>
      </c>
      <c r="H27" s="143">
        <v>0.09</v>
      </c>
      <c r="I27" s="143">
        <v>0.09</v>
      </c>
      <c r="J27" s="169">
        <v>0.09</v>
      </c>
      <c r="K27" s="169">
        <v>0.09</v>
      </c>
      <c r="L27" s="169">
        <v>0.09</v>
      </c>
      <c r="M27" s="146"/>
      <c r="N27" s="146"/>
      <c r="O27" s="146"/>
      <c r="P27" s="131"/>
      <c r="Q27" s="131"/>
      <c r="R27" s="131"/>
      <c r="S27" s="128">
        <f t="shared" si="0"/>
        <v>0.5</v>
      </c>
      <c r="T27" s="363"/>
      <c r="U27" s="313"/>
      <c r="V27" s="359"/>
    </row>
    <row r="28" spans="1:22" s="14" customFormat="1" ht="30.75" customHeight="1">
      <c r="A28" s="317"/>
      <c r="B28" s="346" t="s">
        <v>93</v>
      </c>
      <c r="C28" s="319" t="s">
        <v>148</v>
      </c>
      <c r="D28" s="310" t="s">
        <v>102</v>
      </c>
      <c r="E28" s="310"/>
      <c r="F28" s="32" t="s">
        <v>30</v>
      </c>
      <c r="G28" s="143">
        <v>0</v>
      </c>
      <c r="H28" s="143">
        <v>0</v>
      </c>
      <c r="I28" s="143">
        <v>0.25</v>
      </c>
      <c r="J28" s="143">
        <v>0</v>
      </c>
      <c r="K28" s="143">
        <v>0.25</v>
      </c>
      <c r="L28" s="143">
        <v>0</v>
      </c>
      <c r="M28" s="143">
        <v>0</v>
      </c>
      <c r="N28" s="143">
        <v>0.25</v>
      </c>
      <c r="O28" s="143">
        <v>0</v>
      </c>
      <c r="P28" s="143">
        <v>0</v>
      </c>
      <c r="Q28" s="143">
        <v>0.25</v>
      </c>
      <c r="R28" s="143">
        <v>0</v>
      </c>
      <c r="S28" s="128">
        <f t="shared" si="0"/>
        <v>1</v>
      </c>
      <c r="T28" s="350">
        <v>0.125</v>
      </c>
      <c r="U28" s="312">
        <v>0.025</v>
      </c>
      <c r="V28" s="379" t="s">
        <v>180</v>
      </c>
    </row>
    <row r="29" spans="1:22" s="14" customFormat="1" ht="30.75" customHeight="1" thickBot="1">
      <c r="A29" s="317"/>
      <c r="B29" s="347"/>
      <c r="C29" s="304"/>
      <c r="D29" s="311"/>
      <c r="E29" s="311"/>
      <c r="F29" s="126" t="s">
        <v>31</v>
      </c>
      <c r="G29" s="130">
        <v>0</v>
      </c>
      <c r="H29" s="130">
        <v>0</v>
      </c>
      <c r="I29" s="130">
        <v>0.25</v>
      </c>
      <c r="J29" s="169">
        <v>0</v>
      </c>
      <c r="K29" s="169">
        <v>0.25</v>
      </c>
      <c r="L29" s="169">
        <v>0</v>
      </c>
      <c r="M29" s="146"/>
      <c r="N29" s="146"/>
      <c r="O29" s="146"/>
      <c r="P29" s="131"/>
      <c r="Q29" s="131"/>
      <c r="R29" s="131"/>
      <c r="S29" s="128">
        <f t="shared" si="0"/>
        <v>0.5</v>
      </c>
      <c r="T29" s="351"/>
      <c r="U29" s="313"/>
      <c r="V29" s="380"/>
    </row>
    <row r="30" spans="1:22" s="14" customFormat="1" ht="30.75" customHeight="1">
      <c r="A30" s="317"/>
      <c r="B30" s="347"/>
      <c r="C30" s="319" t="s">
        <v>104</v>
      </c>
      <c r="D30" s="310" t="s">
        <v>102</v>
      </c>
      <c r="E30" s="310"/>
      <c r="F30" s="32" t="s">
        <v>30</v>
      </c>
      <c r="G30" s="143">
        <v>0</v>
      </c>
      <c r="H30" s="143">
        <v>0</v>
      </c>
      <c r="I30" s="143">
        <v>0</v>
      </c>
      <c r="J30" s="143">
        <v>0</v>
      </c>
      <c r="K30" s="143">
        <v>0</v>
      </c>
      <c r="L30" s="143">
        <v>0</v>
      </c>
      <c r="M30" s="143">
        <v>0</v>
      </c>
      <c r="N30" s="143">
        <v>0</v>
      </c>
      <c r="O30" s="143">
        <v>0.3</v>
      </c>
      <c r="P30" s="143">
        <v>0.3</v>
      </c>
      <c r="Q30" s="143">
        <v>0</v>
      </c>
      <c r="R30" s="143">
        <v>0.4</v>
      </c>
      <c r="S30" s="128">
        <f t="shared" si="0"/>
        <v>1</v>
      </c>
      <c r="T30" s="351"/>
      <c r="U30" s="312">
        <v>0.025</v>
      </c>
      <c r="V30" s="372" t="s">
        <v>181</v>
      </c>
    </row>
    <row r="31" spans="1:22" s="14" customFormat="1" ht="30.75" customHeight="1" thickBot="1">
      <c r="A31" s="317"/>
      <c r="B31" s="347"/>
      <c r="C31" s="304"/>
      <c r="D31" s="311"/>
      <c r="E31" s="311"/>
      <c r="F31" s="126" t="s">
        <v>31</v>
      </c>
      <c r="G31" s="130">
        <v>0</v>
      </c>
      <c r="H31" s="130">
        <v>0</v>
      </c>
      <c r="I31" s="130">
        <v>0</v>
      </c>
      <c r="J31" s="169">
        <v>0</v>
      </c>
      <c r="K31" s="169">
        <v>0</v>
      </c>
      <c r="L31" s="169">
        <v>0.2</v>
      </c>
      <c r="M31" s="145"/>
      <c r="N31" s="145"/>
      <c r="O31" s="145"/>
      <c r="P31" s="152"/>
      <c r="Q31" s="152"/>
      <c r="R31" s="152"/>
      <c r="S31" s="128">
        <f t="shared" si="0"/>
        <v>0.2</v>
      </c>
      <c r="T31" s="351"/>
      <c r="U31" s="313"/>
      <c r="V31" s="372"/>
    </row>
    <row r="32" spans="1:22" s="14" customFormat="1" ht="30.75" customHeight="1">
      <c r="A32" s="317"/>
      <c r="B32" s="347"/>
      <c r="C32" s="355" t="s">
        <v>147</v>
      </c>
      <c r="D32" s="310" t="s">
        <v>102</v>
      </c>
      <c r="E32" s="310"/>
      <c r="F32" s="32" t="s">
        <v>30</v>
      </c>
      <c r="G32" s="143">
        <v>0.05</v>
      </c>
      <c r="H32" s="143">
        <v>0.15</v>
      </c>
      <c r="I32" s="143">
        <v>0.15</v>
      </c>
      <c r="J32" s="143">
        <v>0.15</v>
      </c>
      <c r="K32" s="143">
        <v>0.07</v>
      </c>
      <c r="L32" s="143">
        <v>0.07</v>
      </c>
      <c r="M32" s="143">
        <v>0.07</v>
      </c>
      <c r="N32" s="143">
        <v>0.07</v>
      </c>
      <c r="O32" s="143">
        <v>0.07</v>
      </c>
      <c r="P32" s="143">
        <v>0.07</v>
      </c>
      <c r="Q32" s="143">
        <v>0.06</v>
      </c>
      <c r="R32" s="143">
        <v>0.02</v>
      </c>
      <c r="S32" s="128">
        <f t="shared" si="0"/>
        <v>1.0000000000000004</v>
      </c>
      <c r="T32" s="351"/>
      <c r="U32" s="357">
        <v>0.02</v>
      </c>
      <c r="V32" s="381" t="s">
        <v>182</v>
      </c>
    </row>
    <row r="33" spans="1:22" s="14" customFormat="1" ht="30.75" customHeight="1" thickBot="1">
      <c r="A33" s="317"/>
      <c r="B33" s="347"/>
      <c r="C33" s="356"/>
      <c r="D33" s="311"/>
      <c r="E33" s="311"/>
      <c r="F33" s="126" t="s">
        <v>31</v>
      </c>
      <c r="G33" s="130">
        <v>0.05</v>
      </c>
      <c r="H33" s="130">
        <v>0.15</v>
      </c>
      <c r="I33" s="130">
        <v>0.15</v>
      </c>
      <c r="J33" s="169">
        <v>0.15</v>
      </c>
      <c r="K33" s="169">
        <v>0.07</v>
      </c>
      <c r="L33" s="169">
        <v>0.07</v>
      </c>
      <c r="M33" s="145"/>
      <c r="N33" s="145"/>
      <c r="O33" s="145"/>
      <c r="P33" s="152"/>
      <c r="Q33" s="152"/>
      <c r="R33" s="152"/>
      <c r="S33" s="128">
        <f t="shared" si="0"/>
        <v>0.6400000000000001</v>
      </c>
      <c r="T33" s="351"/>
      <c r="U33" s="358"/>
      <c r="V33" s="382"/>
    </row>
    <row r="34" spans="1:22" s="14" customFormat="1" ht="30.75" customHeight="1">
      <c r="A34" s="317"/>
      <c r="B34" s="347"/>
      <c r="C34" s="355" t="s">
        <v>146</v>
      </c>
      <c r="D34" s="310" t="s">
        <v>102</v>
      </c>
      <c r="E34" s="310"/>
      <c r="F34" s="32" t="s">
        <v>30</v>
      </c>
      <c r="G34" s="143">
        <v>0.05</v>
      </c>
      <c r="H34" s="143">
        <v>0.2</v>
      </c>
      <c r="I34" s="143">
        <v>0.2</v>
      </c>
      <c r="J34" s="143">
        <v>0.2</v>
      </c>
      <c r="K34" s="143">
        <v>0.2</v>
      </c>
      <c r="L34" s="143">
        <v>0.15</v>
      </c>
      <c r="M34" s="143">
        <v>0</v>
      </c>
      <c r="N34" s="143">
        <v>0</v>
      </c>
      <c r="O34" s="143">
        <v>0</v>
      </c>
      <c r="P34" s="143">
        <v>0</v>
      </c>
      <c r="Q34" s="143">
        <v>0</v>
      </c>
      <c r="R34" s="143">
        <v>0</v>
      </c>
      <c r="S34" s="128">
        <f t="shared" si="0"/>
        <v>1</v>
      </c>
      <c r="T34" s="351"/>
      <c r="U34" s="357">
        <v>0.025</v>
      </c>
      <c r="V34" s="381" t="s">
        <v>183</v>
      </c>
    </row>
    <row r="35" spans="1:22" s="14" customFormat="1" ht="30.75" customHeight="1" thickBot="1">
      <c r="A35" s="317"/>
      <c r="B35" s="347"/>
      <c r="C35" s="356"/>
      <c r="D35" s="311"/>
      <c r="E35" s="311"/>
      <c r="F35" s="126" t="s">
        <v>31</v>
      </c>
      <c r="G35" s="130">
        <v>0.05</v>
      </c>
      <c r="H35" s="130">
        <v>0.2</v>
      </c>
      <c r="I35" s="130">
        <v>0.2</v>
      </c>
      <c r="J35" s="169">
        <v>0</v>
      </c>
      <c r="K35" s="169">
        <v>0.05</v>
      </c>
      <c r="L35" s="169">
        <v>0.05</v>
      </c>
      <c r="M35" s="145"/>
      <c r="N35" s="145"/>
      <c r="O35" s="145"/>
      <c r="P35" s="152"/>
      <c r="Q35" s="152"/>
      <c r="R35" s="152"/>
      <c r="S35" s="128">
        <f t="shared" si="0"/>
        <v>0.55</v>
      </c>
      <c r="T35" s="351"/>
      <c r="U35" s="358"/>
      <c r="V35" s="382"/>
    </row>
    <row r="36" spans="1:22" s="14" customFormat="1" ht="30.75" customHeight="1">
      <c r="A36" s="317"/>
      <c r="B36" s="347"/>
      <c r="C36" s="355" t="s">
        <v>145</v>
      </c>
      <c r="D36" s="310" t="s">
        <v>102</v>
      </c>
      <c r="E36" s="310"/>
      <c r="F36" s="32" t="s">
        <v>30</v>
      </c>
      <c r="G36" s="143">
        <v>0</v>
      </c>
      <c r="H36" s="143">
        <v>0</v>
      </c>
      <c r="I36" s="143">
        <v>0.25</v>
      </c>
      <c r="J36" s="143">
        <v>0</v>
      </c>
      <c r="K36" s="143">
        <v>0</v>
      </c>
      <c r="L36" s="143">
        <v>0.25</v>
      </c>
      <c r="M36" s="143">
        <v>0</v>
      </c>
      <c r="N36" s="143">
        <v>0</v>
      </c>
      <c r="O36" s="143">
        <v>0.25</v>
      </c>
      <c r="P36" s="143">
        <v>0</v>
      </c>
      <c r="Q36" s="143">
        <v>0</v>
      </c>
      <c r="R36" s="143">
        <v>0.25</v>
      </c>
      <c r="S36" s="128">
        <f t="shared" si="0"/>
        <v>1</v>
      </c>
      <c r="T36" s="351"/>
      <c r="U36" s="357">
        <v>0.025</v>
      </c>
      <c r="V36" s="381" t="s">
        <v>184</v>
      </c>
    </row>
    <row r="37" spans="1:22" s="14" customFormat="1" ht="30.75" customHeight="1" thickBot="1">
      <c r="A37" s="317"/>
      <c r="B37" s="347"/>
      <c r="C37" s="356"/>
      <c r="D37" s="311"/>
      <c r="E37" s="311"/>
      <c r="F37" s="126" t="s">
        <v>31</v>
      </c>
      <c r="G37" s="130">
        <v>0</v>
      </c>
      <c r="H37" s="130">
        <v>0</v>
      </c>
      <c r="I37" s="130">
        <v>0.25</v>
      </c>
      <c r="J37" s="169">
        <v>0</v>
      </c>
      <c r="K37" s="169">
        <v>0</v>
      </c>
      <c r="L37" s="169">
        <v>0.25</v>
      </c>
      <c r="M37" s="145"/>
      <c r="N37" s="145"/>
      <c r="O37" s="145"/>
      <c r="P37" s="135"/>
      <c r="Q37" s="135"/>
      <c r="R37" s="135"/>
      <c r="S37" s="128">
        <f t="shared" si="0"/>
        <v>0.5</v>
      </c>
      <c r="T37" s="351"/>
      <c r="U37" s="358"/>
      <c r="V37" s="382"/>
    </row>
    <row r="38" spans="1:22" s="14" customFormat="1" ht="36.75" customHeight="1">
      <c r="A38" s="364" t="s">
        <v>105</v>
      </c>
      <c r="B38" s="367" t="s">
        <v>94</v>
      </c>
      <c r="C38" s="319" t="s">
        <v>144</v>
      </c>
      <c r="D38" s="310" t="s">
        <v>102</v>
      </c>
      <c r="E38" s="310"/>
      <c r="F38" s="32" t="s">
        <v>30</v>
      </c>
      <c r="G38" s="143">
        <v>0</v>
      </c>
      <c r="H38" s="143">
        <v>0</v>
      </c>
      <c r="I38" s="143">
        <v>0.25</v>
      </c>
      <c r="J38" s="143">
        <v>0</v>
      </c>
      <c r="K38" s="143">
        <v>0</v>
      </c>
      <c r="L38" s="143">
        <v>0.25</v>
      </c>
      <c r="M38" s="143">
        <v>0</v>
      </c>
      <c r="N38" s="143">
        <v>0</v>
      </c>
      <c r="O38" s="143">
        <v>0.25</v>
      </c>
      <c r="P38" s="143">
        <v>0</v>
      </c>
      <c r="Q38" s="143">
        <v>0</v>
      </c>
      <c r="R38" s="143">
        <v>0.25</v>
      </c>
      <c r="S38" s="128">
        <f t="shared" si="0"/>
        <v>1</v>
      </c>
      <c r="T38" s="350">
        <v>0.2</v>
      </c>
      <c r="U38" s="357">
        <v>0.03</v>
      </c>
      <c r="V38" s="370" t="s">
        <v>185</v>
      </c>
    </row>
    <row r="39" spans="1:22" s="14" customFormat="1" ht="36.75" customHeight="1" thickBot="1">
      <c r="A39" s="365"/>
      <c r="B39" s="368"/>
      <c r="C39" s="304"/>
      <c r="D39" s="311"/>
      <c r="E39" s="311"/>
      <c r="F39" s="126" t="s">
        <v>31</v>
      </c>
      <c r="G39" s="130">
        <v>0</v>
      </c>
      <c r="H39" s="130">
        <v>0</v>
      </c>
      <c r="I39" s="130">
        <v>0.25</v>
      </c>
      <c r="J39" s="169">
        <v>0</v>
      </c>
      <c r="K39" s="169">
        <v>0</v>
      </c>
      <c r="L39" s="169">
        <v>0.25</v>
      </c>
      <c r="M39" s="145"/>
      <c r="N39" s="145"/>
      <c r="O39" s="145"/>
      <c r="P39" s="145"/>
      <c r="Q39" s="145"/>
      <c r="R39" s="145"/>
      <c r="S39" s="128">
        <f t="shared" si="0"/>
        <v>0.5</v>
      </c>
      <c r="T39" s="351"/>
      <c r="U39" s="358"/>
      <c r="V39" s="371"/>
    </row>
    <row r="40" spans="1:22" s="14" customFormat="1" ht="25.5" customHeight="1">
      <c r="A40" s="365"/>
      <c r="B40" s="368"/>
      <c r="C40" s="355" t="s">
        <v>143</v>
      </c>
      <c r="D40" s="310" t="s">
        <v>102</v>
      </c>
      <c r="E40" s="310"/>
      <c r="F40" s="32" t="s">
        <v>30</v>
      </c>
      <c r="G40" s="129">
        <v>0.05</v>
      </c>
      <c r="H40" s="129">
        <v>0.09</v>
      </c>
      <c r="I40" s="129">
        <v>0.09</v>
      </c>
      <c r="J40" s="143">
        <v>0.09</v>
      </c>
      <c r="K40" s="143">
        <v>0.09</v>
      </c>
      <c r="L40" s="143">
        <v>0.09</v>
      </c>
      <c r="M40" s="129">
        <v>0.09</v>
      </c>
      <c r="N40" s="129">
        <v>0.09</v>
      </c>
      <c r="O40" s="129">
        <v>0.09</v>
      </c>
      <c r="P40" s="129">
        <v>0.09</v>
      </c>
      <c r="Q40" s="129">
        <v>0.09</v>
      </c>
      <c r="R40" s="129">
        <v>0.05</v>
      </c>
      <c r="S40" s="128">
        <f aca="true" t="shared" si="1" ref="S40:S71">SUM(G40:R40)</f>
        <v>0.9999999999999999</v>
      </c>
      <c r="T40" s="351"/>
      <c r="U40" s="357">
        <v>0.03</v>
      </c>
      <c r="V40" s="370" t="s">
        <v>186</v>
      </c>
    </row>
    <row r="41" spans="1:22" s="14" customFormat="1" ht="25.5" customHeight="1" thickBot="1">
      <c r="A41" s="365"/>
      <c r="B41" s="368"/>
      <c r="C41" s="356"/>
      <c r="D41" s="311"/>
      <c r="E41" s="311"/>
      <c r="F41" s="126" t="s">
        <v>31</v>
      </c>
      <c r="G41" s="130">
        <v>0.05</v>
      </c>
      <c r="H41" s="130">
        <v>0.09</v>
      </c>
      <c r="I41" s="130">
        <v>0.09</v>
      </c>
      <c r="J41" s="169">
        <v>0.09</v>
      </c>
      <c r="K41" s="169">
        <v>0.09</v>
      </c>
      <c r="L41" s="169">
        <v>0.09</v>
      </c>
      <c r="M41" s="145"/>
      <c r="N41" s="145"/>
      <c r="O41" s="145"/>
      <c r="P41" s="145"/>
      <c r="Q41" s="145"/>
      <c r="R41" s="145"/>
      <c r="S41" s="128">
        <f t="shared" si="1"/>
        <v>0.5</v>
      </c>
      <c r="T41" s="351"/>
      <c r="U41" s="358"/>
      <c r="V41" s="371"/>
    </row>
    <row r="42" spans="1:22" s="14" customFormat="1" ht="30.75" customHeight="1">
      <c r="A42" s="365"/>
      <c r="B42" s="368"/>
      <c r="C42" s="319" t="s">
        <v>106</v>
      </c>
      <c r="D42" s="310" t="s">
        <v>102</v>
      </c>
      <c r="E42" s="310"/>
      <c r="F42" s="32" t="s">
        <v>30</v>
      </c>
      <c r="G42" s="129">
        <v>0.05</v>
      </c>
      <c r="H42" s="129">
        <v>0.09</v>
      </c>
      <c r="I42" s="129">
        <v>0.09</v>
      </c>
      <c r="J42" s="143">
        <v>0.09</v>
      </c>
      <c r="K42" s="143">
        <v>0.09</v>
      </c>
      <c r="L42" s="143">
        <v>0.09</v>
      </c>
      <c r="M42" s="129">
        <v>0.09</v>
      </c>
      <c r="N42" s="129">
        <v>0.09</v>
      </c>
      <c r="O42" s="129">
        <v>0.09</v>
      </c>
      <c r="P42" s="129">
        <v>0.09</v>
      </c>
      <c r="Q42" s="129">
        <v>0.09</v>
      </c>
      <c r="R42" s="129">
        <v>0.05</v>
      </c>
      <c r="S42" s="128">
        <f t="shared" si="1"/>
        <v>0.9999999999999999</v>
      </c>
      <c r="T42" s="351"/>
      <c r="U42" s="357">
        <v>0.035</v>
      </c>
      <c r="V42" s="370" t="s">
        <v>187</v>
      </c>
    </row>
    <row r="43" spans="1:22" s="14" customFormat="1" ht="30.75" customHeight="1" thickBot="1">
      <c r="A43" s="365"/>
      <c r="B43" s="368"/>
      <c r="C43" s="304"/>
      <c r="D43" s="311"/>
      <c r="E43" s="311"/>
      <c r="F43" s="126" t="s">
        <v>31</v>
      </c>
      <c r="G43" s="130">
        <v>0</v>
      </c>
      <c r="H43" s="130">
        <v>0</v>
      </c>
      <c r="I43" s="130">
        <v>0</v>
      </c>
      <c r="J43" s="169">
        <v>0.09</v>
      </c>
      <c r="K43" s="169">
        <v>0.09</v>
      </c>
      <c r="L43" s="169">
        <v>0.09</v>
      </c>
      <c r="M43" s="145"/>
      <c r="N43" s="145"/>
      <c r="O43" s="145"/>
      <c r="P43" s="145"/>
      <c r="Q43" s="145"/>
      <c r="R43" s="145"/>
      <c r="S43" s="128">
        <f t="shared" si="1"/>
        <v>0.27</v>
      </c>
      <c r="T43" s="351"/>
      <c r="U43" s="358"/>
      <c r="V43" s="371"/>
    </row>
    <row r="44" spans="1:22" s="14" customFormat="1" ht="30.75" customHeight="1">
      <c r="A44" s="365"/>
      <c r="B44" s="368"/>
      <c r="C44" s="319" t="s">
        <v>142</v>
      </c>
      <c r="D44" s="310" t="s">
        <v>102</v>
      </c>
      <c r="E44" s="310"/>
      <c r="F44" s="32" t="s">
        <v>30</v>
      </c>
      <c r="G44" s="129">
        <v>0.05</v>
      </c>
      <c r="H44" s="129">
        <v>0.09</v>
      </c>
      <c r="I44" s="129">
        <v>0.09</v>
      </c>
      <c r="J44" s="143">
        <v>0.09</v>
      </c>
      <c r="K44" s="143">
        <v>0.09</v>
      </c>
      <c r="L44" s="143">
        <v>0.09</v>
      </c>
      <c r="M44" s="129">
        <v>0.09</v>
      </c>
      <c r="N44" s="129">
        <v>0.09</v>
      </c>
      <c r="O44" s="129">
        <v>0.09</v>
      </c>
      <c r="P44" s="129">
        <v>0.09</v>
      </c>
      <c r="Q44" s="129">
        <v>0.09</v>
      </c>
      <c r="R44" s="129">
        <v>0.05</v>
      </c>
      <c r="S44" s="128">
        <f t="shared" si="1"/>
        <v>0.9999999999999999</v>
      </c>
      <c r="T44" s="351"/>
      <c r="U44" s="357">
        <v>0.035</v>
      </c>
      <c r="V44" s="370" t="s">
        <v>188</v>
      </c>
    </row>
    <row r="45" spans="1:22" s="14" customFormat="1" ht="30.75" customHeight="1" thickBot="1">
      <c r="A45" s="365"/>
      <c r="B45" s="368"/>
      <c r="C45" s="304"/>
      <c r="D45" s="311"/>
      <c r="E45" s="311"/>
      <c r="F45" s="126" t="s">
        <v>31</v>
      </c>
      <c r="G45" s="165">
        <v>0.02</v>
      </c>
      <c r="H45" s="165">
        <v>0.03</v>
      </c>
      <c r="I45" s="165">
        <v>0.04</v>
      </c>
      <c r="J45" s="169">
        <v>0.09</v>
      </c>
      <c r="K45" s="169">
        <v>0.09</v>
      </c>
      <c r="L45" s="169">
        <v>0.09</v>
      </c>
      <c r="M45" s="145"/>
      <c r="N45" s="166"/>
      <c r="O45" s="166"/>
      <c r="P45" s="166"/>
      <c r="Q45" s="166"/>
      <c r="R45" s="166"/>
      <c r="S45" s="128">
        <f t="shared" si="1"/>
        <v>0.36</v>
      </c>
      <c r="T45" s="351"/>
      <c r="U45" s="358"/>
      <c r="V45" s="371"/>
    </row>
    <row r="46" spans="1:22" s="14" customFormat="1" ht="30.75" customHeight="1">
      <c r="A46" s="365"/>
      <c r="B46" s="368"/>
      <c r="C46" s="355" t="s">
        <v>141</v>
      </c>
      <c r="D46" s="310" t="s">
        <v>102</v>
      </c>
      <c r="E46" s="310"/>
      <c r="F46" s="32" t="s">
        <v>30</v>
      </c>
      <c r="G46" s="129">
        <v>0.05</v>
      </c>
      <c r="H46" s="129">
        <v>0.09</v>
      </c>
      <c r="I46" s="129">
        <v>0.09</v>
      </c>
      <c r="J46" s="143">
        <v>0.09</v>
      </c>
      <c r="K46" s="143">
        <v>0.09</v>
      </c>
      <c r="L46" s="143">
        <v>0.09</v>
      </c>
      <c r="M46" s="129">
        <v>0.09</v>
      </c>
      <c r="N46" s="129">
        <v>0.09</v>
      </c>
      <c r="O46" s="129">
        <v>0.09</v>
      </c>
      <c r="P46" s="129">
        <v>0.09</v>
      </c>
      <c r="Q46" s="129">
        <v>0.09</v>
      </c>
      <c r="R46" s="129">
        <v>0.05</v>
      </c>
      <c r="S46" s="128">
        <f t="shared" si="1"/>
        <v>0.9999999999999999</v>
      </c>
      <c r="T46" s="351"/>
      <c r="U46" s="357">
        <v>0.035</v>
      </c>
      <c r="V46" s="370" t="s">
        <v>189</v>
      </c>
    </row>
    <row r="47" spans="1:22" s="14" customFormat="1" ht="30.75" customHeight="1" thickBot="1">
      <c r="A47" s="365"/>
      <c r="B47" s="368"/>
      <c r="C47" s="356"/>
      <c r="D47" s="311"/>
      <c r="E47" s="311"/>
      <c r="F47" s="126" t="s">
        <v>31</v>
      </c>
      <c r="G47" s="165">
        <v>0.02</v>
      </c>
      <c r="H47" s="165">
        <v>0.03</v>
      </c>
      <c r="I47" s="165">
        <v>0.04</v>
      </c>
      <c r="J47" s="169">
        <v>0.09</v>
      </c>
      <c r="K47" s="169">
        <v>0.09</v>
      </c>
      <c r="L47" s="169">
        <v>0.09</v>
      </c>
      <c r="M47" s="145"/>
      <c r="N47" s="145"/>
      <c r="O47" s="145"/>
      <c r="P47" s="145"/>
      <c r="Q47" s="145"/>
      <c r="R47" s="145"/>
      <c r="S47" s="128">
        <f t="shared" si="1"/>
        <v>0.36</v>
      </c>
      <c r="T47" s="351"/>
      <c r="U47" s="358"/>
      <c r="V47" s="371"/>
    </row>
    <row r="48" spans="1:22" s="14" customFormat="1" ht="30.75" customHeight="1">
      <c r="A48" s="365"/>
      <c r="B48" s="368"/>
      <c r="C48" s="355" t="s">
        <v>140</v>
      </c>
      <c r="D48" s="310" t="s">
        <v>102</v>
      </c>
      <c r="E48" s="310"/>
      <c r="F48" s="32" t="s">
        <v>30</v>
      </c>
      <c r="G48" s="129">
        <v>0</v>
      </c>
      <c r="H48" s="129">
        <v>0</v>
      </c>
      <c r="I48" s="129">
        <v>0</v>
      </c>
      <c r="J48" s="143">
        <v>0</v>
      </c>
      <c r="K48" s="143">
        <v>0</v>
      </c>
      <c r="L48" s="143">
        <v>0</v>
      </c>
      <c r="M48" s="137">
        <v>0</v>
      </c>
      <c r="N48" s="137">
        <v>0.3</v>
      </c>
      <c r="O48" s="137">
        <v>0.3</v>
      </c>
      <c r="P48" s="137">
        <v>0.3</v>
      </c>
      <c r="Q48" s="137">
        <v>0.1</v>
      </c>
      <c r="R48" s="137">
        <v>0</v>
      </c>
      <c r="S48" s="128">
        <f t="shared" si="1"/>
        <v>0.9999999999999999</v>
      </c>
      <c r="T48" s="351"/>
      <c r="U48" s="357">
        <v>0.035</v>
      </c>
      <c r="V48" s="372" t="s">
        <v>139</v>
      </c>
    </row>
    <row r="49" spans="1:22" s="14" customFormat="1" ht="30.75" customHeight="1" thickBot="1">
      <c r="A49" s="366"/>
      <c r="B49" s="369"/>
      <c r="C49" s="356"/>
      <c r="D49" s="311"/>
      <c r="E49" s="311"/>
      <c r="F49" s="126" t="s">
        <v>31</v>
      </c>
      <c r="G49" s="130">
        <v>0</v>
      </c>
      <c r="H49" s="130">
        <v>0</v>
      </c>
      <c r="I49" s="130">
        <v>0</v>
      </c>
      <c r="J49" s="169">
        <v>0</v>
      </c>
      <c r="K49" s="169">
        <v>0</v>
      </c>
      <c r="L49" s="169">
        <v>0</v>
      </c>
      <c r="M49" s="145"/>
      <c r="N49" s="145"/>
      <c r="O49" s="145"/>
      <c r="P49" s="145"/>
      <c r="Q49" s="145"/>
      <c r="R49" s="145"/>
      <c r="S49" s="128">
        <f t="shared" si="1"/>
        <v>0</v>
      </c>
      <c r="T49" s="363"/>
      <c r="U49" s="358"/>
      <c r="V49" s="372"/>
    </row>
    <row r="50" spans="1:22" s="14" customFormat="1" ht="30.75" customHeight="1">
      <c r="A50" s="364" t="s">
        <v>107</v>
      </c>
      <c r="B50" s="367" t="s">
        <v>95</v>
      </c>
      <c r="C50" s="319" t="s">
        <v>108</v>
      </c>
      <c r="D50" s="310" t="s">
        <v>102</v>
      </c>
      <c r="E50" s="310"/>
      <c r="F50" s="32" t="s">
        <v>30</v>
      </c>
      <c r="G50" s="129">
        <v>0.05</v>
      </c>
      <c r="H50" s="129">
        <v>0.09</v>
      </c>
      <c r="I50" s="129">
        <v>0.09</v>
      </c>
      <c r="J50" s="143">
        <v>0.09</v>
      </c>
      <c r="K50" s="143">
        <v>0.09</v>
      </c>
      <c r="L50" s="143">
        <v>0.09</v>
      </c>
      <c r="M50" s="129">
        <v>0.09</v>
      </c>
      <c r="N50" s="129">
        <v>0.09</v>
      </c>
      <c r="O50" s="129">
        <v>0.09</v>
      </c>
      <c r="P50" s="129">
        <v>0.09</v>
      </c>
      <c r="Q50" s="129">
        <v>0.09</v>
      </c>
      <c r="R50" s="129">
        <v>0.05</v>
      </c>
      <c r="S50" s="128">
        <f t="shared" si="1"/>
        <v>0.9999999999999999</v>
      </c>
      <c r="T50" s="350">
        <v>0.2</v>
      </c>
      <c r="U50" s="357">
        <v>0.025</v>
      </c>
      <c r="V50" s="373" t="s">
        <v>190</v>
      </c>
    </row>
    <row r="51" spans="1:22" s="14" customFormat="1" ht="30.75" customHeight="1" thickBot="1">
      <c r="A51" s="365"/>
      <c r="B51" s="368"/>
      <c r="C51" s="304"/>
      <c r="D51" s="311"/>
      <c r="E51" s="311"/>
      <c r="F51" s="126" t="s">
        <v>31</v>
      </c>
      <c r="G51" s="130">
        <v>0.05</v>
      </c>
      <c r="H51" s="130">
        <v>0.09</v>
      </c>
      <c r="I51" s="130">
        <v>0.09</v>
      </c>
      <c r="J51" s="169">
        <v>0.09</v>
      </c>
      <c r="K51" s="169">
        <v>0.09</v>
      </c>
      <c r="L51" s="169">
        <v>0.09</v>
      </c>
      <c r="M51" s="145"/>
      <c r="N51" s="145"/>
      <c r="O51" s="145"/>
      <c r="P51" s="145"/>
      <c r="Q51" s="145"/>
      <c r="R51" s="145"/>
      <c r="S51" s="128">
        <f t="shared" si="1"/>
        <v>0.5</v>
      </c>
      <c r="T51" s="351"/>
      <c r="U51" s="358"/>
      <c r="V51" s="374"/>
    </row>
    <row r="52" spans="1:22" s="14" customFormat="1" ht="30.75" customHeight="1">
      <c r="A52" s="365"/>
      <c r="B52" s="368"/>
      <c r="C52" s="319" t="s">
        <v>109</v>
      </c>
      <c r="D52" s="310" t="s">
        <v>102</v>
      </c>
      <c r="E52" s="310"/>
      <c r="F52" s="32" t="s">
        <v>30</v>
      </c>
      <c r="G52" s="129">
        <v>0.05</v>
      </c>
      <c r="H52" s="129">
        <v>0.09</v>
      </c>
      <c r="I52" s="129">
        <v>0.09</v>
      </c>
      <c r="J52" s="143">
        <v>0.09</v>
      </c>
      <c r="K52" s="143">
        <v>0.09</v>
      </c>
      <c r="L52" s="143">
        <v>0.09</v>
      </c>
      <c r="M52" s="129">
        <v>0.09</v>
      </c>
      <c r="N52" s="129">
        <v>0.09</v>
      </c>
      <c r="O52" s="129">
        <v>0.09</v>
      </c>
      <c r="P52" s="129">
        <v>0.09</v>
      </c>
      <c r="Q52" s="129">
        <v>0.09</v>
      </c>
      <c r="R52" s="129">
        <v>0.05</v>
      </c>
      <c r="S52" s="128">
        <f t="shared" si="1"/>
        <v>0.9999999999999999</v>
      </c>
      <c r="T52" s="351"/>
      <c r="U52" s="357">
        <v>0.02</v>
      </c>
      <c r="V52" s="373" t="s">
        <v>191</v>
      </c>
    </row>
    <row r="53" spans="1:22" s="14" customFormat="1" ht="30.75" customHeight="1" thickBot="1">
      <c r="A53" s="365"/>
      <c r="B53" s="368"/>
      <c r="C53" s="304"/>
      <c r="D53" s="311"/>
      <c r="E53" s="311"/>
      <c r="F53" s="126" t="s">
        <v>31</v>
      </c>
      <c r="G53" s="130">
        <v>0.05</v>
      </c>
      <c r="H53" s="130">
        <v>0.09</v>
      </c>
      <c r="I53" s="130">
        <v>0.09</v>
      </c>
      <c r="J53" s="169">
        <v>0.09</v>
      </c>
      <c r="K53" s="169">
        <v>0.09</v>
      </c>
      <c r="L53" s="169">
        <v>0.09</v>
      </c>
      <c r="M53" s="145"/>
      <c r="N53" s="145"/>
      <c r="O53" s="145"/>
      <c r="P53" s="145"/>
      <c r="Q53" s="145"/>
      <c r="R53" s="145"/>
      <c r="S53" s="128">
        <f t="shared" si="1"/>
        <v>0.5</v>
      </c>
      <c r="T53" s="351"/>
      <c r="U53" s="358"/>
      <c r="V53" s="374"/>
    </row>
    <row r="54" spans="1:22" s="14" customFormat="1" ht="30.75" customHeight="1">
      <c r="A54" s="365"/>
      <c r="B54" s="368"/>
      <c r="C54" s="319" t="s">
        <v>110</v>
      </c>
      <c r="D54" s="310" t="s">
        <v>102</v>
      </c>
      <c r="E54" s="310"/>
      <c r="F54" s="32" t="s">
        <v>30</v>
      </c>
      <c r="G54" s="129">
        <v>0.05</v>
      </c>
      <c r="H54" s="129">
        <v>0.09</v>
      </c>
      <c r="I54" s="129">
        <v>0.09</v>
      </c>
      <c r="J54" s="143">
        <v>0.09</v>
      </c>
      <c r="K54" s="143">
        <v>0.09</v>
      </c>
      <c r="L54" s="143">
        <v>0.09</v>
      </c>
      <c r="M54" s="129">
        <v>0.09</v>
      </c>
      <c r="N54" s="129">
        <v>0.09</v>
      </c>
      <c r="O54" s="129">
        <v>0.09</v>
      </c>
      <c r="P54" s="129">
        <v>0.09</v>
      </c>
      <c r="Q54" s="129">
        <v>0.09</v>
      </c>
      <c r="R54" s="129">
        <v>0.05</v>
      </c>
      <c r="S54" s="128">
        <f t="shared" si="1"/>
        <v>0.9999999999999999</v>
      </c>
      <c r="T54" s="351"/>
      <c r="U54" s="357">
        <v>0.02</v>
      </c>
      <c r="V54" s="373" t="s">
        <v>192</v>
      </c>
    </row>
    <row r="55" spans="1:22" s="14" customFormat="1" ht="30.75" customHeight="1" thickBot="1">
      <c r="A55" s="365"/>
      <c r="B55" s="368"/>
      <c r="C55" s="304"/>
      <c r="D55" s="311"/>
      <c r="E55" s="311"/>
      <c r="F55" s="126" t="s">
        <v>31</v>
      </c>
      <c r="G55" s="130">
        <v>0.05</v>
      </c>
      <c r="H55" s="130">
        <v>0.09</v>
      </c>
      <c r="I55" s="130">
        <v>0.09</v>
      </c>
      <c r="J55" s="169">
        <v>0.09</v>
      </c>
      <c r="K55" s="169">
        <v>0.09</v>
      </c>
      <c r="L55" s="169">
        <v>0.09</v>
      </c>
      <c r="M55" s="145"/>
      <c r="N55" s="145"/>
      <c r="O55" s="145"/>
      <c r="P55" s="145"/>
      <c r="Q55" s="145"/>
      <c r="R55" s="145"/>
      <c r="S55" s="128">
        <f t="shared" si="1"/>
        <v>0.5</v>
      </c>
      <c r="T55" s="351"/>
      <c r="U55" s="358"/>
      <c r="V55" s="374"/>
    </row>
    <row r="56" spans="1:22" s="14" customFormat="1" ht="30.75" customHeight="1" thickBot="1">
      <c r="A56" s="365"/>
      <c r="B56" s="368"/>
      <c r="C56" s="319" t="s">
        <v>111</v>
      </c>
      <c r="D56" s="310" t="s">
        <v>102</v>
      </c>
      <c r="E56" s="310"/>
      <c r="F56" s="32" t="s">
        <v>30</v>
      </c>
      <c r="G56" s="129">
        <v>0.05</v>
      </c>
      <c r="H56" s="129">
        <v>0.09</v>
      </c>
      <c r="I56" s="129">
        <v>0.09</v>
      </c>
      <c r="J56" s="143">
        <v>0.09</v>
      </c>
      <c r="K56" s="143">
        <v>0.09</v>
      </c>
      <c r="L56" s="143">
        <v>0.09</v>
      </c>
      <c r="M56" s="129">
        <v>0.09</v>
      </c>
      <c r="N56" s="129">
        <v>0.09</v>
      </c>
      <c r="O56" s="129">
        <v>0.09</v>
      </c>
      <c r="P56" s="129">
        <v>0.09</v>
      </c>
      <c r="Q56" s="129">
        <v>0.09</v>
      </c>
      <c r="R56" s="129">
        <v>0.05</v>
      </c>
      <c r="S56" s="128">
        <f t="shared" si="1"/>
        <v>0.9999999999999999</v>
      </c>
      <c r="T56" s="351"/>
      <c r="U56" s="357">
        <v>0.025</v>
      </c>
      <c r="V56" s="373" t="s">
        <v>193</v>
      </c>
    </row>
    <row r="57" spans="1:22" s="14" customFormat="1" ht="30.75" customHeight="1" thickBot="1">
      <c r="A57" s="365"/>
      <c r="B57" s="368"/>
      <c r="C57" s="304"/>
      <c r="D57" s="311"/>
      <c r="E57" s="311"/>
      <c r="F57" s="126" t="s">
        <v>31</v>
      </c>
      <c r="G57" s="130">
        <v>0.05</v>
      </c>
      <c r="H57" s="130">
        <v>0.09</v>
      </c>
      <c r="I57" s="130">
        <v>0.09</v>
      </c>
      <c r="J57" s="169">
        <v>0.09</v>
      </c>
      <c r="K57" s="169">
        <v>0.09</v>
      </c>
      <c r="L57" s="169">
        <v>0.09</v>
      </c>
      <c r="M57" s="145"/>
      <c r="N57" s="145"/>
      <c r="O57" s="145"/>
      <c r="P57" s="137"/>
      <c r="Q57" s="137"/>
      <c r="R57" s="137"/>
      <c r="S57" s="128">
        <f t="shared" si="1"/>
        <v>0.5</v>
      </c>
      <c r="T57" s="351"/>
      <c r="U57" s="358"/>
      <c r="V57" s="374"/>
    </row>
    <row r="58" spans="1:22" s="14" customFormat="1" ht="30.75" customHeight="1">
      <c r="A58" s="365"/>
      <c r="B58" s="368"/>
      <c r="C58" s="319" t="s">
        <v>112</v>
      </c>
      <c r="D58" s="310" t="s">
        <v>102</v>
      </c>
      <c r="E58" s="310"/>
      <c r="F58" s="32" t="s">
        <v>30</v>
      </c>
      <c r="G58" s="129">
        <v>0.05</v>
      </c>
      <c r="H58" s="129">
        <v>0.09</v>
      </c>
      <c r="I58" s="129">
        <v>0.09</v>
      </c>
      <c r="J58" s="143">
        <v>0.09</v>
      </c>
      <c r="K58" s="143">
        <v>0.09</v>
      </c>
      <c r="L58" s="143">
        <v>0.09</v>
      </c>
      <c r="M58" s="129">
        <v>0.09</v>
      </c>
      <c r="N58" s="129">
        <v>0.09</v>
      </c>
      <c r="O58" s="129">
        <v>0.09</v>
      </c>
      <c r="P58" s="129">
        <v>0.09</v>
      </c>
      <c r="Q58" s="129">
        <v>0.09</v>
      </c>
      <c r="R58" s="129">
        <v>0.05</v>
      </c>
      <c r="S58" s="128">
        <f t="shared" si="1"/>
        <v>0.9999999999999999</v>
      </c>
      <c r="T58" s="351"/>
      <c r="U58" s="357">
        <v>0.03</v>
      </c>
      <c r="V58" s="373" t="s">
        <v>194</v>
      </c>
    </row>
    <row r="59" spans="1:22" s="14" customFormat="1" ht="30.75" customHeight="1" thickBot="1">
      <c r="A59" s="365"/>
      <c r="B59" s="368"/>
      <c r="C59" s="304"/>
      <c r="D59" s="311"/>
      <c r="E59" s="311"/>
      <c r="F59" s="126" t="s">
        <v>31</v>
      </c>
      <c r="G59" s="130">
        <v>0.05</v>
      </c>
      <c r="H59" s="130">
        <v>0.09</v>
      </c>
      <c r="I59" s="130">
        <v>0.09</v>
      </c>
      <c r="J59" s="169">
        <v>0.09</v>
      </c>
      <c r="K59" s="169">
        <v>0.09</v>
      </c>
      <c r="L59" s="169">
        <v>0.09</v>
      </c>
      <c r="M59" s="145"/>
      <c r="N59" s="145"/>
      <c r="O59" s="145"/>
      <c r="P59" s="145"/>
      <c r="Q59" s="145"/>
      <c r="R59" s="145"/>
      <c r="S59" s="128">
        <f t="shared" si="1"/>
        <v>0.5</v>
      </c>
      <c r="T59" s="351"/>
      <c r="U59" s="358"/>
      <c r="V59" s="374"/>
    </row>
    <row r="60" spans="1:22" s="14" customFormat="1" ht="30.75" customHeight="1">
      <c r="A60" s="365"/>
      <c r="B60" s="368"/>
      <c r="C60" s="319" t="s">
        <v>113</v>
      </c>
      <c r="D60" s="310" t="s">
        <v>102</v>
      </c>
      <c r="E60" s="310"/>
      <c r="F60" s="32" t="s">
        <v>30</v>
      </c>
      <c r="G60" s="129">
        <v>0.05</v>
      </c>
      <c r="H60" s="129">
        <v>0.09</v>
      </c>
      <c r="I60" s="129">
        <v>0.09</v>
      </c>
      <c r="J60" s="143">
        <v>0.09</v>
      </c>
      <c r="K60" s="143">
        <v>0.09</v>
      </c>
      <c r="L60" s="143">
        <v>0.09</v>
      </c>
      <c r="M60" s="129">
        <v>0.09</v>
      </c>
      <c r="N60" s="129">
        <v>0.09</v>
      </c>
      <c r="O60" s="129">
        <v>0.09</v>
      </c>
      <c r="P60" s="129">
        <v>0.09</v>
      </c>
      <c r="Q60" s="129">
        <v>0.09</v>
      </c>
      <c r="R60" s="129">
        <v>0.05</v>
      </c>
      <c r="S60" s="128">
        <f t="shared" si="1"/>
        <v>0.9999999999999999</v>
      </c>
      <c r="T60" s="351"/>
      <c r="U60" s="357">
        <v>0.02</v>
      </c>
      <c r="V60" s="370" t="s">
        <v>195</v>
      </c>
    </row>
    <row r="61" spans="1:22" s="14" customFormat="1" ht="30.75" customHeight="1" thickBot="1">
      <c r="A61" s="365"/>
      <c r="B61" s="368"/>
      <c r="C61" s="304"/>
      <c r="D61" s="311"/>
      <c r="E61" s="311"/>
      <c r="F61" s="126" t="s">
        <v>31</v>
      </c>
      <c r="G61" s="130">
        <v>0.05</v>
      </c>
      <c r="H61" s="130">
        <v>0.09</v>
      </c>
      <c r="I61" s="130">
        <v>0.09</v>
      </c>
      <c r="J61" s="169">
        <v>0.09</v>
      </c>
      <c r="K61" s="169">
        <v>0.09</v>
      </c>
      <c r="L61" s="169">
        <v>0.09</v>
      </c>
      <c r="M61" s="145"/>
      <c r="N61" s="145"/>
      <c r="O61" s="145"/>
      <c r="P61" s="145"/>
      <c r="Q61" s="145"/>
      <c r="R61" s="145"/>
      <c r="S61" s="128">
        <f t="shared" si="1"/>
        <v>0.5</v>
      </c>
      <c r="T61" s="351"/>
      <c r="U61" s="358"/>
      <c r="V61" s="371"/>
    </row>
    <row r="62" spans="1:22" s="14" customFormat="1" ht="30.75" customHeight="1">
      <c r="A62" s="365"/>
      <c r="B62" s="368"/>
      <c r="C62" s="319" t="s">
        <v>114</v>
      </c>
      <c r="D62" s="310" t="s">
        <v>102</v>
      </c>
      <c r="E62" s="310"/>
      <c r="F62" s="32" t="s">
        <v>30</v>
      </c>
      <c r="G62" s="129">
        <v>0.05</v>
      </c>
      <c r="H62" s="129">
        <v>0.09</v>
      </c>
      <c r="I62" s="129">
        <v>0.09</v>
      </c>
      <c r="J62" s="143">
        <v>0.09</v>
      </c>
      <c r="K62" s="143">
        <v>0.09</v>
      </c>
      <c r="L62" s="143">
        <v>0.09</v>
      </c>
      <c r="M62" s="129">
        <v>0.09</v>
      </c>
      <c r="N62" s="129">
        <v>0.09</v>
      </c>
      <c r="O62" s="129">
        <v>0.09</v>
      </c>
      <c r="P62" s="129">
        <v>0.09</v>
      </c>
      <c r="Q62" s="129">
        <v>0.09</v>
      </c>
      <c r="R62" s="129">
        <v>0.05</v>
      </c>
      <c r="S62" s="128">
        <f t="shared" si="1"/>
        <v>0.9999999999999999</v>
      </c>
      <c r="T62" s="351"/>
      <c r="U62" s="357">
        <v>0.025</v>
      </c>
      <c r="V62" s="375" t="s">
        <v>196</v>
      </c>
    </row>
    <row r="63" spans="1:22" s="14" customFormat="1" ht="30.75" customHeight="1" thickBot="1">
      <c r="A63" s="365"/>
      <c r="B63" s="368"/>
      <c r="C63" s="304"/>
      <c r="D63" s="311"/>
      <c r="E63" s="311"/>
      <c r="F63" s="126" t="s">
        <v>31</v>
      </c>
      <c r="G63" s="130">
        <v>0.05</v>
      </c>
      <c r="H63" s="130">
        <v>0.09</v>
      </c>
      <c r="I63" s="130">
        <v>0.09</v>
      </c>
      <c r="J63" s="169">
        <v>0.09</v>
      </c>
      <c r="K63" s="169">
        <v>0.09</v>
      </c>
      <c r="L63" s="169">
        <v>0.09</v>
      </c>
      <c r="M63" s="145"/>
      <c r="N63" s="145"/>
      <c r="O63" s="145"/>
      <c r="P63" s="145"/>
      <c r="Q63" s="145"/>
      <c r="R63" s="145"/>
      <c r="S63" s="128">
        <f t="shared" si="1"/>
        <v>0.5</v>
      </c>
      <c r="T63" s="351"/>
      <c r="U63" s="358"/>
      <c r="V63" s="376"/>
    </row>
    <row r="64" spans="1:22" s="14" customFormat="1" ht="30.75" customHeight="1">
      <c r="A64" s="365"/>
      <c r="B64" s="368"/>
      <c r="C64" s="319" t="s">
        <v>115</v>
      </c>
      <c r="D64" s="310" t="s">
        <v>102</v>
      </c>
      <c r="E64" s="310"/>
      <c r="F64" s="32" t="s">
        <v>30</v>
      </c>
      <c r="G64" s="129">
        <v>0.05</v>
      </c>
      <c r="H64" s="129">
        <v>0.09</v>
      </c>
      <c r="I64" s="129">
        <v>0.09</v>
      </c>
      <c r="J64" s="143">
        <v>0.09</v>
      </c>
      <c r="K64" s="143">
        <v>0.09</v>
      </c>
      <c r="L64" s="143">
        <v>0.09</v>
      </c>
      <c r="M64" s="129">
        <v>0.09</v>
      </c>
      <c r="N64" s="129">
        <v>0.09</v>
      </c>
      <c r="O64" s="129">
        <v>0.09</v>
      </c>
      <c r="P64" s="129">
        <v>0.09</v>
      </c>
      <c r="Q64" s="129">
        <v>0.09</v>
      </c>
      <c r="R64" s="129">
        <v>0.05</v>
      </c>
      <c r="S64" s="128">
        <f t="shared" si="1"/>
        <v>0.9999999999999999</v>
      </c>
      <c r="T64" s="351"/>
      <c r="U64" s="357">
        <v>0.02</v>
      </c>
      <c r="V64" s="375" t="s">
        <v>197</v>
      </c>
    </row>
    <row r="65" spans="1:22" s="14" customFormat="1" ht="30.75" customHeight="1" thickBot="1">
      <c r="A65" s="365"/>
      <c r="B65" s="368"/>
      <c r="C65" s="304"/>
      <c r="D65" s="311"/>
      <c r="E65" s="311"/>
      <c r="F65" s="126" t="s">
        <v>31</v>
      </c>
      <c r="G65" s="130">
        <v>0.05</v>
      </c>
      <c r="H65" s="130">
        <v>0.09</v>
      </c>
      <c r="I65" s="130">
        <v>0.09</v>
      </c>
      <c r="J65" s="169">
        <v>0.09</v>
      </c>
      <c r="K65" s="169">
        <v>0.09</v>
      </c>
      <c r="L65" s="169">
        <v>0.09</v>
      </c>
      <c r="M65" s="145"/>
      <c r="N65" s="145"/>
      <c r="O65" s="145"/>
      <c r="P65" s="145"/>
      <c r="Q65" s="145"/>
      <c r="R65" s="145"/>
      <c r="S65" s="128">
        <f t="shared" si="1"/>
        <v>0.5</v>
      </c>
      <c r="T65" s="351"/>
      <c r="U65" s="358"/>
      <c r="V65" s="376"/>
    </row>
    <row r="66" spans="1:22" s="14" customFormat="1" ht="30.75" customHeight="1">
      <c r="A66" s="365"/>
      <c r="B66" s="368"/>
      <c r="C66" s="319" t="s">
        <v>116</v>
      </c>
      <c r="D66" s="310" t="s">
        <v>102</v>
      </c>
      <c r="E66" s="310"/>
      <c r="F66" s="32" t="s">
        <v>30</v>
      </c>
      <c r="G66" s="129">
        <v>0.05</v>
      </c>
      <c r="H66" s="129">
        <v>0.09</v>
      </c>
      <c r="I66" s="129">
        <v>0.09</v>
      </c>
      <c r="J66" s="143">
        <v>0.09</v>
      </c>
      <c r="K66" s="143">
        <v>0.09</v>
      </c>
      <c r="L66" s="143">
        <v>0.09</v>
      </c>
      <c r="M66" s="129">
        <v>0.09</v>
      </c>
      <c r="N66" s="129">
        <v>0.09</v>
      </c>
      <c r="O66" s="129">
        <v>0.09</v>
      </c>
      <c r="P66" s="129">
        <v>0.09</v>
      </c>
      <c r="Q66" s="129">
        <v>0.09</v>
      </c>
      <c r="R66" s="129">
        <v>0.05</v>
      </c>
      <c r="S66" s="128">
        <f t="shared" si="1"/>
        <v>0.9999999999999999</v>
      </c>
      <c r="T66" s="351"/>
      <c r="U66" s="357">
        <v>0.015</v>
      </c>
      <c r="V66" s="375" t="s">
        <v>198</v>
      </c>
    </row>
    <row r="67" spans="1:22" s="14" customFormat="1" ht="30.75" customHeight="1" thickBot="1">
      <c r="A67" s="365"/>
      <c r="B67" s="369"/>
      <c r="C67" s="304"/>
      <c r="D67" s="311"/>
      <c r="E67" s="311"/>
      <c r="F67" s="126" t="s">
        <v>31</v>
      </c>
      <c r="G67" s="130">
        <v>0.05</v>
      </c>
      <c r="H67" s="130">
        <v>0.09</v>
      </c>
      <c r="I67" s="130">
        <v>0.09</v>
      </c>
      <c r="J67" s="169">
        <v>0.09</v>
      </c>
      <c r="K67" s="169">
        <v>0.09</v>
      </c>
      <c r="L67" s="169">
        <v>0.09</v>
      </c>
      <c r="M67" s="145"/>
      <c r="N67" s="145"/>
      <c r="O67" s="145"/>
      <c r="P67" s="145"/>
      <c r="Q67" s="145"/>
      <c r="R67" s="145"/>
      <c r="S67" s="128">
        <f t="shared" si="1"/>
        <v>0.5</v>
      </c>
      <c r="T67" s="363"/>
      <c r="U67" s="358"/>
      <c r="V67" s="376"/>
    </row>
    <row r="68" spans="1:22" s="14" customFormat="1" ht="30.75" customHeight="1" thickBot="1">
      <c r="A68" s="365"/>
      <c r="B68" s="367" t="s">
        <v>96</v>
      </c>
      <c r="C68" s="319" t="s">
        <v>117</v>
      </c>
      <c r="D68" s="310" t="s">
        <v>102</v>
      </c>
      <c r="E68" s="310"/>
      <c r="F68" s="32" t="s">
        <v>30</v>
      </c>
      <c r="G68" s="129">
        <v>0.05</v>
      </c>
      <c r="H68" s="129">
        <v>0.09</v>
      </c>
      <c r="I68" s="129">
        <v>0.09</v>
      </c>
      <c r="J68" s="143">
        <v>0.09</v>
      </c>
      <c r="K68" s="143">
        <v>0.09</v>
      </c>
      <c r="L68" s="143">
        <v>0.09</v>
      </c>
      <c r="M68" s="129">
        <v>0.09</v>
      </c>
      <c r="N68" s="129">
        <v>0.09</v>
      </c>
      <c r="O68" s="129">
        <v>0.09</v>
      </c>
      <c r="P68" s="129">
        <v>0.09</v>
      </c>
      <c r="Q68" s="129">
        <v>0.09</v>
      </c>
      <c r="R68" s="129">
        <v>0.05</v>
      </c>
      <c r="S68" s="128">
        <f t="shared" si="1"/>
        <v>0.9999999999999999</v>
      </c>
      <c r="T68" s="350">
        <v>0.15</v>
      </c>
      <c r="U68" s="357">
        <v>0.06</v>
      </c>
      <c r="V68" s="385" t="s">
        <v>199</v>
      </c>
    </row>
    <row r="69" spans="1:22" s="14" customFormat="1" ht="30.75" customHeight="1" thickBot="1">
      <c r="A69" s="365"/>
      <c r="B69" s="368"/>
      <c r="C69" s="304"/>
      <c r="D69" s="311"/>
      <c r="E69" s="311"/>
      <c r="F69" s="126" t="s">
        <v>31</v>
      </c>
      <c r="G69" s="129">
        <v>0.05</v>
      </c>
      <c r="H69" s="129">
        <v>0.09</v>
      </c>
      <c r="I69" s="129">
        <v>0.09</v>
      </c>
      <c r="J69" s="169">
        <v>0.09</v>
      </c>
      <c r="K69" s="169">
        <v>0.09</v>
      </c>
      <c r="L69" s="169">
        <v>0.09</v>
      </c>
      <c r="M69" s="145"/>
      <c r="N69" s="145"/>
      <c r="O69" s="145"/>
      <c r="P69" s="145"/>
      <c r="Q69" s="145"/>
      <c r="R69" s="145"/>
      <c r="S69" s="128">
        <f t="shared" si="1"/>
        <v>0.5</v>
      </c>
      <c r="T69" s="351"/>
      <c r="U69" s="358"/>
      <c r="V69" s="386"/>
    </row>
    <row r="70" spans="1:22" s="14" customFormat="1" ht="30.75" customHeight="1" thickBot="1">
      <c r="A70" s="365"/>
      <c r="B70" s="368"/>
      <c r="C70" s="319" t="s">
        <v>118</v>
      </c>
      <c r="D70" s="310" t="s">
        <v>102</v>
      </c>
      <c r="E70" s="310"/>
      <c r="F70" s="32" t="s">
        <v>30</v>
      </c>
      <c r="G70" s="129">
        <v>0.05</v>
      </c>
      <c r="H70" s="129">
        <v>0.09</v>
      </c>
      <c r="I70" s="129">
        <v>0.09</v>
      </c>
      <c r="J70" s="143">
        <v>0.09</v>
      </c>
      <c r="K70" s="143">
        <v>0.09</v>
      </c>
      <c r="L70" s="143">
        <v>0.09</v>
      </c>
      <c r="M70" s="129">
        <v>0.09</v>
      </c>
      <c r="N70" s="129">
        <v>0.09</v>
      </c>
      <c r="O70" s="129">
        <v>0.09</v>
      </c>
      <c r="P70" s="129">
        <v>0.09</v>
      </c>
      <c r="Q70" s="129">
        <v>0.09</v>
      </c>
      <c r="R70" s="129">
        <v>0.05</v>
      </c>
      <c r="S70" s="128">
        <f t="shared" si="1"/>
        <v>0.9999999999999999</v>
      </c>
      <c r="T70" s="351"/>
      <c r="U70" s="357">
        <v>0.05</v>
      </c>
      <c r="V70" s="383" t="s">
        <v>200</v>
      </c>
    </row>
    <row r="71" spans="1:22" s="14" customFormat="1" ht="30.75" customHeight="1" thickBot="1">
      <c r="A71" s="365"/>
      <c r="B71" s="368"/>
      <c r="C71" s="304"/>
      <c r="D71" s="311"/>
      <c r="E71" s="311"/>
      <c r="F71" s="126" t="s">
        <v>31</v>
      </c>
      <c r="G71" s="129">
        <v>0.05</v>
      </c>
      <c r="H71" s="129">
        <v>0.09</v>
      </c>
      <c r="I71" s="129">
        <v>0.09</v>
      </c>
      <c r="J71" s="169">
        <v>0.09</v>
      </c>
      <c r="K71" s="169">
        <v>0.09</v>
      </c>
      <c r="L71" s="169">
        <v>0.09</v>
      </c>
      <c r="M71" s="145"/>
      <c r="N71" s="145"/>
      <c r="O71" s="145"/>
      <c r="P71" s="145"/>
      <c r="Q71" s="145"/>
      <c r="R71" s="145"/>
      <c r="S71" s="128">
        <f t="shared" si="1"/>
        <v>0.5</v>
      </c>
      <c r="T71" s="351"/>
      <c r="U71" s="358"/>
      <c r="V71" s="384"/>
    </row>
    <row r="72" spans="1:22" s="14" customFormat="1" ht="30.75" customHeight="1" thickBot="1">
      <c r="A72" s="365"/>
      <c r="B72" s="368"/>
      <c r="C72" s="319" t="s">
        <v>119</v>
      </c>
      <c r="D72" s="310" t="s">
        <v>102</v>
      </c>
      <c r="E72" s="310"/>
      <c r="F72" s="32" t="s">
        <v>30</v>
      </c>
      <c r="G72" s="129">
        <v>0.05</v>
      </c>
      <c r="H72" s="129">
        <v>0.09</v>
      </c>
      <c r="I72" s="129">
        <v>0.09</v>
      </c>
      <c r="J72" s="143">
        <v>0.09</v>
      </c>
      <c r="K72" s="143">
        <v>0.09</v>
      </c>
      <c r="L72" s="143">
        <v>0.09</v>
      </c>
      <c r="M72" s="129">
        <v>0.09</v>
      </c>
      <c r="N72" s="129">
        <v>0.09</v>
      </c>
      <c r="O72" s="129">
        <v>0.09</v>
      </c>
      <c r="P72" s="129">
        <v>0.09</v>
      </c>
      <c r="Q72" s="129">
        <v>0.09</v>
      </c>
      <c r="R72" s="129">
        <v>0.05</v>
      </c>
      <c r="S72" s="128">
        <f aca="true" t="shared" si="2" ref="S72:S73">SUM(G72:R72)</f>
        <v>0.9999999999999999</v>
      </c>
      <c r="T72" s="351"/>
      <c r="U72" s="357">
        <v>0.04</v>
      </c>
      <c r="V72" s="383" t="s">
        <v>201</v>
      </c>
    </row>
    <row r="73" spans="1:22" s="14" customFormat="1" ht="30.75" customHeight="1" thickBot="1">
      <c r="A73" s="366"/>
      <c r="B73" s="369"/>
      <c r="C73" s="304"/>
      <c r="D73" s="311"/>
      <c r="E73" s="311"/>
      <c r="F73" s="126" t="s">
        <v>31</v>
      </c>
      <c r="G73" s="129">
        <v>0.05</v>
      </c>
      <c r="H73" s="129">
        <v>0.09</v>
      </c>
      <c r="I73" s="129">
        <v>0.09</v>
      </c>
      <c r="J73" s="169">
        <v>0.09</v>
      </c>
      <c r="K73" s="169">
        <v>0.09</v>
      </c>
      <c r="L73" s="169">
        <v>0.09</v>
      </c>
      <c r="M73" s="145"/>
      <c r="N73" s="145"/>
      <c r="O73" s="145"/>
      <c r="P73" s="145"/>
      <c r="Q73" s="145"/>
      <c r="R73" s="145"/>
      <c r="S73" s="128">
        <f t="shared" si="2"/>
        <v>0.5</v>
      </c>
      <c r="T73" s="363"/>
      <c r="U73" s="358"/>
      <c r="V73" s="384"/>
    </row>
    <row r="74" spans="1:60" s="16" customFormat="1" ht="18.75" customHeight="1" thickBot="1">
      <c r="A74" s="377" t="s">
        <v>32</v>
      </c>
      <c r="B74" s="378"/>
      <c r="C74" s="378"/>
      <c r="D74" s="378"/>
      <c r="E74" s="378"/>
      <c r="F74" s="378"/>
      <c r="G74" s="378"/>
      <c r="H74" s="378"/>
      <c r="I74" s="378"/>
      <c r="J74" s="378"/>
      <c r="K74" s="378"/>
      <c r="L74" s="378"/>
      <c r="M74" s="378"/>
      <c r="N74" s="378"/>
      <c r="O74" s="378"/>
      <c r="P74" s="378"/>
      <c r="Q74" s="378"/>
      <c r="R74" s="378"/>
      <c r="S74" s="378"/>
      <c r="T74" s="132">
        <f>SUM(T8:T73)</f>
        <v>1</v>
      </c>
      <c r="U74" s="159">
        <f>SUM(U8:U73)</f>
        <v>0.9950000000000006</v>
      </c>
      <c r="V74" s="133"/>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row>
    <row r="75" spans="1:60" s="16" customFormat="1" ht="30.75" customHeight="1">
      <c r="A75" s="17"/>
      <c r="B75" s="17"/>
      <c r="C75" s="24"/>
      <c r="D75" s="17"/>
      <c r="E75" s="17"/>
      <c r="F75" s="17"/>
      <c r="G75" s="18"/>
      <c r="H75" s="18"/>
      <c r="I75" s="18"/>
      <c r="J75" s="18"/>
      <c r="K75" s="18"/>
      <c r="L75" s="18"/>
      <c r="M75" s="18"/>
      <c r="N75" s="18"/>
      <c r="O75" s="18"/>
      <c r="P75" s="18"/>
      <c r="Q75" s="18"/>
      <c r="R75" s="18"/>
      <c r="S75" s="18"/>
      <c r="T75" s="19"/>
      <c r="U75" s="19"/>
      <c r="V75" s="63" t="s">
        <v>85</v>
      </c>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row>
    <row r="76" spans="1:21" ht="29.25" customHeight="1">
      <c r="A76" s="14"/>
      <c r="B76" s="14"/>
      <c r="C76" s="25"/>
      <c r="D76" s="14"/>
      <c r="E76" s="14"/>
      <c r="F76" s="14"/>
      <c r="G76" s="14"/>
      <c r="H76" s="14"/>
      <c r="I76" s="14"/>
      <c r="J76" s="14"/>
      <c r="K76" s="14"/>
      <c r="L76" s="14"/>
      <c r="M76" s="14"/>
      <c r="N76" s="20"/>
      <c r="O76" s="20"/>
      <c r="P76" s="20"/>
      <c r="Q76" s="20"/>
      <c r="R76" s="20"/>
      <c r="S76" s="20"/>
      <c r="T76" s="20"/>
      <c r="U76" s="20"/>
    </row>
    <row r="77" spans="1:21" ht="15">
      <c r="A77" s="14"/>
      <c r="B77" s="14"/>
      <c r="C77" s="25"/>
      <c r="D77" s="14"/>
      <c r="E77" s="14"/>
      <c r="F77" s="14"/>
      <c r="G77" s="14"/>
      <c r="H77" s="14"/>
      <c r="I77" s="14"/>
      <c r="J77" s="14"/>
      <c r="K77" s="14"/>
      <c r="L77" s="14"/>
      <c r="M77" s="14"/>
      <c r="N77" s="20"/>
      <c r="O77" s="20"/>
      <c r="P77" s="20"/>
      <c r="Q77" s="20"/>
      <c r="R77" s="20"/>
      <c r="S77" s="20"/>
      <c r="T77" s="20"/>
      <c r="U77" s="20"/>
    </row>
    <row r="78" spans="1:21" ht="15">
      <c r="A78" s="14"/>
      <c r="B78" s="14"/>
      <c r="C78" s="25"/>
      <c r="D78" s="14"/>
      <c r="E78" s="14"/>
      <c r="F78" s="14"/>
      <c r="G78" s="14"/>
      <c r="H78" s="14"/>
      <c r="I78" s="14"/>
      <c r="J78" s="14"/>
      <c r="K78" s="14"/>
      <c r="L78" s="14"/>
      <c r="M78" s="14"/>
      <c r="N78" s="20"/>
      <c r="O78" s="20"/>
      <c r="P78" s="20"/>
      <c r="Q78" s="20"/>
      <c r="R78" s="20"/>
      <c r="S78" s="20"/>
      <c r="T78" s="20"/>
      <c r="U78" s="20"/>
    </row>
    <row r="79" spans="1:21" ht="15">
      <c r="A79" s="14"/>
      <c r="B79" s="14"/>
      <c r="C79" s="25"/>
      <c r="D79" s="14"/>
      <c r="E79" s="14"/>
      <c r="F79" s="14"/>
      <c r="G79" s="14"/>
      <c r="H79" s="14"/>
      <c r="I79" s="14"/>
      <c r="J79" s="14"/>
      <c r="K79" s="14"/>
      <c r="L79" s="14"/>
      <c r="M79" s="14"/>
      <c r="N79" s="20"/>
      <c r="O79" s="20"/>
      <c r="P79" s="20"/>
      <c r="Q79" s="20"/>
      <c r="R79" s="20"/>
      <c r="S79" s="20"/>
      <c r="T79" s="20"/>
      <c r="U79" s="20"/>
    </row>
    <row r="80" spans="1:21" ht="15">
      <c r="A80" s="14"/>
      <c r="B80" s="14"/>
      <c r="C80" s="25"/>
      <c r="D80" s="14"/>
      <c r="E80" s="14"/>
      <c r="F80" s="14"/>
      <c r="G80" s="14"/>
      <c r="H80" s="14"/>
      <c r="I80" s="14"/>
      <c r="J80" s="14"/>
      <c r="K80" s="14"/>
      <c r="L80" s="14"/>
      <c r="M80" s="14"/>
      <c r="N80" s="20"/>
      <c r="O80" s="20"/>
      <c r="P80" s="20"/>
      <c r="Q80" s="20"/>
      <c r="R80" s="20"/>
      <c r="S80" s="20"/>
      <c r="T80" s="20"/>
      <c r="U80" s="20"/>
    </row>
    <row r="81" spans="1:21" ht="15">
      <c r="A81" s="14"/>
      <c r="B81" s="14"/>
      <c r="C81" s="25"/>
      <c r="D81" s="14"/>
      <c r="E81" s="14"/>
      <c r="F81" s="14"/>
      <c r="G81" s="14"/>
      <c r="H81" s="14"/>
      <c r="I81" s="14"/>
      <c r="J81" s="14"/>
      <c r="K81" s="14"/>
      <c r="L81" s="14"/>
      <c r="M81" s="14"/>
      <c r="N81" s="20"/>
      <c r="O81" s="20"/>
      <c r="P81" s="20"/>
      <c r="Q81" s="20"/>
      <c r="R81" s="20"/>
      <c r="S81" s="20"/>
      <c r="T81" s="20"/>
      <c r="U81" s="20"/>
    </row>
    <row r="82" spans="1:21" ht="15">
      <c r="A82" s="14"/>
      <c r="B82" s="14"/>
      <c r="C82" s="25"/>
      <c r="D82" s="14"/>
      <c r="E82" s="14"/>
      <c r="F82" s="14"/>
      <c r="G82" s="14"/>
      <c r="H82" s="14"/>
      <c r="I82" s="14"/>
      <c r="J82" s="14"/>
      <c r="K82" s="14"/>
      <c r="L82" s="14"/>
      <c r="M82" s="14"/>
      <c r="N82" s="20"/>
      <c r="O82" s="20"/>
      <c r="P82" s="20"/>
      <c r="Q82" s="20"/>
      <c r="R82" s="20"/>
      <c r="S82" s="20"/>
      <c r="T82" s="20"/>
      <c r="U82" s="20"/>
    </row>
    <row r="83" spans="1:21" ht="15">
      <c r="A83" s="14"/>
      <c r="B83" s="14"/>
      <c r="C83" s="25"/>
      <c r="D83" s="14"/>
      <c r="E83" s="14"/>
      <c r="F83" s="14"/>
      <c r="G83" s="14"/>
      <c r="H83" s="14"/>
      <c r="I83" s="14"/>
      <c r="J83" s="14"/>
      <c r="K83" s="14"/>
      <c r="L83" s="14"/>
      <c r="M83" s="14"/>
      <c r="N83" s="20"/>
      <c r="O83" s="20"/>
      <c r="P83" s="20"/>
      <c r="Q83" s="20"/>
      <c r="R83" s="20"/>
      <c r="S83" s="20"/>
      <c r="T83" s="20"/>
      <c r="U83" s="20"/>
    </row>
    <row r="84" spans="1:21" ht="15">
      <c r="A84" s="14"/>
      <c r="B84" s="14"/>
      <c r="C84" s="25"/>
      <c r="D84" s="14"/>
      <c r="E84" s="14"/>
      <c r="F84" s="14"/>
      <c r="G84" s="14"/>
      <c r="H84" s="14"/>
      <c r="I84" s="14"/>
      <c r="J84" s="14"/>
      <c r="K84" s="14"/>
      <c r="L84" s="14"/>
      <c r="M84" s="14"/>
      <c r="N84" s="20"/>
      <c r="O84" s="20"/>
      <c r="P84" s="20"/>
      <c r="Q84" s="20"/>
      <c r="R84" s="20"/>
      <c r="S84" s="20"/>
      <c r="T84" s="20"/>
      <c r="U84" s="20"/>
    </row>
    <row r="85" spans="1:21" ht="15">
      <c r="A85" s="14"/>
      <c r="B85" s="14"/>
      <c r="C85" s="25"/>
      <c r="D85" s="14"/>
      <c r="E85" s="14"/>
      <c r="F85" s="14"/>
      <c r="G85" s="14"/>
      <c r="H85" s="14"/>
      <c r="I85" s="14"/>
      <c r="J85" s="14"/>
      <c r="K85" s="14"/>
      <c r="L85" s="14"/>
      <c r="M85" s="14"/>
      <c r="N85" s="20"/>
      <c r="O85" s="20"/>
      <c r="P85" s="20"/>
      <c r="Q85" s="20"/>
      <c r="R85" s="20"/>
      <c r="S85" s="20"/>
      <c r="T85" s="20"/>
      <c r="U85" s="20"/>
    </row>
    <row r="86" spans="1:21" ht="15">
      <c r="A86" s="14"/>
      <c r="B86" s="14"/>
      <c r="C86" s="25"/>
      <c r="D86" s="14"/>
      <c r="E86" s="14"/>
      <c r="F86" s="14"/>
      <c r="G86" s="14"/>
      <c r="H86" s="14"/>
      <c r="I86" s="14"/>
      <c r="J86" s="14"/>
      <c r="K86" s="14"/>
      <c r="L86" s="14"/>
      <c r="M86" s="14"/>
      <c r="N86" s="20"/>
      <c r="O86" s="20"/>
      <c r="P86" s="20"/>
      <c r="Q86" s="20"/>
      <c r="R86" s="20"/>
      <c r="S86" s="20"/>
      <c r="T86" s="20"/>
      <c r="U86" s="20"/>
    </row>
    <row r="87" spans="1:21" ht="15">
      <c r="A87" s="14"/>
      <c r="B87" s="14"/>
      <c r="C87" s="25"/>
      <c r="D87" s="14"/>
      <c r="E87" s="14"/>
      <c r="F87" s="14"/>
      <c r="G87" s="14"/>
      <c r="H87" s="14"/>
      <c r="I87" s="14"/>
      <c r="J87" s="14"/>
      <c r="K87" s="14"/>
      <c r="L87" s="14"/>
      <c r="M87" s="14"/>
      <c r="N87" s="20"/>
      <c r="O87" s="20"/>
      <c r="P87" s="20"/>
      <c r="Q87" s="20"/>
      <c r="R87" s="20"/>
      <c r="S87" s="20"/>
      <c r="T87" s="20"/>
      <c r="U87" s="20"/>
    </row>
    <row r="88" spans="1:21" ht="15">
      <c r="A88" s="14"/>
      <c r="B88" s="14"/>
      <c r="C88" s="25"/>
      <c r="D88" s="14"/>
      <c r="E88" s="14"/>
      <c r="F88" s="14"/>
      <c r="G88" s="14"/>
      <c r="H88" s="14"/>
      <c r="I88" s="14"/>
      <c r="J88" s="14"/>
      <c r="K88" s="14"/>
      <c r="L88" s="14"/>
      <c r="M88" s="14"/>
      <c r="N88" s="20"/>
      <c r="O88" s="20"/>
      <c r="P88" s="20"/>
      <c r="Q88" s="20"/>
      <c r="R88" s="20"/>
      <c r="S88" s="20"/>
      <c r="T88" s="20"/>
      <c r="U88" s="20"/>
    </row>
    <row r="89" spans="1:21" ht="15">
      <c r="A89" s="14"/>
      <c r="B89" s="14"/>
      <c r="C89" s="25"/>
      <c r="D89" s="14"/>
      <c r="E89" s="14"/>
      <c r="F89" s="14"/>
      <c r="G89" s="14"/>
      <c r="H89" s="14"/>
      <c r="I89" s="14"/>
      <c r="J89" s="14"/>
      <c r="K89" s="14"/>
      <c r="L89" s="14"/>
      <c r="M89" s="14"/>
      <c r="N89" s="20"/>
      <c r="O89" s="20"/>
      <c r="P89" s="20"/>
      <c r="Q89" s="20"/>
      <c r="R89" s="20"/>
      <c r="S89" s="20"/>
      <c r="T89" s="20"/>
      <c r="U89" s="20"/>
    </row>
    <row r="90" spans="1:21" ht="15">
      <c r="A90" s="14"/>
      <c r="B90" s="14"/>
      <c r="C90" s="25"/>
      <c r="D90" s="14"/>
      <c r="E90" s="14"/>
      <c r="F90" s="14"/>
      <c r="G90" s="14"/>
      <c r="H90" s="14"/>
      <c r="I90" s="14"/>
      <c r="J90" s="14"/>
      <c r="K90" s="14"/>
      <c r="L90" s="14"/>
      <c r="M90" s="14"/>
      <c r="N90" s="20"/>
      <c r="O90" s="20"/>
      <c r="P90" s="20"/>
      <c r="Q90" s="20"/>
      <c r="R90" s="20"/>
      <c r="S90" s="20"/>
      <c r="T90" s="20"/>
      <c r="U90" s="20"/>
    </row>
    <row r="91" spans="1:21" ht="15">
      <c r="A91" s="14"/>
      <c r="B91" s="14"/>
      <c r="C91" s="25"/>
      <c r="D91" s="14"/>
      <c r="E91" s="14"/>
      <c r="F91" s="14"/>
      <c r="G91" s="14"/>
      <c r="H91" s="14"/>
      <c r="I91" s="14"/>
      <c r="J91" s="14"/>
      <c r="K91" s="14"/>
      <c r="L91" s="14"/>
      <c r="M91" s="14"/>
      <c r="N91" s="20"/>
      <c r="O91" s="20"/>
      <c r="P91" s="20"/>
      <c r="Q91" s="20"/>
      <c r="R91" s="20"/>
      <c r="S91" s="20"/>
      <c r="T91" s="20"/>
      <c r="U91" s="20"/>
    </row>
    <row r="92" spans="1:21" ht="15">
      <c r="A92" s="14"/>
      <c r="B92" s="14"/>
      <c r="C92" s="25"/>
      <c r="D92" s="14"/>
      <c r="E92" s="14"/>
      <c r="F92" s="14"/>
      <c r="G92" s="14"/>
      <c r="H92" s="14"/>
      <c r="I92" s="14"/>
      <c r="J92" s="14"/>
      <c r="K92" s="14"/>
      <c r="L92" s="14"/>
      <c r="M92" s="14"/>
      <c r="N92" s="20"/>
      <c r="O92" s="20"/>
      <c r="P92" s="20"/>
      <c r="Q92" s="20"/>
      <c r="R92" s="20"/>
      <c r="S92" s="20"/>
      <c r="T92" s="20"/>
      <c r="U92" s="20"/>
    </row>
    <row r="93" spans="1:21" ht="15">
      <c r="A93" s="14"/>
      <c r="B93" s="14"/>
      <c r="C93" s="25"/>
      <c r="D93" s="14"/>
      <c r="E93" s="14"/>
      <c r="F93" s="14"/>
      <c r="G93" s="14"/>
      <c r="H93" s="14"/>
      <c r="I93" s="14"/>
      <c r="J93" s="14"/>
      <c r="K93" s="14"/>
      <c r="L93" s="14"/>
      <c r="M93" s="14"/>
      <c r="N93" s="20"/>
      <c r="O93" s="20"/>
      <c r="P93" s="20"/>
      <c r="Q93" s="20"/>
      <c r="R93" s="20"/>
      <c r="S93" s="20"/>
      <c r="T93" s="20"/>
      <c r="U93" s="20"/>
    </row>
    <row r="94" spans="1:21" ht="15">
      <c r="A94" s="14"/>
      <c r="B94" s="14"/>
      <c r="C94" s="25"/>
      <c r="D94" s="14"/>
      <c r="E94" s="14"/>
      <c r="F94" s="14"/>
      <c r="G94" s="14"/>
      <c r="H94" s="14"/>
      <c r="I94" s="14"/>
      <c r="J94" s="14"/>
      <c r="K94" s="14"/>
      <c r="L94" s="14"/>
      <c r="M94" s="14"/>
      <c r="N94" s="20"/>
      <c r="O94" s="20"/>
      <c r="P94" s="20"/>
      <c r="Q94" s="20"/>
      <c r="R94" s="20"/>
      <c r="S94" s="20"/>
      <c r="T94" s="20"/>
      <c r="U94" s="20"/>
    </row>
    <row r="95" spans="1:21" ht="15">
      <c r="A95" s="14"/>
      <c r="B95" s="14"/>
      <c r="C95" s="25"/>
      <c r="D95" s="14"/>
      <c r="E95" s="14"/>
      <c r="F95" s="14"/>
      <c r="G95" s="14"/>
      <c r="H95" s="14"/>
      <c r="I95" s="14"/>
      <c r="J95" s="14"/>
      <c r="K95" s="14"/>
      <c r="L95" s="14"/>
      <c r="M95" s="14"/>
      <c r="N95" s="20"/>
      <c r="O95" s="20"/>
      <c r="P95" s="20"/>
      <c r="Q95" s="20"/>
      <c r="R95" s="20"/>
      <c r="S95" s="20"/>
      <c r="T95" s="20"/>
      <c r="U95" s="20"/>
    </row>
    <row r="96" spans="1:21" ht="15">
      <c r="A96" s="14"/>
      <c r="B96" s="14"/>
      <c r="C96" s="25"/>
      <c r="D96" s="14"/>
      <c r="E96" s="14"/>
      <c r="F96" s="14"/>
      <c r="G96" s="14"/>
      <c r="H96" s="14"/>
      <c r="I96" s="14"/>
      <c r="J96" s="14"/>
      <c r="K96" s="14"/>
      <c r="L96" s="14"/>
      <c r="M96" s="14"/>
      <c r="N96" s="20"/>
      <c r="O96" s="20"/>
      <c r="P96" s="20"/>
      <c r="Q96" s="20"/>
      <c r="R96" s="20"/>
      <c r="S96" s="20"/>
      <c r="T96" s="20"/>
      <c r="U96" s="20"/>
    </row>
    <row r="97" spans="1:21" ht="15">
      <c r="A97" s="14"/>
      <c r="B97" s="14"/>
      <c r="C97" s="25"/>
      <c r="D97" s="14"/>
      <c r="E97" s="14"/>
      <c r="F97" s="14"/>
      <c r="G97" s="14"/>
      <c r="H97" s="14"/>
      <c r="I97" s="14"/>
      <c r="J97" s="14"/>
      <c r="K97" s="14"/>
      <c r="L97" s="14"/>
      <c r="M97" s="14"/>
      <c r="N97" s="20"/>
      <c r="O97" s="20"/>
      <c r="P97" s="20"/>
      <c r="Q97" s="20"/>
      <c r="R97" s="20"/>
      <c r="S97" s="20"/>
      <c r="T97" s="20"/>
      <c r="U97" s="20"/>
    </row>
    <row r="98" spans="1:21" ht="15">
      <c r="A98" s="14"/>
      <c r="B98" s="14"/>
      <c r="C98" s="25"/>
      <c r="D98" s="14"/>
      <c r="E98" s="14"/>
      <c r="F98" s="14"/>
      <c r="G98" s="14"/>
      <c r="H98" s="14"/>
      <c r="I98" s="14"/>
      <c r="J98" s="14"/>
      <c r="K98" s="14"/>
      <c r="L98" s="14"/>
      <c r="M98" s="14"/>
      <c r="N98" s="20"/>
      <c r="O98" s="20"/>
      <c r="P98" s="20"/>
      <c r="Q98" s="20"/>
      <c r="R98" s="20"/>
      <c r="S98" s="20"/>
      <c r="T98" s="20"/>
      <c r="U98" s="20"/>
    </row>
    <row r="99" spans="1:21" ht="15">
      <c r="A99" s="14"/>
      <c r="B99" s="14"/>
      <c r="C99" s="25"/>
      <c r="D99" s="14"/>
      <c r="E99" s="14"/>
      <c r="F99" s="14"/>
      <c r="G99" s="14"/>
      <c r="H99" s="14"/>
      <c r="I99" s="14"/>
      <c r="J99" s="14"/>
      <c r="K99" s="14"/>
      <c r="L99" s="14"/>
      <c r="M99" s="14"/>
      <c r="N99" s="20"/>
      <c r="O99" s="20"/>
      <c r="P99" s="20"/>
      <c r="Q99" s="20"/>
      <c r="R99" s="20"/>
      <c r="S99" s="20"/>
      <c r="T99" s="20"/>
      <c r="U99" s="20"/>
    </row>
    <row r="100" spans="1:21" ht="15">
      <c r="A100" s="14"/>
      <c r="B100" s="14"/>
      <c r="C100" s="25"/>
      <c r="D100" s="14"/>
      <c r="E100" s="14"/>
      <c r="F100" s="14"/>
      <c r="G100" s="14"/>
      <c r="H100" s="14"/>
      <c r="I100" s="14"/>
      <c r="J100" s="14"/>
      <c r="K100" s="14"/>
      <c r="L100" s="14"/>
      <c r="M100" s="14"/>
      <c r="N100" s="20"/>
      <c r="O100" s="20"/>
      <c r="P100" s="20"/>
      <c r="Q100" s="20"/>
      <c r="R100" s="20"/>
      <c r="S100" s="20"/>
      <c r="T100" s="20"/>
      <c r="U100" s="20"/>
    </row>
    <row r="101" spans="1:21" ht="15">
      <c r="A101" s="14"/>
      <c r="B101" s="14"/>
      <c r="C101" s="25"/>
      <c r="D101" s="14"/>
      <c r="E101" s="14"/>
      <c r="F101" s="14"/>
      <c r="G101" s="14"/>
      <c r="H101" s="14"/>
      <c r="I101" s="14"/>
      <c r="J101" s="14"/>
      <c r="K101" s="14"/>
      <c r="L101" s="14"/>
      <c r="M101" s="14"/>
      <c r="N101" s="20"/>
      <c r="O101" s="20"/>
      <c r="P101" s="20"/>
      <c r="Q101" s="20"/>
      <c r="R101" s="20"/>
      <c r="S101" s="20"/>
      <c r="T101" s="20"/>
      <c r="U101" s="20"/>
    </row>
    <row r="102" spans="1:21" ht="15">
      <c r="A102" s="14"/>
      <c r="B102" s="14"/>
      <c r="C102" s="25"/>
      <c r="D102" s="14"/>
      <c r="E102" s="14"/>
      <c r="F102" s="14"/>
      <c r="G102" s="14"/>
      <c r="H102" s="14"/>
      <c r="I102" s="14"/>
      <c r="J102" s="14"/>
      <c r="K102" s="14"/>
      <c r="L102" s="14"/>
      <c r="M102" s="14"/>
      <c r="N102" s="20"/>
      <c r="O102" s="20"/>
      <c r="P102" s="20"/>
      <c r="Q102" s="20"/>
      <c r="R102" s="20"/>
      <c r="S102" s="20"/>
      <c r="T102" s="20"/>
      <c r="U102" s="20"/>
    </row>
    <row r="103" spans="1:21" ht="15">
      <c r="A103" s="14"/>
      <c r="B103" s="14"/>
      <c r="C103" s="25"/>
      <c r="D103" s="14"/>
      <c r="E103" s="14"/>
      <c r="F103" s="14"/>
      <c r="G103" s="14"/>
      <c r="H103" s="14"/>
      <c r="I103" s="14"/>
      <c r="J103" s="14"/>
      <c r="K103" s="14"/>
      <c r="L103" s="14"/>
      <c r="M103" s="14"/>
      <c r="N103" s="20"/>
      <c r="O103" s="20"/>
      <c r="P103" s="20"/>
      <c r="Q103" s="20"/>
      <c r="R103" s="20"/>
      <c r="S103" s="20"/>
      <c r="T103" s="20"/>
      <c r="U103" s="20"/>
    </row>
    <row r="104" spans="1:21" ht="15">
      <c r="A104" s="14"/>
      <c r="B104" s="14"/>
      <c r="C104" s="25"/>
      <c r="D104" s="14"/>
      <c r="E104" s="14"/>
      <c r="F104" s="14"/>
      <c r="G104" s="14"/>
      <c r="H104" s="14"/>
      <c r="I104" s="14"/>
      <c r="J104" s="14"/>
      <c r="K104" s="14"/>
      <c r="L104" s="14"/>
      <c r="M104" s="14"/>
      <c r="N104" s="20"/>
      <c r="O104" s="20"/>
      <c r="P104" s="20"/>
      <c r="Q104" s="20"/>
      <c r="R104" s="20"/>
      <c r="S104" s="20"/>
      <c r="T104" s="20"/>
      <c r="U104" s="20"/>
    </row>
    <row r="105" spans="1:21" ht="15">
      <c r="A105" s="14"/>
      <c r="B105" s="14"/>
      <c r="C105" s="25"/>
      <c r="D105" s="14"/>
      <c r="E105" s="14"/>
      <c r="F105" s="14"/>
      <c r="G105" s="14"/>
      <c r="H105" s="14"/>
      <c r="I105" s="14"/>
      <c r="J105" s="14"/>
      <c r="K105" s="14"/>
      <c r="L105" s="14"/>
      <c r="M105" s="14"/>
      <c r="N105" s="20"/>
      <c r="O105" s="20"/>
      <c r="P105" s="20"/>
      <c r="Q105" s="20"/>
      <c r="R105" s="20"/>
      <c r="S105" s="20"/>
      <c r="T105" s="20"/>
      <c r="U105" s="20"/>
    </row>
    <row r="106" spans="1:21" ht="15">
      <c r="A106" s="14"/>
      <c r="B106" s="14"/>
      <c r="C106" s="25"/>
      <c r="D106" s="14"/>
      <c r="E106" s="14"/>
      <c r="F106" s="14"/>
      <c r="G106" s="14"/>
      <c r="H106" s="14"/>
      <c r="I106" s="14"/>
      <c r="J106" s="14"/>
      <c r="K106" s="14"/>
      <c r="L106" s="14"/>
      <c r="M106" s="14"/>
      <c r="N106" s="20"/>
      <c r="O106" s="20"/>
      <c r="P106" s="20"/>
      <c r="Q106" s="20"/>
      <c r="R106" s="20"/>
      <c r="S106" s="20"/>
      <c r="T106" s="20"/>
      <c r="U106" s="20"/>
    </row>
    <row r="107" spans="1:21" ht="15">
      <c r="A107" s="14"/>
      <c r="B107" s="14"/>
      <c r="C107" s="25"/>
      <c r="D107" s="14"/>
      <c r="E107" s="14"/>
      <c r="F107" s="14"/>
      <c r="G107" s="14"/>
      <c r="H107" s="14"/>
      <c r="I107" s="14"/>
      <c r="J107" s="14"/>
      <c r="K107" s="14"/>
      <c r="L107" s="14"/>
      <c r="M107" s="14"/>
      <c r="N107" s="20"/>
      <c r="O107" s="20"/>
      <c r="P107" s="20"/>
      <c r="Q107" s="20"/>
      <c r="R107" s="20"/>
      <c r="S107" s="20"/>
      <c r="T107" s="20"/>
      <c r="U107" s="20"/>
    </row>
    <row r="108" spans="1:21" ht="15">
      <c r="A108" s="14"/>
      <c r="B108" s="14"/>
      <c r="C108" s="25"/>
      <c r="D108" s="14"/>
      <c r="E108" s="14"/>
      <c r="F108" s="14"/>
      <c r="G108" s="14"/>
      <c r="H108" s="14"/>
      <c r="I108" s="14"/>
      <c r="J108" s="14"/>
      <c r="K108" s="14"/>
      <c r="L108" s="14"/>
      <c r="M108" s="14"/>
      <c r="N108" s="20"/>
      <c r="O108" s="20"/>
      <c r="P108" s="20"/>
      <c r="Q108" s="20"/>
      <c r="R108" s="20"/>
      <c r="S108" s="20"/>
      <c r="T108" s="20"/>
      <c r="U108" s="20"/>
    </row>
    <row r="109" spans="1:21" ht="15">
      <c r="A109" s="14"/>
      <c r="B109" s="14"/>
      <c r="C109" s="25"/>
      <c r="D109" s="14"/>
      <c r="E109" s="14"/>
      <c r="F109" s="14"/>
      <c r="G109" s="14"/>
      <c r="H109" s="14"/>
      <c r="I109" s="14"/>
      <c r="J109" s="14"/>
      <c r="K109" s="14"/>
      <c r="L109" s="14"/>
      <c r="M109" s="14"/>
      <c r="N109" s="20"/>
      <c r="O109" s="20"/>
      <c r="P109" s="20"/>
      <c r="Q109" s="20"/>
      <c r="R109" s="20"/>
      <c r="S109" s="20"/>
      <c r="T109" s="20"/>
      <c r="U109" s="20"/>
    </row>
    <row r="110" spans="1:21" ht="15">
      <c r="A110" s="14"/>
      <c r="B110" s="14"/>
      <c r="C110" s="25"/>
      <c r="D110" s="14"/>
      <c r="E110" s="14"/>
      <c r="F110" s="14"/>
      <c r="G110" s="14"/>
      <c r="H110" s="14"/>
      <c r="I110" s="14"/>
      <c r="J110" s="14"/>
      <c r="K110" s="14"/>
      <c r="L110" s="14"/>
      <c r="M110" s="14"/>
      <c r="N110" s="20"/>
      <c r="O110" s="20"/>
      <c r="P110" s="20"/>
      <c r="Q110" s="20"/>
      <c r="R110" s="20"/>
      <c r="S110" s="20"/>
      <c r="T110" s="20"/>
      <c r="U110" s="20"/>
    </row>
    <row r="111" spans="1:21" ht="15">
      <c r="A111" s="14"/>
      <c r="B111" s="14"/>
      <c r="C111" s="25"/>
      <c r="D111" s="14"/>
      <c r="E111" s="14"/>
      <c r="F111" s="14"/>
      <c r="G111" s="14"/>
      <c r="H111" s="14"/>
      <c r="I111" s="14"/>
      <c r="J111" s="14"/>
      <c r="K111" s="14"/>
      <c r="L111" s="14"/>
      <c r="M111" s="14"/>
      <c r="N111" s="20"/>
      <c r="O111" s="20"/>
      <c r="P111" s="20"/>
      <c r="Q111" s="20"/>
      <c r="R111" s="20"/>
      <c r="S111" s="20"/>
      <c r="T111" s="20"/>
      <c r="U111" s="20"/>
    </row>
    <row r="112" spans="1:21" ht="15">
      <c r="A112" s="14"/>
      <c r="B112" s="14"/>
      <c r="C112" s="25"/>
      <c r="D112" s="14"/>
      <c r="E112" s="14"/>
      <c r="F112" s="14"/>
      <c r="G112" s="14"/>
      <c r="H112" s="14"/>
      <c r="I112" s="14"/>
      <c r="J112" s="14"/>
      <c r="K112" s="14"/>
      <c r="L112" s="14"/>
      <c r="M112" s="14"/>
      <c r="N112" s="20"/>
      <c r="O112" s="20"/>
      <c r="P112" s="20"/>
      <c r="Q112" s="20"/>
      <c r="R112" s="20"/>
      <c r="S112" s="20"/>
      <c r="T112" s="20"/>
      <c r="U112" s="20"/>
    </row>
    <row r="113" spans="1:21" ht="15">
      <c r="A113" s="14"/>
      <c r="B113" s="14"/>
      <c r="C113" s="25"/>
      <c r="D113" s="14"/>
      <c r="E113" s="14"/>
      <c r="F113" s="14"/>
      <c r="G113" s="14"/>
      <c r="H113" s="14"/>
      <c r="I113" s="14"/>
      <c r="J113" s="14"/>
      <c r="K113" s="14"/>
      <c r="L113" s="14"/>
      <c r="M113" s="14"/>
      <c r="N113" s="20"/>
      <c r="O113" s="20"/>
      <c r="P113" s="20"/>
      <c r="Q113" s="20"/>
      <c r="R113" s="20"/>
      <c r="S113" s="20"/>
      <c r="T113" s="20"/>
      <c r="U113" s="20"/>
    </row>
    <row r="114" spans="1:21" ht="15">
      <c r="A114" s="14"/>
      <c r="B114" s="14"/>
      <c r="C114" s="25"/>
      <c r="D114" s="14"/>
      <c r="E114" s="14"/>
      <c r="F114" s="14"/>
      <c r="G114" s="14"/>
      <c r="H114" s="14"/>
      <c r="I114" s="14"/>
      <c r="J114" s="14"/>
      <c r="K114" s="14"/>
      <c r="L114" s="14"/>
      <c r="M114" s="14"/>
      <c r="N114" s="20"/>
      <c r="O114" s="20"/>
      <c r="P114" s="20"/>
      <c r="Q114" s="20"/>
      <c r="R114" s="20"/>
      <c r="S114" s="20"/>
      <c r="T114" s="20"/>
      <c r="U114" s="20"/>
    </row>
    <row r="115" spans="1:21" ht="15">
      <c r="A115" s="14"/>
      <c r="B115" s="14"/>
      <c r="C115" s="25"/>
      <c r="D115" s="14"/>
      <c r="E115" s="14"/>
      <c r="F115" s="14"/>
      <c r="G115" s="14"/>
      <c r="H115" s="14"/>
      <c r="I115" s="14"/>
      <c r="J115" s="14"/>
      <c r="K115" s="14"/>
      <c r="L115" s="14"/>
      <c r="M115" s="14"/>
      <c r="N115" s="20"/>
      <c r="O115" s="20"/>
      <c r="P115" s="20"/>
      <c r="Q115" s="20"/>
      <c r="R115" s="20"/>
      <c r="S115" s="20"/>
      <c r="T115" s="20"/>
      <c r="U115" s="20"/>
    </row>
    <row r="116" spans="1:21" ht="15">
      <c r="A116" s="14"/>
      <c r="B116" s="14"/>
      <c r="C116" s="25"/>
      <c r="D116" s="14"/>
      <c r="E116" s="14"/>
      <c r="F116" s="14"/>
      <c r="G116" s="14"/>
      <c r="H116" s="14"/>
      <c r="I116" s="14"/>
      <c r="J116" s="14"/>
      <c r="K116" s="14"/>
      <c r="L116" s="14"/>
      <c r="M116" s="14"/>
      <c r="N116" s="20"/>
      <c r="O116" s="20"/>
      <c r="P116" s="20"/>
      <c r="Q116" s="20"/>
      <c r="R116" s="20"/>
      <c r="S116" s="20"/>
      <c r="T116" s="20"/>
      <c r="U116" s="20"/>
    </row>
    <row r="117" spans="1:21" ht="15">
      <c r="A117" s="14"/>
      <c r="B117" s="14"/>
      <c r="C117" s="25"/>
      <c r="D117" s="14"/>
      <c r="E117" s="14"/>
      <c r="F117" s="14"/>
      <c r="G117" s="14"/>
      <c r="H117" s="14"/>
      <c r="I117" s="14"/>
      <c r="J117" s="14"/>
      <c r="K117" s="14"/>
      <c r="L117" s="14"/>
      <c r="M117" s="14"/>
      <c r="N117" s="20"/>
      <c r="O117" s="20"/>
      <c r="P117" s="20"/>
      <c r="Q117" s="20"/>
      <c r="R117" s="20"/>
      <c r="S117" s="20"/>
      <c r="T117" s="20"/>
      <c r="U117" s="20"/>
    </row>
    <row r="118" spans="1:21" ht="15">
      <c r="A118" s="14"/>
      <c r="B118" s="14"/>
      <c r="C118" s="25"/>
      <c r="D118" s="14"/>
      <c r="E118" s="14"/>
      <c r="F118" s="14"/>
      <c r="G118" s="14"/>
      <c r="H118" s="14"/>
      <c r="I118" s="14"/>
      <c r="J118" s="14"/>
      <c r="K118" s="14"/>
      <c r="L118" s="14"/>
      <c r="M118" s="14"/>
      <c r="N118" s="20"/>
      <c r="O118" s="20"/>
      <c r="P118" s="20"/>
      <c r="Q118" s="20"/>
      <c r="R118" s="20"/>
      <c r="S118" s="20"/>
      <c r="T118" s="20"/>
      <c r="U118" s="20"/>
    </row>
    <row r="119" spans="1:21" ht="15">
      <c r="A119" s="14"/>
      <c r="B119" s="14"/>
      <c r="C119" s="25"/>
      <c r="D119" s="14"/>
      <c r="E119" s="14"/>
      <c r="F119" s="14"/>
      <c r="G119" s="14"/>
      <c r="H119" s="14"/>
      <c r="I119" s="14"/>
      <c r="J119" s="14"/>
      <c r="K119" s="14"/>
      <c r="L119" s="14"/>
      <c r="M119" s="14"/>
      <c r="N119" s="20"/>
      <c r="O119" s="20"/>
      <c r="P119" s="20"/>
      <c r="Q119" s="20"/>
      <c r="R119" s="20"/>
      <c r="S119" s="20"/>
      <c r="T119" s="20"/>
      <c r="U119" s="20"/>
    </row>
    <row r="120" spans="1:21" ht="15">
      <c r="A120" s="14"/>
      <c r="B120" s="14"/>
      <c r="C120" s="25"/>
      <c r="D120" s="14"/>
      <c r="E120" s="14"/>
      <c r="F120" s="14"/>
      <c r="G120" s="14"/>
      <c r="H120" s="14"/>
      <c r="I120" s="14"/>
      <c r="J120" s="14"/>
      <c r="K120" s="14"/>
      <c r="L120" s="14"/>
      <c r="M120" s="14"/>
      <c r="N120" s="20"/>
      <c r="O120" s="20"/>
      <c r="P120" s="20"/>
      <c r="Q120" s="20"/>
      <c r="R120" s="20"/>
      <c r="S120" s="20"/>
      <c r="T120" s="20"/>
      <c r="U120" s="20"/>
    </row>
    <row r="121" spans="1:21" ht="15">
      <c r="A121" s="14"/>
      <c r="B121" s="14"/>
      <c r="C121" s="25"/>
      <c r="D121" s="14"/>
      <c r="E121" s="14"/>
      <c r="F121" s="14"/>
      <c r="G121" s="14"/>
      <c r="H121" s="14"/>
      <c r="I121" s="14"/>
      <c r="J121" s="14"/>
      <c r="K121" s="14"/>
      <c r="L121" s="14"/>
      <c r="M121" s="14"/>
      <c r="N121" s="20"/>
      <c r="O121" s="20"/>
      <c r="P121" s="20"/>
      <c r="Q121" s="20"/>
      <c r="R121" s="20"/>
      <c r="S121" s="20"/>
      <c r="T121" s="20"/>
      <c r="U121" s="20"/>
    </row>
    <row r="122" spans="1:21" ht="15">
      <c r="A122" s="14"/>
      <c r="B122" s="14"/>
      <c r="C122" s="25"/>
      <c r="D122" s="14"/>
      <c r="E122" s="14"/>
      <c r="F122" s="14"/>
      <c r="G122" s="14"/>
      <c r="H122" s="14"/>
      <c r="I122" s="14"/>
      <c r="J122" s="14"/>
      <c r="K122" s="14"/>
      <c r="L122" s="14"/>
      <c r="M122" s="14"/>
      <c r="N122" s="20"/>
      <c r="O122" s="20"/>
      <c r="P122" s="20"/>
      <c r="Q122" s="20"/>
      <c r="R122" s="20"/>
      <c r="S122" s="20"/>
      <c r="T122" s="20"/>
      <c r="U122" s="20"/>
    </row>
    <row r="123" spans="1:21" ht="15">
      <c r="A123" s="14"/>
      <c r="B123" s="14"/>
      <c r="C123" s="25"/>
      <c r="D123" s="14"/>
      <c r="E123" s="14"/>
      <c r="F123" s="14"/>
      <c r="G123" s="14"/>
      <c r="H123" s="14"/>
      <c r="I123" s="14"/>
      <c r="J123" s="14"/>
      <c r="K123" s="14"/>
      <c r="L123" s="14"/>
      <c r="M123" s="14"/>
      <c r="N123" s="20"/>
      <c r="O123" s="20"/>
      <c r="P123" s="20"/>
      <c r="Q123" s="20"/>
      <c r="R123" s="20"/>
      <c r="S123" s="20"/>
      <c r="T123" s="20"/>
      <c r="U123" s="20"/>
    </row>
    <row r="124" spans="1:21" ht="15">
      <c r="A124" s="14"/>
      <c r="B124" s="14"/>
      <c r="C124" s="25"/>
      <c r="D124" s="14"/>
      <c r="E124" s="14"/>
      <c r="F124" s="14"/>
      <c r="G124" s="14"/>
      <c r="H124" s="14"/>
      <c r="I124" s="14"/>
      <c r="J124" s="14"/>
      <c r="K124" s="14"/>
      <c r="L124" s="14"/>
      <c r="M124" s="14"/>
      <c r="N124" s="20"/>
      <c r="O124" s="20"/>
      <c r="P124" s="20"/>
      <c r="Q124" s="20"/>
      <c r="R124" s="20"/>
      <c r="S124" s="20"/>
      <c r="T124" s="20"/>
      <c r="U124" s="20"/>
    </row>
    <row r="125" spans="1:21" ht="15">
      <c r="A125" s="14"/>
      <c r="B125" s="14"/>
      <c r="C125" s="25"/>
      <c r="D125" s="14"/>
      <c r="E125" s="14"/>
      <c r="F125" s="14"/>
      <c r="G125" s="14"/>
      <c r="H125" s="14"/>
      <c r="I125" s="14"/>
      <c r="J125" s="14"/>
      <c r="K125" s="14"/>
      <c r="L125" s="14"/>
      <c r="M125" s="14"/>
      <c r="N125" s="20"/>
      <c r="O125" s="20"/>
      <c r="P125" s="20"/>
      <c r="Q125" s="20"/>
      <c r="R125" s="20"/>
      <c r="S125" s="20"/>
      <c r="T125" s="20"/>
      <c r="U125" s="20"/>
    </row>
    <row r="126" spans="1:21" ht="15">
      <c r="A126" s="14"/>
      <c r="B126" s="14"/>
      <c r="C126" s="25"/>
      <c r="D126" s="14"/>
      <c r="E126" s="14"/>
      <c r="F126" s="14"/>
      <c r="G126" s="14"/>
      <c r="H126" s="14"/>
      <c r="I126" s="14"/>
      <c r="J126" s="14"/>
      <c r="K126" s="14"/>
      <c r="L126" s="14"/>
      <c r="M126" s="14"/>
      <c r="N126" s="20"/>
      <c r="O126" s="20"/>
      <c r="P126" s="20"/>
      <c r="Q126" s="20"/>
      <c r="R126" s="20"/>
      <c r="S126" s="20"/>
      <c r="T126" s="20"/>
      <c r="U126" s="20"/>
    </row>
    <row r="127" spans="1:21" ht="15">
      <c r="A127" s="14"/>
      <c r="B127" s="14"/>
      <c r="C127" s="25"/>
      <c r="D127" s="14"/>
      <c r="E127" s="14"/>
      <c r="F127" s="14"/>
      <c r="G127" s="14"/>
      <c r="H127" s="14"/>
      <c r="I127" s="14"/>
      <c r="J127" s="14"/>
      <c r="K127" s="14"/>
      <c r="L127" s="14"/>
      <c r="M127" s="14"/>
      <c r="N127" s="20"/>
      <c r="O127" s="20"/>
      <c r="P127" s="20"/>
      <c r="Q127" s="20"/>
      <c r="R127" s="20"/>
      <c r="S127" s="20"/>
      <c r="T127" s="20"/>
      <c r="U127" s="20"/>
    </row>
    <row r="128" spans="1:21" ht="15">
      <c r="A128" s="14"/>
      <c r="B128" s="14"/>
      <c r="C128" s="25"/>
      <c r="D128" s="14"/>
      <c r="E128" s="14"/>
      <c r="F128" s="14"/>
      <c r="G128" s="14"/>
      <c r="H128" s="14"/>
      <c r="I128" s="14"/>
      <c r="J128" s="14"/>
      <c r="K128" s="14"/>
      <c r="L128" s="14"/>
      <c r="M128" s="14"/>
      <c r="N128" s="20"/>
      <c r="O128" s="20"/>
      <c r="P128" s="20"/>
      <c r="Q128" s="20"/>
      <c r="R128" s="20"/>
      <c r="S128" s="20"/>
      <c r="T128" s="20"/>
      <c r="U128" s="20"/>
    </row>
    <row r="129" spans="1:21" ht="15">
      <c r="A129" s="14"/>
      <c r="B129" s="14"/>
      <c r="C129" s="25"/>
      <c r="D129" s="14"/>
      <c r="E129" s="14"/>
      <c r="F129" s="14"/>
      <c r="G129" s="14"/>
      <c r="H129" s="14"/>
      <c r="I129" s="14"/>
      <c r="J129" s="14"/>
      <c r="K129" s="14"/>
      <c r="L129" s="14"/>
      <c r="M129" s="14"/>
      <c r="N129" s="20"/>
      <c r="O129" s="20"/>
      <c r="P129" s="20"/>
      <c r="Q129" s="20"/>
      <c r="R129" s="20"/>
      <c r="S129" s="20"/>
      <c r="T129" s="20"/>
      <c r="U129" s="20"/>
    </row>
    <row r="130" spans="1:21" ht="15">
      <c r="A130" s="14"/>
      <c r="B130" s="14"/>
      <c r="C130" s="25"/>
      <c r="D130" s="14"/>
      <c r="E130" s="14"/>
      <c r="F130" s="14"/>
      <c r="G130" s="14"/>
      <c r="H130" s="14"/>
      <c r="I130" s="14"/>
      <c r="J130" s="14"/>
      <c r="K130" s="14"/>
      <c r="L130" s="14"/>
      <c r="M130" s="14"/>
      <c r="N130" s="20"/>
      <c r="O130" s="20"/>
      <c r="P130" s="20"/>
      <c r="Q130" s="20"/>
      <c r="R130" s="20"/>
      <c r="S130" s="20"/>
      <c r="T130" s="20"/>
      <c r="U130" s="20"/>
    </row>
    <row r="131" spans="1:21" ht="15">
      <c r="A131" s="14"/>
      <c r="B131" s="14"/>
      <c r="C131" s="25"/>
      <c r="D131" s="14"/>
      <c r="E131" s="14"/>
      <c r="F131" s="14"/>
      <c r="G131" s="14"/>
      <c r="H131" s="14"/>
      <c r="I131" s="14"/>
      <c r="J131" s="14"/>
      <c r="K131" s="14"/>
      <c r="L131" s="14"/>
      <c r="M131" s="14"/>
      <c r="N131" s="20"/>
      <c r="O131" s="20"/>
      <c r="P131" s="20"/>
      <c r="Q131" s="20"/>
      <c r="R131" s="20"/>
      <c r="S131" s="20"/>
      <c r="T131" s="20"/>
      <c r="U131" s="20"/>
    </row>
    <row r="132" spans="1:21" ht="15">
      <c r="A132" s="14"/>
      <c r="B132" s="14"/>
      <c r="C132" s="25"/>
      <c r="D132" s="14"/>
      <c r="E132" s="14"/>
      <c r="F132" s="14"/>
      <c r="G132" s="14"/>
      <c r="H132" s="14"/>
      <c r="I132" s="14"/>
      <c r="J132" s="14"/>
      <c r="K132" s="14"/>
      <c r="L132" s="14"/>
      <c r="M132" s="14"/>
      <c r="N132" s="20"/>
      <c r="O132" s="20"/>
      <c r="P132" s="20"/>
      <c r="Q132" s="20"/>
      <c r="R132" s="20"/>
      <c r="S132" s="20"/>
      <c r="T132" s="20"/>
      <c r="U132" s="20"/>
    </row>
    <row r="133" spans="1:21" ht="15">
      <c r="A133" s="14"/>
      <c r="B133" s="14"/>
      <c r="C133" s="25"/>
      <c r="D133" s="14"/>
      <c r="E133" s="14"/>
      <c r="F133" s="14"/>
      <c r="G133" s="14"/>
      <c r="H133" s="14"/>
      <c r="I133" s="14"/>
      <c r="J133" s="14"/>
      <c r="K133" s="14"/>
      <c r="L133" s="14"/>
      <c r="M133" s="14"/>
      <c r="N133" s="20"/>
      <c r="O133" s="20"/>
      <c r="P133" s="20"/>
      <c r="Q133" s="20"/>
      <c r="R133" s="20"/>
      <c r="S133" s="20"/>
      <c r="T133" s="20"/>
      <c r="U133" s="20"/>
    </row>
    <row r="134" spans="1:21" ht="15">
      <c r="A134" s="14"/>
      <c r="B134" s="14"/>
      <c r="C134" s="25"/>
      <c r="D134" s="14"/>
      <c r="E134" s="14"/>
      <c r="F134" s="14"/>
      <c r="G134" s="14"/>
      <c r="H134" s="14"/>
      <c r="I134" s="14"/>
      <c r="J134" s="14"/>
      <c r="K134" s="14"/>
      <c r="L134" s="14"/>
      <c r="M134" s="14"/>
      <c r="N134" s="20"/>
      <c r="O134" s="20"/>
      <c r="P134" s="20"/>
      <c r="Q134" s="20"/>
      <c r="R134" s="20"/>
      <c r="S134" s="20"/>
      <c r="T134" s="20"/>
      <c r="U134" s="20"/>
    </row>
    <row r="135" spans="1:21" ht="15">
      <c r="A135" s="14"/>
      <c r="B135" s="14"/>
      <c r="C135" s="25"/>
      <c r="D135" s="14"/>
      <c r="E135" s="14"/>
      <c r="F135" s="14"/>
      <c r="G135" s="14"/>
      <c r="H135" s="14"/>
      <c r="I135" s="14"/>
      <c r="J135" s="14"/>
      <c r="K135" s="14"/>
      <c r="L135" s="14"/>
      <c r="M135" s="14"/>
      <c r="N135" s="20"/>
      <c r="O135" s="20"/>
      <c r="P135" s="20"/>
      <c r="Q135" s="20"/>
      <c r="R135" s="20"/>
      <c r="S135" s="20"/>
      <c r="T135" s="20"/>
      <c r="U135" s="20"/>
    </row>
    <row r="136" spans="1:21" ht="15">
      <c r="A136" s="14"/>
      <c r="B136" s="14"/>
      <c r="C136" s="25"/>
      <c r="D136" s="14"/>
      <c r="E136" s="14"/>
      <c r="F136" s="14"/>
      <c r="G136" s="14"/>
      <c r="H136" s="14"/>
      <c r="I136" s="14"/>
      <c r="J136" s="14"/>
      <c r="K136" s="14"/>
      <c r="L136" s="14"/>
      <c r="M136" s="14"/>
      <c r="N136" s="20"/>
      <c r="O136" s="20"/>
      <c r="P136" s="20"/>
      <c r="Q136" s="20"/>
      <c r="R136" s="20"/>
      <c r="S136" s="20"/>
      <c r="T136" s="20"/>
      <c r="U136" s="20"/>
    </row>
    <row r="137" spans="1:21" ht="15">
      <c r="A137" s="14"/>
      <c r="B137" s="14"/>
      <c r="C137" s="25"/>
      <c r="D137" s="14"/>
      <c r="E137" s="14"/>
      <c r="F137" s="14"/>
      <c r="G137" s="14"/>
      <c r="H137" s="14"/>
      <c r="I137" s="14"/>
      <c r="J137" s="14"/>
      <c r="K137" s="14"/>
      <c r="L137" s="14"/>
      <c r="M137" s="14"/>
      <c r="N137" s="20"/>
      <c r="O137" s="20"/>
      <c r="P137" s="20"/>
      <c r="Q137" s="20"/>
      <c r="R137" s="20"/>
      <c r="S137" s="20"/>
      <c r="T137" s="20"/>
      <c r="U137" s="20"/>
    </row>
    <row r="138" spans="1:21" ht="15">
      <c r="A138" s="14"/>
      <c r="B138" s="14"/>
      <c r="C138" s="25"/>
      <c r="D138" s="14"/>
      <c r="E138" s="14"/>
      <c r="F138" s="14"/>
      <c r="G138" s="14"/>
      <c r="H138" s="14"/>
      <c r="I138" s="14"/>
      <c r="J138" s="14"/>
      <c r="K138" s="14"/>
      <c r="L138" s="14"/>
      <c r="M138" s="14"/>
      <c r="N138" s="20"/>
      <c r="O138" s="20"/>
      <c r="P138" s="20"/>
      <c r="Q138" s="20"/>
      <c r="R138" s="20"/>
      <c r="S138" s="20"/>
      <c r="T138" s="20"/>
      <c r="U138" s="20"/>
    </row>
    <row r="139" spans="1:21" ht="15">
      <c r="A139" s="14"/>
      <c r="B139" s="14"/>
      <c r="C139" s="25"/>
      <c r="D139" s="14"/>
      <c r="E139" s="14"/>
      <c r="F139" s="14"/>
      <c r="G139" s="14"/>
      <c r="H139" s="14"/>
      <c r="I139" s="14"/>
      <c r="J139" s="14"/>
      <c r="K139" s="14"/>
      <c r="L139" s="14"/>
      <c r="M139" s="14"/>
      <c r="N139" s="20"/>
      <c r="O139" s="20"/>
      <c r="P139" s="20"/>
      <c r="Q139" s="20"/>
      <c r="R139" s="20"/>
      <c r="S139" s="20"/>
      <c r="T139" s="20"/>
      <c r="U139" s="20"/>
    </row>
    <row r="140" spans="1:21" ht="15">
      <c r="A140" s="14"/>
      <c r="B140" s="14"/>
      <c r="C140" s="25"/>
      <c r="D140" s="14"/>
      <c r="E140" s="14"/>
      <c r="F140" s="14"/>
      <c r="G140" s="14"/>
      <c r="H140" s="14"/>
      <c r="I140" s="14"/>
      <c r="J140" s="14"/>
      <c r="K140" s="14"/>
      <c r="L140" s="14"/>
      <c r="M140" s="14"/>
      <c r="N140" s="20"/>
      <c r="O140" s="20"/>
      <c r="P140" s="20"/>
      <c r="Q140" s="20"/>
      <c r="R140" s="20"/>
      <c r="S140" s="20"/>
      <c r="T140" s="20"/>
      <c r="U140" s="20"/>
    </row>
    <row r="141" spans="1:21" ht="15">
      <c r="A141" s="14"/>
      <c r="B141" s="14"/>
      <c r="C141" s="25"/>
      <c r="D141" s="14"/>
      <c r="E141" s="14"/>
      <c r="F141" s="14"/>
      <c r="G141" s="14"/>
      <c r="H141" s="14"/>
      <c r="I141" s="14"/>
      <c r="J141" s="14"/>
      <c r="K141" s="14"/>
      <c r="L141" s="14"/>
      <c r="M141" s="14"/>
      <c r="N141" s="20"/>
      <c r="O141" s="20"/>
      <c r="P141" s="20"/>
      <c r="Q141" s="20"/>
      <c r="R141" s="20"/>
      <c r="S141" s="20"/>
      <c r="T141" s="20"/>
      <c r="U141" s="20"/>
    </row>
    <row r="142" spans="1:21" ht="15">
      <c r="A142" s="14"/>
      <c r="B142" s="14"/>
      <c r="C142" s="25"/>
      <c r="D142" s="14"/>
      <c r="E142" s="14"/>
      <c r="F142" s="14"/>
      <c r="G142" s="14"/>
      <c r="H142" s="14"/>
      <c r="I142" s="14"/>
      <c r="J142" s="14"/>
      <c r="K142" s="14"/>
      <c r="L142" s="14"/>
      <c r="M142" s="14"/>
      <c r="N142" s="20"/>
      <c r="O142" s="20"/>
      <c r="P142" s="20"/>
      <c r="Q142" s="20"/>
      <c r="R142" s="20"/>
      <c r="S142" s="20"/>
      <c r="T142" s="20"/>
      <c r="U142" s="20"/>
    </row>
    <row r="143" spans="1:21" ht="15">
      <c r="A143" s="14"/>
      <c r="B143" s="14"/>
      <c r="C143" s="25"/>
      <c r="D143" s="14"/>
      <c r="E143" s="14"/>
      <c r="F143" s="14"/>
      <c r="G143" s="14"/>
      <c r="H143" s="14"/>
      <c r="I143" s="14"/>
      <c r="J143" s="14"/>
      <c r="K143" s="14"/>
      <c r="L143" s="14"/>
      <c r="M143" s="14"/>
      <c r="N143" s="20"/>
      <c r="O143" s="20"/>
      <c r="P143" s="20"/>
      <c r="Q143" s="20"/>
      <c r="R143" s="20"/>
      <c r="S143" s="20"/>
      <c r="T143" s="20"/>
      <c r="U143" s="20"/>
    </row>
    <row r="144" spans="3:14" ht="15">
      <c r="C144" s="25"/>
      <c r="D144" s="14"/>
      <c r="E144" s="14"/>
      <c r="F144" s="14"/>
      <c r="G144" s="14"/>
      <c r="H144" s="14"/>
      <c r="I144" s="14"/>
      <c r="J144" s="14"/>
      <c r="K144" s="14"/>
      <c r="L144" s="14"/>
      <c r="M144" s="14"/>
      <c r="N144" s="20"/>
    </row>
    <row r="145" spans="3:14" ht="15">
      <c r="C145" s="25"/>
      <c r="D145" s="14"/>
      <c r="E145" s="14"/>
      <c r="F145" s="14"/>
      <c r="G145" s="14"/>
      <c r="H145" s="14"/>
      <c r="I145" s="14"/>
      <c r="J145" s="14"/>
      <c r="K145" s="14"/>
      <c r="L145" s="14"/>
      <c r="M145" s="14"/>
      <c r="N145" s="20"/>
    </row>
    <row r="146" spans="3:14" ht="15">
      <c r="C146" s="25"/>
      <c r="D146" s="14"/>
      <c r="E146" s="14"/>
      <c r="F146" s="14"/>
      <c r="G146" s="14"/>
      <c r="H146" s="14"/>
      <c r="I146" s="14"/>
      <c r="J146" s="14"/>
      <c r="K146" s="14"/>
      <c r="L146" s="14"/>
      <c r="M146" s="14"/>
      <c r="N146" s="20"/>
    </row>
    <row r="147" spans="3:14" ht="15">
      <c r="C147" s="25"/>
      <c r="D147" s="14"/>
      <c r="E147" s="14"/>
      <c r="F147" s="14"/>
      <c r="G147" s="14"/>
      <c r="H147" s="14"/>
      <c r="I147" s="14"/>
      <c r="J147" s="14"/>
      <c r="K147" s="14"/>
      <c r="L147" s="14"/>
      <c r="M147" s="14"/>
      <c r="N147" s="20"/>
    </row>
  </sheetData>
  <mergeCells count="193">
    <mergeCell ref="V14:V15"/>
    <mergeCell ref="U50:U51"/>
    <mergeCell ref="V50:V51"/>
    <mergeCell ref="C52:C53"/>
    <mergeCell ref="D52:D53"/>
    <mergeCell ref="E52:E53"/>
    <mergeCell ref="U52:U53"/>
    <mergeCell ref="V52:V53"/>
    <mergeCell ref="C50:C51"/>
    <mergeCell ref="D50:D51"/>
    <mergeCell ref="D14:D15"/>
    <mergeCell ref="E14:E15"/>
    <mergeCell ref="C14:C15"/>
    <mergeCell ref="T8:T15"/>
    <mergeCell ref="U14:U15"/>
    <mergeCell ref="C10:C11"/>
    <mergeCell ref="D10:D11"/>
    <mergeCell ref="E10:E11"/>
    <mergeCell ref="U10:U11"/>
    <mergeCell ref="V40:V41"/>
    <mergeCell ref="V44:V45"/>
    <mergeCell ref="V72:V73"/>
    <mergeCell ref="U66:U67"/>
    <mergeCell ref="V66:V67"/>
    <mergeCell ref="U58:U59"/>
    <mergeCell ref="V56:V57"/>
    <mergeCell ref="V58:V59"/>
    <mergeCell ref="U46:U47"/>
    <mergeCell ref="V38:V39"/>
    <mergeCell ref="V30:V31"/>
    <mergeCell ref="V68:V69"/>
    <mergeCell ref="V70:V71"/>
    <mergeCell ref="V36:V37"/>
    <mergeCell ref="V64:V65"/>
    <mergeCell ref="V46:V47"/>
    <mergeCell ref="T68:T73"/>
    <mergeCell ref="E58:E59"/>
    <mergeCell ref="A74:S74"/>
    <mergeCell ref="U68:U69"/>
    <mergeCell ref="C70:C71"/>
    <mergeCell ref="D70:D71"/>
    <mergeCell ref="E70:E71"/>
    <mergeCell ref="U70:U71"/>
    <mergeCell ref="A50:A73"/>
    <mergeCell ref="B68:B73"/>
    <mergeCell ref="C68:C69"/>
    <mergeCell ref="D68:D69"/>
    <mergeCell ref="C56:C57"/>
    <mergeCell ref="U56:U57"/>
    <mergeCell ref="T50:T67"/>
    <mergeCell ref="C54:C55"/>
    <mergeCell ref="D54:D55"/>
    <mergeCell ref="E54:E55"/>
    <mergeCell ref="C58:C59"/>
    <mergeCell ref="D58:D59"/>
    <mergeCell ref="U64:U65"/>
    <mergeCell ref="E56:E57"/>
    <mergeCell ref="U72:U73"/>
    <mergeCell ref="B50:B67"/>
    <mergeCell ref="C72:C73"/>
    <mergeCell ref="D72:D73"/>
    <mergeCell ref="E72:E73"/>
    <mergeCell ref="C64:C65"/>
    <mergeCell ref="D64:D65"/>
    <mergeCell ref="E64:E65"/>
    <mergeCell ref="D66:D67"/>
    <mergeCell ref="E66:E67"/>
    <mergeCell ref="D56:D57"/>
    <mergeCell ref="C62:C63"/>
    <mergeCell ref="D62:D63"/>
    <mergeCell ref="E62:E63"/>
    <mergeCell ref="E50:E51"/>
    <mergeCell ref="C66:C67"/>
    <mergeCell ref="E68:E69"/>
    <mergeCell ref="U54:U55"/>
    <mergeCell ref="V54:V55"/>
    <mergeCell ref="V60:V61"/>
    <mergeCell ref="U62:U63"/>
    <mergeCell ref="V62:V63"/>
    <mergeCell ref="C60:C61"/>
    <mergeCell ref="D60:D61"/>
    <mergeCell ref="E60:E61"/>
    <mergeCell ref="U60:U61"/>
    <mergeCell ref="V42:V43"/>
    <mergeCell ref="C44:C45"/>
    <mergeCell ref="D44:D45"/>
    <mergeCell ref="E44:E45"/>
    <mergeCell ref="U44:U45"/>
    <mergeCell ref="C48:C49"/>
    <mergeCell ref="D48:D49"/>
    <mergeCell ref="E48:E49"/>
    <mergeCell ref="U48:U49"/>
    <mergeCell ref="V48:V49"/>
    <mergeCell ref="U38:U39"/>
    <mergeCell ref="A38:A49"/>
    <mergeCell ref="B38:B49"/>
    <mergeCell ref="C38:C39"/>
    <mergeCell ref="D38:D39"/>
    <mergeCell ref="E38:E39"/>
    <mergeCell ref="T38:T49"/>
    <mergeCell ref="C42:C43"/>
    <mergeCell ref="D42:D43"/>
    <mergeCell ref="E42:E43"/>
    <mergeCell ref="C46:C47"/>
    <mergeCell ref="D46:D47"/>
    <mergeCell ref="E46:E47"/>
    <mergeCell ref="C40:C41"/>
    <mergeCell ref="D40:D41"/>
    <mergeCell ref="E40:E41"/>
    <mergeCell ref="U40:U41"/>
    <mergeCell ref="U42:U43"/>
    <mergeCell ref="V26:V27"/>
    <mergeCell ref="V18:V19"/>
    <mergeCell ref="V24:V25"/>
    <mergeCell ref="V20:V21"/>
    <mergeCell ref="V22:V23"/>
    <mergeCell ref="T16:T27"/>
    <mergeCell ref="U16:U17"/>
    <mergeCell ref="C34:C35"/>
    <mergeCell ref="D34:D35"/>
    <mergeCell ref="E34:E35"/>
    <mergeCell ref="U34:U35"/>
    <mergeCell ref="V28:V29"/>
    <mergeCell ref="V32:V33"/>
    <mergeCell ref="V34:V35"/>
    <mergeCell ref="B16:B27"/>
    <mergeCell ref="E24:E25"/>
    <mergeCell ref="U24:U25"/>
    <mergeCell ref="U28:U29"/>
    <mergeCell ref="C32:C33"/>
    <mergeCell ref="D32:D33"/>
    <mergeCell ref="E32:E33"/>
    <mergeCell ref="U32:U33"/>
    <mergeCell ref="D28:D29"/>
    <mergeCell ref="C26:C27"/>
    <mergeCell ref="D26:D27"/>
    <mergeCell ref="E26:E27"/>
    <mergeCell ref="U26:U27"/>
    <mergeCell ref="U22:U23"/>
    <mergeCell ref="U18:U19"/>
    <mergeCell ref="C20:C21"/>
    <mergeCell ref="D20:D21"/>
    <mergeCell ref="E20:E21"/>
    <mergeCell ref="U20:U21"/>
    <mergeCell ref="C30:C31"/>
    <mergeCell ref="D30:D31"/>
    <mergeCell ref="E30:E31"/>
    <mergeCell ref="U30:U31"/>
    <mergeCell ref="E28:E29"/>
    <mergeCell ref="T28:T37"/>
    <mergeCell ref="C24:C25"/>
    <mergeCell ref="D24:D25"/>
    <mergeCell ref="C36:C37"/>
    <mergeCell ref="D36:D37"/>
    <mergeCell ref="E36:E37"/>
    <mergeCell ref="U36:U37"/>
    <mergeCell ref="B8:B15"/>
    <mergeCell ref="A8:A37"/>
    <mergeCell ref="C8:C9"/>
    <mergeCell ref="A1:B4"/>
    <mergeCell ref="C1:V1"/>
    <mergeCell ref="C2:V2"/>
    <mergeCell ref="D3:V3"/>
    <mergeCell ref="D4:V4"/>
    <mergeCell ref="A6:A7"/>
    <mergeCell ref="B6:B7"/>
    <mergeCell ref="C6:C7"/>
    <mergeCell ref="C16:C17"/>
    <mergeCell ref="D16:D17"/>
    <mergeCell ref="E16:E17"/>
    <mergeCell ref="C22:C23"/>
    <mergeCell ref="D22:D23"/>
    <mergeCell ref="E22:E23"/>
    <mergeCell ref="C18:C19"/>
    <mergeCell ref="D18:D19"/>
    <mergeCell ref="E18:E19"/>
    <mergeCell ref="V12:V13"/>
    <mergeCell ref="V16:V17"/>
    <mergeCell ref="B28:B37"/>
    <mergeCell ref="C28:C29"/>
    <mergeCell ref="V10:V11"/>
    <mergeCell ref="C12:C13"/>
    <mergeCell ref="D6:E6"/>
    <mergeCell ref="F6:S6"/>
    <mergeCell ref="T6:U6"/>
    <mergeCell ref="V6:V7"/>
    <mergeCell ref="D8:D9"/>
    <mergeCell ref="E8:E9"/>
    <mergeCell ref="U8:U9"/>
    <mergeCell ref="V8:V9"/>
    <mergeCell ref="D12:D13"/>
    <mergeCell ref="E12:E13"/>
    <mergeCell ref="U12:U13"/>
  </mergeCells>
  <printOptions horizontalCentered="1"/>
  <pageMargins left="0" right="0" top="0.5511811023622047" bottom="0" header="0.31496062992125984" footer="0"/>
  <pageSetup fitToHeight="1" fitToWidth="1" horizontalDpi="600" verticalDpi="600" orientation="landscape" scale="24" r:id="rId3"/>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JIMMY.SALINAS</dc:creator>
  <cp:keywords/>
  <dc:description/>
  <cp:lastModifiedBy>ANGELICA.ORTIZ</cp:lastModifiedBy>
  <cp:lastPrinted>2017-01-05T23:23:43Z</cp:lastPrinted>
  <dcterms:created xsi:type="dcterms:W3CDTF">2010-03-25T16:40:43Z</dcterms:created>
  <dcterms:modified xsi:type="dcterms:W3CDTF">2017-08-14T16:14:23Z</dcterms:modified>
  <cp:category/>
  <cp:version/>
  <cp:contentType/>
  <cp:contentStatus/>
</cp:coreProperties>
</file>