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0" yWindow="945" windowWidth="20490" windowHeight="10575" tabRatio="373" activeTab="0"/>
  </bookViews>
  <sheets>
    <sheet name="GESTIÓN" sheetId="5" r:id="rId1"/>
    <sheet name="INVERSIÓN" sheetId="6" r:id="rId2"/>
    <sheet name="ACTIVIDADES " sheetId="15" r:id="rId3"/>
    <sheet name="TERRITORIALIZACIÓN " sheetId="16" r:id="rId4"/>
  </sheets>
  <externalReferences>
    <externalReference r:id="rId7"/>
  </externalReferences>
  <definedNames>
    <definedName name="_xlnm.Print_Area" localSheetId="2">'ACTIVIDADES '!$A$1:$V$76</definedName>
    <definedName name="_xlnm.Print_Area" localSheetId="0">'GESTIÓN'!$A$1:$AW$15</definedName>
    <definedName name="_xlnm.Print_Area" localSheetId="1">'INVERSIÓN'!$A$1:$AU$48</definedName>
    <definedName name="_xlnm.Print_Area" localSheetId="3">'TERRITORIALIZACIÓN '!$A$1:$Z$36</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workbook>
</file>

<file path=xl/comments4.xml><?xml version="1.0" encoding="utf-8"?>
<comments xmlns="http://schemas.openxmlformats.org/spreadsheetml/2006/main">
  <authors>
    <author>paola.rodriguez</author>
    <author>YULIED.PENARANDA</author>
    <author>PAOLA.RODRIGUEZ</author>
  </authors>
  <commentList>
    <comment ref="W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X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Y6" authorId="1">
      <text>
        <r>
          <rPr>
            <b/>
            <sz val="9"/>
            <rFont val="Tahoma"/>
            <family val="2"/>
          </rPr>
          <t>YULIED.PENARANDA:</t>
        </r>
        <r>
          <rPr>
            <sz val="9"/>
            <rFont val="Tahoma"/>
            <family val="2"/>
          </rPr>
          <t xml:space="preserve">
• Afrocolombianos.
• Indígenas.
• ROM
• Raizales.
• No identifica grupos étnicos.
• Otros grupos étnicos.
</t>
        </r>
      </text>
    </comment>
    <comment ref="K14" authorId="2">
      <text>
        <r>
          <rPr>
            <b/>
            <sz val="9"/>
            <rFont val="Tahoma"/>
            <family val="2"/>
          </rPr>
          <t>PAOLA.RODRIGUEZ:</t>
        </r>
        <r>
          <rPr>
            <sz val="9"/>
            <rFont val="Tahoma"/>
            <family val="2"/>
          </rPr>
          <t xml:space="preserve">
Error en el cargue de Angelica. No me deja cargar este dato</t>
        </r>
      </text>
    </comment>
  </commentList>
</comments>
</file>

<file path=xl/sharedStrings.xml><?xml version="1.0" encoding="utf-8"?>
<sst xmlns="http://schemas.openxmlformats.org/spreadsheetml/2006/main" count="562" uniqueCount="258">
  <si>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</si>
  <si>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</si>
  <si>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</si>
  <si>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</si>
  <si>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</si>
  <si>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</si>
  <si>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</si>
  <si>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</si>
  <si>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</si>
  <si>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</si>
  <si>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</si>
  <si>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</si>
  <si>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</si>
  <si>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</si>
  <si>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</si>
  <si>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</si>
  <si>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</si>
  <si>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</si>
  <si>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</si>
  <si>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</si>
  <si>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</si>
  <si>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</si>
  <si>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</si>
  <si>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</si>
  <si>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</si>
  <si>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</si>
  <si>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</si>
  <si>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</si>
  <si>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</si>
  <si>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</si>
  <si>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</si>
  <si>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</si>
  <si>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</si>
  <si>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</si>
  <si>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</si>
  <si>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</si>
  <si>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</si>
  <si>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</si>
  <si>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</si>
  <si>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</si>
  <si>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</si>
  <si>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</si>
  <si>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</si>
  <si>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</si>
  <si>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</si>
  <si>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</si>
  <si>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</si>
  <si>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</si>
  <si>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</si>
  <si>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</si>
  <si>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</si>
  <si>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</si>
  <si>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</si>
  <si>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</si>
  <si>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</si>
  <si>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</si>
  <si>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</si>
  <si>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</si>
  <si>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</si>
  <si>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</si>
  <si>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</si>
  <si>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</si>
  <si>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</si>
  <si>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</si>
  <si>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</si>
  <si>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</si>
  <si>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</si>
  <si>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</si>
  <si>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</si>
  <si>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</si>
  <si>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</si>
  <si>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</si>
  <si>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</si>
  <si>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</si>
  <si>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</si>
  <si>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</si>
  <si>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</si>
  <si>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</si>
  <si>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</si>
  <si>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</si>
  <si>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</si>
  <si>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</si>
  <si>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</si>
  <si>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</si>
  <si>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</si>
  <si>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</si>
  <si>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</si>
  <si>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</si>
  <si>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</si>
  <si>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</si>
  <si>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</si>
  <si>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</si>
  <si>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</si>
  <si>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</si>
  <si>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</si>
  <si>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</si>
  <si>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</si>
  <si>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</si>
  <si>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</si>
  <si>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</si>
  <si>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</si>
  <si>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</si>
  <si>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Realizar seguimiento y sostenimiento a cada uno de los programas que hacen parte del PIGA</t>
  </si>
  <si>
    <t xml:space="preserve">Realizar jornadas de integración en pro del fortalecimiento de los valores institucionales </t>
  </si>
  <si>
    <t>Gestión Documental</t>
  </si>
  <si>
    <t>Realizar el levantamiento de inventarios de los expedientes del archivo centralizado de gestión y del archivo central.</t>
  </si>
  <si>
    <t>Direccionamiento jurídico integral</t>
  </si>
  <si>
    <t xml:space="preserve">Revisión Jurídica de las normas ambientales para conocer su vigencia, concordancia y priorizar las necesidades de regulación según la competencia de la SDA. </t>
  </si>
  <si>
    <t>Elaborar Regulaciones y Normas ambientales.</t>
  </si>
  <si>
    <t xml:space="preserve">Fijar directrices en materia legal ambiental que se requieran para la correcta interpretación y aplicación de las normas de competencia de la SDA. </t>
  </si>
  <si>
    <t xml:space="preserve">Emitir conceptos jurídicos. </t>
  </si>
  <si>
    <t xml:space="preserve">Asesoría jurídica en materia legal ambiental a las dependencias de la Entidad. </t>
  </si>
  <si>
    <t xml:space="preserve">Control de legalidad de los proyectos de acto administrativo sometidos consideración de la DLA. </t>
  </si>
  <si>
    <t>Realizar actuaciones de Inspección, Vigilancia y Control a las Entidades Sin Animo de Lucro -  ESAL  de carácter ambiental.</t>
  </si>
  <si>
    <t xml:space="preserve"> Orientar a ciudadanos respecto de los derechos y obligaciones de las entidades sin ánimo de lucro.</t>
  </si>
  <si>
    <t>Actualización de las base de datos de las ESAL</t>
  </si>
  <si>
    <t xml:space="preserve">Atención de procesos judiciales, contencioso administrativos, constitucionales y extrajudiciales. </t>
  </si>
  <si>
    <t>Intervenir en calidad de Autoridad Ambiental en las acciones populares, acciones penales y procesos  civiles.</t>
  </si>
  <si>
    <t>Unificar  criterios para la Defensa Judicial y Extrajudicial.</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</si>
  <si>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</si>
  <si>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</si>
  <si>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</si>
  <si>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</si>
  <si>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</si>
  <si>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N/A</t>
  </si>
  <si>
    <t>Cumplimiento de los Objetivos del PGA, del PDD, PIGA  y de la normatividad aplicable a la entidad.</t>
  </si>
  <si>
    <t>Mantener un buen sistema de gestión documental le permite a la Entidad dar respuesta oportuna y confiable a los requerimientos de usuarios tanto internos como externos.
- Facilita la consulta y garantizar su preservación, cumpliendo con la normatividad vigente.</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</si>
  <si>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</si>
  <si>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 xml:space="preserve">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</si>
  <si>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</si>
  <si>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Correos entre la ARL y la SDA programando y confirmando los talleres,  carpetas de los contratos No 20161107 y No 20161232, </t>
  </si>
  <si>
    <t>No hay actividades programadas para este período.</t>
  </si>
  <si>
    <t xml:space="preserve">Elaborar el Plan de Conservación Documental </t>
  </si>
  <si>
    <t xml:space="preserve">Realizar las transferencias documentales primarias y secundarias de conformidad con los tiempos establecidos </t>
  </si>
  <si>
    <t xml:space="preserve">Realizar la organización de los expedientes de archivos misionales de gestión y cental </t>
  </si>
  <si>
    <t xml:space="preserve">Realizar la revisión y actualizacion de las Tablas de Retencion Documental </t>
  </si>
  <si>
    <t>Ejecutar jornadas de capacitación sobre la importancia de la gestión documental y la necesidad de apoyarla,  sobre la organización y archivo de documentos y en general sobre las diferentes etapas del ciclo vital de los documentos.</t>
  </si>
  <si>
    <t>Llevar a cabo  jornadas de capacitación y re inducción en temas misionales y transversales a los servidores de la SDA</t>
  </si>
  <si>
    <t xml:space="preserve">Realizar la medicion del clima organizacional </t>
  </si>
  <si>
    <t xml:space="preserve">Realizar el diagnostico de riesgo psicosocial a los servidores de la SDA e implementar las acciones recomendadas producto de dicho diagnostico  </t>
  </si>
  <si>
    <t xml:space="preserve">Llevar a cabo capacitaciones o talleres en temas relacionados con el fortalecimiento del clima organizacional </t>
  </si>
  <si>
    <t>Ejecución de estrategias para incentivar la cultura del uso de la bicicleta “Acuerdo 660 de 2016”</t>
  </si>
  <si>
    <t xml:space="preserve">Actualizar y adoptar los criterios ambientales definidos, en la Gestión Contractual con el fin de  utilizar de manera eficiente los recursos asignados a la SDA que  permitan realizar una contratación  sustentable. </t>
  </si>
  <si>
    <t>Desarrollar una estrategia de cosecha de agua en una de las sedes con control operacional de la SDA</t>
  </si>
  <si>
    <t xml:space="preserve">Implementar una recomendación identificada o establecida en la Auditoria energética, a fin de racionalizar el uso de este recurso </t>
  </si>
  <si>
    <t xml:space="preserve">Realizar clasificación y almacenamiento temporal de los residuos generados en la SDA y gestionar su entrega con gestor autorizado </t>
  </si>
  <si>
    <t>Realizar el seguimiento a las actividades de adecuación del semisotano de la SDA</t>
  </si>
  <si>
    <t>Realizar los procesos precontractuales y contractuales para la adjudicación de los contratos de adecuacion del Semisotano de la SDA</t>
  </si>
  <si>
    <t>Realizar el proceso de seguimiento a las actividades de instalacion y acondicionamiento del nuevo mobiliario en los pisos 1 y 3 de la sede administrativa de la SDA</t>
  </si>
  <si>
    <t>Elaborar el Plan de Manejo y Regularizacion de la sede Administraiva de la SDA</t>
  </si>
  <si>
    <t>5, PONDERACIÓN HORIZONTAL AÑO: 2017</t>
  </si>
  <si>
    <t xml:space="preserve">En el primer trimestre se realizó atención oportuna a Noventa y cuatro (94) procesos contra la Entidad en los cuales la Representación Judicial se encuentra a cargo de la misma; al igual que cincuenta y tres (53) procesos con representación a cargo de la Secretaria General y veintisiete (27) tutelas, para un total de 174 procesos que corresponden al 100%. 
En el segundo trimestre se realizó atención oportuna a noventa y siete (97) procesos contra la Entidad en los cuales la Representación Judicial se encuentra a cargo de la misma; al igual que cincuenta y cuatro (54) procesos con representación a cargo de la Secretaria General, para un total de 151 procesos que corresponden al 100%. 
En el segundo trimestre se realizó atención oportuna a noventa y siete (97) procesos contra la Entidad en los cuales la Representación Judicial se encuentra a cargo de la misma; al igual que cincuenta y cuatro (54) procesos con representación a cargo de la Secretaria General, para un total de 151 procesos que corresponden al 100%. Además de lo anterior, se ha realizado atención trecientos setenta y seis (376) procesos penales.  </t>
  </si>
  <si>
    <t>7, OBSERVACIONES AVANCE VIGENCIA 2017</t>
  </si>
  <si>
    <t>FORMATO DE  ACTUALIZACIÓN Y SEGUIMIENTO A LA TERRITORIALIZACIÓN DE LA INVERSIÓN</t>
  </si>
  <si>
    <t>PROYECTO:</t>
  </si>
  <si>
    <t>PERIODO:</t>
  </si>
  <si>
    <t>Enero 31 a junio 30 de 2017</t>
  </si>
  <si>
    <t>1, COD. META</t>
  </si>
  <si>
    <t>2, Meta Proyecto</t>
  </si>
  <si>
    <t>4, Variable</t>
  </si>
  <si>
    <t>5, Programación-Actualización</t>
  </si>
  <si>
    <t>6,  ACTUALIZACIÓN</t>
  </si>
  <si>
    <t>7, SEGUIMIENTO</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</si>
  <si>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</si>
  <si>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</si>
  <si>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</si>
  <si>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</si>
  <si>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</si>
  <si>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</si>
  <si>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</si>
  <si>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</si>
  <si>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</si>
  <si>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</si>
  <si>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</si>
  <si>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</si>
  <si>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</si>
  <si>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</si>
  <si>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</si>
  <si>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</si>
  <si>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</si>
  <si>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</si>
  <si>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</si>
  <si>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</si>
  <si>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</si>
  <si>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</si>
  <si>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</si>
  <si>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</si>
  <si>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</si>
  <si>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</si>
  <si>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</si>
  <si>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</si>
  <si>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</si>
  <si>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</si>
  <si>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</si>
  <si>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</si>
  <si>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</si>
  <si>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</si>
  <si>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</si>
  <si>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</si>
  <si>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</si>
  <si>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</si>
  <si>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</si>
  <si>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</si>
  <si>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</si>
  <si>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</si>
  <si>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</si>
  <si>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</si>
  <si>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</si>
  <si>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</si>
  <si>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</si>
  <si>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</si>
  <si>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</si>
  <si>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</si>
  <si>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</si>
  <si>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</si>
  <si>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</si>
  <si>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3, Nombre -Punto de inversión (Escala: Localidad, Especial, Distrital)
Breve descripción del punto de inversión.</t>
  </si>
  <si>
    <t>La SDA ha avanzado en la contratación de un experto en estudios de tránsito para que realice las diferentes mediciones con el fin de obtener el requisito para el PMR. Se han llevado a cabo comités de obra a través de los cuales se realiza el seguimiento a la ejecución de las actividades de instalación y acondicionamiento de los puestos de trabajo. El avance es del 68%, es decir que se han instalado 272 puestos de un total de 400. Se realizó el estudio necesario para la redistribución de puestos de trabajo del segundo piso, adicionalmente ya se están solicitando las cotizaciones de mercado, con el fin de iniciar el proceso precontractual y de publicación de pliego de condiciones.
En cumplimiento de lo programado en el primer semestre para la obra de adecuación del semisótano de la Sede Principal de la SDA, se han realizado las siguientes actividades: 
En cumplimiento al Decreto 430 de 2005 se ha avanzado en lo siguiente:
A. La definición del área de influencia teniendo como base las vías arterias principales o secundarias, así como los elementos de la estructura ecológica principal y demás elementos urbanísticos, cubriendo, como mínimo, un radio de 300 metros.
B. Diagnóstico de los predios y su área de influencia, incluyendo:
1. La condición actual de las vías, los espacios públicos, el tráfico, los estacionamientos, el estado de las edificaciones, los usos y la infraestructura pública.
2. La ocupación actual de cada uno de los predios objeto del plan y de los predios adyacentes, especificando los usos, la volumetría y la disposición de áreas libres.
C. La propuesta del Plan de Regularización y Manejo, que incluya los documentos y la planimetría
D. Una detallada descripción de las operaciones y de las acciones planteadas para el adecuado funcionamiento del uso y para la mitigación de los impactos urbanísticos, acorde con lo establecido en el presente artículo, referidas.</t>
  </si>
  <si>
    <t>En el transcurso de la ejecución de la obra se han presentado demoras en la movilización de los funcionarios hacia los lugares transitorios de ubicación tanto los ya remodelados como los pendientes por remodelar. En este sentido, se encuentra pendiente adelantar los literales C y D los cuales se encuentran supeditados a la elaboración del estudio de tránsito, descrito en el artículo 12 de este mismo decreto; por lo anterior, y para poder culminar con éxito la elaboración del PRM, se han adelantado diferentes reuniones con las Secretarias Distritales de Planeación y Movilidad, a fin de buscar apoyo en la elaboración de dicho estudio, de igual manera se identificó la necesidad de contratar un experto en estudios de tránsito para que realice las diferentes mediciones.</t>
  </si>
  <si>
    <t>Realizar una planeación mas eficaz en la movilización de los funcionarios, mientras la obra culmine. La Gerencia de Proyecto contrató el estudio de tránsito.</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</si>
  <si>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</si>
  <si>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infografía y plantas arquitectónicas, planos y diseños, informe de la ARL, contratos 2016132,  20161307, 20161293</t>
  </si>
  <si>
    <t xml:space="preserve">En el tercer trimestre, se han entregado a la Cooperativa de Reciclaje El Porvenir residuos aprovechables (papel, cartón, plástico, vidrio, metal), residuos  peligrosos como  envases de aseo,   tóner, Raee´s , luminarias, baterías, medicamentos vencidos en una cantidad aproximada de 13,642 Kg.
Durante el primer semestre se programó una acción de impacto en materia de uso eficiente de energía para instalar paneles LED en la SDA. Por otro lado, se ha realizado la clasificación de residuos generados en la Entidad, su almacenamiento se hizo de acuerdo a sus  características, en este período se generaron residuos aprovechables tales como: cartón, metal, plástico,   vidrio y orgánicos, igualmente se gestionaros los  residuos peligrosos como  RAEES, envases de productos de aseo, Tóners, luminarias, medicamentos vencidos, entre otros, de igual manera los residuos aprovechables han sido entregados de manera mensual a la Cooperativa de Reciclaje Asociado El  Porvenir,  los residuos peligrosos se realiza devolución a los respectivos proveedores,  y mediante la campaña pos consumo ECOLECTA, se está a la espera de los certificados de aprovechamiento y/o disposición final, los residuos peligrosos que no cuentan con corriente de residuos se identificaron y pesaron.
Además se actualizo el formato de inventario luminarias e hidrosanitarios para diligenciamiento por parte de los responsables de los parques. Se celebró la semana ambiental (5 al 9 de junio) mediante diferentes actividades como: personalización tarjeta tu llave, capacitación SITP, modificación nuevas rutas Transmilenio, RetroCd, taller de material aprovechable, capacitación puntos ecológicos, se realizó obra de teatro con el grupo AUMBARI con la temática agua y energía, finalizando con una caminata ecológica al Rio San Francisco. Se hizo seguimiento al mantenimiento de las terrazas y jardín vertical de la SDA. Se diseñó la actividad "sopa de letras" para los 10 primeros bici usuarios en llegar y se entregó incentivo.
</t>
  </si>
  <si>
    <t>Archivo de Gestión de la DGC - PIGA</t>
  </si>
  <si>
    <t>En el mes de agosto de 2017 con el apoyo de Compensar se llevó a cabo un taller en Trabajo en Equipo para el área de Talento Humano de la Dirección de Gestión Corporativa. La subsecretaria General en el mes de septiembre realizo la semana de la Ética con actividades enfocadas a reconocimiento de los valores institucionales  A través del contrato 20161232 con la empresa COMERCIALIZADORA EMPRESARIAL JC WILSON Y MARTÍNEZ SAS se realizó el Diagnostico de Riesgo Psicosocial, del cual se generó un informe final con un plan de trabajo, con el cual se está estructurando las estrategias a seguir. En el mes de Septiembre se realizó el estudio previo para el contrato de Bienestar en el cual está incluido realizar el Diagnostico de Clima Organizacional Mediante los correos institucionales se viene invitando a consultar la cartilla de Inducción y re inducción  y en el mes de junio se realizó una evaluación por drive con la participación de 64 servidores y se vienen realizando jornadas de Inducción y Re inducción en el sistema FOREST
Durante el segundo trimestre se realizó un taller de Redacción y Ortografía y se llevo a cabo una jornada de integración en la sede compensar de la Av 68, en donde se llevaron actividades enfocadas al fortalecimiento de los valores institucionales.
Adicionalmente en el primer trimestre se diseñó la cartilla digital de Inducción y Reinducción en temas transversales la cual se dio a conocer en la jornada de inducción y reinducción del día 2 e junio y de igual forma se encuentra publicada en Biosolucion, por otro lado  se envía información de temas de reinducción a través de los correos institucionales y mediante resolución 715 del 2017 se estableció dentro del Plan Institucional de Estímulos 2017, en su Artículo 17 en el componente de Calidad de Vida Laboral, que para esta vigencia se llevara a cabo el Diagnostico de Clima Organizacional y su intervención</t>
  </si>
  <si>
    <t>Se programó y se ejecutó un ciclo de conversatorios sobre Pérdida y Destrucción de Documentos y Reconstrucción de Expedientes, sobre todo para las dependencias misionales: y sobre Ética Archivística, para todo el personal de la entidad. Se anexan las actas de las charlas y las planillas de asistencia." En el tercer trimestre se elaboró un documento sobre los criterios archivísticos para determinar las TRD – Series Documentales del Río Bogotá en la SDA y un ejercicio de aplicación sobre el Decreto Distrital 238 de 2017, adicionalmente se está realizando estudios previos para el convenio interadministrativo con la imprenta nacional con el fin de ser aprobadas las TRD, por el ente rector " Se realiza el levantamiento y caracterización del fondo documental acumulado con el fin de determinar la cantidad de folios a digitalizar  y se presta asistencia a la DCA para la organización técnica de los expedientes correspondientes a los nuevos procesos permisivos y sancionatorios que la dependencia abrió en el segundo trimestre, los cuales fueron en total 267. De acuerdo al cronograma de transferencias documentales hasta el mes de septiembre se transfirieron 64 cajas correspondientes a las dependencias de Dirección de Gestión Ambiental  En el primer y segundo trimestre se hicieron jornadas de sensibilización a profesionales y directivos, que conformaron los grupos de trabajo, que se encargaron de la actualización de las TRD. En consecuencia se cumplió con lo programado. De acuerdo al cronograma de transferencias documentales, durante los dos primeros trimestres se transfirieron 51 cajas pertenecientes a OPE, DCA, Y DLA</t>
  </si>
  <si>
    <t xml:space="preserve">Actas de reunión, informes de gestión y presentaciones power point </t>
  </si>
  <si>
    <t xml:space="preserve">Entre el 01 de Enero y 30 de Marzo de 2017, la Dirección Legal Ambiental emitió treinta y nueve (39) conceptos jurídicos. La medición del cumplimiento de los términos legales en la emisión de conceptos jurídicos arrojó un nivel de cumplimiento del indicador del 97%. Para el segundo trimestre de 2017 se actualizaron  185 expedientes y para el tercer trimestre  79
</t>
  </si>
  <si>
    <t xml:space="preserve">Archivo de gestión de la Dirección Legal Ambiental </t>
  </si>
  <si>
    <t xml:space="preserve">En el primer trimestre se ha realizado la atención a trescientos ochenta y dos (382) procesos penales. Para el segundo trimestre de la vigencia se ha realizado atención a trescientos setenta y seis (376) procesos penales, donde la SDA ha actuado en calidad de Autoridad Ambiental en diferentes ámbitos relacionados con vertimientos no autorizados, contaminación por aire, ruido o visual, y compensaciones por tala de árboles no autorizados, lo cual ha generado procesos de tipo penal y sancionatorio para los infractores. Para el tercer trimestre de 2017 se actualizaron 501 expedientes,  Se realizó atención oportuna a noventa y siete (97) procesos contra la Entidad en los cuales la Representación Judicial se encuentra a cargo de la misma; al igual que cincuenta y cuatro (54) procesos con representación a cargo de la Secretaria General, para un total de 151 procesos que corresponden al 100%. Además de lo anterior, se ha realizado atención trecientos setenta y seis (376) procesos penales.  </t>
  </si>
  <si>
    <t>En cumplimiento al Decreto 430 de 2005 “Por el cual se reglamenta el artículo 430 del Decreto 190 de 2004, mediante la definición del procedimiento para el estudio y aprobación de los planes de regularización y manejo y se dictan otras disposiciones”, y de acuerdo al Artículo 11 de este Decreto, la SDA ha avanzado en lo siguiente:
A. La definición del área de influencia teniendo como base las vías arterias principales o secundarias, así como los elementos de la estructura ecológica principal y demás elementos urbanísticos, cubriendo, como mínimo, un radio de 300 metros.
B. Diagnóstico de los predios y su área de influencia, incluyendo:
1. La condición actual de las vías, los espacios públicos, el tráfico, los estacionamientos, el estado de las edificaciones, los usos y la infraestructura pública.
2. La ocupación actual de cada uno de los predios objeto del plan y de los predios adyacentes, especificando los usos, la volumetría y la disposición de áreas libres.
C. La propuesta del Plan de Regularización y Manejo, que incluya los documentos y la planimetría
D. Una detallada descripción de las operaciones y de las acciones planteadas para el adecuado funcionamiento del uso y para la mitigación de los impactos urbanísticos, acorde con lo establecido en el presente artículo, referidas.
En este sentido se encuentra pendiente adelantar los literales C y D los cuales se encuentras supeditados a la elaboración del estudio de tránsito, descrito en el artículo 12 de este mismo Decreto, por lo anterior y para poder culminar con éxito la elaboración del PMR, se han adelantado diferentes reuniones con las Secretarias Distritales de Planeación y Movilidad, a fin de buscar apoyo en la elaboración de dicho estudio; de igual manera, se contrató un experto en estudios de tránsito para que realice las diferentes mediciones de tiempos de circulación entre puntos fijos a horas estimadas, con el fin de obtener el requisito para la obtención del PMR.</t>
  </si>
  <si>
    <t xml:space="preserve">Se han llevado a cabo comités de obra en fechas 19 y 26 de abril; 3, 10 y 17 de mayo; 7, 12 y 28 de junio a través de los cuales se realizó el seguimiento a la ejecución de las diferentes actividades en el proceso de instalación y acondicionamiento de los nuevos puestos de trabajo, el avance de la ejecución es del 68% lo que significa que se han instalado 272 puestos de un total de 400 de acuerdo a lo establecido contractualmente. Para el presente trimestre se realizó la adición del contrato 20161327 de mobiliario con el fin de manufacturar los puestos de trabajo que serán instalados en los pisos 1 y 3 en el último trimestre. 
</t>
  </si>
  <si>
    <t xml:space="preserve">Se realizó el estudio necesario por medio del cual se obtuvo el anexo técnico con el diseño y la redistribución de los puestos de trabajo del segundo piso, adicionalmente ya se están solicitando las cotizaciones de mercado, con el fin de iniciar el proceso precontractual y de publicación del pliego de condiciones. </t>
  </si>
  <si>
    <t xml:space="preserve">A la fecha se han realizado entregas a la Cooperativa de Reciclaje El Porvenir de residuos aprovechables (papel, cartón, plástico, vidrio, metal) en una cantidad aproximada de 13,642 Kg.
Se hizo entrega de residuos  peligrosos como  envases de aseo,   tóner, Raee´s , luminarias, baterías, medicamentos vencidos  (1,180,71 kg) y RCD (33 m3 aprox). </t>
  </si>
  <si>
    <t>En el mes de agosto de 2017 con el apoyo de Compensar se llevó a cabo un taller en Trabajo en Equipo para el área de Talento Humano de la Dirección de Gestión Corporativa.</t>
  </si>
  <si>
    <t>La Subsecretaría General en el mes de septiembre realizó la semana de la Ética con actividades enfocadas a reconocimiento de los valores institucionales, la cual contó con el apoyo desde la DGC, en el proceso de divulgación con los gestores éticos a los correos de funcionarios y contratistas en los valores institucionales de respeto, probidad, entre otros, contribuyendo así al mejoramiento de la gestión de la entidad.</t>
  </si>
  <si>
    <t>A través del contrato 20161232 con la empresa COMERCIALIZADORA EMPRESARIAL JC WILSON Y MARTÍNEZ SAS se realizó el Diagnóstico de Riesgo Psicosocial, del cual se generó un informe final con un plan de trabajo, con el cual se esta estructurando las estrategias a seguir.</t>
  </si>
  <si>
    <t xml:space="preserve">En el mes de Septiembre se realizó el estudio previo para el contrato de Bienestar en el cual esta incluido realizar la medición del Clima Organizacional  </t>
  </si>
  <si>
    <t>Mediante los correos institucionales se viene invitando a consultar la cartilla de Inducción y reinducción y en el mes de junio se realizó una evaluación por medio de una encuesta en drive, con la participación de 64 servidores y se vienen realizando jornadas de Inducción y Reinducción en el sistema FOREST</t>
  </si>
  <si>
    <t xml:space="preserve">Se programó y se ejecutó un ciclo de conversatorios sobre Pérdida y Destrucción de Documentos y Reconstrucción de Expedientes, sobre todo para las dependencias misionales y sobre Ética Archivística, para todo el personal de la entidad. Se anexan las actas de las charlas y las planillas de asistencia.
</t>
  </si>
  <si>
    <t xml:space="preserve">En el primer trimestre se llevaron a cabo visitas a las diferentes dependencias de la entidad, se realizo la consulta del manual de funciones procesos, procedimientos y actividades. Conformación de grupos técnicos en cabeza de los directivos y definición de las series subseries y tipos documentales.
En el segundo trimestre Se revisaron y actualizaron las TRD de las dependencias misionales; se presentaron al Comité Interno de Archivo de la entidad para su aprobación y se enviaron al Consejo Distrital de Archivos para su convalidación,  Se diseño y se elaboró el Instructivo de Aplicación de las TRD.
En el tercer trimestre se elaboró un documento sobre los criterios archivísticos para determinar las TRD – Series Documentales del Río Bogotá en la SDA y un ejercicio de aplicación sobre el Decreto Distrital 238 de 2017, adicionalmente se esta realizando estudios previos para el convenio interadministrativo con la imprenta nacional con el fin de ser aprobadas las TRD, por el ente rector </t>
  </si>
  <si>
    <t xml:space="preserve">Se realiza el levantamiento y caracterización del fondo documental acumulado con el fin de determinar la cantidad de folios a digitalizar </t>
  </si>
  <si>
    <t>Se prestó asistencia a la DCA para la organización técnica de los expedientes correspondientes a los nuevos procesos permisivos y sancionatorios que la dependencia abrió en el segundo trimestre, los cuales fueron en total 267.</t>
  </si>
  <si>
    <t xml:space="preserve">De acuerdo al cronograma de transferencias documentales hasta el mes de septiembre se transfirieron 64 cajas correspondientes a las dependencias de Dirección de Gestión Ambiental </t>
  </si>
  <si>
    <t xml:space="preserve">Se elaboraron los estudios previos para un convenio interadministrativo con la Imprenta Nacional, con el fin de realizar el plan de conservación documental y la actualización de las Tablas de Retención Documental, dicho estudio previo se encuentra en revisión y próximo a su contratación en el mes de octubre </t>
  </si>
  <si>
    <t>La SDA, ha realizado la revisión Jurídica de las normas ambientales Decreto No. 450 del 28 de agosto de 201, 7 Acuerdo 1 de 2017, Acuerdo 2 de 2017, Acuerdo 3 de 2017, Acuerdo 4 de 2017, Acuerdo 5 de 2017, Resolución 1631 de 2017, Resolución 1632 de 2017  Resolución 1952 de 2017, Resolución 2076 de 2017, Resolución No. 1538 de 2017 "Por la cual se establecen los mecanismos de elección de los delegados de las organizaciones sociales que conforman el Consejo Consultivo de Ambiente y los representantes de las mesas de trabajo creadas mediante Decreto Distrital N° 081 de 2014, y se dictan otras disposiciones para su funcionamiento"  Decreto y exposición "Por medio del cual se estableen los lineamientos para la formulación e implementación de los instrumentos operativos de planeación ambiental y se dictan otras disposiciones"</t>
  </si>
  <si>
    <t xml:space="preserve">Directiva No. 06 del 16 de agosto de 2017, Lineamientos cumplimiento Auto 09 de agosto de 2016, del Tribunal Administrativo de Cundinamarca en torno a las licencias de construcción en la Reserva Forestal Protectora Bosque Oriental de Bogotá y la Franja de Adecuación.
Circular No. 02 del 01 de septiembre de 2017, Disponibilidad en el servicio por parte de Directivos, funcionarios y contratistas del 1 al 10 de septiembre de 2017, con ocasión de la visita del Sumo Pontífice de la Iglesia Católica a la Ciudad de Bogotá D.C.,
</t>
  </si>
  <si>
    <t>Entre el 01 de julio y 22 de septiembre de 2017, la Dirección Legal Ambiental emitió treinta y seis (36) conceptos jurídicos.   La medición del cumplimiento de los términos legales en la emisión de conceptos jurídicos arrojó un nivel de cumplimiento del indicador del 97%. Lo anterior significa que en treinta y cinco (35) conceptos, de treinta y seis (36) emitidos se hicieron dentro de los términos legales establecidos, y uno (01) supero el término dada la complejidad del asunto solicitado.</t>
  </si>
  <si>
    <t xml:space="preserve">Se prestó asesoría a la Subdirección de   Silvicultura Flora y Fauna Silvestre en la elaboración del proyecto de acto administrativo “por la cual se autoriza la liberación de unas especies de fauna silvestre”
Se prestó asesoría a la Dirección de  Recurso Hídrico en el Taller suelos contaminados
Se realizó observaciones al anteproyecto de borrador decreto "por medio del cual se establece el Protocolo básico para la atención interinstitucional de situaciones de emergencia generadas por acciones terroristas, bombas panfletarias o cualquier evento producto de un artefacto explosivo, y se dictan medidas de atención, asistencia integral a las víctimas y se dictan otras disposiciones"
La responsabilidad del IDIGER para conceptuar técnicamente sobre la actualizaciones de los Estudios Fase II en los proyectos urbanísticos - Dirección Distrital de Doctrina y Asuntos Normativos de la Secretaría Jurídica Distrital
Se presto asesoría a la  Subdirección de Políticas y Planes Ambientales respecto de la actualización del Plan Distrital de Gestión de Riesgos y Cambio Climático.
Adopción por parte del  alcalde mayor de los  planes de manejo  ambiental de los Humedales - dirección legal ambiental y  subdirección de gestión  ambiental y empresarial
Derogatoria del decreto 528 de 2014 -sistema pluvial del distrito capital- IDIGER, EAAB, dirección legal ambiental, dirección de gestión ambiental.
Permisos de ocupación de cauces en el distrito capital control ambiental al
Sector público
Cotizaciones a pensión por parte de contratista pensionado - subdirección financiera
</t>
  </si>
  <si>
    <t xml:space="preserve">Se realizó revisión de legalidad a los siguientes actos administrativos:
• RESOLUCIÓN No. 01538  RESOLUCIÓN No. 01549  RESOLUCIÓN No. 01619   RESOLUCIÓN No. 01631 RESOLUCIÓN No. 01632  RESOLUCIÓN No. 01744  RESOLUCIÓN No. 01750  RESOLUCIÓN No. 01899 RESOLUCIÓN No. 01952 . RESOLUCIÓN No. 02037.  RESOLUCIÓN No. 02044 , RESOLUCIÓN No. 02076,  RESOLUCIÓN No. 02048 
• RESOLUCIÓN N. 02164 • RESOLUCIÓN No. 02236  RESOLUCIÓN No. 02238 • RESOLUCIÓN No. 02244 </t>
  </si>
  <si>
    <t xml:space="preserve">En los meses de julio y agosto 2017,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(29); Análisis financiero a la información económica (25); Requerimientos expedidos (19); Certificación de Inspección, vigilancia y control (06); Visitas administrativas (02); Autos de cargos y de pruebas (12); Resoluciones de archivo (26); Resolución de reconocimiento de personería (01); Oficios de respuesta a comunicaciones (19); Respuestas a derechos de petición (06); Traslado por competencia (01); comunicaciones a las entidades (98)   
</t>
  </si>
  <si>
    <t>En los meses de julio y agosto de 2017, se dio orientación a ciudadanos respecto de los derechos y obligaciones de las Entidades sin Ánimo de Lucro y demás asuntos que fueron  consultados para lo cual se adelantaron las siguientes gestiones: Atención personalizada y telefónica (01).</t>
  </si>
  <si>
    <t>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viene ejecutando el plan de mejoramiento No. 535, el cual tiene como objetivo la actualización del sistema de información de personas jurídicas con las gestiones producto de la inspección, vigilancia y control a las ESAL, esto desde la gestión del año 2010. Para el tercer trimestre de 2017 se actualizaron 501 expedientes.</t>
  </si>
  <si>
    <t>En el primer trimestre se ha realizado la atención a trescientos ochenta y dos (382) procesos penales. Para el segundo trimestre de la vigencia se ha realizado atención a trescientos setenta y seis (376) procesos penales, donde la SDA ha actuado en calidad de Autoridad Ambiental en diferentes ámbitos relacionados con vertimientos no autorizados, contaminación por aire, ruido o visual, y compensaciones por tala de árboles no autorizados, lo cual ha generado procesos de tipo penal y sancionatorio para los infractores. Para el tercer trimestre de 2017 se actualizaron 501 expedientes</t>
  </si>
  <si>
    <t>Entre el 01 de enero  y 31 de marzo de 2017 la Secretaría Distrital de Ambiente registró un éxito procesal del 100%, esto es, que de un (01) proceso en contra terminados, el fallo registro a favor de la Secretaría Distrital de Ambiente.  Así: 1/1 = 100%. Cabe destacar que en dicho proceso en contra, la Representación Judicial fue ejercida por la Entidad. 1 controversia contractual 2013-01717.
Entre el 01 de abril  y 30 de junio de 2017 no se culminó ningún proceso judicial en segunda instancia (no hubo fallo a favor ni en contra de la SDA)  Entre el 01 de Julio y 30 de septiembre de 2017 no se culminó ningún proceso judicial en segunda instancia (no hubo fallo a favor ni en contra de la SDA)</t>
  </si>
  <si>
    <t xml:space="preserve">El avance de la ejecución en la adecuación de puestos de trabajo de la sede principal de la SDA es del 68% lo que significa que se han instalado 272 puestos de un total de 400 de acuerdo a lo establecido contractualmente. Se realizó el estudio necesario para la redistribución de puestos de trabajo del segundo piso, adicionalmente ya se están solicitando las cotizaciones de mercado, con el fin de iniciar el proceso precontractual y de publicación de pliego de condiciones. A la fecha se han realizado entregas a la Cooperativa de Reciclaje El Porvenir de residuos aprovechables y peligrosos en una cantidad aproximada de 13,642 Kg.
En el mes de agosto de 2017 con el apoyo de Compensar se llevó a cabo un taller en Trabajo en Equipo para el área de Talento Humano de la Dirección de Gestión Corporativa. La subsecretaria General en el mes de septiembre realizo la semana de la Ética con actividades enfocadas a reconocimiento de los valores institucionales. A través del contrato 20161232 con la empresa COMERCIALIZADORA EMPRESARIAL JC WILSON Y MARTÍNEZ SAS se realizó el Diagnostico de Riesgo Psicosocial, del cual se generó un informe final con un plan de trabajo, con el cual se está estructurando las estrategias a seguir. En cuanto a la gestión documental, en el tercer trimestre se elaboró un documento sobre los criterios archivísticos para determinar las TRD – Series Documentales del Río Bogotá en la SDA y un ejercicio de aplicación sobre el Decreto Distrital 238 de 2017; adicionalmente se está realizando estudios previos para el convenio interadministrativo con la Imprenta Nacional con el fin de ser aprobadas las TRD, por el ente rector. Asimismo, se realiza el levantamiento y caracterización del fondo documental acumulado con el fin de determinar la cantidad de folios a digitalizar. En materia del Direccionamiento Jurídico, para el tercer trimestre de 2017 se actualizaron 501 expedientes y se realizó atención oportuna a noventa y siete (97) procesos contra la Entidad en los cuales la Representación Judicial se encuentra a cargo de la misma; al igual que cincuenta y cuatro (54) procesos con representación a cargo de la Secretaria General, para un total de 151 procesos que corresponden al 100%. Además de lo anterior, se ha realizado atención trescientos setenta y seis (376) procesos penales. También se prestó asistencia a la DCA para la organización técnica de los expedientes correspondientes a los nuevos procesos permisivos y sancionatorios que la dependencia abrió en el segundo trimestre, los cuales fueron en total 267. Adicionalmente la Dirección Legal Ambiental emitió treinta y nueve (39) conceptos jurídicos. La medición del cumplimiento de los términos legales en la emisión de conceptos jurídicos arrojó un nivel de cumplimiento del indicador del 97%.  
</t>
  </si>
  <si>
    <t xml:space="preserve">"Optimización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
Cumplimiento de los Objetivos del PGA, del PDD, PIGA  y de la normatividad aplicable a la entidad.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</si>
  <si>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 xml:space="preserve">infografía y plantas arquitectónicas, planos y diseños, informe de la ARL, contratos 2016132,  20161307, 20161293
Archivo de Gestión de la DGC - PIGA
Correos entre la ARL y la SDA programando y confirmando los talleres,  carpetas de los contratos No 20161107 y No 20161232, 
Actas de reunión, informes de gestión y presentaciones poder point 
Archivo de gestión de la Dirección Legal Ambiental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</si>
</sst>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0.0"/>
    <numFmt numFmtId="176" formatCode="#,##0.0"/>
    <numFmt numFmtId="177" formatCode="[$$-240A]\ #,##0"/>
    <numFmt numFmtId="178" formatCode="_(&quot;$&quot;* #,##0_);_(&quot;$&quot;* \(#,##0\);_(&quot;$&quot;* &quot;-&quot;??_);_(@_)"/>
  </numFmts>
  <fonts count="40">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b/>
      <sz val="12"/>
      <name val="Tahoma"/>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0"/>
      <color theme="1"/>
      <name val="Arial"/>
      <family val="2"/>
    </font>
    <font>
      <b/>
      <sz val="14"/>
      <name val="Calibri"/>
      <family val="2"/>
    </font>
    <font>
      <sz val="9"/>
      <name val="Arial Narrow"/>
      <family val="2"/>
    </font>
    <font>
      <sz val="9"/>
      <color theme="1"/>
      <name val="Arial Narrow"/>
      <family val="2"/>
    </font>
    <font>
      <sz val="9"/>
      <color theme="1"/>
      <name val="Arial"/>
      <family val="2"/>
    </font>
    <font>
      <sz val="10"/>
      <color theme="1"/>
      <name val="Arial Narrow"/>
      <family val="2"/>
    </font>
    <font>
      <b/>
      <sz val="11"/>
      <color indexed="8"/>
      <name val="Arial"/>
      <family val="2"/>
    </font>
    <font>
      <sz val="8"/>
      <color indexed="8"/>
      <name val="Arial"/>
      <family val="2"/>
    </font>
    <font>
      <b/>
      <sz val="9"/>
      <name val="Tahoma"/>
      <family val="2"/>
    </font>
    <font>
      <sz val="9"/>
      <name val="Tahoma"/>
      <family val="2"/>
    </font>
    <font>
      <b/>
      <sz val="8"/>
      <name val="Calibri"/>
      <family val="2"/>
    </font>
  </fonts>
  <fills count="10">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indexed="65"/>
        <bgColor indexed="64"/>
      </patternFill>
    </fill>
    <fill>
      <patternFill patternType="solid">
        <fgColor theme="6" tint="0.7999799847602844"/>
        <bgColor indexed="64"/>
      </patternFill>
    </fill>
    <fill>
      <patternFill patternType="solid">
        <fgColor rgb="FFFF0000"/>
        <bgColor indexed="64"/>
      </patternFill>
    </fill>
  </fills>
  <borders count="70">
    <border>
      <left/>
      <right/>
      <top/>
      <bottom/>
      <diagonal/>
    </border>
    <border>
      <left style="thin"/>
      <right style="thin"/>
      <top style="thin"/>
      <bottom style="thin"/>
    </border>
    <border>
      <left style="thin"/>
      <right style="thin"/>
      <top style="medium"/>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thin"/>
      <top/>
      <bottom style="thin"/>
    </border>
    <border>
      <left style="thin"/>
      <right style="thin"/>
      <top/>
      <bottom/>
    </border>
    <border>
      <left/>
      <right style="medium"/>
      <top/>
      <bottom style="medium"/>
    </border>
    <border>
      <left/>
      <right style="thin"/>
      <top style="thin"/>
      <bottom style="thin"/>
    </border>
    <border>
      <left/>
      <right style="thin"/>
      <top style="thin"/>
      <botto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style="thin"/>
      <right style="medium"/>
      <top style="thin"/>
      <bottom/>
    </border>
    <border>
      <left style="thin"/>
      <right style="thin"/>
      <top/>
      <bottom style="medium"/>
    </border>
    <border>
      <left style="thin"/>
      <right style="medium"/>
      <top/>
      <bottom style="medium"/>
    </border>
    <border>
      <left style="medium"/>
      <right style="thin"/>
      <top style="medium"/>
      <bottom style="thin"/>
    </border>
    <border>
      <left/>
      <right/>
      <top style="thin"/>
      <bottom style="thin"/>
    </border>
    <border>
      <left/>
      <right style="thin"/>
      <top/>
      <bottom/>
    </border>
    <border>
      <left style="thin"/>
      <right/>
      <top/>
      <bottom/>
    </border>
    <border>
      <left style="medium"/>
      <right style="thin"/>
      <top/>
      <bottom/>
    </border>
    <border>
      <left style="thin"/>
      <right style="medium"/>
      <top/>
      <bottom/>
    </border>
    <border>
      <left style="thin"/>
      <right/>
      <top style="medium"/>
      <bottom style="thin"/>
    </border>
    <border>
      <left style="thin"/>
      <right style="medium"/>
      <top style="medium"/>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thin"/>
      <right/>
      <top/>
      <bottom style="thin"/>
    </border>
    <border>
      <left style="thin"/>
      <right style="medium"/>
      <top/>
      <bottom style="thin"/>
    </border>
    <border>
      <left style="medium"/>
      <right style="medium"/>
      <top/>
      <bottom/>
    </border>
    <border>
      <left style="medium"/>
      <right style="medium"/>
      <top style="medium"/>
      <bottom style="medium"/>
    </border>
    <border>
      <left style="medium"/>
      <right style="medium"/>
      <top/>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style="thin"/>
      <top style="thin"/>
      <bottom style="thin"/>
    </border>
    <border>
      <left style="medium"/>
      <right style="thin"/>
      <top style="thin"/>
      <bottom style="medium"/>
    </border>
    <border>
      <left/>
      <right style="thin"/>
      <top style="thin"/>
      <bottom style="medium"/>
    </border>
    <border>
      <left/>
      <right style="medium"/>
      <top style="thin"/>
      <bottom style="thin"/>
    </border>
    <border>
      <left style="thin"/>
      <right style="thin"/>
      <top style="medium"/>
      <bottom/>
    </border>
    <border>
      <left style="thin"/>
      <right style="medium"/>
      <top style="medium"/>
      <bottom/>
    </border>
    <border>
      <left/>
      <right/>
      <top style="medium"/>
      <bottom style="thin"/>
    </border>
    <border>
      <left/>
      <right style="medium"/>
      <top style="medium"/>
      <bottom style="thin"/>
    </border>
    <border>
      <left style="medium"/>
      <right style="thin"/>
      <top style="medium"/>
      <bottom/>
    </border>
    <border>
      <left style="medium"/>
      <right style="thin"/>
      <top/>
      <bottom style="medium"/>
    </border>
    <border>
      <left/>
      <right style="thin"/>
      <top/>
      <bottom style="medium"/>
    </border>
    <border>
      <left style="medium"/>
      <right style="thin"/>
      <top style="thin"/>
      <bottom/>
    </border>
    <border>
      <left style="medium"/>
      <right style="medium"/>
      <top style="medium"/>
      <bottom/>
    </border>
    <border>
      <left style="medium"/>
      <right/>
      <top/>
      <bottom style="thin"/>
    </border>
    <border>
      <left style="medium"/>
      <right/>
      <top style="thin"/>
      <bottom style="thin"/>
    </border>
    <border>
      <left style="medium"/>
      <right/>
      <top style="thin"/>
      <bottom/>
    </border>
    <border>
      <left style="thin"/>
      <right/>
      <top style="medium"/>
      <bottom/>
    </border>
    <border>
      <left style="thin"/>
      <right/>
      <top/>
      <bottom style="medium"/>
    </border>
    <border>
      <left/>
      <right style="medium"/>
      <top/>
      <bottom style="thin"/>
    </border>
    <border>
      <left style="medium"/>
      <right style="thin"/>
      <top/>
      <bottom style="thin"/>
    </border>
    <border>
      <left style="medium"/>
      <right style="medium"/>
      <top/>
      <bottom style="thin"/>
    </border>
    <border>
      <left/>
      <right style="medium"/>
      <top style="medium"/>
      <bottom/>
    </border>
    <border>
      <left style="medium"/>
      <right/>
      <top style="medium"/>
      <bottom style="thin"/>
    </border>
    <border>
      <left style="medium"/>
      <right/>
      <top style="thin"/>
      <bottom style="medium"/>
    </border>
    <border>
      <left/>
      <right style="medium"/>
      <top style="thin"/>
      <bottom/>
    </border>
    <border>
      <left/>
      <right/>
      <top style="medium"/>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7" fontId="2"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 fillId="0" borderId="0">
      <alignment/>
      <protection/>
    </xf>
  </cellStyleXfs>
  <cellXfs count="512">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7"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10" fontId="19"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18"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3" fillId="4" borderId="1" xfId="35" applyFont="1" applyFill="1" applyBorder="1" applyAlignment="1">
      <alignment horizontal="left" vertical="center" wrapText="1"/>
      <protection/>
    </xf>
    <xf numFmtId="171" fontId="20" fillId="5" borderId="2" xfId="0" applyNumberFormat="1" applyFont="1" applyFill="1" applyBorder="1" applyAlignment="1">
      <alignment vertical="center"/>
    </xf>
    <xf numFmtId="171" fontId="20" fillId="6" borderId="3" xfId="0" applyNumberFormat="1" applyFont="1" applyFill="1" applyBorder="1" applyAlignment="1">
      <alignment vertical="center"/>
    </xf>
    <xf numFmtId="0" fontId="0" fillId="0" borderId="4" xfId="0" applyFill="1" applyBorder="1"/>
    <xf numFmtId="0" fontId="0" fillId="0" borderId="5" xfId="0" applyFill="1" applyBorder="1"/>
    <xf numFmtId="0" fontId="25"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6" fillId="2" borderId="6" xfId="0" applyFont="1" applyFill="1" applyBorder="1"/>
    <xf numFmtId="0" fontId="26" fillId="2" borderId="0" xfId="0" applyFont="1" applyFill="1" applyBorder="1"/>
    <xf numFmtId="0" fontId="26" fillId="2" borderId="0" xfId="0" applyFont="1" applyFill="1" applyBorder="1" applyAlignment="1">
      <alignment horizontal="center"/>
    </xf>
    <xf numFmtId="0" fontId="26" fillId="2" borderId="7" xfId="0" applyFont="1" applyFill="1" applyBorder="1"/>
    <xf numFmtId="0" fontId="14" fillId="6" borderId="2"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4" fillId="6" borderId="8" xfId="0" applyFont="1" applyFill="1" applyBorder="1" applyAlignment="1" applyProtection="1">
      <alignment horizontal="left" vertical="center" wrapText="1"/>
      <protection locked="0"/>
    </xf>
    <xf numFmtId="0" fontId="14" fillId="6" borderId="9" xfId="0" applyFont="1" applyFill="1" applyBorder="1" applyAlignment="1" applyProtection="1">
      <alignment horizontal="left" vertical="center" wrapText="1"/>
      <protection locked="0"/>
    </xf>
    <xf numFmtId="10" fontId="22" fillId="6" borderId="0" xfId="40" applyNumberFormat="1" applyFont="1" applyFill="1" applyBorder="1" applyAlignment="1">
      <alignment/>
    </xf>
    <xf numFmtId="0" fontId="22" fillId="6" borderId="0" xfId="0" applyFont="1" applyFill="1" applyBorder="1" applyAlignment="1">
      <alignment/>
    </xf>
    <xf numFmtId="0" fontId="23" fillId="6" borderId="0" xfId="0" applyFont="1" applyFill="1" applyBorder="1" applyAlignment="1">
      <alignment/>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xf>
    <xf numFmtId="174" fontId="7" fillId="0" borderId="10" xfId="22" applyNumberFormat="1" applyFont="1" applyBorder="1" applyAlignment="1">
      <alignment vertical="center"/>
    </xf>
    <xf numFmtId="174" fontId="7" fillId="0" borderId="10" xfId="22" applyNumberFormat="1" applyFont="1" applyBorder="1" applyAlignment="1">
      <alignment horizontal="left" vertical="center"/>
    </xf>
    <xf numFmtId="0" fontId="23" fillId="6" borderId="7" xfId="0" applyFont="1" applyFill="1" applyBorder="1" applyAlignment="1">
      <alignment/>
    </xf>
    <xf numFmtId="0" fontId="22" fillId="6" borderId="5" xfId="0" applyFont="1" applyFill="1" applyBorder="1" applyAlignment="1">
      <alignment/>
    </xf>
    <xf numFmtId="0" fontId="23" fillId="6" borderId="5" xfId="0" applyFont="1" applyFill="1" applyBorder="1" applyAlignment="1">
      <alignment/>
    </xf>
    <xf numFmtId="0" fontId="10" fillId="6" borderId="11" xfId="0" applyFont="1" applyFill="1" applyBorder="1" applyAlignment="1">
      <alignment horizontal="right"/>
    </xf>
    <xf numFmtId="0" fontId="3" fillId="4" borderId="8" xfId="35" applyFont="1" applyFill="1" applyBorder="1" applyAlignment="1">
      <alignment horizontal="left" vertical="center" wrapText="1"/>
      <protection/>
    </xf>
    <xf numFmtId="171" fontId="20" fillId="5" borderId="9" xfId="0" applyNumberFormat="1" applyFont="1" applyFill="1" applyBorder="1" applyAlignment="1">
      <alignment vertical="center"/>
    </xf>
    <xf numFmtId="10" fontId="10" fillId="2" borderId="0" xfId="35" applyNumberFormat="1" applyFont="1" applyFill="1" applyBorder="1" applyAlignment="1">
      <alignment horizontal="center" vertical="center"/>
      <protection/>
    </xf>
    <xf numFmtId="0" fontId="7" fillId="0" borderId="10" xfId="0" applyFont="1" applyBorder="1" applyAlignment="1">
      <alignment horizontal="justify" vertical="center"/>
    </xf>
    <xf numFmtId="0" fontId="14" fillId="6" borderId="12" xfId="0" applyFont="1" applyFill="1" applyBorder="1" applyAlignment="1" applyProtection="1">
      <alignment horizontal="left" vertical="center" wrapText="1"/>
      <protection locked="0"/>
    </xf>
    <xf numFmtId="0" fontId="14" fillId="6" borderId="13" xfId="0" applyFont="1" applyFill="1" applyBorder="1" applyAlignment="1" applyProtection="1">
      <alignment horizontal="left" vertical="center" wrapText="1"/>
      <protection locked="0"/>
    </xf>
    <xf numFmtId="9" fontId="14" fillId="6" borderId="2" xfId="40" applyFont="1" applyFill="1" applyBorder="1" applyAlignment="1" applyProtection="1">
      <alignment horizontal="left" vertical="center" wrapText="1"/>
      <protection locked="0"/>
    </xf>
    <xf numFmtId="9" fontId="0" fillId="0" borderId="0" xfId="40" applyFont="1" applyFill="1" applyAlignment="1">
      <alignment horizontal="center" vertical="center"/>
    </xf>
    <xf numFmtId="9" fontId="14" fillId="6" borderId="12" xfId="40" applyFont="1" applyFill="1" applyBorder="1" applyAlignment="1" applyProtection="1">
      <alignment horizontal="left" vertical="center" wrapText="1"/>
      <protection locked="0"/>
    </xf>
    <xf numFmtId="9" fontId="14" fillId="6" borderId="14" xfId="40" applyFont="1" applyFill="1" applyBorder="1" applyAlignment="1" applyProtection="1">
      <alignment horizontal="left" vertical="center" wrapText="1"/>
      <protection locked="0"/>
    </xf>
    <xf numFmtId="2" fontId="14" fillId="6" borderId="12" xfId="0" applyNumberFormat="1" applyFont="1" applyFill="1" applyBorder="1" applyAlignment="1" applyProtection="1">
      <alignment horizontal="left" vertical="center" wrapText="1"/>
      <protection locked="0"/>
    </xf>
    <xf numFmtId="2" fontId="0" fillId="0" borderId="0" xfId="0" applyNumberFormat="1" applyFill="1" applyAlignment="1">
      <alignment horizontal="center" vertical="center"/>
    </xf>
    <xf numFmtId="0" fontId="14" fillId="6" borderId="15" xfId="0" applyFont="1" applyFill="1" applyBorder="1" applyAlignment="1" applyProtection="1">
      <alignment horizontal="left" vertical="center" wrapText="1"/>
      <protection locked="0"/>
    </xf>
    <xf numFmtId="0" fontId="14" fillId="6" borderId="16" xfId="0" applyFont="1" applyFill="1" applyBorder="1" applyAlignment="1" applyProtection="1">
      <alignment horizontal="left" vertical="center" wrapText="1"/>
      <protection locked="0"/>
    </xf>
    <xf numFmtId="0" fontId="14" fillId="6" borderId="17" xfId="0" applyFont="1" applyFill="1" applyBorder="1" applyAlignment="1" applyProtection="1">
      <alignment horizontal="left" vertical="center" wrapText="1"/>
      <protection locked="0"/>
    </xf>
    <xf numFmtId="9" fontId="14" fillId="6" borderId="1" xfId="40" applyFont="1" applyFill="1" applyBorder="1" applyAlignment="1" applyProtection="1">
      <alignment horizontal="left" vertical="center" wrapText="1"/>
      <protection locked="0"/>
    </xf>
    <xf numFmtId="2" fontId="14" fillId="6" borderId="1" xfId="0" applyNumberFormat="1" applyFont="1" applyFill="1" applyBorder="1" applyAlignment="1" applyProtection="1">
      <alignment horizontal="left" vertical="center" wrapText="1"/>
      <protection locked="0"/>
    </xf>
    <xf numFmtId="9" fontId="3" fillId="2" borderId="9" xfId="40" applyFont="1" applyFill="1" applyBorder="1" applyAlignment="1">
      <alignment horizontal="center" vertical="center" wrapText="1"/>
    </xf>
    <xf numFmtId="9" fontId="1" fillId="2" borderId="9" xfId="40" applyFont="1" applyFill="1" applyBorder="1" applyAlignment="1">
      <alignment horizontal="center" vertical="center" wrapText="1"/>
    </xf>
    <xf numFmtId="9" fontId="27" fillId="2" borderId="9" xfId="40" applyFont="1" applyFill="1" applyBorder="1" applyAlignment="1">
      <alignment horizontal="center" vertical="center"/>
    </xf>
    <xf numFmtId="37" fontId="24" fillId="2" borderId="1" xfId="28" applyNumberFormat="1" applyFont="1" applyFill="1" applyBorder="1" applyAlignment="1">
      <alignment horizontal="center" vertical="center"/>
    </xf>
    <xf numFmtId="37" fontId="28" fillId="2" borderId="1" xfId="28" applyNumberFormat="1" applyFont="1" applyFill="1" applyBorder="1" applyAlignment="1">
      <alignment horizontal="center" vertical="center"/>
    </xf>
    <xf numFmtId="174" fontId="27" fillId="2" borderId="1" xfId="22" applyNumberFormat="1" applyFont="1" applyFill="1" applyBorder="1" applyAlignment="1">
      <alignment horizontal="center" vertical="center"/>
    </xf>
    <xf numFmtId="9" fontId="24" fillId="2" borderId="1" xfId="40" applyFont="1" applyFill="1" applyBorder="1" applyAlignment="1">
      <alignment horizontal="center" vertical="center"/>
    </xf>
    <xf numFmtId="9" fontId="28" fillId="2" borderId="1" xfId="40" applyFont="1" applyFill="1" applyBorder="1" applyAlignment="1">
      <alignment horizontal="right" vertical="center"/>
    </xf>
    <xf numFmtId="9" fontId="27" fillId="2" borderId="1" xfId="40" applyFont="1" applyFill="1" applyBorder="1" applyAlignment="1">
      <alignment horizontal="center" vertical="center"/>
    </xf>
    <xf numFmtId="2" fontId="24" fillId="2" borderId="1" xfId="28" applyNumberFormat="1" applyFont="1" applyFill="1" applyBorder="1" applyAlignment="1">
      <alignment horizontal="center" vertical="center"/>
    </xf>
    <xf numFmtId="2" fontId="28" fillId="2" borderId="1" xfId="0" applyNumberFormat="1" applyFont="1" applyFill="1" applyBorder="1" applyAlignment="1">
      <alignment horizontal="right" vertical="center"/>
    </xf>
    <xf numFmtId="2" fontId="27" fillId="2" borderId="1" xfId="22" applyNumberFormat="1" applyFont="1" applyFill="1" applyBorder="1" applyAlignment="1">
      <alignment horizontal="center" vertical="center"/>
    </xf>
    <xf numFmtId="2" fontId="27" fillId="2" borderId="1" xfId="0" applyNumberFormat="1" applyFont="1" applyFill="1" applyBorder="1" applyAlignment="1">
      <alignment horizontal="center" vertical="center"/>
    </xf>
    <xf numFmtId="9" fontId="3" fillId="2" borderId="1" xfId="40" applyFont="1" applyFill="1" applyBorder="1" applyAlignment="1">
      <alignment horizontal="center" vertical="center" wrapText="1"/>
    </xf>
    <xf numFmtId="9" fontId="1" fillId="2" borderId="1" xfId="40" applyFont="1" applyFill="1" applyBorder="1" applyAlignment="1">
      <alignment horizontal="center" vertical="center" wrapText="1"/>
    </xf>
    <xf numFmtId="37" fontId="24" fillId="2" borderId="3" xfId="28" applyNumberFormat="1" applyFont="1" applyFill="1" applyBorder="1" applyAlignment="1">
      <alignment horizontal="center" vertical="center"/>
    </xf>
    <xf numFmtId="3" fontId="3" fillId="2" borderId="18"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7" fontId="24" fillId="2" borderId="13" xfId="28" applyNumberFormat="1" applyFont="1" applyFill="1" applyBorder="1" applyAlignment="1">
      <alignment horizontal="center" vertical="center"/>
    </xf>
    <xf numFmtId="3" fontId="3" fillId="2" borderId="1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28" fillId="2" borderId="1" xfId="0" applyFont="1" applyFill="1" applyBorder="1" applyAlignment="1">
      <alignment horizontal="right" vertical="center"/>
    </xf>
    <xf numFmtId="170" fontId="28" fillId="2" borderId="1" xfId="0" applyNumberFormat="1" applyFont="1" applyFill="1" applyBorder="1" applyAlignment="1">
      <alignment horizontal="right" vertical="center"/>
    </xf>
    <xf numFmtId="3" fontId="3" fillId="2" borderId="12" xfId="29" applyNumberFormat="1" applyFont="1" applyFill="1" applyBorder="1" applyAlignment="1">
      <alignment horizontal="center" vertical="center" wrapText="1"/>
    </xf>
    <xf numFmtId="3" fontId="1" fillId="2" borderId="1" xfId="29" applyNumberFormat="1" applyFont="1" applyFill="1" applyBorder="1" applyAlignment="1">
      <alignment horizontal="center" vertical="center" wrapText="1"/>
    </xf>
    <xf numFmtId="37" fontId="24" fillId="2" borderId="2" xfId="28" applyNumberFormat="1" applyFont="1" applyFill="1" applyBorder="1" applyAlignment="1">
      <alignment horizontal="center" vertical="center"/>
    </xf>
    <xf numFmtId="174" fontId="29" fillId="2" borderId="1" xfId="22" applyNumberFormat="1" applyFont="1" applyFill="1" applyBorder="1" applyAlignment="1">
      <alignment horizontal="center" vertical="center"/>
    </xf>
    <xf numFmtId="37" fontId="24" fillId="2" borderId="8" xfId="28" applyNumberFormat="1" applyFont="1" applyFill="1" applyBorder="1" applyAlignment="1">
      <alignment horizontal="center" vertical="center"/>
    </xf>
    <xf numFmtId="174" fontId="29" fillId="2" borderId="8" xfId="22" applyNumberFormat="1" applyFont="1" applyFill="1" applyBorder="1" applyAlignment="1">
      <alignment horizontal="center" vertical="center"/>
    </xf>
    <xf numFmtId="9" fontId="24" fillId="2" borderId="2" xfId="40" applyFont="1" applyFill="1" applyBorder="1" applyAlignment="1">
      <alignment horizontal="center" vertical="center"/>
    </xf>
    <xf numFmtId="171" fontId="24" fillId="2" borderId="2" xfId="40" applyNumberFormat="1" applyFont="1" applyFill="1" applyBorder="1" applyAlignment="1">
      <alignment horizontal="center" vertical="center"/>
    </xf>
    <xf numFmtId="9" fontId="29" fillId="2" borderId="2" xfId="40" applyFont="1" applyFill="1" applyBorder="1" applyAlignment="1">
      <alignment horizontal="center" vertical="center"/>
    </xf>
    <xf numFmtId="37" fontId="29" fillId="0" borderId="0" xfId="0" applyNumberFormat="1" applyFont="1" applyFill="1" applyAlignment="1">
      <alignment horizontal="center" vertical="center"/>
    </xf>
    <xf numFmtId="37" fontId="3" fillId="2" borderId="1" xfId="29" applyNumberFormat="1" applyFont="1" applyFill="1" applyBorder="1" applyAlignment="1">
      <alignment horizontal="center" vertical="center"/>
    </xf>
    <xf numFmtId="9" fontId="29" fillId="2" borderId="1" xfId="40" applyFont="1" applyFill="1" applyBorder="1" applyAlignment="1">
      <alignment horizontal="center" vertical="center"/>
    </xf>
    <xf numFmtId="9" fontId="3" fillId="0" borderId="2" xfId="40" applyFont="1" applyFill="1" applyBorder="1" applyAlignment="1">
      <alignment horizontal="center" vertical="center" wrapText="1"/>
    </xf>
    <xf numFmtId="9" fontId="1" fillId="0" borderId="2" xfId="40" applyFont="1" applyFill="1" applyBorder="1" applyAlignment="1">
      <alignment horizontal="center" vertical="center" wrapText="1"/>
    </xf>
    <xf numFmtId="9" fontId="27" fillId="0" borderId="2" xfId="40" applyFont="1" applyFill="1" applyBorder="1" applyAlignment="1">
      <alignment horizontal="center" vertical="center"/>
    </xf>
    <xf numFmtId="37" fontId="29" fillId="0" borderId="1" xfId="0" applyNumberFormat="1" applyFont="1" applyFill="1" applyBorder="1" applyAlignment="1">
      <alignment horizontal="center" vertical="center"/>
    </xf>
    <xf numFmtId="174" fontId="27" fillId="0" borderId="1" xfId="22" applyNumberFormat="1" applyFont="1" applyFill="1" applyBorder="1" applyAlignment="1">
      <alignment horizontal="center" vertical="center"/>
    </xf>
    <xf numFmtId="9" fontId="3" fillId="0" borderId="9" xfId="40" applyFont="1" applyFill="1" applyBorder="1" applyAlignment="1">
      <alignment horizontal="center" vertical="center" wrapText="1"/>
    </xf>
    <xf numFmtId="37" fontId="29" fillId="0" borderId="9" xfId="0" applyNumberFormat="1" applyFont="1" applyFill="1" applyBorder="1" applyAlignment="1">
      <alignment horizontal="center" vertical="center"/>
    </xf>
    <xf numFmtId="3" fontId="1" fillId="2" borderId="9" xfId="29" applyNumberFormat="1" applyFont="1" applyFill="1" applyBorder="1" applyAlignment="1">
      <alignment horizontal="center" vertical="center" wrapText="1"/>
    </xf>
    <xf numFmtId="174" fontId="27" fillId="2" borderId="1" xfId="0" applyNumberFormat="1" applyFont="1" applyFill="1" applyBorder="1" applyAlignment="1">
      <alignment horizontal="center"/>
    </xf>
    <xf numFmtId="3" fontId="3" fillId="7" borderId="8" xfId="0" applyNumberFormat="1" applyFont="1" applyFill="1" applyBorder="1" applyAlignment="1">
      <alignment horizontal="center" vertical="center" wrapText="1"/>
    </xf>
    <xf numFmtId="0" fontId="12" fillId="4" borderId="3" xfId="35" applyFont="1" applyFill="1" applyBorder="1" applyAlignment="1">
      <alignment horizontal="center" vertical="center" textRotation="180" wrapText="1"/>
      <protection/>
    </xf>
    <xf numFmtId="10" fontId="1" fillId="4" borderId="3" xfId="35" applyNumberFormat="1" applyFont="1" applyFill="1" applyBorder="1" applyAlignment="1">
      <alignment horizontal="center" vertical="center" wrapText="1"/>
      <protection/>
    </xf>
    <xf numFmtId="171" fontId="20" fillId="6" borderId="8" xfId="0" applyNumberFormat="1" applyFont="1" applyFill="1" applyBorder="1" applyAlignment="1">
      <alignment vertical="center"/>
    </xf>
    <xf numFmtId="171" fontId="21" fillId="2" borderId="8" xfId="0" applyNumberFormat="1" applyFont="1" applyFill="1" applyBorder="1" applyAlignment="1">
      <alignment horizontal="center" vertical="center"/>
    </xf>
    <xf numFmtId="171" fontId="31" fillId="6" borderId="19" xfId="0" applyNumberFormat="1" applyFont="1" applyFill="1" applyBorder="1" applyAlignment="1">
      <alignment vertical="center"/>
    </xf>
    <xf numFmtId="9" fontId="11" fillId="2" borderId="2" xfId="43" applyFont="1" applyFill="1" applyBorder="1" applyAlignment="1">
      <alignment horizontal="center" vertical="center"/>
    </xf>
    <xf numFmtId="9" fontId="11" fillId="2" borderId="8" xfId="43" applyFont="1" applyFill="1" applyBorder="1" applyAlignment="1">
      <alignment horizontal="center" vertical="center"/>
    </xf>
    <xf numFmtId="171" fontId="31" fillId="0" borderId="8" xfId="0" applyNumberFormat="1" applyFont="1" applyFill="1" applyBorder="1" applyAlignment="1">
      <alignment horizontal="center" vertical="center"/>
    </xf>
    <xf numFmtId="171" fontId="3" fillId="4" borderId="20" xfId="43" applyNumberFormat="1" applyFont="1" applyFill="1" applyBorder="1" applyAlignment="1">
      <alignment horizontal="center" vertical="center" wrapText="1"/>
    </xf>
    <xf numFmtId="0" fontId="3" fillId="4" borderId="21" xfId="35" applyFont="1" applyFill="1" applyBorder="1" applyAlignment="1">
      <alignment horizontal="center" vertical="center" wrapText="1"/>
      <protection/>
    </xf>
    <xf numFmtId="171" fontId="31" fillId="0" borderId="1" xfId="0" applyNumberFormat="1" applyFont="1" applyFill="1" applyBorder="1" applyAlignment="1">
      <alignment horizontal="center" vertical="center"/>
    </xf>
    <xf numFmtId="10" fontId="32" fillId="0" borderId="8" xfId="35" applyNumberFormat="1" applyFont="1" applyFill="1" applyBorder="1" applyAlignment="1">
      <alignment horizontal="center" vertical="center" wrapText="1"/>
      <protection/>
    </xf>
    <xf numFmtId="171" fontId="31" fillId="0" borderId="1" xfId="0" applyNumberFormat="1" applyFont="1" applyFill="1" applyBorder="1" applyAlignment="1">
      <alignment vertical="center"/>
    </xf>
    <xf numFmtId="171" fontId="31" fillId="0" borderId="2" xfId="0" applyNumberFormat="1" applyFont="1" applyFill="1" applyBorder="1" applyAlignment="1">
      <alignment vertical="center"/>
    </xf>
    <xf numFmtId="0" fontId="7" fillId="0" borderId="22" xfId="0" applyFont="1" applyBorder="1" applyAlignment="1">
      <alignment horizontal="center" vertical="center"/>
    </xf>
    <xf numFmtId="0" fontId="7" fillId="0" borderId="2" xfId="0" applyFont="1" applyBorder="1" applyAlignment="1">
      <alignment horizontal="justify" vertical="center" wrapText="1"/>
    </xf>
    <xf numFmtId="0" fontId="7" fillId="0" borderId="2" xfId="0" applyFont="1" applyBorder="1" applyAlignment="1">
      <alignment horizontal="center" vertical="center"/>
    </xf>
    <xf numFmtId="9" fontId="7" fillId="0" borderId="10" xfId="40" applyFont="1" applyBorder="1" applyAlignment="1">
      <alignment horizontal="center" vertical="center"/>
    </xf>
    <xf numFmtId="9" fontId="7" fillId="0" borderId="10" xfId="40" applyFont="1" applyBorder="1" applyAlignment="1">
      <alignment horizontal="left" vertical="center"/>
    </xf>
    <xf numFmtId="171" fontId="31" fillId="0" borderId="9" xfId="0" applyNumberFormat="1" applyFont="1" applyFill="1" applyBorder="1" applyAlignment="1">
      <alignment horizontal="center" vertical="center"/>
    </xf>
    <xf numFmtId="171" fontId="32" fillId="0" borderId="8" xfId="35" applyNumberFormat="1" applyFont="1" applyFill="1" applyBorder="1" applyAlignment="1">
      <alignment horizontal="center" vertical="center" wrapText="1"/>
      <protection/>
    </xf>
    <xf numFmtId="171" fontId="32" fillId="0" borderId="8" xfId="35" applyNumberFormat="1" applyFont="1" applyFill="1" applyBorder="1" applyAlignment="1">
      <alignment horizontal="right" vertical="center" wrapText="1"/>
      <protection/>
    </xf>
    <xf numFmtId="171" fontId="31" fillId="0" borderId="8" xfId="0" applyNumberFormat="1" applyFont="1" applyFill="1" applyBorder="1" applyAlignment="1">
      <alignment horizontal="right" vertical="center"/>
    </xf>
    <xf numFmtId="2" fontId="27" fillId="2" borderId="9" xfId="40" applyNumberFormat="1" applyFont="1" applyFill="1" applyBorder="1" applyAlignment="1">
      <alignment horizontal="center" vertical="center"/>
    </xf>
    <xf numFmtId="175" fontId="27" fillId="2" borderId="9" xfId="40" applyNumberFormat="1" applyFont="1" applyFill="1" applyBorder="1" applyAlignment="1">
      <alignment horizontal="center" vertical="center"/>
    </xf>
    <xf numFmtId="1" fontId="27" fillId="2" borderId="9" xfId="40" applyNumberFormat="1" applyFont="1" applyFill="1" applyBorder="1" applyAlignment="1">
      <alignment horizontal="center" vertical="center"/>
    </xf>
    <xf numFmtId="2" fontId="27" fillId="2" borderId="1" xfId="40" applyNumberFormat="1" applyFont="1" applyFill="1" applyBorder="1" applyAlignment="1">
      <alignment horizontal="center" vertical="center"/>
    </xf>
    <xf numFmtId="1" fontId="27" fillId="2" borderId="1" xfId="40" applyNumberFormat="1" applyFont="1" applyFill="1" applyBorder="1" applyAlignment="1">
      <alignment horizontal="center" vertical="center"/>
    </xf>
    <xf numFmtId="10" fontId="32" fillId="0" borderId="8" xfId="35" applyNumberFormat="1" applyFont="1" applyFill="1" applyBorder="1" applyAlignment="1">
      <alignment horizontal="right" vertical="center" wrapText="1"/>
      <protection/>
    </xf>
    <xf numFmtId="9" fontId="33" fillId="2" borderId="9" xfId="40" applyFont="1" applyFill="1" applyBorder="1" applyAlignment="1">
      <alignment horizontal="center" vertical="center"/>
    </xf>
    <xf numFmtId="9" fontId="33" fillId="2" borderId="8" xfId="40" applyFont="1" applyFill="1" applyBorder="1" applyAlignment="1">
      <alignment horizontal="center" vertical="center"/>
    </xf>
    <xf numFmtId="9" fontId="33" fillId="2" borderId="20" xfId="40" applyFont="1" applyFill="1" applyBorder="1" applyAlignment="1">
      <alignment horizontal="center" vertical="center"/>
    </xf>
    <xf numFmtId="174" fontId="27" fillId="2" borderId="8" xfId="22" applyNumberFormat="1" applyFont="1" applyFill="1" applyBorder="1" applyAlignment="1">
      <alignment horizontal="center" vertical="center"/>
    </xf>
    <xf numFmtId="9" fontId="7" fillId="0" borderId="10" xfId="40" applyFont="1" applyBorder="1" applyAlignment="1">
      <alignment vertical="center"/>
    </xf>
    <xf numFmtId="9" fontId="3" fillId="4" borderId="20" xfId="43" applyNumberFormat="1" applyFont="1" applyFill="1" applyBorder="1" applyAlignment="1">
      <alignment horizontal="center" vertical="center" wrapText="1"/>
    </xf>
    <xf numFmtId="171" fontId="33" fillId="2" borderId="8" xfId="40" applyNumberFormat="1" applyFont="1" applyFill="1" applyBorder="1" applyAlignment="1">
      <alignment horizontal="center" vertical="center"/>
    </xf>
    <xf numFmtId="171" fontId="7" fillId="0" borderId="10" xfId="40" applyNumberFormat="1" applyFont="1" applyBorder="1" applyAlignment="1">
      <alignment vertical="center"/>
    </xf>
    <xf numFmtId="0" fontId="3" fillId="4" borderId="3" xfId="35" applyFont="1" applyFill="1" applyBorder="1" applyAlignment="1">
      <alignment horizontal="center" vertical="center" wrapText="1"/>
      <protection/>
    </xf>
    <xf numFmtId="10" fontId="7" fillId="0" borderId="10" xfId="40" applyNumberFormat="1" applyFont="1" applyBorder="1" applyAlignment="1">
      <alignment vertical="center"/>
    </xf>
    <xf numFmtId="10" fontId="33" fillId="2" borderId="9" xfId="40" applyNumberFormat="1" applyFont="1" applyFill="1" applyBorder="1" applyAlignment="1">
      <alignment horizontal="center" vertical="center"/>
    </xf>
    <xf numFmtId="9" fontId="34" fillId="2" borderId="8" xfId="35" applyNumberFormat="1" applyFont="1" applyFill="1" applyBorder="1" applyAlignment="1">
      <alignment horizontal="center" vertical="center" wrapText="1"/>
      <protection/>
    </xf>
    <xf numFmtId="171" fontId="31" fillId="0" borderId="20" xfId="0" applyNumberFormat="1" applyFont="1" applyFill="1" applyBorder="1" applyAlignment="1">
      <alignment vertical="center"/>
    </xf>
    <xf numFmtId="10" fontId="32" fillId="0" borderId="8" xfId="35" applyNumberFormat="1" applyFont="1" applyFill="1" applyBorder="1" applyAlignment="1">
      <alignment vertical="center" wrapText="1"/>
      <protection/>
    </xf>
    <xf numFmtId="171" fontId="32" fillId="0" borderId="8" xfId="35" applyNumberFormat="1" applyFont="1" applyFill="1" applyBorder="1" applyAlignment="1">
      <alignment vertical="center" wrapText="1"/>
      <protection/>
    </xf>
    <xf numFmtId="171" fontId="21" fillId="0" borderId="8"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9" fontId="28" fillId="2" borderId="1" xfId="40" applyFont="1" applyFill="1" applyBorder="1" applyAlignment="1">
      <alignment horizontal="center" vertical="center"/>
    </xf>
    <xf numFmtId="0" fontId="28" fillId="2" borderId="1" xfId="0" applyFont="1" applyFill="1" applyBorder="1" applyAlignment="1">
      <alignment horizontal="center" vertical="center"/>
    </xf>
    <xf numFmtId="176" fontId="3" fillId="2" borderId="12" xfId="29" applyNumberFormat="1" applyFont="1" applyFill="1" applyBorder="1" applyAlignment="1">
      <alignment horizontal="center" vertical="center" wrapText="1"/>
    </xf>
    <xf numFmtId="2" fontId="28" fillId="2" borderId="1" xfId="0" applyNumberFormat="1" applyFont="1" applyFill="1" applyBorder="1" applyAlignment="1">
      <alignment horizontal="center" vertical="center"/>
    </xf>
    <xf numFmtId="171" fontId="24" fillId="2" borderId="1" xfId="40" applyNumberFormat="1" applyFont="1" applyFill="1" applyBorder="1" applyAlignment="1">
      <alignment horizontal="center" vertical="center"/>
    </xf>
    <xf numFmtId="171" fontId="27" fillId="2" borderId="9" xfId="40" applyNumberFormat="1" applyFont="1" applyFill="1" applyBorder="1" applyAlignment="1">
      <alignment horizontal="center" vertical="center"/>
    </xf>
    <xf numFmtId="171" fontId="27" fillId="2" borderId="1" xfId="40" applyNumberFormat="1"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23" xfId="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5" fillId="0" borderId="0" xfId="38" applyFont="1" applyBorder="1">
      <alignment/>
      <protection/>
    </xf>
    <xf numFmtId="0" fontId="5" fillId="0" borderId="0" xfId="38" applyFont="1" applyBorder="1" applyAlignment="1">
      <alignment vertical="center" wrapText="1"/>
      <protection/>
    </xf>
    <xf numFmtId="0" fontId="5" fillId="0" borderId="0" xfId="38" applyFont="1" applyBorder="1" applyAlignment="1">
      <alignment wrapText="1"/>
      <protection/>
    </xf>
    <xf numFmtId="0" fontId="5" fillId="0" borderId="0" xfId="38" applyFont="1">
      <alignment/>
      <protection/>
    </xf>
    <xf numFmtId="0" fontId="12" fillId="6" borderId="10" xfId="38" applyFont="1" applyFill="1" applyBorder="1" applyAlignment="1">
      <alignment horizontal="center" vertical="center" wrapText="1"/>
      <protection/>
    </xf>
    <xf numFmtId="0" fontId="12" fillId="6" borderId="24" xfId="38" applyFont="1" applyFill="1" applyBorder="1" applyAlignment="1">
      <alignment horizontal="center" vertical="center" wrapText="1"/>
      <protection/>
    </xf>
    <xf numFmtId="0" fontId="12" fillId="6" borderId="25" xfId="38" applyFont="1" applyFill="1" applyBorder="1" applyAlignment="1">
      <alignment horizontal="center" vertical="center" wrapText="1"/>
      <protection/>
    </xf>
    <xf numFmtId="0" fontId="12" fillId="6" borderId="26" xfId="38" applyFont="1" applyFill="1" applyBorder="1" applyAlignment="1">
      <alignment horizontal="center" vertical="center"/>
      <protection/>
    </xf>
    <xf numFmtId="0" fontId="12" fillId="6" borderId="27" xfId="38" applyFont="1" applyFill="1" applyBorder="1" applyAlignment="1">
      <alignment horizontal="center" vertical="center" wrapText="1"/>
      <protection/>
    </xf>
    <xf numFmtId="0" fontId="10" fillId="0" borderId="0" xfId="48" applyFont="1" applyBorder="1" applyAlignment="1">
      <alignment horizontal="center" vertical="center" wrapText="1"/>
      <protection/>
    </xf>
    <xf numFmtId="0" fontId="5" fillId="0" borderId="0" xfId="38" applyFont="1" applyBorder="1" applyAlignment="1">
      <alignment horizontal="center" vertical="center" wrapText="1"/>
      <protection/>
    </xf>
    <xf numFmtId="0" fontId="10" fillId="0" borderId="0" xfId="48" applyFont="1" applyBorder="1" applyAlignment="1">
      <alignment vertical="center" wrapText="1"/>
      <protection/>
    </xf>
    <xf numFmtId="0" fontId="36" fillId="6" borderId="28" xfId="38" applyFont="1" applyFill="1" applyBorder="1" applyAlignment="1">
      <alignment horizontal="left" vertical="center" wrapText="1"/>
      <protection/>
    </xf>
    <xf numFmtId="9" fontId="36" fillId="0" borderId="29" xfId="43" applyFont="1" applyFill="1" applyBorder="1" applyAlignment="1">
      <alignment horizontal="center" vertical="center" wrapText="1"/>
    </xf>
    <xf numFmtId="10" fontId="36" fillId="0" borderId="29" xfId="43" applyNumberFormat="1" applyFont="1" applyFill="1" applyBorder="1" applyAlignment="1">
      <alignment horizontal="center" vertical="center" wrapText="1"/>
    </xf>
    <xf numFmtId="9" fontId="36" fillId="2" borderId="29" xfId="43" applyFont="1" applyFill="1" applyBorder="1" applyAlignment="1">
      <alignment horizontal="center" vertical="center" wrapText="1"/>
    </xf>
    <xf numFmtId="1" fontId="21" fillId="2" borderId="9" xfId="0" applyNumberFormat="1" applyFont="1" applyFill="1" applyBorder="1" applyAlignment="1">
      <alignment horizontal="center" vertical="center" wrapText="1"/>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177" fontId="36" fillId="6" borderId="30" xfId="38" applyNumberFormat="1" applyFont="1" applyFill="1" applyBorder="1" applyAlignment="1">
      <alignment horizontal="left" vertical="center" wrapText="1"/>
      <protection/>
    </xf>
    <xf numFmtId="3" fontId="36" fillId="0" borderId="31" xfId="38" applyNumberFormat="1" applyFont="1" applyFill="1" applyBorder="1" applyAlignment="1">
      <alignment horizontal="center" vertical="center" wrapText="1"/>
      <protection/>
    </xf>
    <xf numFmtId="3" fontId="36" fillId="2" borderId="31" xfId="38" applyNumberFormat="1" applyFont="1" applyFill="1" applyBorder="1" applyAlignment="1">
      <alignment horizontal="center" vertical="center" wrapText="1"/>
      <protection/>
    </xf>
    <xf numFmtId="1" fontId="21" fillId="2" borderId="1" xfId="0" applyNumberFormat="1" applyFont="1" applyFill="1" applyBorder="1" applyAlignment="1">
      <alignment horizontal="center" vertical="center" wrapText="1"/>
    </xf>
    <xf numFmtId="9" fontId="36" fillId="0" borderId="31" xfId="43" applyFont="1" applyFill="1" applyBorder="1" applyAlignment="1">
      <alignment horizontal="center" vertical="center" wrapText="1"/>
    </xf>
    <xf numFmtId="9" fontId="36" fillId="2" borderId="31" xfId="43" applyFont="1" applyFill="1" applyBorder="1" applyAlignment="1">
      <alignment horizontal="center" vertical="center" wrapText="1"/>
    </xf>
    <xf numFmtId="177" fontId="36" fillId="6" borderId="32" xfId="38" applyNumberFormat="1" applyFont="1" applyFill="1" applyBorder="1" applyAlignment="1">
      <alignment vertical="center" wrapText="1"/>
      <protection/>
    </xf>
    <xf numFmtId="3" fontId="36" fillId="0" borderId="33" xfId="38" applyNumberFormat="1" applyFont="1" applyFill="1" applyBorder="1" applyAlignment="1">
      <alignment horizontal="center" vertical="center" wrapText="1"/>
      <protection/>
    </xf>
    <xf numFmtId="3" fontId="36" fillId="2" borderId="33" xfId="38" applyNumberFormat="1" applyFont="1" applyFill="1" applyBorder="1" applyAlignment="1">
      <alignment horizontal="center" vertical="center" wrapText="1"/>
      <protection/>
    </xf>
    <xf numFmtId="1" fontId="21" fillId="2" borderId="8" xfId="0" applyNumberFormat="1" applyFont="1" applyFill="1" applyBorder="1" applyAlignment="1">
      <alignment horizontal="center" vertical="center" wrapText="1"/>
    </xf>
    <xf numFmtId="0" fontId="36" fillId="6" borderId="34" xfId="38" applyFont="1" applyFill="1" applyBorder="1" applyAlignment="1">
      <alignment horizontal="left" vertical="center" wrapText="1"/>
      <protection/>
    </xf>
    <xf numFmtId="175" fontId="36" fillId="2" borderId="35" xfId="43" applyNumberFormat="1" applyFont="1" applyFill="1" applyBorder="1" applyAlignment="1">
      <alignment horizontal="center" vertical="center" wrapText="1"/>
    </xf>
    <xf numFmtId="175" fontId="36" fillId="0" borderId="35" xfId="43" applyNumberFormat="1" applyFont="1" applyFill="1" applyBorder="1" applyAlignment="1">
      <alignment horizontal="center" vertical="center" wrapText="1"/>
    </xf>
    <xf numFmtId="171" fontId="36" fillId="2" borderId="29" xfId="43" applyNumberFormat="1" applyFont="1" applyFill="1" applyBorder="1" applyAlignment="1">
      <alignment horizontal="center" vertical="center" wrapText="1"/>
    </xf>
    <xf numFmtId="171" fontId="36" fillId="0" borderId="29" xfId="43" applyNumberFormat="1" applyFont="1" applyFill="1" applyBorder="1" applyAlignment="1">
      <alignment horizontal="center" vertical="center" wrapText="1"/>
    </xf>
    <xf numFmtId="0" fontId="36" fillId="6" borderId="36" xfId="38" applyFont="1" applyFill="1" applyBorder="1" applyAlignment="1">
      <alignment horizontal="center" vertical="center" wrapText="1"/>
      <protection/>
    </xf>
    <xf numFmtId="165" fontId="1" fillId="6" borderId="0" xfId="38" applyNumberFormat="1" applyFill="1" applyBorder="1">
      <alignment/>
      <protection/>
    </xf>
    <xf numFmtId="0" fontId="1" fillId="6" borderId="0" xfId="38" applyFill="1" applyBorder="1">
      <alignment/>
      <protection/>
    </xf>
    <xf numFmtId="0" fontId="1" fillId="6" borderId="0" xfId="38" applyFill="1" applyBorder="1" applyAlignment="1">
      <alignment/>
      <protection/>
    </xf>
    <xf numFmtId="167"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8" borderId="0" xfId="38" applyFill="1" applyBorder="1">
      <alignment/>
      <protection/>
    </xf>
    <xf numFmtId="0" fontId="1" fillId="8" borderId="0" xfId="38" applyFill="1">
      <alignment/>
      <protection/>
    </xf>
    <xf numFmtId="0" fontId="36" fillId="6" borderId="37" xfId="38" applyFont="1" applyFill="1" applyBorder="1" applyAlignment="1">
      <alignment horizontal="center" vertical="center" wrapText="1"/>
      <protection/>
    </xf>
    <xf numFmtId="0" fontId="36" fillId="6" borderId="38" xfId="38" applyFont="1" applyFill="1" applyBorder="1" applyAlignment="1">
      <alignment horizontal="center" vertical="center" wrapText="1"/>
      <protection/>
    </xf>
    <xf numFmtId="0" fontId="1" fillId="6" borderId="5" xfId="38" applyFill="1" applyBorder="1">
      <alignment/>
      <protection/>
    </xf>
    <xf numFmtId="0" fontId="1" fillId="2" borderId="0" xfId="38" applyFill="1">
      <alignment/>
      <protection/>
    </xf>
    <xf numFmtId="178" fontId="1" fillId="2" borderId="0" xfId="38" applyNumberFormat="1" applyFill="1">
      <alignment/>
      <protection/>
    </xf>
    <xf numFmtId="167" fontId="1" fillId="0" borderId="0" xfId="24" applyFont="1" applyBorder="1"/>
    <xf numFmtId="167" fontId="1" fillId="0" borderId="0" xfId="38" applyNumberFormat="1" applyBorder="1">
      <alignment/>
      <protection/>
    </xf>
    <xf numFmtId="0" fontId="9" fillId="2" borderId="0" xfId="38" applyFont="1" applyFill="1" applyBorder="1" applyAlignment="1">
      <alignment horizontal="center" vertical="center"/>
      <protection/>
    </xf>
    <xf numFmtId="0" fontId="1" fillId="0" borderId="0" xfId="38" applyAlignment="1">
      <alignment/>
      <protection/>
    </xf>
    <xf numFmtId="174" fontId="29" fillId="2" borderId="3" xfId="22" applyNumberFormat="1" applyFont="1" applyFill="1" applyBorder="1" applyAlignment="1">
      <alignment horizontal="center" vertical="center"/>
    </xf>
    <xf numFmtId="2" fontId="27" fillId="2" borderId="12" xfId="40" applyNumberFormat="1" applyFont="1" applyFill="1" applyBorder="1" applyAlignment="1">
      <alignment horizontal="center" vertical="center"/>
    </xf>
    <xf numFmtId="174" fontId="29" fillId="2" borderId="13" xfId="22" applyNumberFormat="1" applyFont="1" applyFill="1" applyBorder="1" applyAlignment="1">
      <alignment horizontal="center" vertical="center"/>
    </xf>
    <xf numFmtId="0" fontId="12" fillId="6" borderId="8" xfId="38" applyFont="1" applyFill="1" applyBorder="1" applyAlignment="1">
      <alignment horizontal="center" vertical="center" wrapText="1"/>
      <protection/>
    </xf>
    <xf numFmtId="9" fontId="7" fillId="0" borderId="10" xfId="47" applyFont="1" applyFill="1" applyBorder="1" applyAlignment="1">
      <alignment horizontal="center" vertical="center"/>
    </xf>
    <xf numFmtId="9" fontId="33" fillId="2" borderId="9" xfId="40" applyNumberFormat="1" applyFont="1" applyFill="1" applyBorder="1" applyAlignment="1">
      <alignment horizontal="center" vertical="center"/>
    </xf>
    <xf numFmtId="10" fontId="33" fillId="2" borderId="8" xfId="35" applyNumberFormat="1" applyFont="1" applyFill="1" applyBorder="1" applyAlignment="1">
      <alignment horizontal="center" vertical="center" wrapText="1"/>
      <protection/>
    </xf>
    <xf numFmtId="171" fontId="33" fillId="0" borderId="8" xfId="0" applyNumberFormat="1" applyFont="1" applyFill="1" applyBorder="1" applyAlignment="1">
      <alignment horizontal="center" vertical="center"/>
    </xf>
    <xf numFmtId="9" fontId="31" fillId="0" borderId="9" xfId="0" applyNumberFormat="1" applyFont="1" applyFill="1" applyBorder="1" applyAlignment="1">
      <alignment horizontal="center" vertical="center"/>
    </xf>
    <xf numFmtId="9" fontId="32" fillId="0" borderId="8" xfId="35" applyNumberFormat="1" applyFont="1" applyFill="1" applyBorder="1" applyAlignment="1">
      <alignment horizontal="center" vertical="center" wrapText="1"/>
      <protection/>
    </xf>
    <xf numFmtId="171" fontId="33" fillId="9" borderId="8" xfId="0" applyNumberFormat="1" applyFont="1" applyFill="1" applyBorder="1" applyAlignment="1">
      <alignment horizontal="center" vertical="center"/>
    </xf>
    <xf numFmtId="9" fontId="33" fillId="0" borderId="8" xfId="0" applyNumberFormat="1" applyFont="1" applyFill="1" applyBorder="1" applyAlignment="1">
      <alignment horizontal="center" vertical="center"/>
    </xf>
    <xf numFmtId="0" fontId="9" fillId="0" borderId="5" xfId="0" applyFont="1" applyFill="1" applyBorder="1" applyAlignment="1">
      <alignment horizontal="right" vertical="center"/>
    </xf>
    <xf numFmtId="0" fontId="6" fillId="0" borderId="5" xfId="0" applyFont="1" applyFill="1" applyBorder="1" applyAlignment="1">
      <alignment horizontal="right" vertical="center"/>
    </xf>
    <xf numFmtId="0" fontId="6" fillId="0" borderId="39" xfId="0" applyFont="1" applyFill="1" applyBorder="1" applyAlignment="1">
      <alignment horizontal="right" vertical="center"/>
    </xf>
    <xf numFmtId="0" fontId="6" fillId="0" borderId="40" xfId="0" applyFont="1" applyFill="1" applyBorder="1" applyAlignment="1">
      <alignment horizontal="right" vertical="center"/>
    </xf>
    <xf numFmtId="0" fontId="26" fillId="0" borderId="41" xfId="0" applyFont="1" applyFill="1" applyBorder="1" applyAlignment="1">
      <alignment horizontal="center"/>
    </xf>
    <xf numFmtId="0" fontId="26" fillId="0" borderId="42" xfId="0" applyFont="1" applyFill="1" applyBorder="1" applyAlignment="1">
      <alignment horizontal="center"/>
    </xf>
    <xf numFmtId="0" fontId="26" fillId="0" borderId="43" xfId="0" applyFont="1" applyFill="1" applyBorder="1" applyAlignment="1">
      <alignment horizontal="center"/>
    </xf>
    <xf numFmtId="0" fontId="26" fillId="0" borderId="6" xfId="0" applyFont="1" applyFill="1" applyBorder="1" applyAlignment="1">
      <alignment horizontal="center"/>
    </xf>
    <xf numFmtId="0" fontId="26" fillId="0" borderId="0" xfId="0" applyFont="1" applyFill="1" applyBorder="1" applyAlignment="1">
      <alignment horizontal="center"/>
    </xf>
    <xf numFmtId="0" fontId="26" fillId="0" borderId="24" xfId="0" applyFont="1" applyFill="1" applyBorder="1" applyAlignment="1">
      <alignment horizontal="center"/>
    </xf>
    <xf numFmtId="0" fontId="5" fillId="6" borderId="22"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10" fillId="2" borderId="32" xfId="0" applyFont="1" applyFill="1" applyBorder="1" applyAlignment="1">
      <alignment vertical="center" wrapText="1"/>
    </xf>
    <xf numFmtId="0" fontId="10" fillId="2" borderId="39" xfId="0" applyFont="1" applyFill="1" applyBorder="1" applyAlignment="1">
      <alignment vertical="center" wrapText="1"/>
    </xf>
    <xf numFmtId="0" fontId="10" fillId="2" borderId="40" xfId="0" applyFont="1" applyFill="1" applyBorder="1" applyAlignment="1">
      <alignment vertical="center" wrapText="1"/>
    </xf>
    <xf numFmtId="0" fontId="9" fillId="6" borderId="4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2" borderId="30" xfId="0" applyFont="1" applyFill="1" applyBorder="1" applyAlignment="1">
      <alignment vertical="center" wrapText="1"/>
    </xf>
    <xf numFmtId="0" fontId="10" fillId="2" borderId="23" xfId="0" applyFont="1" applyFill="1" applyBorder="1" applyAlignment="1">
      <alignment vertical="center" wrapText="1"/>
    </xf>
    <xf numFmtId="0" fontId="10" fillId="2" borderId="47" xfId="0" applyFont="1" applyFill="1" applyBorder="1" applyAlignment="1">
      <alignment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9"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23" fillId="0" borderId="48" xfId="0" applyFont="1" applyFill="1" applyBorder="1" applyAlignment="1">
      <alignment horizontal="justify" vertical="center" wrapText="1"/>
    </xf>
    <xf numFmtId="0" fontId="23" fillId="0" borderId="10" xfId="0" applyFont="1" applyFill="1" applyBorder="1" applyAlignment="1">
      <alignment horizontal="justify" vertical="center" wrapText="1"/>
    </xf>
    <xf numFmtId="0" fontId="23" fillId="0" borderId="20"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23" fillId="0" borderId="27"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2" borderId="48" xfId="0" applyFont="1" applyFill="1" applyBorder="1" applyAlignment="1">
      <alignment horizontal="justify" vertical="center" wrapText="1"/>
    </xf>
    <xf numFmtId="0" fontId="23" fillId="2" borderId="10" xfId="0" applyFont="1" applyFill="1" applyBorder="1" applyAlignment="1">
      <alignment horizontal="justify" vertical="center" wrapText="1"/>
    </xf>
    <xf numFmtId="0" fontId="23" fillId="2" borderId="20" xfId="0" applyFont="1" applyFill="1" applyBorder="1" applyAlignment="1">
      <alignment horizontal="justify" vertical="center" wrapText="1"/>
    </xf>
    <xf numFmtId="0" fontId="23" fillId="2" borderId="48"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0" fillId="0" borderId="22" xfId="0" applyFill="1" applyBorder="1" applyAlignment="1">
      <alignment horizontal="center"/>
    </xf>
    <xf numFmtId="0" fontId="0" fillId="0" borderId="2" xfId="0" applyFill="1" applyBorder="1" applyAlignment="1">
      <alignment horizontal="center"/>
    </xf>
    <xf numFmtId="0" fontId="0" fillId="0" borderId="44" xfId="0" applyFill="1" applyBorder="1" applyAlignment="1">
      <alignment horizontal="center"/>
    </xf>
    <xf numFmtId="0" fontId="0" fillId="0" borderId="1" xfId="0" applyFill="1" applyBorder="1" applyAlignment="1">
      <alignment horizontal="center"/>
    </xf>
    <xf numFmtId="0" fontId="0" fillId="0" borderId="45" xfId="0" applyFill="1" applyBorder="1" applyAlignment="1">
      <alignment horizontal="center"/>
    </xf>
    <xf numFmtId="0" fontId="0" fillId="0" borderId="8" xfId="0" applyFill="1" applyBorder="1" applyAlignment="1">
      <alignment horizontal="center"/>
    </xf>
    <xf numFmtId="0" fontId="9" fillId="6" borderId="30"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9"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8" xfId="0" applyFont="1" applyFill="1" applyBorder="1" applyAlignment="1">
      <alignment horizontal="center"/>
    </xf>
    <xf numFmtId="0" fontId="5" fillId="6" borderId="28" xfId="0" applyFont="1" applyFill="1" applyBorder="1" applyAlignment="1">
      <alignment horizontal="center" vertical="center"/>
    </xf>
    <xf numFmtId="0" fontId="5" fillId="6" borderId="50" xfId="0" applyFont="1" applyFill="1" applyBorder="1" applyAlignment="1">
      <alignment horizontal="center" vertical="center"/>
    </xf>
    <xf numFmtId="0" fontId="5" fillId="6" borderId="18" xfId="0" applyFont="1" applyFill="1" applyBorder="1" applyAlignment="1">
      <alignment horizontal="center" vertical="center"/>
    </xf>
    <xf numFmtId="0" fontId="15" fillId="0" borderId="0" xfId="0" applyFont="1" applyFill="1" applyAlignment="1">
      <alignment horizontal="right" vertical="center"/>
    </xf>
    <xf numFmtId="0" fontId="10" fillId="0" borderId="2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6" borderId="6"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24"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54" xfId="0" applyFont="1" applyFill="1" applyBorder="1" applyAlignment="1" applyProtection="1">
      <alignment horizontal="center" vertical="center" wrapText="1"/>
      <protection locked="0"/>
    </xf>
    <xf numFmtId="0" fontId="5" fillId="0" borderId="2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3" fillId="0" borderId="5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 fillId="0" borderId="22"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0" borderId="45" xfId="0" applyFont="1" applyFill="1" applyBorder="1" applyAlignment="1">
      <alignment horizontal="justify" vertical="center" wrapText="1"/>
    </xf>
    <xf numFmtId="0" fontId="1" fillId="0" borderId="4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3" fillId="0" borderId="38" xfId="0" applyFont="1" applyFill="1" applyBorder="1" applyAlignment="1">
      <alignment horizontal="center" vertical="center" wrapText="1"/>
    </xf>
    <xf numFmtId="9" fontId="3" fillId="0" borderId="36" xfId="40" applyFont="1" applyFill="1" applyBorder="1" applyAlignment="1">
      <alignment horizontal="center" vertical="center" wrapText="1"/>
    </xf>
    <xf numFmtId="9" fontId="3" fillId="0" borderId="38" xfId="4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1" fillId="0" borderId="62" xfId="35" applyFont="1" applyFill="1" applyBorder="1" applyAlignment="1">
      <alignment horizontal="justify" vertical="center" wrapText="1"/>
      <protection/>
    </xf>
    <xf numFmtId="0" fontId="11" fillId="0" borderId="40" xfId="35" applyFont="1" applyFill="1" applyBorder="1" applyAlignment="1">
      <alignment horizontal="justify" vertical="center" wrapText="1"/>
      <protection/>
    </xf>
    <xf numFmtId="0" fontId="11" fillId="0" borderId="63" xfId="35" applyFont="1" applyFill="1" applyBorder="1" applyAlignment="1">
      <alignment horizontal="justify" vertical="center" wrapText="1"/>
      <protection/>
    </xf>
    <xf numFmtId="0" fontId="11" fillId="0" borderId="45" xfId="35" applyFont="1" applyFill="1" applyBorder="1" applyAlignment="1">
      <alignment horizontal="justify" vertical="center" wrapText="1"/>
      <protection/>
    </xf>
    <xf numFmtId="0" fontId="12" fillId="4" borderId="28" xfId="35" applyFont="1" applyFill="1" applyBorder="1" applyAlignment="1">
      <alignment horizontal="center" vertical="center" wrapText="1"/>
      <protection/>
    </xf>
    <xf numFmtId="0" fontId="12" fillId="4" borderId="18" xfId="35" applyFont="1" applyFill="1" applyBorder="1" applyAlignment="1">
      <alignment horizontal="center" vertical="center" wrapText="1"/>
      <protection/>
    </xf>
    <xf numFmtId="0" fontId="3" fillId="4" borderId="2" xfId="35" applyFont="1" applyFill="1" applyBorder="1" applyAlignment="1">
      <alignment horizontal="center" vertical="center" wrapText="1"/>
      <protection/>
    </xf>
    <xf numFmtId="0" fontId="3" fillId="4" borderId="29" xfId="35" applyFont="1" applyFill="1" applyBorder="1" applyAlignment="1">
      <alignment horizontal="center" vertical="center" wrapText="1"/>
      <protection/>
    </xf>
    <xf numFmtId="0" fontId="3" fillId="4" borderId="19" xfId="35" applyFont="1" applyFill="1" applyBorder="1" applyAlignment="1">
      <alignment horizontal="center" vertical="center" wrapText="1"/>
      <protection/>
    </xf>
    <xf numFmtId="0" fontId="12" fillId="0" borderId="2"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10" fontId="14" fillId="0" borderId="15" xfId="0" applyNumberFormat="1" applyFont="1" applyFill="1" applyBorder="1" applyAlignment="1" applyProtection="1">
      <alignment horizontal="center" vertical="center" wrapText="1"/>
      <protection locked="0"/>
    </xf>
    <xf numFmtId="10" fontId="14" fillId="0" borderId="17" xfId="0" applyNumberFormat="1" applyFont="1" applyFill="1" applyBorder="1" applyAlignment="1" applyProtection="1">
      <alignment horizontal="center" vertical="center" wrapText="1"/>
      <protection locked="0"/>
    </xf>
    <xf numFmtId="0" fontId="11" fillId="0" borderId="51" xfId="35" applyFont="1" applyFill="1" applyBorder="1" applyAlignment="1">
      <alignment horizontal="justify" vertical="center" wrapText="1"/>
      <protection/>
    </xf>
    <xf numFmtId="0" fontId="12" fillId="0" borderId="9" xfId="0" applyFont="1" applyBorder="1" applyAlignment="1" applyProtection="1">
      <alignment horizontal="center" vertical="center" wrapText="1"/>
      <protection locked="0"/>
    </xf>
    <xf numFmtId="10" fontId="14" fillId="0" borderId="64" xfId="0" applyNumberFormat="1" applyFont="1" applyFill="1" applyBorder="1" applyAlignment="1" applyProtection="1">
      <alignment horizontal="center" vertical="center" wrapText="1"/>
      <protection locked="0"/>
    </xf>
    <xf numFmtId="0" fontId="11" fillId="0" borderId="56" xfId="35" applyFont="1" applyFill="1" applyBorder="1" applyAlignment="1">
      <alignment horizontal="center" vertical="center" wrapText="1"/>
      <protection/>
    </xf>
    <xf numFmtId="0" fontId="11" fillId="0" borderId="36" xfId="35" applyFont="1" applyFill="1" applyBorder="1" applyAlignment="1">
      <alignment horizontal="center" vertical="center" wrapText="1"/>
      <protection/>
    </xf>
    <xf numFmtId="0" fontId="11" fillId="0" borderId="38" xfId="35" applyFont="1" applyFill="1" applyBorder="1" applyAlignment="1">
      <alignment horizontal="center" vertical="center" wrapText="1"/>
      <protection/>
    </xf>
    <xf numFmtId="0" fontId="11" fillId="0" borderId="22" xfId="35" applyFont="1" applyFill="1" applyBorder="1" applyAlignment="1">
      <alignment horizontal="justify" vertical="center" wrapText="1"/>
      <protection/>
    </xf>
    <xf numFmtId="0" fontId="1" fillId="0" borderId="22" xfId="35" applyBorder="1">
      <alignment/>
      <protection/>
    </xf>
    <xf numFmtId="0" fontId="1" fillId="0" borderId="2" xfId="35" applyBorder="1">
      <alignment/>
      <protection/>
    </xf>
    <xf numFmtId="0" fontId="1" fillId="0" borderId="44" xfId="35" applyBorder="1">
      <alignment/>
      <protection/>
    </xf>
    <xf numFmtId="0" fontId="1" fillId="0" borderId="1" xfId="35" applyBorder="1">
      <alignment/>
      <protection/>
    </xf>
    <xf numFmtId="0" fontId="1" fillId="0" borderId="45" xfId="35" applyBorder="1">
      <alignment/>
      <protection/>
    </xf>
    <xf numFmtId="0" fontId="1" fillId="0" borderId="8" xfId="35" applyBorder="1">
      <alignment/>
      <protection/>
    </xf>
    <xf numFmtId="0" fontId="16" fillId="4" borderId="2"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31"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 fillId="4" borderId="41" xfId="35" applyFont="1" applyFill="1" applyBorder="1" applyAlignment="1">
      <alignment horizontal="center" vertical="center" wrapText="1"/>
      <protection/>
    </xf>
    <xf numFmtId="0" fontId="3" fillId="4" borderId="6" xfId="35" applyFont="1" applyFill="1" applyBorder="1" applyAlignment="1">
      <alignment horizontal="center" vertical="center" wrapText="1"/>
      <protection/>
    </xf>
    <xf numFmtId="0" fontId="3" fillId="4" borderId="3" xfId="35" applyFont="1" applyFill="1" applyBorder="1" applyAlignment="1">
      <alignment horizontal="center" vertical="center" wrapText="1"/>
      <protection/>
    </xf>
    <xf numFmtId="0" fontId="3" fillId="4" borderId="48" xfId="35" applyFont="1" applyFill="1" applyBorder="1" applyAlignment="1">
      <alignment horizontal="center" vertical="center" wrapText="1"/>
      <protection/>
    </xf>
    <xf numFmtId="0" fontId="3" fillId="4" borderId="10" xfId="35" applyFont="1" applyFill="1" applyBorder="1" applyAlignment="1">
      <alignment horizontal="center" vertical="center" wrapText="1"/>
      <protection/>
    </xf>
    <xf numFmtId="0" fontId="11" fillId="0" borderId="55" xfId="35" applyFont="1" applyFill="1" applyBorder="1" applyAlignment="1">
      <alignment horizontal="justify" vertical="center" wrapText="1"/>
      <protection/>
    </xf>
    <xf numFmtId="0" fontId="12" fillId="0" borderId="3" xfId="0" applyFont="1" applyBorder="1" applyAlignment="1" applyProtection="1">
      <alignment horizontal="center" vertical="center" wrapText="1"/>
      <protection locked="0"/>
    </xf>
    <xf numFmtId="0" fontId="11" fillId="0" borderId="15" xfId="35" applyFont="1" applyFill="1" applyBorder="1" applyAlignment="1">
      <alignment horizontal="justify" vertical="center" wrapText="1"/>
      <protection/>
    </xf>
    <xf numFmtId="0" fontId="11" fillId="0" borderId="17" xfId="35" applyFont="1" applyFill="1" applyBorder="1" applyAlignment="1">
      <alignment horizontal="justify" vertical="center" wrapText="1"/>
      <protection/>
    </xf>
    <xf numFmtId="0" fontId="12" fillId="0" borderId="18"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1" fillId="2" borderId="65" xfId="35" applyFont="1" applyFill="1" applyBorder="1" applyAlignment="1">
      <alignment horizontal="center" vertical="center" wrapText="1"/>
      <protection/>
    </xf>
    <xf numFmtId="0" fontId="11" fillId="2" borderId="7" xfId="35" applyFont="1" applyFill="1" applyBorder="1" applyAlignment="1">
      <alignment horizontal="center" vertical="center" wrapText="1"/>
      <protection/>
    </xf>
    <xf numFmtId="0" fontId="11" fillId="0" borderId="65" xfId="35" applyFont="1" applyFill="1" applyBorder="1" applyAlignment="1">
      <alignment horizontal="center" vertical="center" wrapText="1"/>
      <protection/>
    </xf>
    <xf numFmtId="0" fontId="11" fillId="0" borderId="7" xfId="35" applyFont="1" applyFill="1" applyBorder="1" applyAlignment="1">
      <alignment horizontal="center" vertical="center" wrapText="1"/>
      <protection/>
    </xf>
    <xf numFmtId="0" fontId="11" fillId="0" borderId="11" xfId="35" applyFont="1" applyFill="1" applyBorder="1" applyAlignment="1">
      <alignment horizontal="center" vertical="center" wrapText="1"/>
      <protection/>
    </xf>
    <xf numFmtId="0" fontId="11" fillId="2" borderId="22" xfId="35" applyFont="1" applyFill="1" applyBorder="1" applyAlignment="1">
      <alignment horizontal="justify" vertical="center" wrapText="1"/>
      <protection/>
    </xf>
    <xf numFmtId="0" fontId="11" fillId="2" borderId="45" xfId="35" applyFont="1" applyFill="1" applyBorder="1" applyAlignment="1">
      <alignment horizontal="justify" vertical="center" wrapText="1"/>
      <protection/>
    </xf>
    <xf numFmtId="10" fontId="14" fillId="0" borderId="66" xfId="0" applyNumberFormat="1" applyFont="1" applyFill="1" applyBorder="1" applyAlignment="1" applyProtection="1">
      <alignment horizontal="center" vertical="center" wrapText="1"/>
      <protection locked="0"/>
    </xf>
    <xf numFmtId="10" fontId="14" fillId="0" borderId="67" xfId="0" applyNumberFormat="1" applyFont="1" applyFill="1" applyBorder="1" applyAlignment="1" applyProtection="1">
      <alignment horizontal="center" vertical="center" wrapText="1"/>
      <protection locked="0"/>
    </xf>
    <xf numFmtId="0" fontId="11" fillId="0" borderId="40" xfId="35" applyFont="1" applyFill="1" applyBorder="1" applyAlignment="1">
      <alignment horizontal="justify" vertical="center"/>
      <protection/>
    </xf>
    <xf numFmtId="0" fontId="11" fillId="0" borderId="56" xfId="35" applyFont="1" applyFill="1" applyBorder="1" applyAlignment="1">
      <alignment vertical="center" wrapText="1"/>
      <protection/>
    </xf>
    <xf numFmtId="0" fontId="11" fillId="0" borderId="38" xfId="35" applyFont="1" applyFill="1" applyBorder="1" applyAlignment="1">
      <alignment vertical="center" wrapText="1"/>
      <protection/>
    </xf>
    <xf numFmtId="0" fontId="11" fillId="0" borderId="68" xfId="35" applyFont="1" applyFill="1" applyBorder="1" applyAlignment="1">
      <alignment horizontal="justify" vertical="center" wrapText="1"/>
      <protection/>
    </xf>
    <xf numFmtId="10" fontId="13" fillId="0" borderId="56" xfId="0" applyNumberFormat="1" applyFont="1" applyFill="1" applyBorder="1" applyAlignment="1" applyProtection="1">
      <alignment horizontal="center" vertical="center" wrapText="1"/>
      <protection locked="0"/>
    </xf>
    <xf numFmtId="10" fontId="13" fillId="0" borderId="36" xfId="0" applyNumberFormat="1" applyFont="1" applyFill="1" applyBorder="1" applyAlignment="1" applyProtection="1">
      <alignment horizontal="center" vertical="center" wrapText="1"/>
      <protection locked="0"/>
    </xf>
    <xf numFmtId="10" fontId="13" fillId="0" borderId="38" xfId="0" applyNumberFormat="1" applyFont="1" applyFill="1" applyBorder="1" applyAlignment="1" applyProtection="1">
      <alignment horizontal="center" vertical="center" wrapText="1"/>
      <protection locked="0"/>
    </xf>
    <xf numFmtId="0" fontId="11" fillId="0" borderId="51" xfId="35" applyFont="1" applyFill="1" applyBorder="1" applyAlignment="1">
      <alignment horizontal="justify" vertical="top" wrapText="1"/>
      <protection/>
    </xf>
    <xf numFmtId="0" fontId="11" fillId="0" borderId="40" xfId="35" applyFont="1" applyFill="1" applyBorder="1" applyAlignment="1">
      <alignment horizontal="justify" vertical="top"/>
      <protection/>
    </xf>
    <xf numFmtId="0" fontId="11" fillId="0" borderId="56" xfId="35" applyFont="1" applyFill="1" applyBorder="1" applyAlignment="1">
      <alignment horizontal="justify" vertical="center" wrapText="1"/>
      <protection/>
    </xf>
    <xf numFmtId="0" fontId="11" fillId="0" borderId="38" xfId="35" applyFont="1" applyFill="1" applyBorder="1" applyAlignment="1">
      <alignment horizontal="justify" vertical="center" wrapText="1"/>
      <protection/>
    </xf>
    <xf numFmtId="0" fontId="11" fillId="0" borderId="1" xfId="35" applyFont="1" applyFill="1" applyBorder="1" applyAlignment="1">
      <alignment horizontal="justify" vertical="center" wrapText="1"/>
      <protection/>
    </xf>
    <xf numFmtId="0" fontId="11" fillId="0" borderId="52" xfId="35" applyFont="1" applyFill="1" applyBorder="1" applyAlignment="1">
      <alignment horizontal="center" vertical="center" wrapText="1"/>
      <protection/>
    </xf>
    <xf numFmtId="0" fontId="11" fillId="0" borderId="26" xfId="35" applyFont="1" applyFill="1" applyBorder="1" applyAlignment="1">
      <alignment horizontal="center" vertical="center" wrapText="1"/>
      <protection/>
    </xf>
    <xf numFmtId="0" fontId="11" fillId="0" borderId="53" xfId="35" applyFont="1" applyFill="1" applyBorder="1" applyAlignment="1">
      <alignment horizontal="center" vertical="center" wrapText="1"/>
      <protection/>
    </xf>
    <xf numFmtId="0" fontId="11" fillId="2" borderId="49" xfId="35" applyFont="1" applyFill="1" applyBorder="1" applyAlignment="1">
      <alignment horizontal="center" vertical="center" wrapText="1"/>
      <protection/>
    </xf>
    <xf numFmtId="0" fontId="11" fillId="2" borderId="27" xfId="35" applyFont="1" applyFill="1" applyBorder="1" applyAlignment="1">
      <alignment horizontal="center" vertical="center" wrapText="1"/>
      <protection/>
    </xf>
    <xf numFmtId="0" fontId="11" fillId="2" borderId="21" xfId="35" applyFont="1" applyFill="1" applyBorder="1" applyAlignment="1">
      <alignment horizontal="center" vertical="center" wrapText="1"/>
      <protection/>
    </xf>
    <xf numFmtId="0" fontId="3" fillId="4" borderId="53" xfId="35" applyFont="1" applyFill="1" applyBorder="1" applyAlignment="1">
      <alignment horizontal="center" vertical="center" wrapText="1"/>
      <protection/>
    </xf>
    <xf numFmtId="0" fontId="3" fillId="4" borderId="20" xfId="35" applyFont="1" applyFill="1" applyBorder="1" applyAlignment="1">
      <alignment horizontal="center" vertical="center" wrapText="1"/>
      <protection/>
    </xf>
    <xf numFmtId="10" fontId="11" fillId="0" borderId="56" xfId="0" applyNumberFormat="1" applyFont="1" applyFill="1" applyBorder="1" applyAlignment="1" applyProtection="1">
      <alignment horizontal="left" vertical="center" wrapText="1"/>
      <protection locked="0"/>
    </xf>
    <xf numFmtId="10" fontId="11" fillId="0" borderId="36" xfId="0" applyNumberFormat="1" applyFont="1" applyFill="1" applyBorder="1" applyAlignment="1" applyProtection="1">
      <alignment horizontal="left" vertical="center" wrapText="1"/>
      <protection locked="0"/>
    </xf>
    <xf numFmtId="0" fontId="11" fillId="3" borderId="56" xfId="35" applyFont="1" applyFill="1" applyBorder="1" applyAlignment="1">
      <alignment horizontal="left" vertical="center" wrapText="1"/>
      <protection/>
    </xf>
    <xf numFmtId="0" fontId="11" fillId="3" borderId="38" xfId="35" applyFont="1" applyFill="1" applyBorder="1" applyAlignment="1">
      <alignment horizontal="left" vertical="center"/>
      <protection/>
    </xf>
    <xf numFmtId="0" fontId="11" fillId="3" borderId="56" xfId="35" applyFont="1" applyFill="1" applyBorder="1" applyAlignment="1">
      <alignment horizontal="left" vertical="top" wrapText="1"/>
      <protection/>
    </xf>
    <xf numFmtId="0" fontId="11" fillId="3" borderId="38" xfId="35" applyFont="1" applyFill="1" applyBorder="1" applyAlignment="1">
      <alignment horizontal="left" vertical="top"/>
      <protection/>
    </xf>
    <xf numFmtId="0" fontId="11" fillId="3" borderId="56" xfId="35" applyFont="1" applyFill="1" applyBorder="1" applyAlignment="1">
      <alignment horizontal="center" vertical="top" wrapText="1"/>
      <protection/>
    </xf>
    <xf numFmtId="0" fontId="11" fillId="3" borderId="36" xfId="35" applyFont="1" applyFill="1" applyBorder="1" applyAlignment="1">
      <alignment horizontal="center" vertical="top" wrapText="1"/>
      <protection/>
    </xf>
    <xf numFmtId="0" fontId="11" fillId="0" borderId="15" xfId="35" applyFont="1" applyFill="1" applyBorder="1" applyAlignment="1">
      <alignment horizontal="justify" vertical="top" wrapText="1"/>
      <protection/>
    </xf>
    <xf numFmtId="0" fontId="11" fillId="0" borderId="17" xfId="35" applyFont="1" applyFill="1" applyBorder="1" applyAlignment="1">
      <alignment horizontal="justify" vertical="top" wrapText="1"/>
      <protection/>
    </xf>
    <xf numFmtId="10" fontId="11" fillId="2" borderId="56" xfId="0" applyNumberFormat="1" applyFont="1" applyFill="1" applyBorder="1" applyAlignment="1" applyProtection="1">
      <alignment horizontal="left" vertical="center" wrapText="1"/>
      <protection locked="0"/>
    </xf>
    <xf numFmtId="10" fontId="11" fillId="2" borderId="36" xfId="0" applyNumberFormat="1" applyFont="1" applyFill="1" applyBorder="1" applyAlignment="1" applyProtection="1">
      <alignment horizontal="left" vertical="center" wrapText="1"/>
      <protection locked="0"/>
    </xf>
    <xf numFmtId="0" fontId="11" fillId="3" borderId="38" xfId="35" applyFont="1" applyFill="1" applyBorder="1" applyAlignment="1">
      <alignment horizontal="left" vertical="top" wrapText="1"/>
      <protection/>
    </xf>
    <xf numFmtId="0" fontId="12" fillId="0" borderId="4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10" fontId="14" fillId="0" borderId="56" xfId="0" applyNumberFormat="1" applyFont="1" applyFill="1" applyBorder="1" applyAlignment="1" applyProtection="1">
      <alignment horizontal="center" vertical="center" wrapText="1"/>
      <protection locked="0"/>
    </xf>
    <xf numFmtId="10" fontId="14" fillId="0" borderId="38" xfId="0" applyNumberFormat="1" applyFont="1" applyFill="1" applyBorder="1" applyAlignment="1" applyProtection="1">
      <alignment horizontal="center" vertical="center" wrapText="1"/>
      <protection locked="0"/>
    </xf>
    <xf numFmtId="0" fontId="11" fillId="2" borderId="63" xfId="35" applyFont="1" applyFill="1" applyBorder="1" applyAlignment="1">
      <alignment horizontal="justify" vertical="center" wrapText="1"/>
      <protection/>
    </xf>
    <xf numFmtId="0" fontId="36" fillId="0" borderId="6" xfId="38" applyFont="1" applyFill="1" applyBorder="1" applyAlignment="1">
      <alignment horizontal="center" vertical="center" wrapText="1"/>
      <protection/>
    </xf>
    <xf numFmtId="0" fontId="36" fillId="0" borderId="63" xfId="38" applyFont="1" applyFill="1" applyBorder="1" applyAlignment="1">
      <alignment horizontal="center" vertical="center" wrapText="1"/>
      <protection/>
    </xf>
    <xf numFmtId="0" fontId="36" fillId="0" borderId="44" xfId="38" applyFont="1" applyFill="1" applyBorder="1" applyAlignment="1">
      <alignment horizontal="center" vertical="center" wrapText="1"/>
      <protection/>
    </xf>
    <xf numFmtId="0" fontId="36" fillId="0" borderId="45" xfId="38" applyFont="1" applyFill="1" applyBorder="1" applyAlignment="1">
      <alignment horizontal="center" vertical="center" wrapText="1"/>
      <protection/>
    </xf>
    <xf numFmtId="0" fontId="36" fillId="0" borderId="2" xfId="38" applyFont="1" applyFill="1" applyBorder="1" applyAlignment="1">
      <alignment horizontal="center" vertical="center" wrapText="1"/>
      <protection/>
    </xf>
    <xf numFmtId="0" fontId="36" fillId="0" borderId="1" xfId="38" applyFont="1" applyFill="1" applyBorder="1" applyAlignment="1">
      <alignment horizontal="center" vertical="center" wrapText="1"/>
      <protection/>
    </xf>
    <xf numFmtId="0" fontId="36" fillId="0" borderId="8" xfId="38" applyFont="1" applyFill="1" applyBorder="1" applyAlignment="1">
      <alignment horizontal="center" vertical="center" wrapText="1"/>
      <protection/>
    </xf>
    <xf numFmtId="0" fontId="21" fillId="2" borderId="9"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10" fillId="2" borderId="0" xfId="38" applyFont="1" applyFill="1" applyAlignment="1">
      <alignment horizontal="right"/>
      <protection/>
    </xf>
    <xf numFmtId="1" fontId="21" fillId="2" borderId="9"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1" fontId="21" fillId="2" borderId="8" xfId="0" applyNumberFormat="1" applyFont="1" applyFill="1" applyBorder="1" applyAlignment="1">
      <alignment horizontal="center" vertical="center" wrapText="1"/>
    </xf>
    <xf numFmtId="1" fontId="21" fillId="2" borderId="2" xfId="0" applyNumberFormat="1" applyFont="1" applyFill="1" applyBorder="1" applyAlignment="1">
      <alignment horizontal="center" vertical="center" wrapText="1"/>
    </xf>
    <xf numFmtId="0" fontId="12" fillId="6" borderId="41" xfId="38" applyFont="1" applyFill="1" applyBorder="1" applyAlignment="1">
      <alignment horizontal="center" vertical="center" wrapText="1"/>
      <protection/>
    </xf>
    <xf numFmtId="0" fontId="12" fillId="6" borderId="0" xfId="38" applyFont="1" applyFill="1" applyBorder="1" applyAlignment="1">
      <alignment horizontal="center" vertical="center" wrapText="1"/>
      <protection/>
    </xf>
    <xf numFmtId="0" fontId="12" fillId="6" borderId="7" xfId="38" applyFont="1" applyFill="1" applyBorder="1" applyAlignment="1">
      <alignment horizontal="center" vertical="center" wrapText="1"/>
      <protection/>
    </xf>
    <xf numFmtId="0" fontId="12" fillId="6" borderId="6" xfId="38" applyFont="1" applyFill="1" applyBorder="1" applyAlignment="1">
      <alignment horizontal="center" vertical="center" wrapText="1"/>
      <protection/>
    </xf>
    <xf numFmtId="0" fontId="12" fillId="6" borderId="4" xfId="38" applyFont="1" applyFill="1" applyBorder="1" applyAlignment="1">
      <alignment horizontal="center" vertical="center" wrapText="1"/>
      <protection/>
    </xf>
    <xf numFmtId="0" fontId="12" fillId="6" borderId="5" xfId="38" applyFont="1" applyFill="1" applyBorder="1" applyAlignment="1">
      <alignment horizontal="center" vertical="center" wrapText="1"/>
      <protection/>
    </xf>
    <xf numFmtId="0" fontId="12" fillId="6" borderId="11" xfId="38" applyFont="1" applyFill="1" applyBorder="1" applyAlignment="1">
      <alignment horizontal="center" vertical="center" wrapText="1"/>
      <protection/>
    </xf>
    <xf numFmtId="0" fontId="3" fillId="6" borderId="5" xfId="38" applyFont="1" applyFill="1" applyBorder="1" applyAlignment="1">
      <alignment horizontal="right"/>
      <protection/>
    </xf>
    <xf numFmtId="0" fontId="9" fillId="2" borderId="0" xfId="38" applyFont="1" applyFill="1" applyBorder="1" applyAlignment="1">
      <alignment horizontal="center" vertical="center"/>
      <protection/>
    </xf>
    <xf numFmtId="0" fontId="36" fillId="0" borderId="9" xfId="38" applyFont="1" applyFill="1" applyBorder="1" applyAlignment="1">
      <alignment horizontal="center" vertical="center" wrapText="1"/>
      <protection/>
    </xf>
    <xf numFmtId="0" fontId="11" fillId="0" borderId="63" xfId="38" applyFont="1" applyFill="1" applyBorder="1" applyAlignment="1">
      <alignment horizontal="center" vertical="center" wrapText="1"/>
      <protection/>
    </xf>
    <xf numFmtId="0" fontId="11" fillId="0" borderId="44" xfId="38" applyFont="1" applyFill="1" applyBorder="1" applyAlignment="1">
      <alignment horizontal="center" vertical="center" wrapText="1"/>
      <protection/>
    </xf>
    <xf numFmtId="0" fontId="11" fillId="0" borderId="45" xfId="38" applyFont="1" applyFill="1" applyBorder="1" applyAlignment="1">
      <alignment horizontal="center" vertical="center" wrapText="1"/>
      <protection/>
    </xf>
    <xf numFmtId="0" fontId="36" fillId="0" borderId="22" xfId="38" applyFont="1" applyFill="1" applyBorder="1" applyAlignment="1">
      <alignment horizontal="center" vertical="center" wrapText="1"/>
      <protection/>
    </xf>
    <xf numFmtId="0" fontId="21" fillId="2" borderId="14"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12" fillId="6" borderId="56" xfId="38" applyFont="1" applyFill="1" applyBorder="1" applyAlignment="1">
      <alignment horizontal="center" vertical="center" wrapText="1"/>
      <protection/>
    </xf>
    <xf numFmtId="0" fontId="12" fillId="6" borderId="36" xfId="38" applyFont="1" applyFill="1" applyBorder="1" applyAlignment="1">
      <alignment horizontal="center" vertical="center" wrapText="1"/>
      <protection/>
    </xf>
    <xf numFmtId="0" fontId="12" fillId="6" borderId="28" xfId="38" applyFont="1" applyFill="1" applyBorder="1" applyAlignment="1">
      <alignment horizontal="center" vertical="center" wrapText="1"/>
      <protection/>
    </xf>
    <xf numFmtId="0" fontId="12" fillId="6" borderId="3" xfId="38" applyFont="1" applyFill="1" applyBorder="1" applyAlignment="1">
      <alignment horizontal="center" vertical="center" wrapText="1"/>
      <protection/>
    </xf>
    <xf numFmtId="0" fontId="12" fillId="6" borderId="69" xfId="38" applyFont="1" applyFill="1" applyBorder="1" applyAlignment="1">
      <alignment horizontal="center" vertical="center" wrapText="1"/>
      <protection/>
    </xf>
    <xf numFmtId="0" fontId="1" fillId="0" borderId="41" xfId="38" applyBorder="1" applyAlignment="1">
      <alignment horizontal="center"/>
      <protection/>
    </xf>
    <xf numFmtId="0" fontId="1" fillId="0" borderId="42" xfId="38" applyBorder="1" applyAlignment="1">
      <alignment horizontal="center"/>
      <protection/>
    </xf>
    <xf numFmtId="0" fontId="1" fillId="0" borderId="43" xfId="38" applyBorder="1" applyAlignment="1">
      <alignment horizontal="center"/>
      <protection/>
    </xf>
    <xf numFmtId="0" fontId="1" fillId="0" borderId="6" xfId="38" applyBorder="1" applyAlignment="1">
      <alignment horizontal="center"/>
      <protection/>
    </xf>
    <xf numFmtId="0" fontId="1" fillId="0" borderId="0" xfId="38" applyBorder="1" applyAlignment="1">
      <alignment horizontal="center"/>
      <protection/>
    </xf>
    <xf numFmtId="0" fontId="1" fillId="0" borderId="24" xfId="38" applyBorder="1" applyAlignment="1">
      <alignment horizontal="center"/>
      <protection/>
    </xf>
    <xf numFmtId="0" fontId="35" fillId="6" borderId="28" xfId="38" applyFont="1" applyFill="1" applyBorder="1" applyAlignment="1">
      <alignment horizontal="center" vertical="center" wrapText="1"/>
      <protection/>
    </xf>
    <xf numFmtId="0" fontId="35" fillId="6" borderId="50" xfId="38" applyFont="1" applyFill="1" applyBorder="1" applyAlignment="1">
      <alignment horizontal="center" vertical="center" wrapText="1"/>
      <protection/>
    </xf>
    <xf numFmtId="0" fontId="35" fillId="6" borderId="30" xfId="38" applyFont="1" applyFill="1" applyBorder="1" applyAlignment="1">
      <alignment horizontal="center" vertical="center" wrapText="1"/>
      <protection/>
    </xf>
    <xf numFmtId="0" fontId="35" fillId="6" borderId="23" xfId="38" applyFont="1" applyFill="1" applyBorder="1" applyAlignment="1">
      <alignment horizontal="center" vertical="center" wrapText="1"/>
      <protection/>
    </xf>
    <xf numFmtId="0" fontId="24" fillId="6" borderId="30" xfId="38" applyFont="1" applyFill="1" applyBorder="1" applyAlignment="1">
      <alignment horizontal="center" vertical="center" wrapText="1"/>
      <protection/>
    </xf>
    <xf numFmtId="0" fontId="24" fillId="6" borderId="23" xfId="38" applyFont="1" applyFill="1" applyBorder="1" applyAlignment="1">
      <alignment horizontal="center" vertical="center" wrapText="1"/>
      <protection/>
    </xf>
    <xf numFmtId="0" fontId="24" fillId="6" borderId="1" xfId="38" applyFont="1" applyFill="1" applyBorder="1" applyAlignment="1">
      <alignment horizontal="center" vertical="center" wrapText="1"/>
      <protection/>
    </xf>
    <xf numFmtId="0" fontId="24" fillId="6" borderId="32" xfId="38" applyFont="1" applyFill="1" applyBorder="1" applyAlignment="1">
      <alignment horizontal="center" vertical="center" wrapText="1"/>
      <protection/>
    </xf>
    <xf numFmtId="0" fontId="24" fillId="6" borderId="39" xfId="38"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xdr:row>
      <xdr:rowOff>333375</xdr:rowOff>
    </xdr:from>
    <xdr:to>
      <xdr:col>4</xdr:col>
      <xdr:colOff>1724025</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1971675" y="600075"/>
          <a:ext cx="291465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276225</xdr:rowOff>
    </xdr:from>
    <xdr:to>
      <xdr:col>3</xdr:col>
      <xdr:colOff>180975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2476500" y="276225"/>
          <a:ext cx="1362075" cy="9810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238125</xdr:rowOff>
    </xdr:from>
    <xdr:to>
      <xdr:col>1</xdr:col>
      <xdr:colOff>438150</xdr:colOff>
      <xdr:row>2</xdr:row>
      <xdr:rowOff>104775</xdr:rowOff>
    </xdr:to>
    <xdr:pic>
      <xdr:nvPicPr>
        <xdr:cNvPr id="2" name="Imagen 2"/>
        <xdr:cNvPicPr preferRelativeResize="1">
          <a:picLocks noChangeAspect="1"/>
        </xdr:cNvPicPr>
      </xdr:nvPicPr>
      <xdr:blipFill>
        <a:blip r:embed="rId1"/>
        <a:stretch>
          <a:fillRect/>
        </a:stretch>
      </xdr:blipFill>
      <xdr:spPr bwMode="auto">
        <a:xfrm>
          <a:off x="438150" y="238125"/>
          <a:ext cx="819150" cy="6667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0</xdr:row>
      <xdr:rowOff>66675</xdr:rowOff>
    </xdr:from>
    <xdr:to>
      <xdr:col>2</xdr:col>
      <xdr:colOff>381000</xdr:colOff>
      <xdr:row>3</xdr:row>
      <xdr:rowOff>200025</xdr:rowOff>
    </xdr:to>
    <xdr:pic>
      <xdr:nvPicPr>
        <xdr:cNvPr id="2" name="Imagen 2"/>
        <xdr:cNvPicPr preferRelativeResize="1">
          <a:picLocks noChangeAspect="1"/>
        </xdr:cNvPicPr>
      </xdr:nvPicPr>
      <xdr:blipFill>
        <a:blip r:embed="rId1"/>
        <a:stretch>
          <a:fillRect/>
        </a:stretch>
      </xdr:blipFill>
      <xdr:spPr bwMode="auto">
        <a:xfrm>
          <a:off x="1581150" y="66675"/>
          <a:ext cx="1104900" cy="904875"/>
        </a:xfrm>
        <a:prstGeom prst="rect">
          <a:avLst/>
        </a:prstGeom>
        <a:solidFill>
          <a:srgbClr val="FFFFFF"/>
        </a:solid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vmlDrawing" Target="../drawings/vmlDrawing5.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
  <sheetViews>
    <sheetView tabSelected="1" view="pageBreakPreview" zoomScale="60" workbookViewId="0" topLeftCell="A1">
      <selection activeCell="R14" sqref="R14"/>
    </sheetView>
  </sheetViews>
  <sheetFormatPr defaultColWidth="11.421875" defaultRowHeight="15"/>
  <cols>
    <col min="1" max="2" width="8.8515625" style="1" customWidth="1"/>
    <col min="3" max="3" width="20.8515625" style="1" customWidth="1"/>
    <col min="4" max="4" width="8.8515625" style="1" customWidth="1"/>
    <col min="5" max="5" width="27.140625" style="1" customWidth="1"/>
    <col min="6" max="6" width="7.57421875" style="1" customWidth="1"/>
    <col min="7" max="7" width="14.28125" style="1" customWidth="1"/>
    <col min="8" max="8" width="12.8515625" style="1" customWidth="1"/>
    <col min="9" max="9" width="13.28125" style="1" customWidth="1"/>
    <col min="10" max="10" width="13.57421875" style="22" bestFit="1" customWidth="1"/>
    <col min="11" max="11" width="21.57421875" style="30" bestFit="1" customWidth="1"/>
    <col min="12" max="12" width="19.8515625" style="29" bestFit="1" customWidth="1"/>
    <col min="13" max="13" width="19.8515625" style="22" bestFit="1" customWidth="1"/>
    <col min="14" max="14" width="19.00390625" style="30" bestFit="1" customWidth="1"/>
    <col min="15" max="15" width="24.7109375" style="30" bestFit="1" customWidth="1"/>
    <col min="16" max="19" width="19.8515625" style="29" bestFit="1" customWidth="1"/>
    <col min="20" max="20" width="15.57421875" style="30" bestFit="1" customWidth="1"/>
    <col min="21" max="21" width="24.7109375" style="30" bestFit="1" customWidth="1"/>
    <col min="22" max="22" width="15.8515625" style="29" bestFit="1" customWidth="1"/>
    <col min="23" max="25" width="19.8515625" style="29" bestFit="1" customWidth="1"/>
    <col min="26" max="26" width="12.7109375" style="30" customWidth="1"/>
    <col min="27" max="27" width="24.8515625" style="30" customWidth="1"/>
    <col min="28" max="31" width="19.8515625" style="29" bestFit="1" customWidth="1"/>
    <col min="32" max="32" width="15.140625" style="30" customWidth="1"/>
    <col min="33" max="33" width="25.57421875" style="30" customWidth="1"/>
    <col min="34" max="37" width="19.8515625" style="30" bestFit="1" customWidth="1"/>
    <col min="38" max="38" width="15.28125" style="30" customWidth="1"/>
    <col min="39" max="39" width="12.8515625" style="1" customWidth="1"/>
    <col min="40" max="40" width="16.57421875" style="1" customWidth="1"/>
    <col min="41" max="41" width="12.8515625" style="1" customWidth="1"/>
    <col min="42" max="42" width="14.28125" style="1" customWidth="1"/>
    <col min="43" max="43" width="13.140625" style="1" customWidth="1"/>
    <col min="44" max="44" width="12.28125" style="1" customWidth="1"/>
    <col min="45" max="45" width="89.8515625" style="1" customWidth="1"/>
    <col min="46" max="49" width="69.710937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c r="A2" s="254"/>
      <c r="B2" s="255"/>
      <c r="C2" s="255"/>
      <c r="D2" s="255"/>
      <c r="E2" s="255"/>
      <c r="F2" s="255"/>
      <c r="G2" s="256"/>
      <c r="H2" s="263" t="s">
        <v>0</v>
      </c>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4"/>
    </row>
    <row r="3" spans="1:49" ht="28.5" customHeight="1">
      <c r="A3" s="257"/>
      <c r="B3" s="258"/>
      <c r="C3" s="258"/>
      <c r="D3" s="258"/>
      <c r="E3" s="258"/>
      <c r="F3" s="258"/>
      <c r="G3" s="259"/>
      <c r="H3" s="265" t="s">
        <v>84</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6"/>
    </row>
    <row r="4" spans="1:49" ht="27.75" customHeight="1">
      <c r="A4" s="257"/>
      <c r="B4" s="258"/>
      <c r="C4" s="258"/>
      <c r="D4" s="258"/>
      <c r="E4" s="258"/>
      <c r="F4" s="258"/>
      <c r="G4" s="259"/>
      <c r="H4" s="265" t="s">
        <v>1</v>
      </c>
      <c r="I4" s="265"/>
      <c r="J4" s="265"/>
      <c r="K4" s="265"/>
      <c r="L4" s="265"/>
      <c r="M4" s="265"/>
      <c r="N4" s="265"/>
      <c r="O4" s="265"/>
      <c r="P4" s="265"/>
      <c r="Q4" s="265"/>
      <c r="R4" s="265"/>
      <c r="S4" s="265" t="s">
        <v>85</v>
      </c>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6"/>
    </row>
    <row r="5" spans="1:49" ht="26.25" customHeight="1">
      <c r="A5" s="257"/>
      <c r="B5" s="258"/>
      <c r="C5" s="258"/>
      <c r="D5" s="258"/>
      <c r="E5" s="258"/>
      <c r="F5" s="258"/>
      <c r="G5" s="259"/>
      <c r="H5" s="265" t="s">
        <v>3</v>
      </c>
      <c r="I5" s="265"/>
      <c r="J5" s="265"/>
      <c r="K5" s="265"/>
      <c r="L5" s="265"/>
      <c r="M5" s="265"/>
      <c r="N5" s="265"/>
      <c r="O5" s="265"/>
      <c r="P5" s="265"/>
      <c r="Q5" s="265"/>
      <c r="R5" s="265"/>
      <c r="S5" s="265" t="s">
        <v>86</v>
      </c>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6"/>
    </row>
    <row r="6" spans="1:49" ht="15.75">
      <c r="A6" s="40"/>
      <c r="B6" s="41"/>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c r="A7" s="270" t="s">
        <v>4</v>
      </c>
      <c r="B7" s="271"/>
      <c r="C7" s="265"/>
      <c r="D7" s="265"/>
      <c r="E7" s="265"/>
      <c r="F7" s="265"/>
      <c r="G7" s="265"/>
      <c r="H7" s="265"/>
      <c r="I7" s="265"/>
      <c r="J7" s="265"/>
      <c r="K7" s="265"/>
      <c r="L7" s="265"/>
      <c r="M7" s="265"/>
      <c r="N7" s="265"/>
      <c r="O7" s="265"/>
      <c r="P7" s="265"/>
      <c r="Q7" s="265"/>
      <c r="R7" s="265"/>
      <c r="S7" s="275" t="s">
        <v>122</v>
      </c>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7"/>
    </row>
    <row r="8" spans="1:49" ht="30" customHeight="1" thickBot="1">
      <c r="A8" s="272" t="s">
        <v>2</v>
      </c>
      <c r="B8" s="273"/>
      <c r="C8" s="274"/>
      <c r="D8" s="274" t="s">
        <v>2</v>
      </c>
      <c r="E8" s="274"/>
      <c r="F8" s="274"/>
      <c r="G8" s="274"/>
      <c r="H8" s="274"/>
      <c r="I8" s="274"/>
      <c r="J8" s="274"/>
      <c r="K8" s="274"/>
      <c r="L8" s="274"/>
      <c r="M8" s="274"/>
      <c r="N8" s="274"/>
      <c r="O8" s="274"/>
      <c r="P8" s="274"/>
      <c r="Q8" s="274"/>
      <c r="R8" s="274"/>
      <c r="S8" s="267" t="s">
        <v>123</v>
      </c>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9"/>
    </row>
    <row r="9" spans="1:49" ht="36" customHeight="1" thickBot="1">
      <c r="A9" s="37"/>
      <c r="B9" s="38"/>
      <c r="C9" s="38"/>
      <c r="D9" s="38"/>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c r="A10" s="260" t="s">
        <v>62</v>
      </c>
      <c r="B10" s="261"/>
      <c r="C10" s="262"/>
      <c r="D10" s="262" t="s">
        <v>65</v>
      </c>
      <c r="E10" s="262"/>
      <c r="F10" s="262" t="s">
        <v>67</v>
      </c>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t="s">
        <v>75</v>
      </c>
      <c r="AR10" s="262" t="s">
        <v>76</v>
      </c>
      <c r="AS10" s="278" t="s">
        <v>77</v>
      </c>
      <c r="AT10" s="278" t="s">
        <v>78</v>
      </c>
      <c r="AU10" s="278" t="s">
        <v>79</v>
      </c>
      <c r="AV10" s="278" t="s">
        <v>80</v>
      </c>
      <c r="AW10" s="287" t="s">
        <v>81</v>
      </c>
    </row>
    <row r="11" spans="1:49" s="3" customFormat="1" ht="45.75" customHeight="1">
      <c r="A11" s="290" t="s">
        <v>205</v>
      </c>
      <c r="B11" s="290" t="s">
        <v>63</v>
      </c>
      <c r="C11" s="285" t="s">
        <v>64</v>
      </c>
      <c r="D11" s="285" t="s">
        <v>45</v>
      </c>
      <c r="E11" s="285" t="s">
        <v>66</v>
      </c>
      <c r="F11" s="285" t="s">
        <v>68</v>
      </c>
      <c r="G11" s="285" t="s">
        <v>69</v>
      </c>
      <c r="H11" s="285" t="s">
        <v>70</v>
      </c>
      <c r="I11" s="285" t="s">
        <v>71</v>
      </c>
      <c r="J11" s="285" t="s">
        <v>72</v>
      </c>
      <c r="K11" s="282" t="s">
        <v>73</v>
      </c>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4"/>
      <c r="AM11" s="281" t="s">
        <v>74</v>
      </c>
      <c r="AN11" s="281"/>
      <c r="AO11" s="281"/>
      <c r="AP11" s="281"/>
      <c r="AQ11" s="285"/>
      <c r="AR11" s="285"/>
      <c r="AS11" s="279"/>
      <c r="AT11" s="279"/>
      <c r="AU11" s="279"/>
      <c r="AV11" s="279"/>
      <c r="AW11" s="288"/>
    </row>
    <row r="12" spans="1:49" s="3" customFormat="1" ht="51" customHeight="1">
      <c r="A12" s="290"/>
      <c r="B12" s="290"/>
      <c r="C12" s="285"/>
      <c r="D12" s="285"/>
      <c r="E12" s="285"/>
      <c r="F12" s="285"/>
      <c r="G12" s="285"/>
      <c r="H12" s="285"/>
      <c r="I12" s="285"/>
      <c r="J12" s="285"/>
      <c r="K12" s="282">
        <v>2016</v>
      </c>
      <c r="L12" s="283"/>
      <c r="M12" s="283"/>
      <c r="N12" s="284"/>
      <c r="O12" s="282">
        <v>2017</v>
      </c>
      <c r="P12" s="283"/>
      <c r="Q12" s="283"/>
      <c r="R12" s="283"/>
      <c r="S12" s="283"/>
      <c r="T12" s="284"/>
      <c r="U12" s="282">
        <v>2018</v>
      </c>
      <c r="V12" s="283"/>
      <c r="W12" s="283"/>
      <c r="X12" s="283"/>
      <c r="Y12" s="283"/>
      <c r="Z12" s="284"/>
      <c r="AA12" s="282">
        <v>2019</v>
      </c>
      <c r="AB12" s="283"/>
      <c r="AC12" s="283"/>
      <c r="AD12" s="283"/>
      <c r="AE12" s="283"/>
      <c r="AF12" s="284"/>
      <c r="AG12" s="282">
        <v>2020</v>
      </c>
      <c r="AH12" s="283"/>
      <c r="AI12" s="283"/>
      <c r="AJ12" s="283"/>
      <c r="AK12" s="283"/>
      <c r="AL12" s="284"/>
      <c r="AM12" s="285" t="s">
        <v>5</v>
      </c>
      <c r="AN12" s="285" t="s">
        <v>6</v>
      </c>
      <c r="AO12" s="285" t="s">
        <v>7</v>
      </c>
      <c r="AP12" s="285" t="s">
        <v>8</v>
      </c>
      <c r="AQ12" s="285"/>
      <c r="AR12" s="285"/>
      <c r="AS12" s="279"/>
      <c r="AT12" s="279"/>
      <c r="AU12" s="279"/>
      <c r="AV12" s="279"/>
      <c r="AW12" s="288"/>
    </row>
    <row r="13" spans="1:49" s="3" customFormat="1" ht="54" customHeight="1" thickBot="1">
      <c r="A13" s="291"/>
      <c r="B13" s="291"/>
      <c r="C13" s="286"/>
      <c r="D13" s="286"/>
      <c r="E13" s="286"/>
      <c r="F13" s="286"/>
      <c r="G13" s="286"/>
      <c r="H13" s="286"/>
      <c r="I13" s="286"/>
      <c r="J13" s="286"/>
      <c r="K13" s="179" t="s">
        <v>206</v>
      </c>
      <c r="L13" s="179" t="s">
        <v>207</v>
      </c>
      <c r="M13" s="179" t="s">
        <v>208</v>
      </c>
      <c r="N13" s="51" t="s">
        <v>33</v>
      </c>
      <c r="O13" s="179" t="s">
        <v>209</v>
      </c>
      <c r="P13" s="179" t="s">
        <v>210</v>
      </c>
      <c r="Q13" s="179" t="s">
        <v>211</v>
      </c>
      <c r="R13" s="179" t="s">
        <v>207</v>
      </c>
      <c r="S13" s="179" t="s">
        <v>208</v>
      </c>
      <c r="T13" s="51" t="s">
        <v>33</v>
      </c>
      <c r="U13" s="179" t="s">
        <v>209</v>
      </c>
      <c r="V13" s="179" t="s">
        <v>210</v>
      </c>
      <c r="W13" s="179" t="s">
        <v>211</v>
      </c>
      <c r="X13" s="179" t="s">
        <v>207</v>
      </c>
      <c r="Y13" s="179" t="s">
        <v>208</v>
      </c>
      <c r="Z13" s="51" t="s">
        <v>33</v>
      </c>
      <c r="AA13" s="179" t="s">
        <v>209</v>
      </c>
      <c r="AB13" s="179" t="s">
        <v>210</v>
      </c>
      <c r="AC13" s="179" t="s">
        <v>211</v>
      </c>
      <c r="AD13" s="179" t="s">
        <v>207</v>
      </c>
      <c r="AE13" s="179" t="s">
        <v>208</v>
      </c>
      <c r="AF13" s="51" t="s">
        <v>33</v>
      </c>
      <c r="AG13" s="179" t="s">
        <v>209</v>
      </c>
      <c r="AH13" s="179" t="s">
        <v>210</v>
      </c>
      <c r="AI13" s="179" t="s">
        <v>211</v>
      </c>
      <c r="AJ13" s="179" t="s">
        <v>207</v>
      </c>
      <c r="AK13" s="179" t="s">
        <v>208</v>
      </c>
      <c r="AL13" s="52" t="s">
        <v>33</v>
      </c>
      <c r="AM13" s="286"/>
      <c r="AN13" s="286"/>
      <c r="AO13" s="286"/>
      <c r="AP13" s="286"/>
      <c r="AQ13" s="286"/>
      <c r="AR13" s="286"/>
      <c r="AS13" s="280"/>
      <c r="AT13" s="280"/>
      <c r="AU13" s="280"/>
      <c r="AV13" s="280"/>
      <c r="AW13" s="289"/>
    </row>
    <row r="14" spans="1:49" s="3" customFormat="1" ht="409.5">
      <c r="A14" s="138">
        <v>43</v>
      </c>
      <c r="B14" s="138">
        <v>189</v>
      </c>
      <c r="C14" s="139" t="s">
        <v>119</v>
      </c>
      <c r="D14" s="140">
        <v>379</v>
      </c>
      <c r="E14" s="139" t="s">
        <v>120</v>
      </c>
      <c r="F14" s="64">
        <v>411</v>
      </c>
      <c r="G14" s="53" t="s">
        <v>121</v>
      </c>
      <c r="H14" s="54" t="s">
        <v>87</v>
      </c>
      <c r="I14" s="54" t="s">
        <v>89</v>
      </c>
      <c r="J14" s="141">
        <v>1</v>
      </c>
      <c r="K14" s="141"/>
      <c r="L14" s="142">
        <v>0.1</v>
      </c>
      <c r="M14" s="142">
        <v>0.1</v>
      </c>
      <c r="N14" s="160">
        <v>0.094</v>
      </c>
      <c r="O14" s="160"/>
      <c r="P14" s="141">
        <v>0.4</v>
      </c>
      <c r="Q14" s="141">
        <v>0.35</v>
      </c>
      <c r="R14" s="242">
        <v>0.35</v>
      </c>
      <c r="S14" s="55"/>
      <c r="T14" s="55"/>
      <c r="U14" s="55"/>
      <c r="V14" s="142">
        <v>0.65</v>
      </c>
      <c r="W14" s="56"/>
      <c r="X14" s="56"/>
      <c r="Y14" s="55"/>
      <c r="Z14" s="55"/>
      <c r="AA14" s="55"/>
      <c r="AB14" s="142">
        <v>0.9</v>
      </c>
      <c r="AC14" s="56"/>
      <c r="AD14" s="56"/>
      <c r="AE14" s="55"/>
      <c r="AF14" s="55"/>
      <c r="AG14" s="55"/>
      <c r="AH14" s="142">
        <v>1</v>
      </c>
      <c r="AI14" s="56"/>
      <c r="AJ14" s="56"/>
      <c r="AK14" s="55"/>
      <c r="AL14" s="55"/>
      <c r="AM14" s="157">
        <v>0.35</v>
      </c>
      <c r="AN14" s="157">
        <v>0.35</v>
      </c>
      <c r="AO14" s="157">
        <v>0.35</v>
      </c>
      <c r="AP14" s="160"/>
      <c r="AQ14" s="162">
        <f>AO14/Q14</f>
        <v>1</v>
      </c>
      <c r="AR14" s="162">
        <f>AN14/J14</f>
        <v>0.35</v>
      </c>
      <c r="AS14" s="169" t="s">
        <v>255</v>
      </c>
      <c r="AT14" s="169" t="s">
        <v>218</v>
      </c>
      <c r="AU14" s="169" t="s">
        <v>219</v>
      </c>
      <c r="AV14" s="170" t="s">
        <v>256</v>
      </c>
      <c r="AW14" s="171" t="s">
        <v>257</v>
      </c>
    </row>
    <row r="15" spans="1:49" ht="90.75" customHeight="1" thickBot="1">
      <c r="A15" s="34"/>
      <c r="B15" s="35"/>
      <c r="C15" s="35"/>
      <c r="D15" s="250" t="s">
        <v>212</v>
      </c>
      <c r="E15" s="251"/>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3"/>
    </row>
  </sheetData>
  <mergeCells count="43">
    <mergeCell ref="A11:A13"/>
    <mergeCell ref="C11:C13"/>
    <mergeCell ref="D11:D13"/>
    <mergeCell ref="E11:E13"/>
    <mergeCell ref="F11:F13"/>
    <mergeCell ref="B11:B13"/>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K11:AL11"/>
    <mergeCell ref="O12:T12"/>
    <mergeCell ref="U12:Z12"/>
    <mergeCell ref="AA12:AF12"/>
    <mergeCell ref="AG12:AL12"/>
    <mergeCell ref="D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s>
  <printOptions horizontalCentered="1" verticalCentered="1"/>
  <pageMargins left="0" right="0" top="0.5511811023622047" bottom="0" header="0.31496062992125984" footer="0.31496062992125984"/>
  <pageSetup fitToWidth="0" horizontalDpi="600" verticalDpi="600" orientation="landscape" scale="1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view="pageBreakPreview" zoomScale="70" zoomScaleSheetLayoutView="70" workbookViewId="0" topLeftCell="L4">
      <selection activeCell="V16" sqref="V16"/>
    </sheetView>
  </sheetViews>
  <sheetFormatPr defaultColWidth="11.421875" defaultRowHeight="15"/>
  <cols>
    <col min="1" max="1" width="17.28125" style="1" customWidth="1"/>
    <col min="2" max="2" width="12.421875" style="1" customWidth="1"/>
    <col min="3" max="3" width="25.140625" style="1" customWidth="1"/>
    <col min="4" max="4" width="17.8515625" style="7" customWidth="1"/>
    <col min="5" max="5" width="19.8515625" style="7" hidden="1" customWidth="1"/>
    <col min="6" max="6" width="15.57421875" style="7" hidden="1" customWidth="1"/>
    <col min="7" max="7" width="13.8515625" style="27" customWidth="1"/>
    <col min="8" max="8" width="17.00390625" style="8" customWidth="1"/>
    <col min="9" max="9" width="18.57421875" style="8" bestFit="1" customWidth="1"/>
    <col min="10" max="10" width="16.28125" style="8" customWidth="1"/>
    <col min="11" max="11" width="16.28125" style="8" bestFit="1" customWidth="1"/>
    <col min="12" max="13" width="18.28125" style="8" customWidth="1"/>
    <col min="14" max="15" width="16.7109375" style="8" bestFit="1" customWidth="1"/>
    <col min="16" max="16" width="13.421875" style="8" customWidth="1"/>
    <col min="17" max="17" width="13.7109375" style="8" customWidth="1"/>
    <col min="18" max="19" width="18.28125" style="8" customWidth="1"/>
    <col min="20" max="20" width="16.7109375" style="8" bestFit="1" customWidth="1"/>
    <col min="21" max="21" width="13.140625" style="8" customWidth="1"/>
    <col min="22" max="22" width="14.00390625" style="8" customWidth="1"/>
    <col min="23" max="23" width="13.421875" style="8" customWidth="1"/>
    <col min="24" max="27" width="18.00390625" style="8" customWidth="1"/>
    <col min="28" max="29" width="16.28125" style="8" customWidth="1"/>
    <col min="30" max="31" width="18.28125" style="8" customWidth="1"/>
    <col min="32" max="35" width="16.28125" style="8" customWidth="1"/>
    <col min="36" max="36" width="18.28125" style="8" customWidth="1"/>
    <col min="37" max="37" width="19.00390625" style="1" customWidth="1"/>
    <col min="38" max="38" width="16.7109375" style="1" bestFit="1" customWidth="1"/>
    <col min="39" max="39" width="16.7109375" style="22" bestFit="1" customWidth="1"/>
    <col min="40" max="40" width="15.57421875" style="22" customWidth="1"/>
    <col min="41" max="41" width="14.57421875" style="1" customWidth="1"/>
    <col min="42" max="42" width="14.00390625" style="1" customWidth="1"/>
    <col min="43" max="43" width="69.7109375" style="1" customWidth="1"/>
    <col min="44" max="44" width="35.421875" style="1" customWidth="1"/>
    <col min="45" max="45" width="31.421875" style="1" customWidth="1"/>
    <col min="46" max="46" width="32.57421875" style="1" customWidth="1"/>
    <col min="47" max="47" width="29.7109375" style="1" customWidth="1"/>
    <col min="48" max="16384" width="11.421875" style="1" customWidth="1"/>
  </cols>
  <sheetData>
    <row r="1" spans="1:47" ht="38.25" customHeight="1">
      <c r="A1" s="304"/>
      <c r="B1" s="305"/>
      <c r="C1" s="305"/>
      <c r="D1" s="305"/>
      <c r="E1" s="305"/>
      <c r="F1" s="316" t="s">
        <v>0</v>
      </c>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8"/>
    </row>
    <row r="2" spans="1:47" ht="30.75" customHeight="1">
      <c r="A2" s="306"/>
      <c r="B2" s="307"/>
      <c r="C2" s="307"/>
      <c r="D2" s="307"/>
      <c r="E2" s="307"/>
      <c r="F2" s="310" t="s">
        <v>83</v>
      </c>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2"/>
    </row>
    <row r="3" spans="1:47" ht="27.75" customHeight="1">
      <c r="A3" s="306"/>
      <c r="B3" s="307"/>
      <c r="C3" s="307"/>
      <c r="D3" s="307"/>
      <c r="E3" s="307"/>
      <c r="F3" s="265" t="s">
        <v>1</v>
      </c>
      <c r="G3" s="265"/>
      <c r="H3" s="265"/>
      <c r="I3" s="265"/>
      <c r="J3" s="265"/>
      <c r="K3" s="265"/>
      <c r="L3" s="265"/>
      <c r="M3" s="265"/>
      <c r="N3" s="265"/>
      <c r="O3" s="265"/>
      <c r="P3" s="265"/>
      <c r="Q3" s="310" t="s">
        <v>85</v>
      </c>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2"/>
    </row>
    <row r="4" spans="1:47" ht="26.25" customHeight="1" thickBot="1">
      <c r="A4" s="308"/>
      <c r="B4" s="309"/>
      <c r="C4" s="309"/>
      <c r="D4" s="309"/>
      <c r="E4" s="309"/>
      <c r="F4" s="274" t="s">
        <v>3</v>
      </c>
      <c r="G4" s="274"/>
      <c r="H4" s="274"/>
      <c r="I4" s="274"/>
      <c r="J4" s="274"/>
      <c r="K4" s="274"/>
      <c r="L4" s="274"/>
      <c r="M4" s="274"/>
      <c r="N4" s="274"/>
      <c r="O4" s="274"/>
      <c r="P4" s="274"/>
      <c r="Q4" s="313" t="s">
        <v>86</v>
      </c>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5"/>
    </row>
    <row r="5" ht="14.25" customHeight="1" thickBot="1">
      <c r="AN5" s="28"/>
    </row>
    <row r="6" spans="1:47" s="36" customFormat="1" ht="53.25" customHeight="1">
      <c r="A6" s="319" t="s">
        <v>34</v>
      </c>
      <c r="B6" s="262" t="s">
        <v>44</v>
      </c>
      <c r="C6" s="262"/>
      <c r="D6" s="262"/>
      <c r="E6" s="262" t="s">
        <v>48</v>
      </c>
      <c r="F6" s="262" t="s">
        <v>49</v>
      </c>
      <c r="G6" s="262" t="s">
        <v>50</v>
      </c>
      <c r="H6" s="262" t="s">
        <v>51</v>
      </c>
      <c r="I6" s="326" t="s">
        <v>52</v>
      </c>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8"/>
      <c r="AK6" s="262" t="s">
        <v>53</v>
      </c>
      <c r="AL6" s="262"/>
      <c r="AM6" s="262"/>
      <c r="AN6" s="262"/>
      <c r="AO6" s="262" t="s">
        <v>55</v>
      </c>
      <c r="AP6" s="262" t="s">
        <v>56</v>
      </c>
      <c r="AQ6" s="262" t="s">
        <v>57</v>
      </c>
      <c r="AR6" s="262" t="s">
        <v>58</v>
      </c>
      <c r="AS6" s="262" t="s">
        <v>59</v>
      </c>
      <c r="AT6" s="262" t="s">
        <v>60</v>
      </c>
      <c r="AU6" s="322" t="s">
        <v>61</v>
      </c>
    </row>
    <row r="7" spans="1:47" s="36" customFormat="1" ht="53.25" customHeight="1">
      <c r="A7" s="320"/>
      <c r="B7" s="285"/>
      <c r="C7" s="285"/>
      <c r="D7" s="285"/>
      <c r="E7" s="285"/>
      <c r="F7" s="285"/>
      <c r="G7" s="285"/>
      <c r="H7" s="285"/>
      <c r="I7" s="282">
        <v>2016</v>
      </c>
      <c r="J7" s="283"/>
      <c r="K7" s="283"/>
      <c r="L7" s="284"/>
      <c r="M7" s="282">
        <v>2017</v>
      </c>
      <c r="N7" s="283"/>
      <c r="O7" s="283"/>
      <c r="P7" s="283"/>
      <c r="Q7" s="283"/>
      <c r="R7" s="284"/>
      <c r="S7" s="282">
        <v>2018</v>
      </c>
      <c r="T7" s="283"/>
      <c r="U7" s="283"/>
      <c r="V7" s="283"/>
      <c r="W7" s="283"/>
      <c r="X7" s="284"/>
      <c r="Y7" s="282">
        <v>2019</v>
      </c>
      <c r="Z7" s="283"/>
      <c r="AA7" s="283"/>
      <c r="AB7" s="283"/>
      <c r="AC7" s="283"/>
      <c r="AD7" s="284"/>
      <c r="AE7" s="180"/>
      <c r="AF7" s="282">
        <v>2020</v>
      </c>
      <c r="AG7" s="283"/>
      <c r="AH7" s="283"/>
      <c r="AI7" s="283"/>
      <c r="AJ7" s="284"/>
      <c r="AK7" s="281" t="s">
        <v>54</v>
      </c>
      <c r="AL7" s="281"/>
      <c r="AM7" s="281"/>
      <c r="AN7" s="281"/>
      <c r="AO7" s="285"/>
      <c r="AP7" s="285"/>
      <c r="AQ7" s="285"/>
      <c r="AR7" s="285"/>
      <c r="AS7" s="285"/>
      <c r="AT7" s="285"/>
      <c r="AU7" s="323"/>
    </row>
    <row r="8" spans="1:47" s="36" customFormat="1" ht="60.75" customHeight="1" thickBot="1">
      <c r="A8" s="321"/>
      <c r="B8" s="52" t="s">
        <v>45</v>
      </c>
      <c r="C8" s="51" t="s">
        <v>46</v>
      </c>
      <c r="D8" s="51" t="s">
        <v>47</v>
      </c>
      <c r="E8" s="286"/>
      <c r="F8" s="286"/>
      <c r="G8" s="286"/>
      <c r="H8" s="325"/>
      <c r="I8" s="179" t="s">
        <v>213</v>
      </c>
      <c r="J8" s="179" t="s">
        <v>207</v>
      </c>
      <c r="K8" s="179" t="s">
        <v>214</v>
      </c>
      <c r="L8" s="51" t="s">
        <v>33</v>
      </c>
      <c r="M8" s="179" t="s">
        <v>209</v>
      </c>
      <c r="N8" s="179" t="s">
        <v>210</v>
      </c>
      <c r="O8" s="179" t="s">
        <v>211</v>
      </c>
      <c r="P8" s="179" t="s">
        <v>207</v>
      </c>
      <c r="Q8" s="179" t="s">
        <v>208</v>
      </c>
      <c r="R8" s="51" t="s">
        <v>33</v>
      </c>
      <c r="S8" s="179" t="s">
        <v>209</v>
      </c>
      <c r="T8" s="179" t="s">
        <v>210</v>
      </c>
      <c r="U8" s="179" t="s">
        <v>211</v>
      </c>
      <c r="V8" s="179" t="s">
        <v>207</v>
      </c>
      <c r="W8" s="179" t="s">
        <v>208</v>
      </c>
      <c r="X8" s="51" t="s">
        <v>33</v>
      </c>
      <c r="Y8" s="179" t="s">
        <v>209</v>
      </c>
      <c r="Z8" s="179" t="s">
        <v>210</v>
      </c>
      <c r="AA8" s="179" t="s">
        <v>211</v>
      </c>
      <c r="AB8" s="179" t="s">
        <v>207</v>
      </c>
      <c r="AC8" s="179" t="s">
        <v>208</v>
      </c>
      <c r="AD8" s="52" t="s">
        <v>33</v>
      </c>
      <c r="AE8" s="179" t="s">
        <v>209</v>
      </c>
      <c r="AF8" s="179" t="s">
        <v>210</v>
      </c>
      <c r="AG8" s="179" t="s">
        <v>211</v>
      </c>
      <c r="AH8" s="179" t="s">
        <v>207</v>
      </c>
      <c r="AI8" s="179" t="s">
        <v>208</v>
      </c>
      <c r="AJ8" s="51" t="s">
        <v>33</v>
      </c>
      <c r="AK8" s="51" t="s">
        <v>5</v>
      </c>
      <c r="AL8" s="51" t="s">
        <v>6</v>
      </c>
      <c r="AM8" s="51" t="s">
        <v>7</v>
      </c>
      <c r="AN8" s="51" t="s">
        <v>8</v>
      </c>
      <c r="AO8" s="286"/>
      <c r="AP8" s="286"/>
      <c r="AQ8" s="286"/>
      <c r="AR8" s="286"/>
      <c r="AS8" s="286"/>
      <c r="AT8" s="286"/>
      <c r="AU8" s="324"/>
    </row>
    <row r="9" spans="1:47" s="68" customFormat="1" ht="30.75" customHeight="1">
      <c r="A9" s="350" t="s">
        <v>97</v>
      </c>
      <c r="B9" s="352">
        <v>1</v>
      </c>
      <c r="C9" s="355" t="s">
        <v>88</v>
      </c>
      <c r="D9" s="336" t="s">
        <v>89</v>
      </c>
      <c r="E9" s="358">
        <v>379</v>
      </c>
      <c r="F9" s="361">
        <v>189</v>
      </c>
      <c r="G9" s="70" t="s">
        <v>9</v>
      </c>
      <c r="H9" s="78">
        <v>1</v>
      </c>
      <c r="I9" s="78"/>
      <c r="J9" s="78">
        <v>0.2</v>
      </c>
      <c r="K9" s="78">
        <v>0.2</v>
      </c>
      <c r="L9" s="80">
        <v>0.2</v>
      </c>
      <c r="M9" s="80"/>
      <c r="N9" s="78">
        <v>0.25</v>
      </c>
      <c r="O9" s="78">
        <v>0.65</v>
      </c>
      <c r="P9" s="78"/>
      <c r="Q9" s="78"/>
      <c r="R9" s="78"/>
      <c r="S9" s="78"/>
      <c r="T9" s="78">
        <v>0.9</v>
      </c>
      <c r="U9" s="78"/>
      <c r="V9" s="78"/>
      <c r="W9" s="78"/>
      <c r="X9" s="78"/>
      <c r="Y9" s="78"/>
      <c r="Z9" s="78">
        <v>1</v>
      </c>
      <c r="AA9" s="78"/>
      <c r="AB9" s="78"/>
      <c r="AC9" s="78"/>
      <c r="AD9" s="78"/>
      <c r="AE9" s="78"/>
      <c r="AF9" s="78">
        <v>0</v>
      </c>
      <c r="AG9" s="79"/>
      <c r="AH9" s="79"/>
      <c r="AI9" s="79"/>
      <c r="AJ9" s="79"/>
      <c r="AK9" s="80">
        <v>0.1</v>
      </c>
      <c r="AL9" s="80">
        <v>0.315</v>
      </c>
      <c r="AM9" s="80">
        <v>0.405</v>
      </c>
      <c r="AN9" s="80"/>
      <c r="AO9" s="243">
        <f>AM9/O9</f>
        <v>0.6230769230769231</v>
      </c>
      <c r="AP9" s="153">
        <f>AM9/H9</f>
        <v>0.405</v>
      </c>
      <c r="AQ9" s="298" t="s">
        <v>217</v>
      </c>
      <c r="AR9" s="298" t="s">
        <v>218</v>
      </c>
      <c r="AS9" s="298" t="s">
        <v>219</v>
      </c>
      <c r="AT9" s="298" t="s">
        <v>220</v>
      </c>
      <c r="AU9" s="298" t="s">
        <v>221</v>
      </c>
    </row>
    <row r="10" spans="1:47" s="5" customFormat="1" ht="30.75" customHeight="1">
      <c r="A10" s="351"/>
      <c r="B10" s="353"/>
      <c r="C10" s="356"/>
      <c r="D10" s="337"/>
      <c r="E10" s="359"/>
      <c r="F10" s="362"/>
      <c r="G10" s="65" t="s">
        <v>10</v>
      </c>
      <c r="H10" s="81">
        <f>+K10+N10+T10+Z10+AF10</f>
        <v>3492828324</v>
      </c>
      <c r="I10" s="81"/>
      <c r="J10" s="81">
        <v>300000000</v>
      </c>
      <c r="K10" s="81">
        <f>913728324+63100000</f>
        <v>976828324</v>
      </c>
      <c r="L10" s="83">
        <v>973165848</v>
      </c>
      <c r="M10" s="83"/>
      <c r="N10" s="81">
        <v>531000000</v>
      </c>
      <c r="O10" s="81">
        <v>531000000</v>
      </c>
      <c r="P10" s="81"/>
      <c r="Q10" s="81"/>
      <c r="R10" s="81"/>
      <c r="S10" s="81"/>
      <c r="T10" s="81">
        <v>1835000000</v>
      </c>
      <c r="U10" s="81"/>
      <c r="V10" s="81"/>
      <c r="W10" s="81"/>
      <c r="X10" s="81"/>
      <c r="Y10" s="81"/>
      <c r="Z10" s="81">
        <v>150000000</v>
      </c>
      <c r="AA10" s="81"/>
      <c r="AB10" s="81"/>
      <c r="AC10" s="81"/>
      <c r="AD10" s="81"/>
      <c r="AE10" s="81"/>
      <c r="AF10" s="81">
        <v>0</v>
      </c>
      <c r="AG10" s="82"/>
      <c r="AH10" s="82"/>
      <c r="AI10" s="82"/>
      <c r="AJ10" s="82"/>
      <c r="AK10" s="83">
        <v>0</v>
      </c>
      <c r="AL10" s="83">
        <v>3243000</v>
      </c>
      <c r="AM10" s="83">
        <v>250542696</v>
      </c>
      <c r="AN10" s="83"/>
      <c r="AO10" s="243">
        <f>AM10/O10</f>
        <v>0.47183181920903955</v>
      </c>
      <c r="AP10" s="153">
        <f>(AM10+N10)/H10</f>
        <v>0.22375640126079097</v>
      </c>
      <c r="AQ10" s="299"/>
      <c r="AR10" s="299"/>
      <c r="AS10" s="299"/>
      <c r="AT10" s="299"/>
      <c r="AU10" s="299"/>
    </row>
    <row r="11" spans="1:47" s="68" customFormat="1" ht="30.75" customHeight="1">
      <c r="A11" s="351"/>
      <c r="B11" s="353"/>
      <c r="C11" s="356"/>
      <c r="D11" s="337"/>
      <c r="E11" s="359"/>
      <c r="F11" s="362"/>
      <c r="G11" s="69" t="s">
        <v>11</v>
      </c>
      <c r="H11" s="84">
        <v>0</v>
      </c>
      <c r="I11" s="84"/>
      <c r="J11" s="84">
        <v>0</v>
      </c>
      <c r="K11" s="84">
        <v>0</v>
      </c>
      <c r="L11" s="86">
        <v>0</v>
      </c>
      <c r="M11" s="86"/>
      <c r="N11" s="84">
        <v>0</v>
      </c>
      <c r="O11" s="172">
        <v>0</v>
      </c>
      <c r="P11" s="85"/>
      <c r="Q11" s="85"/>
      <c r="R11" s="85"/>
      <c r="S11" s="85"/>
      <c r="T11" s="84"/>
      <c r="U11" s="85"/>
      <c r="V11" s="85"/>
      <c r="W11" s="85"/>
      <c r="X11" s="85"/>
      <c r="Y11" s="85"/>
      <c r="Z11" s="84"/>
      <c r="AA11" s="85"/>
      <c r="AB11" s="85"/>
      <c r="AC11" s="85"/>
      <c r="AD11" s="85"/>
      <c r="AE11" s="85"/>
      <c r="AF11" s="84"/>
      <c r="AG11" s="85"/>
      <c r="AH11" s="85"/>
      <c r="AI11" s="85"/>
      <c r="AJ11" s="85"/>
      <c r="AK11" s="86"/>
      <c r="AL11" s="86">
        <v>0</v>
      </c>
      <c r="AM11" s="86">
        <v>0</v>
      </c>
      <c r="AN11" s="86"/>
      <c r="AO11" s="153"/>
      <c r="AP11" s="153"/>
      <c r="AQ11" s="299"/>
      <c r="AR11" s="299"/>
      <c r="AS11" s="299"/>
      <c r="AT11" s="299"/>
      <c r="AU11" s="299"/>
    </row>
    <row r="12" spans="1:47" s="72" customFormat="1" ht="30.75" customHeight="1">
      <c r="A12" s="351"/>
      <c r="B12" s="353"/>
      <c r="C12" s="356"/>
      <c r="D12" s="337"/>
      <c r="E12" s="359"/>
      <c r="F12" s="362"/>
      <c r="G12" s="71" t="s">
        <v>12</v>
      </c>
      <c r="H12" s="87">
        <v>0</v>
      </c>
      <c r="I12" s="87"/>
      <c r="J12" s="87">
        <v>0</v>
      </c>
      <c r="K12" s="87">
        <v>0</v>
      </c>
      <c r="L12" s="83">
        <v>0</v>
      </c>
      <c r="M12" s="83"/>
      <c r="N12" s="87">
        <v>1025129504</v>
      </c>
      <c r="O12" s="88">
        <v>973165848</v>
      </c>
      <c r="P12" s="88"/>
      <c r="Q12" s="88"/>
      <c r="R12" s="88"/>
      <c r="S12" s="88"/>
      <c r="T12" s="87"/>
      <c r="U12" s="88"/>
      <c r="V12" s="88"/>
      <c r="W12" s="88"/>
      <c r="X12" s="88"/>
      <c r="Y12" s="88"/>
      <c r="Z12" s="87"/>
      <c r="AA12" s="88"/>
      <c r="AB12" s="88"/>
      <c r="AC12" s="88"/>
      <c r="AD12" s="88"/>
      <c r="AE12" s="88"/>
      <c r="AF12" s="87"/>
      <c r="AG12" s="88"/>
      <c r="AH12" s="88"/>
      <c r="AI12" s="88"/>
      <c r="AJ12" s="88"/>
      <c r="AK12" s="83">
        <v>0</v>
      </c>
      <c r="AL12" s="83">
        <v>324273351</v>
      </c>
      <c r="AM12" s="83">
        <v>689877067</v>
      </c>
      <c r="AN12" s="83"/>
      <c r="AO12" s="153"/>
      <c r="AP12" s="153"/>
      <c r="AQ12" s="299"/>
      <c r="AR12" s="299"/>
      <c r="AS12" s="299"/>
      <c r="AT12" s="299"/>
      <c r="AU12" s="299"/>
    </row>
    <row r="13" spans="1:47" s="68" customFormat="1" ht="30.75" customHeight="1">
      <c r="A13" s="351"/>
      <c r="B13" s="353"/>
      <c r="C13" s="356"/>
      <c r="D13" s="337"/>
      <c r="E13" s="359"/>
      <c r="F13" s="362"/>
      <c r="G13" s="69" t="s">
        <v>13</v>
      </c>
      <c r="H13" s="91">
        <f>+H9+H11</f>
        <v>1</v>
      </c>
      <c r="I13" s="91"/>
      <c r="J13" s="91">
        <f aca="true" t="shared" si="0" ref="J13:AF13">+J9+J11</f>
        <v>0.2</v>
      </c>
      <c r="K13" s="91">
        <f aca="true" t="shared" si="1" ref="K13:L13">+K9+K11</f>
        <v>0.2</v>
      </c>
      <c r="L13" s="86">
        <f t="shared" si="1"/>
        <v>0.2</v>
      </c>
      <c r="M13" s="86"/>
      <c r="N13" s="91">
        <v>0.25</v>
      </c>
      <c r="O13" s="92">
        <v>0.65</v>
      </c>
      <c r="P13" s="92"/>
      <c r="Q13" s="92"/>
      <c r="R13" s="92"/>
      <c r="S13" s="92"/>
      <c r="T13" s="91">
        <f t="shared" si="0"/>
        <v>0.9</v>
      </c>
      <c r="U13" s="92"/>
      <c r="V13" s="92"/>
      <c r="W13" s="92"/>
      <c r="X13" s="92"/>
      <c r="Y13" s="92"/>
      <c r="Z13" s="91">
        <f t="shared" si="0"/>
        <v>1</v>
      </c>
      <c r="AA13" s="92"/>
      <c r="AB13" s="92"/>
      <c r="AC13" s="92"/>
      <c r="AD13" s="92"/>
      <c r="AE13" s="92"/>
      <c r="AF13" s="91">
        <f t="shared" si="0"/>
        <v>0</v>
      </c>
      <c r="AG13" s="92"/>
      <c r="AH13" s="92"/>
      <c r="AI13" s="92"/>
      <c r="AJ13" s="92"/>
      <c r="AK13" s="86">
        <v>0.1</v>
      </c>
      <c r="AL13" s="86">
        <v>0.315</v>
      </c>
      <c r="AM13" s="86">
        <v>0.405</v>
      </c>
      <c r="AN13" s="86"/>
      <c r="AO13" s="153"/>
      <c r="AP13" s="153"/>
      <c r="AQ13" s="299"/>
      <c r="AR13" s="299"/>
      <c r="AS13" s="299"/>
      <c r="AT13" s="299"/>
      <c r="AU13" s="299"/>
    </row>
    <row r="14" spans="1:47" s="5" customFormat="1" ht="30.75" customHeight="1" thickBot="1">
      <c r="A14" s="351"/>
      <c r="B14" s="354"/>
      <c r="C14" s="357"/>
      <c r="D14" s="338"/>
      <c r="E14" s="359"/>
      <c r="F14" s="362"/>
      <c r="G14" s="66" t="s">
        <v>14</v>
      </c>
      <c r="H14" s="81">
        <f>+H10+H12</f>
        <v>3492828324</v>
      </c>
      <c r="I14" s="81"/>
      <c r="J14" s="81">
        <f>+J10+J12</f>
        <v>300000000</v>
      </c>
      <c r="K14" s="81">
        <f>+K10+K12</f>
        <v>976828324</v>
      </c>
      <c r="L14" s="107">
        <f aca="true" t="shared" si="2" ref="L14">+L10+L12</f>
        <v>973165848</v>
      </c>
      <c r="M14" s="238"/>
      <c r="N14" s="81">
        <v>1556129504</v>
      </c>
      <c r="O14" s="81">
        <v>1504165848</v>
      </c>
      <c r="P14" s="81"/>
      <c r="Q14" s="81"/>
      <c r="R14" s="81"/>
      <c r="S14" s="81"/>
      <c r="T14" s="81">
        <f aca="true" t="shared" si="3" ref="T14:AF14">+T10+T12</f>
        <v>1835000000</v>
      </c>
      <c r="U14" s="81"/>
      <c r="V14" s="81"/>
      <c r="W14" s="81"/>
      <c r="X14" s="81"/>
      <c r="Y14" s="81"/>
      <c r="Z14" s="81">
        <f t="shared" si="3"/>
        <v>150000000</v>
      </c>
      <c r="AA14" s="81"/>
      <c r="AB14" s="81"/>
      <c r="AC14" s="81"/>
      <c r="AD14" s="81"/>
      <c r="AE14" s="81"/>
      <c r="AF14" s="81">
        <f t="shared" si="3"/>
        <v>0</v>
      </c>
      <c r="AG14" s="82"/>
      <c r="AH14" s="82"/>
      <c r="AI14" s="82"/>
      <c r="AJ14" s="82"/>
      <c r="AK14" s="107">
        <v>0</v>
      </c>
      <c r="AL14" s="107">
        <v>327516351</v>
      </c>
      <c r="AM14" s="107">
        <v>940419763</v>
      </c>
      <c r="AN14" s="107"/>
      <c r="AO14" s="159"/>
      <c r="AP14" s="154"/>
      <c r="AQ14" s="300"/>
      <c r="AR14" s="300"/>
      <c r="AS14" s="300"/>
      <c r="AT14" s="300"/>
      <c r="AU14" s="300"/>
    </row>
    <row r="15" spans="1:47" s="5" customFormat="1" ht="30.75" customHeight="1">
      <c r="A15" s="351"/>
      <c r="B15" s="345">
        <v>2</v>
      </c>
      <c r="C15" s="333" t="s">
        <v>90</v>
      </c>
      <c r="D15" s="336" t="s">
        <v>91</v>
      </c>
      <c r="E15" s="359"/>
      <c r="F15" s="362"/>
      <c r="G15" s="73" t="s">
        <v>9</v>
      </c>
      <c r="H15" s="94">
        <v>5</v>
      </c>
      <c r="I15" s="94"/>
      <c r="J15" s="95">
        <v>1</v>
      </c>
      <c r="K15" s="95">
        <v>1</v>
      </c>
      <c r="L15" s="148">
        <v>0.6</v>
      </c>
      <c r="M15" s="148"/>
      <c r="N15" s="95">
        <v>1</v>
      </c>
      <c r="O15" s="95">
        <v>1</v>
      </c>
      <c r="P15" s="95"/>
      <c r="Q15" s="95"/>
      <c r="R15" s="95"/>
      <c r="S15" s="95"/>
      <c r="T15" s="95">
        <v>1</v>
      </c>
      <c r="U15" s="95"/>
      <c r="V15" s="95"/>
      <c r="W15" s="95"/>
      <c r="X15" s="95"/>
      <c r="Y15" s="95"/>
      <c r="Z15" s="95">
        <v>1</v>
      </c>
      <c r="AA15" s="95"/>
      <c r="AB15" s="95"/>
      <c r="AC15" s="95"/>
      <c r="AD15" s="95"/>
      <c r="AE15" s="95"/>
      <c r="AF15" s="95">
        <v>1</v>
      </c>
      <c r="AG15" s="96"/>
      <c r="AH15" s="96"/>
      <c r="AI15" s="96"/>
      <c r="AJ15" s="96"/>
      <c r="AK15" s="147">
        <v>0.4</v>
      </c>
      <c r="AL15" s="147">
        <v>0.5</v>
      </c>
      <c r="AM15" s="148">
        <v>1</v>
      </c>
      <c r="AN15" s="148"/>
      <c r="AO15" s="243">
        <f>AM15/O15</f>
        <v>1</v>
      </c>
      <c r="AP15" s="153">
        <f>(AN15+N15)/H15</f>
        <v>0.2</v>
      </c>
      <c r="AQ15" s="298" t="s">
        <v>222</v>
      </c>
      <c r="AR15" s="301" t="s">
        <v>124</v>
      </c>
      <c r="AS15" s="301" t="s">
        <v>124</v>
      </c>
      <c r="AT15" s="292" t="s">
        <v>125</v>
      </c>
      <c r="AU15" s="295" t="s">
        <v>223</v>
      </c>
    </row>
    <row r="16" spans="1:47" s="5" customFormat="1" ht="30.75" customHeight="1">
      <c r="A16" s="351"/>
      <c r="B16" s="346"/>
      <c r="C16" s="334"/>
      <c r="D16" s="337"/>
      <c r="E16" s="359"/>
      <c r="F16" s="362"/>
      <c r="G16" s="74" t="s">
        <v>10</v>
      </c>
      <c r="H16" s="97">
        <f>+K16+N16+T16+Z16+AF16</f>
        <v>874000000</v>
      </c>
      <c r="I16" s="97"/>
      <c r="J16" s="93">
        <v>124000000</v>
      </c>
      <c r="K16" s="93">
        <f>85595420+38404580</f>
        <v>124000000</v>
      </c>
      <c r="L16" s="83">
        <v>110575745</v>
      </c>
      <c r="M16" s="83"/>
      <c r="N16" s="81">
        <v>155000000</v>
      </c>
      <c r="O16" s="81">
        <v>155000000</v>
      </c>
      <c r="P16" s="81"/>
      <c r="Q16" s="81"/>
      <c r="R16" s="81"/>
      <c r="S16" s="81"/>
      <c r="T16" s="81">
        <v>115000000</v>
      </c>
      <c r="U16" s="81"/>
      <c r="V16" s="81"/>
      <c r="W16" s="81"/>
      <c r="X16" s="81"/>
      <c r="Y16" s="81"/>
      <c r="Z16" s="81">
        <v>280000000</v>
      </c>
      <c r="AA16" s="81"/>
      <c r="AB16" s="81"/>
      <c r="AC16" s="81"/>
      <c r="AD16" s="81"/>
      <c r="AE16" s="81"/>
      <c r="AF16" s="81">
        <v>200000000</v>
      </c>
      <c r="AG16" s="82"/>
      <c r="AH16" s="82"/>
      <c r="AI16" s="82"/>
      <c r="AJ16" s="82"/>
      <c r="AK16" s="83">
        <v>24234500</v>
      </c>
      <c r="AL16" s="83">
        <v>29234500</v>
      </c>
      <c r="AM16" s="83">
        <v>29234500</v>
      </c>
      <c r="AN16" s="83"/>
      <c r="AO16" s="243">
        <f>AM16/O16</f>
        <v>0.18860967741935483</v>
      </c>
      <c r="AP16" s="153">
        <f>(AM16+N16)/H16</f>
        <v>0.2107946224256293</v>
      </c>
      <c r="AQ16" s="299"/>
      <c r="AR16" s="302"/>
      <c r="AS16" s="302"/>
      <c r="AT16" s="293"/>
      <c r="AU16" s="296"/>
    </row>
    <row r="17" spans="1:47" s="5" customFormat="1" ht="30.75" customHeight="1">
      <c r="A17" s="351"/>
      <c r="B17" s="346"/>
      <c r="C17" s="334"/>
      <c r="D17" s="337"/>
      <c r="E17" s="359"/>
      <c r="F17" s="362"/>
      <c r="G17" s="74" t="s">
        <v>11</v>
      </c>
      <c r="H17" s="98">
        <v>0</v>
      </c>
      <c r="I17" s="98"/>
      <c r="J17" s="99">
        <v>0</v>
      </c>
      <c r="K17" s="99">
        <v>0</v>
      </c>
      <c r="L17" s="151">
        <v>0</v>
      </c>
      <c r="M17" s="151"/>
      <c r="N17" s="175">
        <v>0.4</v>
      </c>
      <c r="O17" s="173">
        <v>0.4</v>
      </c>
      <c r="P17" s="100"/>
      <c r="Q17" s="100"/>
      <c r="R17" s="100"/>
      <c r="S17" s="100"/>
      <c r="T17" s="100"/>
      <c r="U17" s="100"/>
      <c r="V17" s="100"/>
      <c r="W17" s="100"/>
      <c r="X17" s="100"/>
      <c r="Y17" s="100"/>
      <c r="Z17" s="100"/>
      <c r="AA17" s="100"/>
      <c r="AB17" s="100"/>
      <c r="AC17" s="100"/>
      <c r="AD17" s="100"/>
      <c r="AE17" s="100"/>
      <c r="AF17" s="100"/>
      <c r="AG17" s="100"/>
      <c r="AH17" s="100"/>
      <c r="AI17" s="100"/>
      <c r="AJ17" s="100"/>
      <c r="AK17" s="150">
        <v>0.35</v>
      </c>
      <c r="AL17" s="150">
        <v>0.4</v>
      </c>
      <c r="AM17" s="151">
        <v>0.4</v>
      </c>
      <c r="AN17" s="151"/>
      <c r="AO17" s="153"/>
      <c r="AP17" s="153"/>
      <c r="AQ17" s="299"/>
      <c r="AR17" s="302"/>
      <c r="AS17" s="302"/>
      <c r="AT17" s="293"/>
      <c r="AU17" s="296"/>
    </row>
    <row r="18" spans="1:47" s="5" customFormat="1" ht="30.75" customHeight="1">
      <c r="A18" s="351"/>
      <c r="B18" s="346"/>
      <c r="C18" s="334"/>
      <c r="D18" s="337"/>
      <c r="E18" s="359"/>
      <c r="F18" s="362"/>
      <c r="G18" s="74" t="s">
        <v>12</v>
      </c>
      <c r="H18" s="98">
        <v>0</v>
      </c>
      <c r="I18" s="98"/>
      <c r="J18" s="99">
        <v>0</v>
      </c>
      <c r="K18" s="99">
        <v>0</v>
      </c>
      <c r="L18" s="83"/>
      <c r="M18" s="83"/>
      <c r="N18" s="101">
        <v>28339305</v>
      </c>
      <c r="O18" s="101">
        <v>80302963</v>
      </c>
      <c r="P18" s="101"/>
      <c r="Q18" s="101"/>
      <c r="R18" s="101"/>
      <c r="S18" s="101"/>
      <c r="T18" s="101"/>
      <c r="U18" s="101"/>
      <c r="V18" s="101"/>
      <c r="W18" s="101"/>
      <c r="X18" s="101"/>
      <c r="Y18" s="101"/>
      <c r="Z18" s="101"/>
      <c r="AA18" s="101"/>
      <c r="AB18" s="101"/>
      <c r="AC18" s="101"/>
      <c r="AD18" s="101"/>
      <c r="AE18" s="101"/>
      <c r="AF18" s="101"/>
      <c r="AG18" s="101"/>
      <c r="AH18" s="101"/>
      <c r="AI18" s="101"/>
      <c r="AJ18" s="101"/>
      <c r="AK18" s="83">
        <v>28164383</v>
      </c>
      <c r="AL18" s="83">
        <v>43482963</v>
      </c>
      <c r="AM18" s="83">
        <v>80302963</v>
      </c>
      <c r="AN18" s="83"/>
      <c r="AO18" s="153"/>
      <c r="AP18" s="153"/>
      <c r="AQ18" s="299"/>
      <c r="AR18" s="302"/>
      <c r="AS18" s="302"/>
      <c r="AT18" s="293"/>
      <c r="AU18" s="296"/>
    </row>
    <row r="19" spans="1:47" s="5" customFormat="1" ht="30.75" customHeight="1">
      <c r="A19" s="351"/>
      <c r="B19" s="346"/>
      <c r="C19" s="334"/>
      <c r="D19" s="337"/>
      <c r="E19" s="359"/>
      <c r="F19" s="362"/>
      <c r="G19" s="74" t="s">
        <v>13</v>
      </c>
      <c r="H19" s="102">
        <f>+H15+H17</f>
        <v>5</v>
      </c>
      <c r="I19" s="102"/>
      <c r="J19" s="102">
        <f aca="true" t="shared" si="4" ref="J19:AF19">+J15+J17</f>
        <v>1</v>
      </c>
      <c r="K19" s="102">
        <f aca="true" t="shared" si="5" ref="K19:L19">+K15+K17</f>
        <v>1</v>
      </c>
      <c r="L19" s="150">
        <f t="shared" si="5"/>
        <v>0.6</v>
      </c>
      <c r="M19" s="239"/>
      <c r="N19" s="174">
        <v>1.4</v>
      </c>
      <c r="O19" s="174">
        <v>1.4</v>
      </c>
      <c r="P19" s="102"/>
      <c r="Q19" s="102"/>
      <c r="R19" s="102"/>
      <c r="S19" s="102"/>
      <c r="T19" s="102">
        <f t="shared" si="4"/>
        <v>1</v>
      </c>
      <c r="U19" s="102"/>
      <c r="V19" s="102"/>
      <c r="W19" s="102"/>
      <c r="X19" s="102"/>
      <c r="Y19" s="102"/>
      <c r="Z19" s="102">
        <f t="shared" si="4"/>
        <v>1</v>
      </c>
      <c r="AA19" s="102"/>
      <c r="AB19" s="102"/>
      <c r="AC19" s="102"/>
      <c r="AD19" s="102"/>
      <c r="AE19" s="102"/>
      <c r="AF19" s="102">
        <f t="shared" si="4"/>
        <v>1</v>
      </c>
      <c r="AG19" s="103"/>
      <c r="AH19" s="103"/>
      <c r="AI19" s="103"/>
      <c r="AJ19" s="103"/>
      <c r="AK19" s="150">
        <v>0.75</v>
      </c>
      <c r="AL19" s="150">
        <v>0.9</v>
      </c>
      <c r="AM19" s="150">
        <v>1.4</v>
      </c>
      <c r="AN19" s="150"/>
      <c r="AO19" s="153"/>
      <c r="AP19" s="153"/>
      <c r="AQ19" s="299"/>
      <c r="AR19" s="302"/>
      <c r="AS19" s="302"/>
      <c r="AT19" s="293"/>
      <c r="AU19" s="296"/>
    </row>
    <row r="20" spans="1:47" s="5" customFormat="1" ht="30.75" customHeight="1" thickBot="1">
      <c r="A20" s="351"/>
      <c r="B20" s="347"/>
      <c r="C20" s="349"/>
      <c r="D20" s="348"/>
      <c r="E20" s="359"/>
      <c r="F20" s="362"/>
      <c r="G20" s="75" t="s">
        <v>14</v>
      </c>
      <c r="H20" s="97">
        <f>+H16+H18</f>
        <v>874000000</v>
      </c>
      <c r="I20" s="97"/>
      <c r="J20" s="97">
        <f aca="true" t="shared" si="6" ref="J20:AF20">+J16+J18</f>
        <v>124000000</v>
      </c>
      <c r="K20" s="97">
        <f aca="true" t="shared" si="7" ref="K20:L20">+K16+K18</f>
        <v>124000000</v>
      </c>
      <c r="L20" s="107">
        <f t="shared" si="7"/>
        <v>110575745</v>
      </c>
      <c r="M20" s="240"/>
      <c r="N20" s="97">
        <v>183339305</v>
      </c>
      <c r="O20" s="97">
        <v>235302963</v>
      </c>
      <c r="P20" s="97"/>
      <c r="Q20" s="97"/>
      <c r="R20" s="97"/>
      <c r="S20" s="97"/>
      <c r="T20" s="97">
        <f t="shared" si="6"/>
        <v>115000000</v>
      </c>
      <c r="U20" s="97"/>
      <c r="V20" s="97"/>
      <c r="W20" s="97"/>
      <c r="X20" s="97"/>
      <c r="Y20" s="97"/>
      <c r="Z20" s="97">
        <f t="shared" si="6"/>
        <v>280000000</v>
      </c>
      <c r="AA20" s="97"/>
      <c r="AB20" s="97"/>
      <c r="AC20" s="97"/>
      <c r="AD20" s="97"/>
      <c r="AE20" s="97"/>
      <c r="AF20" s="97">
        <f t="shared" si="6"/>
        <v>200000000</v>
      </c>
      <c r="AG20" s="93"/>
      <c r="AH20" s="93"/>
      <c r="AI20" s="93"/>
      <c r="AJ20" s="93"/>
      <c r="AK20" s="107">
        <v>52398883</v>
      </c>
      <c r="AL20" s="107">
        <v>72717463</v>
      </c>
      <c r="AM20" s="156">
        <v>109537463</v>
      </c>
      <c r="AN20" s="107"/>
      <c r="AO20" s="154"/>
      <c r="AP20" s="153"/>
      <c r="AQ20" s="300"/>
      <c r="AR20" s="303"/>
      <c r="AS20" s="303"/>
      <c r="AT20" s="294"/>
      <c r="AU20" s="297"/>
    </row>
    <row r="21" spans="1:47" s="5" customFormat="1" ht="30.75" customHeight="1">
      <c r="A21" s="351"/>
      <c r="B21" s="345">
        <v>3</v>
      </c>
      <c r="C21" s="333" t="s">
        <v>92</v>
      </c>
      <c r="D21" s="336" t="s">
        <v>89</v>
      </c>
      <c r="E21" s="359"/>
      <c r="F21" s="362"/>
      <c r="G21" s="44" t="s">
        <v>9</v>
      </c>
      <c r="H21" s="104">
        <v>25</v>
      </c>
      <c r="I21" s="104"/>
      <c r="J21" s="104">
        <v>5</v>
      </c>
      <c r="K21" s="104">
        <v>5</v>
      </c>
      <c r="L21" s="149">
        <v>5</v>
      </c>
      <c r="M21" s="149"/>
      <c r="N21" s="104">
        <v>10</v>
      </c>
      <c r="O21" s="104">
        <v>10</v>
      </c>
      <c r="P21" s="104"/>
      <c r="Q21" s="104"/>
      <c r="R21" s="104"/>
      <c r="S21" s="104"/>
      <c r="T21" s="104">
        <v>15</v>
      </c>
      <c r="U21" s="104"/>
      <c r="V21" s="104"/>
      <c r="W21" s="104"/>
      <c r="X21" s="104"/>
      <c r="Y21" s="104"/>
      <c r="Z21" s="104">
        <v>20</v>
      </c>
      <c r="AA21" s="104"/>
      <c r="AB21" s="104"/>
      <c r="AC21" s="104"/>
      <c r="AD21" s="104"/>
      <c r="AE21" s="104"/>
      <c r="AF21" s="104">
        <v>25</v>
      </c>
      <c r="AG21" s="104"/>
      <c r="AH21" s="104"/>
      <c r="AI21" s="104"/>
      <c r="AJ21" s="104"/>
      <c r="AK21" s="149">
        <v>3</v>
      </c>
      <c r="AL21" s="149">
        <v>7</v>
      </c>
      <c r="AM21" s="147">
        <v>10</v>
      </c>
      <c r="AN21" s="149"/>
      <c r="AO21" s="243">
        <f>AM21/O21</f>
        <v>1</v>
      </c>
      <c r="AP21" s="163">
        <f>AM21/H21</f>
        <v>0.4</v>
      </c>
      <c r="AQ21" s="298" t="s">
        <v>224</v>
      </c>
      <c r="AR21" s="301" t="s">
        <v>124</v>
      </c>
      <c r="AS21" s="301" t="s">
        <v>124</v>
      </c>
      <c r="AT21" s="292" t="s">
        <v>127</v>
      </c>
      <c r="AU21" s="295" t="s">
        <v>130</v>
      </c>
    </row>
    <row r="22" spans="1:47" s="5" customFormat="1" ht="30.75" customHeight="1">
      <c r="A22" s="351"/>
      <c r="B22" s="346"/>
      <c r="C22" s="334"/>
      <c r="D22" s="337"/>
      <c r="E22" s="359"/>
      <c r="F22" s="362"/>
      <c r="G22" s="45" t="s">
        <v>10</v>
      </c>
      <c r="H22" s="81">
        <f>+K22+N22+T22+Z22+AF22</f>
        <v>340000000</v>
      </c>
      <c r="I22" s="81"/>
      <c r="J22" s="81">
        <v>70000000</v>
      </c>
      <c r="K22" s="81">
        <v>70000000</v>
      </c>
      <c r="L22" s="83">
        <v>66493359</v>
      </c>
      <c r="M22" s="83"/>
      <c r="N22" s="81">
        <v>30000000</v>
      </c>
      <c r="O22" s="81">
        <v>30000000</v>
      </c>
      <c r="P22" s="81"/>
      <c r="Q22" s="81"/>
      <c r="R22" s="81"/>
      <c r="S22" s="81"/>
      <c r="T22" s="81">
        <v>50000000</v>
      </c>
      <c r="U22" s="81"/>
      <c r="V22" s="81"/>
      <c r="W22" s="81"/>
      <c r="X22" s="81"/>
      <c r="Y22" s="81"/>
      <c r="Z22" s="81">
        <v>90000000</v>
      </c>
      <c r="AA22" s="81"/>
      <c r="AB22" s="81"/>
      <c r="AC22" s="81"/>
      <c r="AD22" s="81"/>
      <c r="AE22" s="81"/>
      <c r="AF22" s="81">
        <v>100000000</v>
      </c>
      <c r="AG22" s="81"/>
      <c r="AH22" s="81"/>
      <c r="AI22" s="81"/>
      <c r="AJ22" s="81"/>
      <c r="AK22" s="83">
        <v>0</v>
      </c>
      <c r="AL22" s="83">
        <v>0</v>
      </c>
      <c r="AM22" s="83">
        <v>0</v>
      </c>
      <c r="AN22" s="83"/>
      <c r="AO22" s="243">
        <f>AM22/O22</f>
        <v>0</v>
      </c>
      <c r="AP22" s="163">
        <f>(AM22+N22)/H22</f>
        <v>0.08823529411764706</v>
      </c>
      <c r="AQ22" s="299"/>
      <c r="AR22" s="302"/>
      <c r="AS22" s="302"/>
      <c r="AT22" s="293"/>
      <c r="AU22" s="296"/>
    </row>
    <row r="23" spans="1:47" s="5" customFormat="1" ht="30.75" customHeight="1">
      <c r="A23" s="351"/>
      <c r="B23" s="346"/>
      <c r="C23" s="334"/>
      <c r="D23" s="337"/>
      <c r="E23" s="359"/>
      <c r="F23" s="362"/>
      <c r="G23" s="45" t="s">
        <v>11</v>
      </c>
      <c r="H23" s="81">
        <v>0</v>
      </c>
      <c r="I23" s="81"/>
      <c r="J23" s="81">
        <v>0</v>
      </c>
      <c r="K23" s="81">
        <v>0</v>
      </c>
      <c r="L23" s="151">
        <v>0</v>
      </c>
      <c r="M23" s="151"/>
      <c r="N23" s="81">
        <v>0</v>
      </c>
      <c r="O23" s="81">
        <v>0</v>
      </c>
      <c r="P23" s="81"/>
      <c r="Q23" s="81"/>
      <c r="R23" s="81"/>
      <c r="S23" s="81"/>
      <c r="T23" s="81"/>
      <c r="U23" s="81"/>
      <c r="V23" s="81"/>
      <c r="W23" s="81"/>
      <c r="X23" s="81"/>
      <c r="Y23" s="81"/>
      <c r="Z23" s="81"/>
      <c r="AA23" s="81"/>
      <c r="AB23" s="81"/>
      <c r="AC23" s="81"/>
      <c r="AD23" s="81"/>
      <c r="AE23" s="81"/>
      <c r="AF23" s="81"/>
      <c r="AG23" s="81"/>
      <c r="AH23" s="81"/>
      <c r="AI23" s="81"/>
      <c r="AJ23" s="81"/>
      <c r="AK23" s="151">
        <v>0</v>
      </c>
      <c r="AL23" s="151">
        <v>0</v>
      </c>
      <c r="AM23" s="151">
        <v>0</v>
      </c>
      <c r="AN23" s="151"/>
      <c r="AO23" s="153"/>
      <c r="AP23" s="153"/>
      <c r="AQ23" s="299"/>
      <c r="AR23" s="302"/>
      <c r="AS23" s="302"/>
      <c r="AT23" s="293"/>
      <c r="AU23" s="296"/>
    </row>
    <row r="24" spans="1:47" s="5" customFormat="1" ht="30.75" customHeight="1">
      <c r="A24" s="351"/>
      <c r="B24" s="346"/>
      <c r="C24" s="334"/>
      <c r="D24" s="337"/>
      <c r="E24" s="359"/>
      <c r="F24" s="362"/>
      <c r="G24" s="45" t="s">
        <v>12</v>
      </c>
      <c r="H24" s="81">
        <v>0</v>
      </c>
      <c r="I24" s="81"/>
      <c r="J24" s="81">
        <v>0</v>
      </c>
      <c r="K24" s="81">
        <v>0</v>
      </c>
      <c r="L24" s="83">
        <v>0</v>
      </c>
      <c r="M24" s="83"/>
      <c r="N24" s="81">
        <v>40300517</v>
      </c>
      <c r="O24" s="81">
        <v>21511408</v>
      </c>
      <c r="P24" s="81"/>
      <c r="Q24" s="81"/>
      <c r="R24" s="81"/>
      <c r="S24" s="81"/>
      <c r="T24" s="81"/>
      <c r="U24" s="81"/>
      <c r="V24" s="81"/>
      <c r="W24" s="81"/>
      <c r="X24" s="81"/>
      <c r="Y24" s="81"/>
      <c r="Z24" s="81"/>
      <c r="AA24" s="81"/>
      <c r="AB24" s="81"/>
      <c r="AC24" s="81"/>
      <c r="AD24" s="81"/>
      <c r="AE24" s="81"/>
      <c r="AF24" s="81"/>
      <c r="AG24" s="81"/>
      <c r="AH24" s="81"/>
      <c r="AI24" s="81"/>
      <c r="AJ24" s="81"/>
      <c r="AK24" s="83">
        <v>0</v>
      </c>
      <c r="AL24" s="83">
        <v>2394482</v>
      </c>
      <c r="AM24" s="83">
        <v>21511408</v>
      </c>
      <c r="AN24" s="83"/>
      <c r="AO24" s="153"/>
      <c r="AP24" s="153"/>
      <c r="AQ24" s="299"/>
      <c r="AR24" s="302"/>
      <c r="AS24" s="302"/>
      <c r="AT24" s="293"/>
      <c r="AU24" s="296"/>
    </row>
    <row r="25" spans="1:47" s="5" customFormat="1" ht="30.75" customHeight="1">
      <c r="A25" s="351"/>
      <c r="B25" s="346"/>
      <c r="C25" s="334"/>
      <c r="D25" s="337"/>
      <c r="E25" s="359"/>
      <c r="F25" s="362"/>
      <c r="G25" s="45" t="s">
        <v>13</v>
      </c>
      <c r="H25" s="81">
        <f>+H21+H23</f>
        <v>25</v>
      </c>
      <c r="I25" s="81"/>
      <c r="J25" s="81">
        <f aca="true" t="shared" si="8" ref="J25:AF25">+J21+J23</f>
        <v>5</v>
      </c>
      <c r="K25" s="81">
        <f aca="true" t="shared" si="9" ref="K25:L25">+K21+K23</f>
        <v>5</v>
      </c>
      <c r="L25" s="150">
        <f t="shared" si="9"/>
        <v>5</v>
      </c>
      <c r="M25" s="150"/>
      <c r="N25" s="81">
        <v>10</v>
      </c>
      <c r="O25" s="81">
        <v>10</v>
      </c>
      <c r="P25" s="81"/>
      <c r="Q25" s="81"/>
      <c r="R25" s="81"/>
      <c r="S25" s="81"/>
      <c r="T25" s="81">
        <f t="shared" si="8"/>
        <v>15</v>
      </c>
      <c r="U25" s="81"/>
      <c r="V25" s="81"/>
      <c r="W25" s="81"/>
      <c r="X25" s="81"/>
      <c r="Y25" s="81"/>
      <c r="Z25" s="81">
        <f t="shared" si="8"/>
        <v>20</v>
      </c>
      <c r="AA25" s="81"/>
      <c r="AB25" s="81"/>
      <c r="AC25" s="81"/>
      <c r="AD25" s="81"/>
      <c r="AE25" s="81"/>
      <c r="AF25" s="81">
        <f t="shared" si="8"/>
        <v>25</v>
      </c>
      <c r="AG25" s="81"/>
      <c r="AH25" s="81"/>
      <c r="AI25" s="81"/>
      <c r="AJ25" s="81"/>
      <c r="AK25" s="150">
        <v>3</v>
      </c>
      <c r="AL25" s="150">
        <v>7</v>
      </c>
      <c r="AM25" s="150">
        <v>10</v>
      </c>
      <c r="AN25" s="150"/>
      <c r="AO25" s="153"/>
      <c r="AP25" s="153"/>
      <c r="AQ25" s="299"/>
      <c r="AR25" s="302"/>
      <c r="AS25" s="302"/>
      <c r="AT25" s="293"/>
      <c r="AU25" s="296"/>
    </row>
    <row r="26" spans="1:47" s="5" customFormat="1" ht="30.75" customHeight="1" thickBot="1">
      <c r="A26" s="351"/>
      <c r="B26" s="367"/>
      <c r="C26" s="335"/>
      <c r="D26" s="338"/>
      <c r="E26" s="359"/>
      <c r="F26" s="362"/>
      <c r="G26" s="46" t="s">
        <v>14</v>
      </c>
      <c r="H26" s="106">
        <f>+H22+H24</f>
        <v>340000000</v>
      </c>
      <c r="I26" s="106"/>
      <c r="J26" s="106">
        <f aca="true" t="shared" si="10" ref="J26:AF26">+J22+J24</f>
        <v>70000000</v>
      </c>
      <c r="K26" s="106">
        <f aca="true" t="shared" si="11" ref="K26:L26">+K22+K24</f>
        <v>70000000</v>
      </c>
      <c r="L26" s="107">
        <f t="shared" si="11"/>
        <v>66493359</v>
      </c>
      <c r="M26" s="107"/>
      <c r="N26" s="106">
        <v>70300517</v>
      </c>
      <c r="O26" s="106">
        <v>51511408</v>
      </c>
      <c r="P26" s="106"/>
      <c r="Q26" s="106"/>
      <c r="R26" s="106"/>
      <c r="S26" s="106"/>
      <c r="T26" s="106">
        <f t="shared" si="10"/>
        <v>50000000</v>
      </c>
      <c r="U26" s="106"/>
      <c r="V26" s="106"/>
      <c r="W26" s="106"/>
      <c r="X26" s="106"/>
      <c r="Y26" s="106"/>
      <c r="Z26" s="106">
        <f t="shared" si="10"/>
        <v>90000000</v>
      </c>
      <c r="AA26" s="106"/>
      <c r="AB26" s="106"/>
      <c r="AC26" s="106"/>
      <c r="AD26" s="106"/>
      <c r="AE26" s="106"/>
      <c r="AF26" s="106">
        <f t="shared" si="10"/>
        <v>100000000</v>
      </c>
      <c r="AG26" s="106"/>
      <c r="AH26" s="106"/>
      <c r="AI26" s="106"/>
      <c r="AJ26" s="106"/>
      <c r="AK26" s="107">
        <v>0</v>
      </c>
      <c r="AL26" s="107">
        <v>2394482</v>
      </c>
      <c r="AM26" s="107">
        <v>21511408</v>
      </c>
      <c r="AN26" s="107"/>
      <c r="AO26" s="155"/>
      <c r="AP26" s="155"/>
      <c r="AQ26" s="300"/>
      <c r="AR26" s="303"/>
      <c r="AS26" s="303"/>
      <c r="AT26" s="294"/>
      <c r="AU26" s="297"/>
    </row>
    <row r="27" spans="1:47" s="5" customFormat="1" ht="30.75" customHeight="1">
      <c r="A27" s="350" t="s">
        <v>98</v>
      </c>
      <c r="B27" s="345">
        <v>4</v>
      </c>
      <c r="C27" s="333" t="s">
        <v>93</v>
      </c>
      <c r="D27" s="336" t="s">
        <v>89</v>
      </c>
      <c r="E27" s="359"/>
      <c r="F27" s="362"/>
      <c r="G27" s="44" t="s">
        <v>9</v>
      </c>
      <c r="H27" s="104">
        <v>10</v>
      </c>
      <c r="I27" s="104"/>
      <c r="J27" s="104">
        <v>1</v>
      </c>
      <c r="K27" s="104">
        <v>1</v>
      </c>
      <c r="L27" s="148">
        <v>0.8</v>
      </c>
      <c r="M27" s="148"/>
      <c r="N27" s="104">
        <v>4</v>
      </c>
      <c r="O27" s="104">
        <v>4</v>
      </c>
      <c r="P27" s="104"/>
      <c r="Q27" s="104"/>
      <c r="R27" s="104"/>
      <c r="S27" s="104"/>
      <c r="T27" s="104">
        <v>7</v>
      </c>
      <c r="U27" s="104"/>
      <c r="V27" s="104"/>
      <c r="W27" s="104"/>
      <c r="X27" s="104"/>
      <c r="Y27" s="104"/>
      <c r="Z27" s="104">
        <v>9</v>
      </c>
      <c r="AA27" s="104"/>
      <c r="AB27" s="104"/>
      <c r="AC27" s="104"/>
      <c r="AD27" s="104"/>
      <c r="AE27" s="104"/>
      <c r="AF27" s="104">
        <v>10</v>
      </c>
      <c r="AG27" s="104"/>
      <c r="AH27" s="104"/>
      <c r="AI27" s="104"/>
      <c r="AJ27" s="104"/>
      <c r="AK27" s="149">
        <v>1</v>
      </c>
      <c r="AL27" s="149">
        <v>2</v>
      </c>
      <c r="AM27" s="148">
        <v>4</v>
      </c>
      <c r="AN27" s="148"/>
      <c r="AO27" s="243">
        <f>AM27/O27</f>
        <v>1</v>
      </c>
      <c r="AP27" s="153">
        <f>AM27/H27</f>
        <v>0.4</v>
      </c>
      <c r="AQ27" s="298" t="s">
        <v>225</v>
      </c>
      <c r="AR27" s="301" t="s">
        <v>124</v>
      </c>
      <c r="AS27" s="301" t="s">
        <v>124</v>
      </c>
      <c r="AT27" s="292" t="s">
        <v>126</v>
      </c>
      <c r="AU27" s="295" t="s">
        <v>226</v>
      </c>
    </row>
    <row r="28" spans="1:47" s="5" customFormat="1" ht="30.75" customHeight="1">
      <c r="A28" s="351"/>
      <c r="B28" s="346"/>
      <c r="C28" s="334"/>
      <c r="D28" s="337"/>
      <c r="E28" s="359"/>
      <c r="F28" s="362"/>
      <c r="G28" s="45" t="s">
        <v>10</v>
      </c>
      <c r="H28" s="81">
        <f>+K28+N28+T28+Z28+AF28</f>
        <v>1899885738</v>
      </c>
      <c r="I28" s="81"/>
      <c r="J28" s="81">
        <v>380062738</v>
      </c>
      <c r="K28" s="81">
        <f>247726072+132336666</f>
        <v>380062738</v>
      </c>
      <c r="L28" s="83">
        <v>129054090</v>
      </c>
      <c r="M28" s="83"/>
      <c r="N28" s="81">
        <v>549823000</v>
      </c>
      <c r="O28" s="81">
        <v>549823000</v>
      </c>
      <c r="P28" s="81"/>
      <c r="Q28" s="81"/>
      <c r="R28" s="81"/>
      <c r="S28" s="81"/>
      <c r="T28" s="81">
        <v>470000000</v>
      </c>
      <c r="U28" s="81"/>
      <c r="V28" s="81"/>
      <c r="W28" s="81"/>
      <c r="X28" s="81"/>
      <c r="Y28" s="81"/>
      <c r="Z28" s="81">
        <v>300000000</v>
      </c>
      <c r="AA28" s="81"/>
      <c r="AB28" s="81"/>
      <c r="AC28" s="81"/>
      <c r="AD28" s="81"/>
      <c r="AE28" s="81"/>
      <c r="AF28" s="81">
        <v>200000000</v>
      </c>
      <c r="AG28" s="81"/>
      <c r="AH28" s="81"/>
      <c r="AI28" s="81"/>
      <c r="AJ28" s="81"/>
      <c r="AK28" s="83">
        <v>0</v>
      </c>
      <c r="AL28" s="83">
        <v>162213500</v>
      </c>
      <c r="AM28" s="83">
        <v>174213500</v>
      </c>
      <c r="AN28" s="83"/>
      <c r="AO28" s="243">
        <f>AM28/O28</f>
        <v>0.3168537874916109</v>
      </c>
      <c r="AP28" s="163">
        <f>(AM28+N28)/H28</f>
        <v>0.38109476034184536</v>
      </c>
      <c r="AQ28" s="299"/>
      <c r="AR28" s="302"/>
      <c r="AS28" s="302"/>
      <c r="AT28" s="293"/>
      <c r="AU28" s="296"/>
    </row>
    <row r="29" spans="1:47" s="5" customFormat="1" ht="30.75" customHeight="1">
      <c r="A29" s="351"/>
      <c r="B29" s="346"/>
      <c r="C29" s="334"/>
      <c r="D29" s="337"/>
      <c r="E29" s="359"/>
      <c r="F29" s="362"/>
      <c r="G29" s="45" t="s">
        <v>11</v>
      </c>
      <c r="H29" s="81">
        <v>0</v>
      </c>
      <c r="I29" s="81"/>
      <c r="J29" s="81">
        <v>0</v>
      </c>
      <c r="K29" s="81">
        <v>0</v>
      </c>
      <c r="L29" s="151">
        <v>0</v>
      </c>
      <c r="M29" s="151"/>
      <c r="N29" s="81">
        <v>0</v>
      </c>
      <c r="O29" s="81">
        <v>0</v>
      </c>
      <c r="P29" s="81"/>
      <c r="Q29" s="81"/>
      <c r="R29" s="81"/>
      <c r="S29" s="81"/>
      <c r="T29" s="81"/>
      <c r="U29" s="81"/>
      <c r="V29" s="81"/>
      <c r="W29" s="81"/>
      <c r="X29" s="81"/>
      <c r="Y29" s="81"/>
      <c r="Z29" s="81"/>
      <c r="AA29" s="81"/>
      <c r="AB29" s="81"/>
      <c r="AC29" s="81"/>
      <c r="AD29" s="81"/>
      <c r="AE29" s="81"/>
      <c r="AF29" s="81"/>
      <c r="AG29" s="81"/>
      <c r="AH29" s="81"/>
      <c r="AI29" s="81"/>
      <c r="AJ29" s="81"/>
      <c r="AK29" s="151">
        <v>0</v>
      </c>
      <c r="AL29" s="151">
        <v>0</v>
      </c>
      <c r="AM29" s="151">
        <v>0</v>
      </c>
      <c r="AN29" s="151"/>
      <c r="AO29" s="153"/>
      <c r="AP29" s="153"/>
      <c r="AQ29" s="299"/>
      <c r="AR29" s="302"/>
      <c r="AS29" s="302"/>
      <c r="AT29" s="293"/>
      <c r="AU29" s="296"/>
    </row>
    <row r="30" spans="1:47" s="5" customFormat="1" ht="30.75" customHeight="1">
      <c r="A30" s="351"/>
      <c r="B30" s="346"/>
      <c r="C30" s="334"/>
      <c r="D30" s="337"/>
      <c r="E30" s="359"/>
      <c r="F30" s="362"/>
      <c r="G30" s="45" t="s">
        <v>12</v>
      </c>
      <c r="H30" s="81">
        <v>0</v>
      </c>
      <c r="I30" s="81"/>
      <c r="J30" s="81">
        <v>0</v>
      </c>
      <c r="K30" s="81">
        <v>0</v>
      </c>
      <c r="L30" s="83">
        <v>0</v>
      </c>
      <c r="M30" s="83"/>
      <c r="N30" s="81">
        <v>96683188</v>
      </c>
      <c r="O30" s="81">
        <v>115472095</v>
      </c>
      <c r="P30" s="81"/>
      <c r="Q30" s="81"/>
      <c r="R30" s="81"/>
      <c r="S30" s="81"/>
      <c r="T30" s="81"/>
      <c r="U30" s="81"/>
      <c r="V30" s="81"/>
      <c r="W30" s="81"/>
      <c r="X30" s="81"/>
      <c r="Y30" s="81"/>
      <c r="Z30" s="81"/>
      <c r="AA30" s="81"/>
      <c r="AB30" s="81"/>
      <c r="AC30" s="81"/>
      <c r="AD30" s="81"/>
      <c r="AE30" s="81"/>
      <c r="AF30" s="81"/>
      <c r="AG30" s="81"/>
      <c r="AH30" s="81"/>
      <c r="AI30" s="81"/>
      <c r="AJ30" s="81"/>
      <c r="AK30" s="83">
        <v>32300514</v>
      </c>
      <c r="AL30" s="83">
        <v>100315354</v>
      </c>
      <c r="AM30" s="83">
        <v>115472095</v>
      </c>
      <c r="AN30" s="83"/>
      <c r="AO30" s="153"/>
      <c r="AP30" s="153"/>
      <c r="AQ30" s="299"/>
      <c r="AR30" s="302"/>
      <c r="AS30" s="302"/>
      <c r="AT30" s="293"/>
      <c r="AU30" s="296"/>
    </row>
    <row r="31" spans="1:47" s="5" customFormat="1" ht="30.75" customHeight="1">
      <c r="A31" s="351"/>
      <c r="B31" s="346"/>
      <c r="C31" s="334"/>
      <c r="D31" s="337"/>
      <c r="E31" s="359"/>
      <c r="F31" s="362"/>
      <c r="G31" s="45" t="s">
        <v>13</v>
      </c>
      <c r="H31" s="81">
        <f>+H27+H29</f>
        <v>10</v>
      </c>
      <c r="I31" s="81"/>
      <c r="J31" s="81">
        <f aca="true" t="shared" si="12" ref="J31:AF31">+J27+J29</f>
        <v>1</v>
      </c>
      <c r="K31" s="81">
        <f aca="true" t="shared" si="13" ref="K31:L31">+K27+K29</f>
        <v>1</v>
      </c>
      <c r="L31" s="150">
        <f t="shared" si="13"/>
        <v>0.8</v>
      </c>
      <c r="M31" s="150"/>
      <c r="N31" s="81">
        <v>4</v>
      </c>
      <c r="O31" s="81">
        <v>4</v>
      </c>
      <c r="P31" s="81"/>
      <c r="Q31" s="81"/>
      <c r="R31" s="81"/>
      <c r="S31" s="81"/>
      <c r="T31" s="81">
        <f t="shared" si="12"/>
        <v>7</v>
      </c>
      <c r="U31" s="81"/>
      <c r="V31" s="81"/>
      <c r="W31" s="81"/>
      <c r="X31" s="81"/>
      <c r="Y31" s="81"/>
      <c r="Z31" s="81">
        <f t="shared" si="12"/>
        <v>9</v>
      </c>
      <c r="AA31" s="81"/>
      <c r="AB31" s="81"/>
      <c r="AC31" s="81"/>
      <c r="AD31" s="81"/>
      <c r="AE31" s="81"/>
      <c r="AF31" s="81">
        <f t="shared" si="12"/>
        <v>10</v>
      </c>
      <c r="AG31" s="81"/>
      <c r="AH31" s="81"/>
      <c r="AI31" s="81"/>
      <c r="AJ31" s="81"/>
      <c r="AK31" s="150">
        <v>1</v>
      </c>
      <c r="AL31" s="150">
        <v>2</v>
      </c>
      <c r="AM31" s="150">
        <v>4</v>
      </c>
      <c r="AN31" s="150"/>
      <c r="AO31" s="153"/>
      <c r="AP31" s="153"/>
      <c r="AQ31" s="299"/>
      <c r="AR31" s="302"/>
      <c r="AS31" s="302"/>
      <c r="AT31" s="293"/>
      <c r="AU31" s="296"/>
    </row>
    <row r="32" spans="1:47" s="5" customFormat="1" ht="30.75" customHeight="1" thickBot="1">
      <c r="A32" s="364"/>
      <c r="B32" s="367"/>
      <c r="C32" s="335"/>
      <c r="D32" s="338"/>
      <c r="E32" s="359"/>
      <c r="F32" s="362"/>
      <c r="G32" s="46" t="s">
        <v>14</v>
      </c>
      <c r="H32" s="106">
        <f>+H28+H30</f>
        <v>1899885738</v>
      </c>
      <c r="I32" s="106"/>
      <c r="J32" s="106">
        <f aca="true" t="shared" si="14" ref="J32:AF32">+J28+J30</f>
        <v>380062738</v>
      </c>
      <c r="K32" s="106">
        <f aca="true" t="shared" si="15" ref="K32:L32">+K28+K30</f>
        <v>380062738</v>
      </c>
      <c r="L32" s="107">
        <f t="shared" si="15"/>
        <v>129054090</v>
      </c>
      <c r="M32" s="107"/>
      <c r="N32" s="106">
        <v>646506188</v>
      </c>
      <c r="O32" s="106">
        <v>646506188</v>
      </c>
      <c r="P32" s="106"/>
      <c r="Q32" s="106"/>
      <c r="R32" s="106"/>
      <c r="S32" s="106"/>
      <c r="T32" s="106">
        <f t="shared" si="14"/>
        <v>470000000</v>
      </c>
      <c r="U32" s="106"/>
      <c r="V32" s="106"/>
      <c r="W32" s="106"/>
      <c r="X32" s="106"/>
      <c r="Y32" s="106"/>
      <c r="Z32" s="106">
        <f t="shared" si="14"/>
        <v>300000000</v>
      </c>
      <c r="AA32" s="106"/>
      <c r="AB32" s="106"/>
      <c r="AC32" s="106"/>
      <c r="AD32" s="106"/>
      <c r="AE32" s="106"/>
      <c r="AF32" s="106">
        <f t="shared" si="14"/>
        <v>200000000</v>
      </c>
      <c r="AG32" s="106"/>
      <c r="AH32" s="106"/>
      <c r="AI32" s="106"/>
      <c r="AJ32" s="106"/>
      <c r="AK32" s="107">
        <v>32300514</v>
      </c>
      <c r="AL32" s="107">
        <v>262528854</v>
      </c>
      <c r="AM32" s="107">
        <v>289685595</v>
      </c>
      <c r="AN32" s="107"/>
      <c r="AO32" s="154"/>
      <c r="AP32" s="154"/>
      <c r="AQ32" s="300"/>
      <c r="AR32" s="303"/>
      <c r="AS32" s="303"/>
      <c r="AT32" s="294"/>
      <c r="AU32" s="297"/>
    </row>
    <row r="33" spans="1:47" s="68" customFormat="1" ht="30.75" customHeight="1">
      <c r="A33" s="365" t="s">
        <v>99</v>
      </c>
      <c r="B33" s="345">
        <v>5</v>
      </c>
      <c r="C33" s="333" t="s">
        <v>94</v>
      </c>
      <c r="D33" s="336" t="s">
        <v>89</v>
      </c>
      <c r="E33" s="359"/>
      <c r="F33" s="362"/>
      <c r="G33" s="67" t="s">
        <v>9</v>
      </c>
      <c r="H33" s="108">
        <v>0.9</v>
      </c>
      <c r="I33" s="108"/>
      <c r="J33" s="108">
        <v>0.85</v>
      </c>
      <c r="K33" s="108">
        <v>0.85</v>
      </c>
      <c r="L33" s="110">
        <v>0.85</v>
      </c>
      <c r="M33" s="110"/>
      <c r="N33" s="109">
        <v>0.865</v>
      </c>
      <c r="O33" s="109">
        <v>0.865</v>
      </c>
      <c r="P33" s="108"/>
      <c r="Q33" s="108"/>
      <c r="R33" s="108"/>
      <c r="S33" s="108"/>
      <c r="T33" s="108">
        <v>0.88</v>
      </c>
      <c r="U33" s="108"/>
      <c r="V33" s="108"/>
      <c r="W33" s="108"/>
      <c r="X33" s="108"/>
      <c r="Y33" s="108"/>
      <c r="Z33" s="108">
        <v>0.89</v>
      </c>
      <c r="AA33" s="108"/>
      <c r="AB33" s="108"/>
      <c r="AC33" s="108"/>
      <c r="AD33" s="108"/>
      <c r="AE33" s="108"/>
      <c r="AF33" s="108">
        <v>0.9</v>
      </c>
      <c r="AG33" s="108"/>
      <c r="AH33" s="108"/>
      <c r="AI33" s="108"/>
      <c r="AJ33" s="108"/>
      <c r="AK33" s="80">
        <v>0.83</v>
      </c>
      <c r="AL33" s="177">
        <v>0.857</v>
      </c>
      <c r="AM33" s="80">
        <v>0.865</v>
      </c>
      <c r="AN33" s="110"/>
      <c r="AO33" s="243">
        <f>AM33/O33</f>
        <v>1</v>
      </c>
      <c r="AP33" s="153">
        <f>AM33/H33</f>
        <v>0.961111111111111</v>
      </c>
      <c r="AQ33" s="298" t="s">
        <v>227</v>
      </c>
      <c r="AR33" s="301" t="s">
        <v>124</v>
      </c>
      <c r="AS33" s="301" t="s">
        <v>124</v>
      </c>
      <c r="AT33" s="292" t="s">
        <v>128</v>
      </c>
      <c r="AU33" s="295" t="s">
        <v>228</v>
      </c>
    </row>
    <row r="34" spans="1:47" s="5" customFormat="1" ht="30.75" customHeight="1">
      <c r="A34" s="365"/>
      <c r="B34" s="346"/>
      <c r="C34" s="334"/>
      <c r="D34" s="337"/>
      <c r="E34" s="359"/>
      <c r="F34" s="362"/>
      <c r="G34" s="45" t="s">
        <v>10</v>
      </c>
      <c r="H34" s="111">
        <f>+K34+N34+T34+Z34+AF34</f>
        <v>3071438958</v>
      </c>
      <c r="I34" s="111"/>
      <c r="J34" s="112">
        <v>456438958</v>
      </c>
      <c r="K34" s="81">
        <f>8500000+417938958</f>
        <v>426438958</v>
      </c>
      <c r="L34" s="105">
        <v>425843558</v>
      </c>
      <c r="M34" s="105"/>
      <c r="N34" s="81">
        <v>522000000</v>
      </c>
      <c r="O34" s="81">
        <v>522000000</v>
      </c>
      <c r="P34" s="81"/>
      <c r="Q34" s="81"/>
      <c r="R34" s="81"/>
      <c r="S34" s="81"/>
      <c r="T34" s="81">
        <v>527000000</v>
      </c>
      <c r="U34" s="81"/>
      <c r="V34" s="81"/>
      <c r="W34" s="81"/>
      <c r="X34" s="81"/>
      <c r="Y34" s="81"/>
      <c r="Z34" s="81">
        <v>786000000</v>
      </c>
      <c r="AA34" s="81"/>
      <c r="AB34" s="81"/>
      <c r="AC34" s="81"/>
      <c r="AD34" s="81"/>
      <c r="AE34" s="81"/>
      <c r="AF34" s="81">
        <v>810000000</v>
      </c>
      <c r="AG34" s="81"/>
      <c r="AH34" s="81"/>
      <c r="AI34" s="81"/>
      <c r="AJ34" s="81"/>
      <c r="AK34" s="83">
        <v>497183000</v>
      </c>
      <c r="AL34" s="83">
        <v>521417500</v>
      </c>
      <c r="AM34" s="83">
        <v>521417500</v>
      </c>
      <c r="AN34" s="105"/>
      <c r="AO34" s="243">
        <f>AM34/O34</f>
        <v>0.9988840996168582</v>
      </c>
      <c r="AP34" s="163">
        <f>(AM34+N34)/H34</f>
        <v>0.33971617677189075</v>
      </c>
      <c r="AQ34" s="299"/>
      <c r="AR34" s="302"/>
      <c r="AS34" s="302"/>
      <c r="AT34" s="293"/>
      <c r="AU34" s="296"/>
    </row>
    <row r="35" spans="1:47" s="68" customFormat="1" ht="30.75" customHeight="1">
      <c r="A35" s="365"/>
      <c r="B35" s="346"/>
      <c r="C35" s="334"/>
      <c r="D35" s="337"/>
      <c r="E35" s="359"/>
      <c r="F35" s="362"/>
      <c r="G35" s="76" t="s">
        <v>11</v>
      </c>
      <c r="H35" s="84">
        <v>0</v>
      </c>
      <c r="I35" s="84"/>
      <c r="J35" s="84">
        <v>0</v>
      </c>
      <c r="K35" s="84">
        <v>0</v>
      </c>
      <c r="L35" s="113"/>
      <c r="M35" s="113"/>
      <c r="N35" s="84">
        <v>0</v>
      </c>
      <c r="O35" s="84">
        <v>0</v>
      </c>
      <c r="P35" s="84"/>
      <c r="Q35" s="84"/>
      <c r="R35" s="84"/>
      <c r="S35" s="84"/>
      <c r="T35" s="84"/>
      <c r="U35" s="84"/>
      <c r="V35" s="84"/>
      <c r="W35" s="84"/>
      <c r="X35" s="84"/>
      <c r="Y35" s="84"/>
      <c r="Z35" s="84"/>
      <c r="AA35" s="84"/>
      <c r="AB35" s="84"/>
      <c r="AC35" s="84"/>
      <c r="AD35" s="84"/>
      <c r="AE35" s="84"/>
      <c r="AF35" s="84"/>
      <c r="AG35" s="84"/>
      <c r="AH35" s="84"/>
      <c r="AI35" s="84"/>
      <c r="AJ35" s="84"/>
      <c r="AK35" s="86">
        <v>0</v>
      </c>
      <c r="AL35" s="86">
        <v>0</v>
      </c>
      <c r="AM35" s="86">
        <v>0</v>
      </c>
      <c r="AN35" s="113"/>
      <c r="AO35" s="153"/>
      <c r="AP35" s="153"/>
      <c r="AQ35" s="299"/>
      <c r="AR35" s="302"/>
      <c r="AS35" s="302"/>
      <c r="AT35" s="293"/>
      <c r="AU35" s="296"/>
    </row>
    <row r="36" spans="1:47" s="5" customFormat="1" ht="30.75" customHeight="1">
      <c r="A36" s="365"/>
      <c r="B36" s="346"/>
      <c r="C36" s="334"/>
      <c r="D36" s="337"/>
      <c r="E36" s="359"/>
      <c r="F36" s="362"/>
      <c r="G36" s="45" t="s">
        <v>12</v>
      </c>
      <c r="H36" s="81">
        <v>0</v>
      </c>
      <c r="I36" s="81"/>
      <c r="J36" s="81">
        <v>0</v>
      </c>
      <c r="K36" s="81">
        <v>0</v>
      </c>
      <c r="L36" s="105"/>
      <c r="M36" s="105"/>
      <c r="N36" s="81">
        <v>117004537</v>
      </c>
      <c r="O36" s="81">
        <v>130745383</v>
      </c>
      <c r="P36" s="81"/>
      <c r="Q36" s="81"/>
      <c r="R36" s="81"/>
      <c r="S36" s="81"/>
      <c r="T36" s="81"/>
      <c r="U36" s="81"/>
      <c r="V36" s="81"/>
      <c r="W36" s="81"/>
      <c r="X36" s="81"/>
      <c r="Y36" s="81"/>
      <c r="Z36" s="81"/>
      <c r="AA36" s="81"/>
      <c r="AB36" s="81"/>
      <c r="AC36" s="81"/>
      <c r="AD36" s="81"/>
      <c r="AE36" s="81"/>
      <c r="AF36" s="81"/>
      <c r="AG36" s="81"/>
      <c r="AH36" s="81"/>
      <c r="AI36" s="81"/>
      <c r="AJ36" s="81"/>
      <c r="AK36" s="83">
        <v>114332129</v>
      </c>
      <c r="AL36" s="83">
        <v>130745382</v>
      </c>
      <c r="AM36" s="83">
        <v>130745383</v>
      </c>
      <c r="AN36" s="105"/>
      <c r="AO36" s="153"/>
      <c r="AP36" s="153"/>
      <c r="AQ36" s="299"/>
      <c r="AR36" s="302"/>
      <c r="AS36" s="302"/>
      <c r="AT36" s="293"/>
      <c r="AU36" s="296"/>
    </row>
    <row r="37" spans="1:47" s="68" customFormat="1" ht="30.75" customHeight="1">
      <c r="A37" s="365"/>
      <c r="B37" s="346"/>
      <c r="C37" s="334"/>
      <c r="D37" s="337"/>
      <c r="E37" s="359"/>
      <c r="F37" s="362"/>
      <c r="G37" s="76" t="s">
        <v>13</v>
      </c>
      <c r="H37" s="84">
        <f>+H33+H35</f>
        <v>0.9</v>
      </c>
      <c r="I37" s="84"/>
      <c r="J37" s="84">
        <f aca="true" t="shared" si="16" ref="J37:AF37">+J33+J35</f>
        <v>0.85</v>
      </c>
      <c r="K37" s="84">
        <f t="shared" si="16"/>
        <v>0.85</v>
      </c>
      <c r="L37" s="86">
        <f t="shared" si="16"/>
        <v>0.85</v>
      </c>
      <c r="M37" s="86"/>
      <c r="N37" s="176">
        <v>0.865</v>
      </c>
      <c r="O37" s="176">
        <v>0.865</v>
      </c>
      <c r="P37" s="84"/>
      <c r="Q37" s="84"/>
      <c r="R37" s="84"/>
      <c r="S37" s="84"/>
      <c r="T37" s="84">
        <f t="shared" si="16"/>
        <v>0.88</v>
      </c>
      <c r="U37" s="84"/>
      <c r="V37" s="84"/>
      <c r="W37" s="84"/>
      <c r="X37" s="84"/>
      <c r="Y37" s="84"/>
      <c r="Z37" s="84">
        <f t="shared" si="16"/>
        <v>0.89</v>
      </c>
      <c r="AA37" s="84"/>
      <c r="AB37" s="84"/>
      <c r="AC37" s="84"/>
      <c r="AD37" s="84"/>
      <c r="AE37" s="84"/>
      <c r="AF37" s="84">
        <f t="shared" si="16"/>
        <v>0.9</v>
      </c>
      <c r="AG37" s="84"/>
      <c r="AH37" s="84"/>
      <c r="AI37" s="84"/>
      <c r="AJ37" s="84"/>
      <c r="AK37" s="86">
        <v>0.83</v>
      </c>
      <c r="AL37" s="178">
        <v>0.857</v>
      </c>
      <c r="AM37" s="86">
        <v>0.865</v>
      </c>
      <c r="AN37" s="86"/>
      <c r="AO37" s="153"/>
      <c r="AP37" s="153"/>
      <c r="AQ37" s="299"/>
      <c r="AR37" s="302"/>
      <c r="AS37" s="302"/>
      <c r="AT37" s="293"/>
      <c r="AU37" s="296"/>
    </row>
    <row r="38" spans="1:47" s="5" customFormat="1" ht="30.75" customHeight="1" thickBot="1">
      <c r="A38" s="365"/>
      <c r="B38" s="367"/>
      <c r="C38" s="335"/>
      <c r="D38" s="338"/>
      <c r="E38" s="359"/>
      <c r="F38" s="362"/>
      <c r="G38" s="46" t="s">
        <v>14</v>
      </c>
      <c r="H38" s="106">
        <f>+H34+H36</f>
        <v>3071438958</v>
      </c>
      <c r="I38" s="106"/>
      <c r="J38" s="106">
        <f aca="true" t="shared" si="17" ref="J38:AF38">+J34+J36</f>
        <v>456438958</v>
      </c>
      <c r="K38" s="106">
        <f t="shared" si="17"/>
        <v>426438958</v>
      </c>
      <c r="L38" s="156">
        <f t="shared" si="17"/>
        <v>425843558</v>
      </c>
      <c r="M38" s="156"/>
      <c r="N38" s="106">
        <v>639004537</v>
      </c>
      <c r="O38" s="106">
        <v>652745383</v>
      </c>
      <c r="P38" s="106"/>
      <c r="Q38" s="106"/>
      <c r="R38" s="106"/>
      <c r="S38" s="106"/>
      <c r="T38" s="106">
        <f t="shared" si="17"/>
        <v>527000000</v>
      </c>
      <c r="U38" s="106"/>
      <c r="V38" s="106"/>
      <c r="W38" s="106"/>
      <c r="X38" s="106"/>
      <c r="Y38" s="106"/>
      <c r="Z38" s="106">
        <f t="shared" si="17"/>
        <v>786000000</v>
      </c>
      <c r="AA38" s="106"/>
      <c r="AB38" s="106"/>
      <c r="AC38" s="106"/>
      <c r="AD38" s="106"/>
      <c r="AE38" s="106"/>
      <c r="AF38" s="106">
        <f t="shared" si="17"/>
        <v>810000000</v>
      </c>
      <c r="AG38" s="106"/>
      <c r="AH38" s="106"/>
      <c r="AI38" s="106"/>
      <c r="AJ38" s="106"/>
      <c r="AK38" s="107">
        <v>611515129</v>
      </c>
      <c r="AL38" s="107">
        <v>652162882</v>
      </c>
      <c r="AM38" s="156">
        <v>652162883</v>
      </c>
      <c r="AN38" s="156"/>
      <c r="AO38" s="159"/>
      <c r="AP38" s="154"/>
      <c r="AQ38" s="300"/>
      <c r="AR38" s="303"/>
      <c r="AS38" s="303"/>
      <c r="AT38" s="294"/>
      <c r="AU38" s="297"/>
    </row>
    <row r="39" spans="1:47" s="68" customFormat="1" ht="30.75" customHeight="1">
      <c r="A39" s="365"/>
      <c r="B39" s="330">
        <v>6</v>
      </c>
      <c r="C39" s="333" t="s">
        <v>95</v>
      </c>
      <c r="D39" s="336" t="s">
        <v>96</v>
      </c>
      <c r="E39" s="359"/>
      <c r="F39" s="362"/>
      <c r="G39" s="67" t="s">
        <v>9</v>
      </c>
      <c r="H39" s="114">
        <v>0.82</v>
      </c>
      <c r="I39" s="114"/>
      <c r="J39" s="114">
        <v>0.82</v>
      </c>
      <c r="K39" s="114">
        <v>0.82</v>
      </c>
      <c r="L39" s="116">
        <v>0.82</v>
      </c>
      <c r="M39" s="116"/>
      <c r="N39" s="114">
        <v>0.82</v>
      </c>
      <c r="O39" s="114">
        <v>0.82</v>
      </c>
      <c r="P39" s="114"/>
      <c r="Q39" s="114"/>
      <c r="R39" s="114"/>
      <c r="S39" s="114"/>
      <c r="T39" s="114">
        <v>0.82</v>
      </c>
      <c r="U39" s="114"/>
      <c r="V39" s="114"/>
      <c r="W39" s="114"/>
      <c r="X39" s="114"/>
      <c r="Y39" s="114"/>
      <c r="Z39" s="114">
        <v>0.82</v>
      </c>
      <c r="AA39" s="114"/>
      <c r="AB39" s="114"/>
      <c r="AC39" s="114"/>
      <c r="AD39" s="114"/>
      <c r="AE39" s="114"/>
      <c r="AF39" s="114">
        <v>0.82</v>
      </c>
      <c r="AG39" s="115"/>
      <c r="AH39" s="115"/>
      <c r="AI39" s="115"/>
      <c r="AJ39" s="115"/>
      <c r="AK39" s="80">
        <v>0.82</v>
      </c>
      <c r="AL39" s="80">
        <v>0.82</v>
      </c>
      <c r="AM39" s="116">
        <v>0.82</v>
      </c>
      <c r="AN39" s="116"/>
      <c r="AO39" s="243">
        <f>AM39/O39</f>
        <v>1</v>
      </c>
      <c r="AP39" s="153">
        <f>(AM39+L39)/(K39+O39+T39+Z39+AF39)</f>
        <v>0.4</v>
      </c>
      <c r="AQ39" s="298" t="s">
        <v>229</v>
      </c>
      <c r="AR39" s="301" t="s">
        <v>124</v>
      </c>
      <c r="AS39" s="301" t="s">
        <v>124</v>
      </c>
      <c r="AT39" s="292" t="s">
        <v>129</v>
      </c>
      <c r="AU39" s="295" t="s">
        <v>228</v>
      </c>
    </row>
    <row r="40" spans="1:47" s="5" customFormat="1" ht="30.75" customHeight="1">
      <c r="A40" s="365"/>
      <c r="B40" s="331"/>
      <c r="C40" s="334"/>
      <c r="D40" s="337"/>
      <c r="E40" s="359"/>
      <c r="F40" s="362"/>
      <c r="G40" s="45" t="s">
        <v>10</v>
      </c>
      <c r="H40" s="117">
        <f>+K40+N40+T40+Z40+AF40</f>
        <v>2607561042</v>
      </c>
      <c r="I40" s="117"/>
      <c r="J40" s="112">
        <v>351561042</v>
      </c>
      <c r="K40" s="81">
        <f>+J40+30000000</f>
        <v>381561042</v>
      </c>
      <c r="L40" s="118">
        <v>381526164</v>
      </c>
      <c r="M40" s="118"/>
      <c r="N40" s="81">
        <v>502000000</v>
      </c>
      <c r="O40" s="81">
        <v>502000000</v>
      </c>
      <c r="P40" s="81"/>
      <c r="Q40" s="81"/>
      <c r="R40" s="81"/>
      <c r="S40" s="81"/>
      <c r="T40" s="81">
        <v>520000000</v>
      </c>
      <c r="U40" s="81"/>
      <c r="V40" s="81"/>
      <c r="W40" s="81"/>
      <c r="X40" s="81"/>
      <c r="Y40" s="81"/>
      <c r="Z40" s="81">
        <v>593000000</v>
      </c>
      <c r="AA40" s="81"/>
      <c r="AB40" s="81"/>
      <c r="AC40" s="81"/>
      <c r="AD40" s="81"/>
      <c r="AE40" s="81"/>
      <c r="AF40" s="81">
        <v>611000000</v>
      </c>
      <c r="AG40" s="82"/>
      <c r="AH40" s="82"/>
      <c r="AI40" s="82"/>
      <c r="AJ40" s="82"/>
      <c r="AK40" s="83">
        <v>480689000</v>
      </c>
      <c r="AL40" s="83">
        <v>480689000</v>
      </c>
      <c r="AM40" s="118">
        <v>480689000</v>
      </c>
      <c r="AN40" s="118"/>
      <c r="AO40" s="243">
        <f>AM40/O40</f>
        <v>0.9575478087649403</v>
      </c>
      <c r="AP40" s="153">
        <f>(AL40+N40)/H40</f>
        <v>0.37686135978096885</v>
      </c>
      <c r="AQ40" s="299"/>
      <c r="AR40" s="302"/>
      <c r="AS40" s="302"/>
      <c r="AT40" s="293"/>
      <c r="AU40" s="296"/>
    </row>
    <row r="41" spans="1:47" s="68" customFormat="1" ht="30.75" customHeight="1">
      <c r="A41" s="365"/>
      <c r="B41" s="331"/>
      <c r="C41" s="334"/>
      <c r="D41" s="337"/>
      <c r="E41" s="359"/>
      <c r="F41" s="362"/>
      <c r="G41" s="76" t="s">
        <v>11</v>
      </c>
      <c r="H41" s="119">
        <v>0</v>
      </c>
      <c r="I41" s="119"/>
      <c r="J41" s="84">
        <v>0</v>
      </c>
      <c r="K41" s="84">
        <v>0</v>
      </c>
      <c r="L41" s="86">
        <v>0</v>
      </c>
      <c r="M41" s="86"/>
      <c r="N41" s="85"/>
      <c r="O41" s="85"/>
      <c r="P41" s="85"/>
      <c r="Q41" s="85"/>
      <c r="R41" s="85"/>
      <c r="S41" s="85"/>
      <c r="T41" s="85"/>
      <c r="U41" s="85"/>
      <c r="V41" s="85"/>
      <c r="W41" s="85"/>
      <c r="X41" s="85"/>
      <c r="Y41" s="85"/>
      <c r="Z41" s="85"/>
      <c r="AA41" s="85"/>
      <c r="AB41" s="85"/>
      <c r="AC41" s="85"/>
      <c r="AD41" s="85"/>
      <c r="AE41" s="85"/>
      <c r="AF41" s="85"/>
      <c r="AG41" s="85"/>
      <c r="AH41" s="85"/>
      <c r="AI41" s="85"/>
      <c r="AJ41" s="85"/>
      <c r="AK41" s="86">
        <v>0</v>
      </c>
      <c r="AL41" s="86">
        <v>0</v>
      </c>
      <c r="AM41" s="86">
        <v>0</v>
      </c>
      <c r="AN41" s="86"/>
      <c r="AO41" s="153"/>
      <c r="AP41" s="153"/>
      <c r="AQ41" s="299"/>
      <c r="AR41" s="302"/>
      <c r="AS41" s="302"/>
      <c r="AT41" s="293"/>
      <c r="AU41" s="296"/>
    </row>
    <row r="42" spans="1:47" s="72" customFormat="1" ht="30.75" customHeight="1">
      <c r="A42" s="365"/>
      <c r="B42" s="331"/>
      <c r="C42" s="334"/>
      <c r="D42" s="337"/>
      <c r="E42" s="359"/>
      <c r="F42" s="362"/>
      <c r="G42" s="77" t="s">
        <v>12</v>
      </c>
      <c r="H42" s="111">
        <v>0</v>
      </c>
      <c r="I42" s="111"/>
      <c r="J42" s="81">
        <v>0</v>
      </c>
      <c r="K42" s="84">
        <v>0</v>
      </c>
      <c r="L42" s="90">
        <v>0</v>
      </c>
      <c r="M42" s="90"/>
      <c r="N42" s="88">
        <v>110892918</v>
      </c>
      <c r="O42" s="88">
        <v>97152272</v>
      </c>
      <c r="P42" s="88"/>
      <c r="Q42" s="88"/>
      <c r="R42" s="88"/>
      <c r="S42" s="88"/>
      <c r="T42" s="88"/>
      <c r="U42" s="88"/>
      <c r="V42" s="88"/>
      <c r="W42" s="88"/>
      <c r="X42" s="88"/>
      <c r="Y42" s="88"/>
      <c r="Z42" s="88"/>
      <c r="AA42" s="88"/>
      <c r="AB42" s="88"/>
      <c r="AC42" s="88"/>
      <c r="AD42" s="88"/>
      <c r="AE42" s="88"/>
      <c r="AF42" s="88"/>
      <c r="AG42" s="88"/>
      <c r="AH42" s="88"/>
      <c r="AI42" s="88"/>
      <c r="AJ42" s="88"/>
      <c r="AK42" s="83">
        <v>109306872</v>
      </c>
      <c r="AL42" s="83">
        <v>97152272</v>
      </c>
      <c r="AM42" s="89">
        <v>97152272</v>
      </c>
      <c r="AN42" s="90"/>
      <c r="AO42" s="153"/>
      <c r="AP42" s="153"/>
      <c r="AQ42" s="299"/>
      <c r="AR42" s="302"/>
      <c r="AS42" s="302"/>
      <c r="AT42" s="293"/>
      <c r="AU42" s="296"/>
    </row>
    <row r="43" spans="1:47" s="68" customFormat="1" ht="30.75" customHeight="1">
      <c r="A43" s="365"/>
      <c r="B43" s="331"/>
      <c r="C43" s="334"/>
      <c r="D43" s="337"/>
      <c r="E43" s="359"/>
      <c r="F43" s="362"/>
      <c r="G43" s="76" t="s">
        <v>13</v>
      </c>
      <c r="H43" s="91">
        <f>+H39+H41</f>
        <v>0.82</v>
      </c>
      <c r="I43" s="91"/>
      <c r="J43" s="91">
        <f aca="true" t="shared" si="18" ref="J43:AF43">+J39+J41</f>
        <v>0.82</v>
      </c>
      <c r="K43" s="91">
        <f t="shared" si="18"/>
        <v>0.82</v>
      </c>
      <c r="L43" s="86">
        <f t="shared" si="18"/>
        <v>0.82</v>
      </c>
      <c r="M43" s="86"/>
      <c r="N43" s="91">
        <v>0.82</v>
      </c>
      <c r="O43" s="92">
        <v>0.82</v>
      </c>
      <c r="P43" s="92"/>
      <c r="Q43" s="92"/>
      <c r="R43" s="92"/>
      <c r="S43" s="92"/>
      <c r="T43" s="91">
        <f t="shared" si="18"/>
        <v>0.82</v>
      </c>
      <c r="U43" s="92"/>
      <c r="V43" s="92"/>
      <c r="W43" s="92"/>
      <c r="X43" s="92"/>
      <c r="Y43" s="92"/>
      <c r="Z43" s="91">
        <f t="shared" si="18"/>
        <v>0.82</v>
      </c>
      <c r="AA43" s="92"/>
      <c r="AB43" s="92"/>
      <c r="AC43" s="92"/>
      <c r="AD43" s="92"/>
      <c r="AE43" s="92"/>
      <c r="AF43" s="91">
        <f t="shared" si="18"/>
        <v>0.82</v>
      </c>
      <c r="AG43" s="92"/>
      <c r="AH43" s="92"/>
      <c r="AI43" s="92"/>
      <c r="AJ43" s="92"/>
      <c r="AK43" s="86">
        <v>0.82</v>
      </c>
      <c r="AL43" s="86">
        <v>0.82</v>
      </c>
      <c r="AM43" s="86">
        <v>0.82</v>
      </c>
      <c r="AN43" s="86"/>
      <c r="AO43" s="153"/>
      <c r="AP43" s="153"/>
      <c r="AQ43" s="299"/>
      <c r="AR43" s="302"/>
      <c r="AS43" s="302"/>
      <c r="AT43" s="293"/>
      <c r="AU43" s="296"/>
    </row>
    <row r="44" spans="1:47" s="5" customFormat="1" ht="30.75" customHeight="1" thickBot="1">
      <c r="A44" s="366"/>
      <c r="B44" s="332"/>
      <c r="C44" s="335"/>
      <c r="D44" s="338"/>
      <c r="E44" s="360"/>
      <c r="F44" s="363"/>
      <c r="G44" s="46" t="s">
        <v>14</v>
      </c>
      <c r="H44" s="106">
        <f>+H40+H42</f>
        <v>2607561042</v>
      </c>
      <c r="I44" s="106"/>
      <c r="J44" s="106">
        <f aca="true" t="shared" si="19" ref="J44:AF44">+J40+J42</f>
        <v>351561042</v>
      </c>
      <c r="K44" s="106">
        <f t="shared" si="19"/>
        <v>381561042</v>
      </c>
      <c r="L44" s="156">
        <f t="shared" si="19"/>
        <v>381526164</v>
      </c>
      <c r="M44" s="156"/>
      <c r="N44" s="106">
        <v>612892918</v>
      </c>
      <c r="O44" s="106">
        <v>599152272</v>
      </c>
      <c r="P44" s="106"/>
      <c r="Q44" s="106"/>
      <c r="R44" s="106"/>
      <c r="S44" s="106"/>
      <c r="T44" s="106">
        <f t="shared" si="19"/>
        <v>520000000</v>
      </c>
      <c r="U44" s="106"/>
      <c r="V44" s="106"/>
      <c r="W44" s="106"/>
      <c r="X44" s="106"/>
      <c r="Y44" s="106"/>
      <c r="Z44" s="106">
        <f t="shared" si="19"/>
        <v>593000000</v>
      </c>
      <c r="AA44" s="106"/>
      <c r="AB44" s="106"/>
      <c r="AC44" s="106"/>
      <c r="AD44" s="106"/>
      <c r="AE44" s="106"/>
      <c r="AF44" s="106">
        <f t="shared" si="19"/>
        <v>611000000</v>
      </c>
      <c r="AG44" s="106"/>
      <c r="AH44" s="106"/>
      <c r="AI44" s="106"/>
      <c r="AJ44" s="106"/>
      <c r="AK44" s="107">
        <v>589995872</v>
      </c>
      <c r="AL44" s="107">
        <v>577841272</v>
      </c>
      <c r="AM44" s="156">
        <v>577841272</v>
      </c>
      <c r="AN44" s="156"/>
      <c r="AO44" s="153"/>
      <c r="AP44" s="153"/>
      <c r="AQ44" s="300"/>
      <c r="AR44" s="303"/>
      <c r="AS44" s="303"/>
      <c r="AT44" s="294"/>
      <c r="AU44" s="297"/>
    </row>
    <row r="45" spans="1:47" ht="31.5" customHeight="1">
      <c r="A45" s="339" t="s">
        <v>15</v>
      </c>
      <c r="B45" s="340"/>
      <c r="C45" s="340"/>
      <c r="D45" s="340"/>
      <c r="E45" s="340"/>
      <c r="F45" s="341"/>
      <c r="G45" s="47" t="s">
        <v>10</v>
      </c>
      <c r="H45" s="120">
        <f>+H10+H16+H22+H28+H34+H40</f>
        <v>12285714062</v>
      </c>
      <c r="I45" s="120"/>
      <c r="J45" s="120">
        <f aca="true" t="shared" si="20" ref="J45:AF45">+J10+J16+J22+J28+J34+J40</f>
        <v>1682062738</v>
      </c>
      <c r="K45" s="120">
        <f t="shared" si="20"/>
        <v>2358891062</v>
      </c>
      <c r="L45" s="120">
        <f aca="true" t="shared" si="21" ref="L45">+L10+L16+L22+L28+L34+L40</f>
        <v>2086658764</v>
      </c>
      <c r="M45" s="120"/>
      <c r="N45" s="120">
        <f t="shared" si="20"/>
        <v>2289823000</v>
      </c>
      <c r="O45" s="120">
        <f aca="true" t="shared" si="22" ref="O45">+O10+O16+O22+O28+O34+O40</f>
        <v>2289823000</v>
      </c>
      <c r="P45" s="120"/>
      <c r="Q45" s="120"/>
      <c r="R45" s="120"/>
      <c r="S45" s="120"/>
      <c r="T45" s="120">
        <f t="shared" si="20"/>
        <v>3517000000</v>
      </c>
      <c r="U45" s="120"/>
      <c r="V45" s="120"/>
      <c r="W45" s="120"/>
      <c r="X45" s="120"/>
      <c r="Y45" s="120"/>
      <c r="Z45" s="120">
        <f t="shared" si="20"/>
        <v>2199000000</v>
      </c>
      <c r="AA45" s="120"/>
      <c r="AB45" s="120"/>
      <c r="AC45" s="120"/>
      <c r="AD45" s="120"/>
      <c r="AE45" s="120"/>
      <c r="AF45" s="120">
        <f t="shared" si="20"/>
        <v>1921000000</v>
      </c>
      <c r="AG45" s="121"/>
      <c r="AH45" s="121"/>
      <c r="AI45" s="121"/>
      <c r="AJ45" s="121"/>
      <c r="AK45" s="120">
        <f aca="true" t="shared" si="23" ref="AK45:AL45">+AK10+AK16+AK22+AK28+AK34+AK40</f>
        <v>1002106500</v>
      </c>
      <c r="AL45" s="120">
        <f t="shared" si="23"/>
        <v>1196797500</v>
      </c>
      <c r="AM45" s="120">
        <f aca="true" t="shared" si="24" ref="AM45">+AM10+AM16+AM22+AM28+AM34+AM40</f>
        <v>1456097196</v>
      </c>
      <c r="AN45" s="120"/>
      <c r="AO45" s="48"/>
      <c r="AP45" s="49"/>
      <c r="AQ45" s="50"/>
      <c r="AR45" s="50"/>
      <c r="AS45" s="50"/>
      <c r="AT45" s="50"/>
      <c r="AU45" s="57"/>
    </row>
    <row r="46" spans="1:47" ht="28.5" customHeight="1">
      <c r="A46" s="339"/>
      <c r="B46" s="340"/>
      <c r="C46" s="340"/>
      <c r="D46" s="340"/>
      <c r="E46" s="340"/>
      <c r="F46" s="341"/>
      <c r="G46" s="45" t="s">
        <v>12</v>
      </c>
      <c r="H46" s="117">
        <f>+H12+H18+H24+H30+H36+H42</f>
        <v>0</v>
      </c>
      <c r="I46" s="117"/>
      <c r="J46" s="117">
        <f aca="true" t="shared" si="25" ref="J46:AF46">+J12+J18+J24+J30+J36+J42</f>
        <v>0</v>
      </c>
      <c r="K46" s="117">
        <f t="shared" si="25"/>
        <v>0</v>
      </c>
      <c r="L46" s="117">
        <f aca="true" t="shared" si="26" ref="L46">+L12+L18+L24+L30+L36+L42</f>
        <v>0</v>
      </c>
      <c r="M46" s="117"/>
      <c r="N46" s="117">
        <f t="shared" si="25"/>
        <v>1418349969</v>
      </c>
      <c r="O46" s="117">
        <f aca="true" t="shared" si="27" ref="O46">+O12+O18+O24+O30+O36+O42</f>
        <v>1418349969</v>
      </c>
      <c r="P46" s="117"/>
      <c r="Q46" s="117"/>
      <c r="R46" s="117"/>
      <c r="S46" s="117"/>
      <c r="T46" s="117">
        <f t="shared" si="25"/>
        <v>0</v>
      </c>
      <c r="U46" s="117"/>
      <c r="V46" s="117"/>
      <c r="W46" s="117"/>
      <c r="X46" s="117"/>
      <c r="Y46" s="117"/>
      <c r="Z46" s="117">
        <f t="shared" si="25"/>
        <v>0</v>
      </c>
      <c r="AA46" s="117"/>
      <c r="AB46" s="117"/>
      <c r="AC46" s="117"/>
      <c r="AD46" s="117"/>
      <c r="AE46" s="117"/>
      <c r="AF46" s="117">
        <f t="shared" si="25"/>
        <v>0</v>
      </c>
      <c r="AG46" s="100"/>
      <c r="AH46" s="100"/>
      <c r="AI46" s="100"/>
      <c r="AJ46" s="100"/>
      <c r="AK46" s="117">
        <f aca="true" t="shared" si="28" ref="AK46:AL46">+AK12+AK18+AK24+AK30+AK36+AK42</f>
        <v>284103898</v>
      </c>
      <c r="AL46" s="117">
        <f t="shared" si="28"/>
        <v>698363804</v>
      </c>
      <c r="AM46" s="117">
        <f aca="true" t="shared" si="29" ref="AM46">+AM12+AM18+AM24+AM30+AM36+AM42</f>
        <v>1135061188</v>
      </c>
      <c r="AN46" s="122"/>
      <c r="AO46" s="49"/>
      <c r="AP46" s="49"/>
      <c r="AQ46" s="50"/>
      <c r="AR46" s="50"/>
      <c r="AS46" s="50"/>
      <c r="AT46" s="50"/>
      <c r="AU46" s="57"/>
    </row>
    <row r="47" spans="1:51" ht="35.25" customHeight="1" thickBot="1">
      <c r="A47" s="342"/>
      <c r="B47" s="343"/>
      <c r="C47" s="343"/>
      <c r="D47" s="343"/>
      <c r="E47" s="343"/>
      <c r="F47" s="344"/>
      <c r="G47" s="46" t="s">
        <v>15</v>
      </c>
      <c r="H47" s="123">
        <f>+H45+H46</f>
        <v>12285714062</v>
      </c>
      <c r="I47" s="123"/>
      <c r="J47" s="123">
        <f aca="true" t="shared" si="30" ref="J47:AF47">+J45+J46</f>
        <v>1682062738</v>
      </c>
      <c r="K47" s="123">
        <f t="shared" si="30"/>
        <v>2358891062</v>
      </c>
      <c r="L47" s="123">
        <f aca="true" t="shared" si="31" ref="L47">+L45+L46</f>
        <v>2086658764</v>
      </c>
      <c r="M47" s="123"/>
      <c r="N47" s="123">
        <f t="shared" si="30"/>
        <v>3708172969</v>
      </c>
      <c r="O47" s="123">
        <f aca="true" t="shared" si="32" ref="O47">+O45+O46</f>
        <v>3708172969</v>
      </c>
      <c r="P47" s="123"/>
      <c r="Q47" s="123"/>
      <c r="R47" s="123"/>
      <c r="S47" s="123"/>
      <c r="T47" s="123">
        <f t="shared" si="30"/>
        <v>3517000000</v>
      </c>
      <c r="U47" s="123"/>
      <c r="V47" s="123"/>
      <c r="W47" s="123"/>
      <c r="X47" s="123"/>
      <c r="Y47" s="123"/>
      <c r="Z47" s="123">
        <f t="shared" si="30"/>
        <v>2199000000</v>
      </c>
      <c r="AA47" s="123"/>
      <c r="AB47" s="123"/>
      <c r="AC47" s="123"/>
      <c r="AD47" s="123"/>
      <c r="AE47" s="123"/>
      <c r="AF47" s="123">
        <f t="shared" si="30"/>
        <v>1921000000</v>
      </c>
      <c r="AG47" s="123"/>
      <c r="AH47" s="123"/>
      <c r="AI47" s="123"/>
      <c r="AJ47" s="123"/>
      <c r="AK47" s="123">
        <f aca="true" t="shared" si="33" ref="AK47:AL47">+AK45+AK46</f>
        <v>1286210398</v>
      </c>
      <c r="AL47" s="123">
        <f t="shared" si="33"/>
        <v>1895161304</v>
      </c>
      <c r="AM47" s="123">
        <f aca="true" t="shared" si="34" ref="AM47">+AM45+AM46</f>
        <v>2591158384</v>
      </c>
      <c r="AN47" s="123"/>
      <c r="AO47" s="58"/>
      <c r="AP47" s="58"/>
      <c r="AQ47" s="59"/>
      <c r="AR47" s="59"/>
      <c r="AS47" s="59"/>
      <c r="AT47" s="59"/>
      <c r="AU47" s="60"/>
      <c r="AV47" s="6"/>
      <c r="AW47" s="6"/>
      <c r="AX47" s="6"/>
      <c r="AY47" s="6"/>
    </row>
    <row r="48" spans="1:47" ht="71.25" customHeight="1">
      <c r="A48" s="329" t="s">
        <v>212</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row>
  </sheetData>
  <mergeCells count="83">
    <mergeCell ref="A27:A32"/>
    <mergeCell ref="A33:A44"/>
    <mergeCell ref="B21:B26"/>
    <mergeCell ref="B27:B32"/>
    <mergeCell ref="B33:B38"/>
    <mergeCell ref="AS15:AS20"/>
    <mergeCell ref="D15:D20"/>
    <mergeCell ref="C15:C20"/>
    <mergeCell ref="AR15:AR20"/>
    <mergeCell ref="A9:A26"/>
    <mergeCell ref="B9:B14"/>
    <mergeCell ref="C9:C14"/>
    <mergeCell ref="D9:D14"/>
    <mergeCell ref="AQ9:AQ14"/>
    <mergeCell ref="E9:E44"/>
    <mergeCell ref="F9:F44"/>
    <mergeCell ref="AQ15:AQ20"/>
    <mergeCell ref="C21:C26"/>
    <mergeCell ref="C27:C32"/>
    <mergeCell ref="C33:C38"/>
    <mergeCell ref="AR39:AR44"/>
    <mergeCell ref="AS39:AS44"/>
    <mergeCell ref="AQ39:AQ44"/>
    <mergeCell ref="D21:D26"/>
    <mergeCell ref="D27:D32"/>
    <mergeCell ref="D33:D38"/>
    <mergeCell ref="AS27:AS32"/>
    <mergeCell ref="AQ33:AQ38"/>
    <mergeCell ref="AR33:AR38"/>
    <mergeCell ref="AS33:AS38"/>
    <mergeCell ref="AU9:AU14"/>
    <mergeCell ref="AR9:AR14"/>
    <mergeCell ref="A48:AU48"/>
    <mergeCell ref="AT39:AT44"/>
    <mergeCell ref="AU39:AU44"/>
    <mergeCell ref="B39:B44"/>
    <mergeCell ref="C39:C44"/>
    <mergeCell ref="D39:D44"/>
    <mergeCell ref="AT15:AT20"/>
    <mergeCell ref="AU15:AU20"/>
    <mergeCell ref="AS9:AS14"/>
    <mergeCell ref="AT9:AT14"/>
    <mergeCell ref="A45:F47"/>
    <mergeCell ref="B15:B20"/>
    <mergeCell ref="AQ27:AQ32"/>
    <mergeCell ref="AR27:AR32"/>
    <mergeCell ref="AQ6:AQ8"/>
    <mergeCell ref="G6:G8"/>
    <mergeCell ref="H6:H8"/>
    <mergeCell ref="AP6:AP8"/>
    <mergeCell ref="B6:D7"/>
    <mergeCell ref="E6:E8"/>
    <mergeCell ref="AF7:AJ7"/>
    <mergeCell ref="I7:L7"/>
    <mergeCell ref="I6:AJ6"/>
    <mergeCell ref="M7:R7"/>
    <mergeCell ref="S7:X7"/>
    <mergeCell ref="Y7:AD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AT33:AT38"/>
    <mergeCell ref="AU33:AU38"/>
    <mergeCell ref="AT27:AT32"/>
    <mergeCell ref="AU27:AU32"/>
    <mergeCell ref="AQ21:AQ26"/>
    <mergeCell ref="AR21:AR26"/>
    <mergeCell ref="AS21:AS26"/>
    <mergeCell ref="AT21:AT26"/>
    <mergeCell ref="AU21:AU26"/>
  </mergeCells>
  <printOptions horizontalCentered="1" verticalCentered="1"/>
  <pageMargins left="0" right="0" top="0.7480314960629921" bottom="0" header="0.31496062992125984" footer="0"/>
  <pageSetup fitToHeight="0" horizontalDpi="600" verticalDpi="600" orientation="landscape" scale="16"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147"/>
  <sheetViews>
    <sheetView view="pageBreakPreview" zoomScaleSheetLayoutView="100" workbookViewId="0" topLeftCell="A1">
      <selection activeCell="B6" sqref="B6:B7"/>
    </sheetView>
  </sheetViews>
  <sheetFormatPr defaultColWidth="11.421875" defaultRowHeight="15"/>
  <cols>
    <col min="1" max="1" width="12.28125" style="9" customWidth="1"/>
    <col min="2" max="2" width="15.8515625" style="9" customWidth="1"/>
    <col min="3" max="3" width="29.00390625" style="26" customWidth="1"/>
    <col min="4" max="5" width="5.57421875" style="9" customWidth="1"/>
    <col min="6" max="6" width="9.421875" style="9" customWidth="1"/>
    <col min="7" max="7" width="7.00390625" style="9" customWidth="1"/>
    <col min="8" max="8" width="6.7109375" style="9" customWidth="1"/>
    <col min="9" max="12" width="7.00390625" style="9" customWidth="1"/>
    <col min="13" max="13" width="7.140625" style="9" customWidth="1"/>
    <col min="14" max="18" width="7.140625" style="10" customWidth="1"/>
    <col min="19" max="19" width="11.7109375" style="10" customWidth="1"/>
    <col min="20" max="20" width="9.421875" style="10" customWidth="1"/>
    <col min="21" max="21" width="8.7109375" style="10" customWidth="1"/>
    <col min="22" max="22" width="81.28125" style="14" customWidth="1"/>
    <col min="23" max="23" width="15.7109375" style="14" customWidth="1"/>
    <col min="24" max="60" width="11.421875" style="14" customWidth="1"/>
    <col min="61" max="16384" width="11.421875" style="9" customWidth="1"/>
  </cols>
  <sheetData>
    <row r="1" spans="1:22" s="11" customFormat="1" ht="33" customHeight="1">
      <c r="A1" s="388"/>
      <c r="B1" s="389"/>
      <c r="C1" s="394" t="s">
        <v>0</v>
      </c>
      <c r="D1" s="394"/>
      <c r="E1" s="394"/>
      <c r="F1" s="394"/>
      <c r="G1" s="394"/>
      <c r="H1" s="394"/>
      <c r="I1" s="394"/>
      <c r="J1" s="394"/>
      <c r="K1" s="394"/>
      <c r="L1" s="394"/>
      <c r="M1" s="394"/>
      <c r="N1" s="394"/>
      <c r="O1" s="394"/>
      <c r="P1" s="394"/>
      <c r="Q1" s="394"/>
      <c r="R1" s="394"/>
      <c r="S1" s="394"/>
      <c r="T1" s="394"/>
      <c r="U1" s="394"/>
      <c r="V1" s="395"/>
    </row>
    <row r="2" spans="1:22" s="11" customFormat="1" ht="30" customHeight="1">
      <c r="A2" s="390"/>
      <c r="B2" s="391"/>
      <c r="C2" s="396" t="s">
        <v>82</v>
      </c>
      <c r="D2" s="396"/>
      <c r="E2" s="396"/>
      <c r="F2" s="396"/>
      <c r="G2" s="396"/>
      <c r="H2" s="396"/>
      <c r="I2" s="396"/>
      <c r="J2" s="396"/>
      <c r="K2" s="396"/>
      <c r="L2" s="396"/>
      <c r="M2" s="396"/>
      <c r="N2" s="396"/>
      <c r="O2" s="396"/>
      <c r="P2" s="396"/>
      <c r="Q2" s="396"/>
      <c r="R2" s="396"/>
      <c r="S2" s="396"/>
      <c r="T2" s="396"/>
      <c r="U2" s="396"/>
      <c r="V2" s="397"/>
    </row>
    <row r="3" spans="1:22" s="11" customFormat="1" ht="27.75" customHeight="1">
      <c r="A3" s="390"/>
      <c r="B3" s="391"/>
      <c r="C3" s="31" t="s">
        <v>1</v>
      </c>
      <c r="D3" s="398" t="s">
        <v>85</v>
      </c>
      <c r="E3" s="398"/>
      <c r="F3" s="398"/>
      <c r="G3" s="398"/>
      <c r="H3" s="398"/>
      <c r="I3" s="398"/>
      <c r="J3" s="398"/>
      <c r="K3" s="398"/>
      <c r="L3" s="398"/>
      <c r="M3" s="398"/>
      <c r="N3" s="398"/>
      <c r="O3" s="398"/>
      <c r="P3" s="398"/>
      <c r="Q3" s="398"/>
      <c r="R3" s="398"/>
      <c r="S3" s="398"/>
      <c r="T3" s="398"/>
      <c r="U3" s="398"/>
      <c r="V3" s="399"/>
    </row>
    <row r="4" spans="1:22" s="11" customFormat="1" ht="33" customHeight="1" thickBot="1">
      <c r="A4" s="392"/>
      <c r="B4" s="393"/>
      <c r="C4" s="61" t="s">
        <v>16</v>
      </c>
      <c r="D4" s="400" t="s">
        <v>86</v>
      </c>
      <c r="E4" s="400"/>
      <c r="F4" s="400"/>
      <c r="G4" s="400"/>
      <c r="H4" s="400"/>
      <c r="I4" s="400"/>
      <c r="J4" s="400"/>
      <c r="K4" s="400"/>
      <c r="L4" s="400"/>
      <c r="M4" s="400"/>
      <c r="N4" s="400"/>
      <c r="O4" s="400"/>
      <c r="P4" s="400"/>
      <c r="Q4" s="400"/>
      <c r="R4" s="400"/>
      <c r="S4" s="400"/>
      <c r="T4" s="400"/>
      <c r="U4" s="400"/>
      <c r="V4" s="401"/>
    </row>
    <row r="5" spans="1:21" s="11" customFormat="1" ht="13.5" thickBot="1">
      <c r="A5" s="12"/>
      <c r="B5" s="9"/>
      <c r="C5" s="23"/>
      <c r="D5" s="9"/>
      <c r="E5" s="9"/>
      <c r="F5" s="9"/>
      <c r="G5" s="9"/>
      <c r="H5" s="9"/>
      <c r="I5" s="9"/>
      <c r="J5" s="9"/>
      <c r="K5" s="9"/>
      <c r="L5" s="9"/>
      <c r="M5" s="9"/>
      <c r="N5" s="10"/>
      <c r="O5" s="10"/>
      <c r="P5" s="10"/>
      <c r="Q5" s="10"/>
      <c r="R5" s="10"/>
      <c r="S5" s="10"/>
      <c r="T5" s="10"/>
      <c r="U5" s="10"/>
    </row>
    <row r="6" spans="1:22" s="13" customFormat="1" ht="42.75" customHeight="1">
      <c r="A6" s="402" t="s">
        <v>34</v>
      </c>
      <c r="B6" s="374" t="s">
        <v>35</v>
      </c>
      <c r="C6" s="405" t="s">
        <v>36</v>
      </c>
      <c r="D6" s="372" t="s">
        <v>37</v>
      </c>
      <c r="E6" s="373"/>
      <c r="F6" s="374" t="s">
        <v>150</v>
      </c>
      <c r="G6" s="374"/>
      <c r="H6" s="374"/>
      <c r="I6" s="374"/>
      <c r="J6" s="374"/>
      <c r="K6" s="374"/>
      <c r="L6" s="374"/>
      <c r="M6" s="374"/>
      <c r="N6" s="374"/>
      <c r="O6" s="374"/>
      <c r="P6" s="374"/>
      <c r="Q6" s="374"/>
      <c r="R6" s="374"/>
      <c r="S6" s="374"/>
      <c r="T6" s="374" t="s">
        <v>41</v>
      </c>
      <c r="U6" s="374"/>
      <c r="V6" s="375" t="s">
        <v>152</v>
      </c>
    </row>
    <row r="7" spans="1:22" s="13" customFormat="1" ht="48.75" customHeight="1" thickBot="1">
      <c r="A7" s="403"/>
      <c r="B7" s="404"/>
      <c r="C7" s="406"/>
      <c r="D7" s="124" t="s">
        <v>38</v>
      </c>
      <c r="E7" s="124" t="s">
        <v>39</v>
      </c>
      <c r="F7" s="124" t="s">
        <v>40</v>
      </c>
      <c r="G7" s="125" t="s">
        <v>17</v>
      </c>
      <c r="H7" s="125" t="s">
        <v>18</v>
      </c>
      <c r="I7" s="125" t="s">
        <v>19</v>
      </c>
      <c r="J7" s="125" t="s">
        <v>20</v>
      </c>
      <c r="K7" s="125" t="s">
        <v>21</v>
      </c>
      <c r="L7" s="125" t="s">
        <v>22</v>
      </c>
      <c r="M7" s="125" t="s">
        <v>23</v>
      </c>
      <c r="N7" s="125" t="s">
        <v>24</v>
      </c>
      <c r="O7" s="125" t="s">
        <v>25</v>
      </c>
      <c r="P7" s="125" t="s">
        <v>26</v>
      </c>
      <c r="Q7" s="125" t="s">
        <v>27</v>
      </c>
      <c r="R7" s="125" t="s">
        <v>28</v>
      </c>
      <c r="S7" s="161" t="s">
        <v>29</v>
      </c>
      <c r="T7" s="161" t="s">
        <v>42</v>
      </c>
      <c r="U7" s="161" t="s">
        <v>43</v>
      </c>
      <c r="V7" s="376"/>
    </row>
    <row r="8" spans="1:22" s="14" customFormat="1" ht="35.25" customHeight="1">
      <c r="A8" s="384" t="s">
        <v>100</v>
      </c>
      <c r="B8" s="384" t="s">
        <v>88</v>
      </c>
      <c r="C8" s="387" t="s">
        <v>149</v>
      </c>
      <c r="D8" s="377" t="s">
        <v>101</v>
      </c>
      <c r="E8" s="377"/>
      <c r="F8" s="32" t="s">
        <v>30</v>
      </c>
      <c r="G8" s="143">
        <v>0.2</v>
      </c>
      <c r="H8" s="143">
        <v>0.2</v>
      </c>
      <c r="I8" s="143">
        <v>0.2</v>
      </c>
      <c r="J8" s="143">
        <v>0.2</v>
      </c>
      <c r="K8" s="143">
        <v>0.2</v>
      </c>
      <c r="L8" s="143">
        <v>0</v>
      </c>
      <c r="M8" s="143">
        <v>0</v>
      </c>
      <c r="N8" s="143">
        <v>0</v>
      </c>
      <c r="O8" s="143">
        <v>0</v>
      </c>
      <c r="P8" s="143">
        <v>0</v>
      </c>
      <c r="Q8" s="143">
        <v>0</v>
      </c>
      <c r="R8" s="143">
        <v>0</v>
      </c>
      <c r="S8" s="128">
        <f aca="true" t="shared" si="0" ref="S8:S39">SUM(G8:R8)</f>
        <v>1</v>
      </c>
      <c r="T8" s="426">
        <v>0.2</v>
      </c>
      <c r="U8" s="379">
        <v>0.05</v>
      </c>
      <c r="V8" s="381" t="s">
        <v>230</v>
      </c>
    </row>
    <row r="9" spans="1:22" s="14" customFormat="1" ht="35.25" customHeight="1" thickBot="1">
      <c r="A9" s="385"/>
      <c r="B9" s="385"/>
      <c r="C9" s="371"/>
      <c r="D9" s="378"/>
      <c r="E9" s="378"/>
      <c r="F9" s="126" t="s">
        <v>31</v>
      </c>
      <c r="G9" s="168">
        <v>0.1</v>
      </c>
      <c r="H9" s="168">
        <v>0.1</v>
      </c>
      <c r="I9" s="168">
        <v>0</v>
      </c>
      <c r="J9" s="168">
        <v>0.1</v>
      </c>
      <c r="K9" s="168">
        <v>0</v>
      </c>
      <c r="L9" s="168">
        <v>0</v>
      </c>
      <c r="M9" s="131">
        <v>0</v>
      </c>
      <c r="N9" s="131">
        <v>0</v>
      </c>
      <c r="O9" s="131">
        <v>0</v>
      </c>
      <c r="P9" s="131"/>
      <c r="Q9" s="131"/>
      <c r="R9" s="131"/>
      <c r="S9" s="128">
        <f t="shared" si="0"/>
        <v>0.30000000000000004</v>
      </c>
      <c r="T9" s="427"/>
      <c r="U9" s="380"/>
      <c r="V9" s="369"/>
    </row>
    <row r="10" spans="1:22" s="14" customFormat="1" ht="35.25" customHeight="1" thickBot="1">
      <c r="A10" s="385"/>
      <c r="B10" s="385"/>
      <c r="C10" s="459" t="s">
        <v>148</v>
      </c>
      <c r="D10" s="382" t="s">
        <v>101</v>
      </c>
      <c r="E10" s="382"/>
      <c r="F10" s="62" t="s">
        <v>30</v>
      </c>
      <c r="G10" s="143">
        <v>0.1</v>
      </c>
      <c r="H10" s="143">
        <v>0.3</v>
      </c>
      <c r="I10" s="143">
        <v>0.3</v>
      </c>
      <c r="J10" s="143">
        <v>0.3</v>
      </c>
      <c r="K10" s="143">
        <v>0</v>
      </c>
      <c r="L10" s="143">
        <v>0</v>
      </c>
      <c r="M10" s="244">
        <v>0</v>
      </c>
      <c r="N10" s="244">
        <v>0</v>
      </c>
      <c r="O10" s="244">
        <v>0</v>
      </c>
      <c r="P10" s="143">
        <v>0</v>
      </c>
      <c r="Q10" s="143">
        <v>0</v>
      </c>
      <c r="R10" s="143">
        <v>0</v>
      </c>
      <c r="S10" s="128">
        <f t="shared" si="0"/>
        <v>1</v>
      </c>
      <c r="T10" s="427"/>
      <c r="U10" s="383">
        <v>0.05</v>
      </c>
      <c r="V10" s="368" t="s">
        <v>231</v>
      </c>
    </row>
    <row r="11" spans="1:22" s="14" customFormat="1" ht="35.25" customHeight="1" thickBot="1">
      <c r="A11" s="385"/>
      <c r="B11" s="385"/>
      <c r="C11" s="419"/>
      <c r="D11" s="378"/>
      <c r="E11" s="378"/>
      <c r="F11" s="126" t="s">
        <v>31</v>
      </c>
      <c r="G11" s="127">
        <v>0.1</v>
      </c>
      <c r="H11" s="127">
        <v>0.3</v>
      </c>
      <c r="I11" s="127">
        <v>0.3</v>
      </c>
      <c r="J11" s="168">
        <v>0</v>
      </c>
      <c r="K11" s="168">
        <v>0</v>
      </c>
      <c r="L11" s="168">
        <v>0</v>
      </c>
      <c r="M11" s="245">
        <v>0</v>
      </c>
      <c r="N11" s="245">
        <v>0</v>
      </c>
      <c r="O11" s="245">
        <v>0</v>
      </c>
      <c r="P11" s="131"/>
      <c r="Q11" s="131"/>
      <c r="R11" s="131"/>
      <c r="S11" s="128">
        <f t="shared" si="0"/>
        <v>0.7</v>
      </c>
      <c r="T11" s="427"/>
      <c r="U11" s="380"/>
      <c r="V11" s="369"/>
    </row>
    <row r="12" spans="1:22" s="14" customFormat="1" ht="35.25" customHeight="1">
      <c r="A12" s="385"/>
      <c r="B12" s="385"/>
      <c r="C12" s="370" t="s">
        <v>147</v>
      </c>
      <c r="D12" s="382" t="s">
        <v>101</v>
      </c>
      <c r="E12" s="382"/>
      <c r="F12" s="62" t="s">
        <v>30</v>
      </c>
      <c r="G12" s="134">
        <v>0</v>
      </c>
      <c r="H12" s="134">
        <v>0</v>
      </c>
      <c r="I12" s="134">
        <v>0</v>
      </c>
      <c r="J12" s="143">
        <v>0</v>
      </c>
      <c r="K12" s="143">
        <v>0</v>
      </c>
      <c r="L12" s="143">
        <v>0</v>
      </c>
      <c r="M12" s="134">
        <v>0.2</v>
      </c>
      <c r="N12" s="134">
        <v>0.3</v>
      </c>
      <c r="O12" s="134">
        <v>0.3</v>
      </c>
      <c r="P12" s="134">
        <v>0</v>
      </c>
      <c r="Q12" s="134">
        <v>0</v>
      </c>
      <c r="R12" s="134">
        <v>0</v>
      </c>
      <c r="S12" s="128">
        <f t="shared" si="0"/>
        <v>0.8</v>
      </c>
      <c r="T12" s="427"/>
      <c r="U12" s="383">
        <v>0.05</v>
      </c>
      <c r="V12" s="381" t="s">
        <v>232</v>
      </c>
    </row>
    <row r="13" spans="1:22" s="14" customFormat="1" ht="35.25" customHeight="1" thickBot="1">
      <c r="A13" s="385"/>
      <c r="B13" s="385"/>
      <c r="C13" s="371"/>
      <c r="D13" s="378"/>
      <c r="E13" s="378"/>
      <c r="F13" s="126" t="s">
        <v>31</v>
      </c>
      <c r="G13" s="127">
        <v>0</v>
      </c>
      <c r="H13" s="127">
        <v>0</v>
      </c>
      <c r="I13" s="127">
        <v>0</v>
      </c>
      <c r="J13" s="168">
        <v>0</v>
      </c>
      <c r="K13" s="168">
        <v>0</v>
      </c>
      <c r="L13" s="168">
        <v>0</v>
      </c>
      <c r="M13" s="245">
        <v>0.2</v>
      </c>
      <c r="N13" s="131">
        <v>0.3</v>
      </c>
      <c r="O13" s="131">
        <v>0.3</v>
      </c>
      <c r="P13" s="131"/>
      <c r="Q13" s="131"/>
      <c r="R13" s="131"/>
      <c r="S13" s="128">
        <f t="shared" si="0"/>
        <v>0.8</v>
      </c>
      <c r="T13" s="427"/>
      <c r="U13" s="380"/>
      <c r="V13" s="369"/>
    </row>
    <row r="14" spans="1:22" s="14" customFormat="1" ht="35.25" customHeight="1">
      <c r="A14" s="385"/>
      <c r="B14" s="385"/>
      <c r="C14" s="434" t="s">
        <v>146</v>
      </c>
      <c r="D14" s="455"/>
      <c r="E14" s="455"/>
      <c r="F14" s="62" t="s">
        <v>30</v>
      </c>
      <c r="G14" s="143">
        <v>0</v>
      </c>
      <c r="H14" s="143">
        <v>0</v>
      </c>
      <c r="I14" s="143">
        <v>0</v>
      </c>
      <c r="J14" s="143">
        <v>0</v>
      </c>
      <c r="K14" s="143">
        <v>0</v>
      </c>
      <c r="L14" s="143">
        <v>0</v>
      </c>
      <c r="M14" s="143">
        <v>0</v>
      </c>
      <c r="N14" s="143">
        <v>0</v>
      </c>
      <c r="O14" s="143">
        <v>0</v>
      </c>
      <c r="P14" s="143">
        <v>0.2</v>
      </c>
      <c r="Q14" s="143">
        <v>0.2</v>
      </c>
      <c r="R14" s="143">
        <v>0.2</v>
      </c>
      <c r="S14" s="128">
        <f t="shared" si="0"/>
        <v>0.6000000000000001</v>
      </c>
      <c r="T14" s="427"/>
      <c r="U14" s="457">
        <v>0.05</v>
      </c>
      <c r="V14" s="381" t="s">
        <v>131</v>
      </c>
    </row>
    <row r="15" spans="1:22" s="14" customFormat="1" ht="35.25" customHeight="1" thickBot="1">
      <c r="A15" s="385"/>
      <c r="B15" s="386"/>
      <c r="C15" s="436"/>
      <c r="D15" s="456"/>
      <c r="E15" s="456"/>
      <c r="F15" s="126" t="s">
        <v>31</v>
      </c>
      <c r="G15" s="127">
        <v>0</v>
      </c>
      <c r="H15" s="127">
        <v>0</v>
      </c>
      <c r="I15" s="127">
        <v>0</v>
      </c>
      <c r="J15" s="168">
        <v>0</v>
      </c>
      <c r="K15" s="168">
        <v>0</v>
      </c>
      <c r="L15" s="168">
        <v>0</v>
      </c>
      <c r="M15" s="131">
        <v>0</v>
      </c>
      <c r="N15" s="131">
        <v>0</v>
      </c>
      <c r="O15" s="131">
        <v>0</v>
      </c>
      <c r="P15" s="131"/>
      <c r="Q15" s="131"/>
      <c r="R15" s="131"/>
      <c r="S15" s="128">
        <f t="shared" si="0"/>
        <v>0</v>
      </c>
      <c r="T15" s="428"/>
      <c r="U15" s="458"/>
      <c r="V15" s="369"/>
    </row>
    <row r="16" spans="1:22" s="14" customFormat="1" ht="30.75" customHeight="1">
      <c r="A16" s="385"/>
      <c r="B16" s="415" t="s">
        <v>90</v>
      </c>
      <c r="C16" s="387" t="s">
        <v>145</v>
      </c>
      <c r="D16" s="377" t="s">
        <v>101</v>
      </c>
      <c r="E16" s="377"/>
      <c r="F16" s="32" t="s">
        <v>30</v>
      </c>
      <c r="G16" s="143">
        <v>0.06</v>
      </c>
      <c r="H16" s="143">
        <v>0.06</v>
      </c>
      <c r="I16" s="143">
        <v>0.06</v>
      </c>
      <c r="J16" s="143">
        <v>0.06</v>
      </c>
      <c r="K16" s="143">
        <v>0.06</v>
      </c>
      <c r="L16" s="143">
        <v>0.2</v>
      </c>
      <c r="M16" s="143">
        <v>0.06</v>
      </c>
      <c r="N16" s="143">
        <v>0.06</v>
      </c>
      <c r="O16" s="143">
        <v>0.06</v>
      </c>
      <c r="P16" s="143">
        <v>0.06</v>
      </c>
      <c r="Q16" s="143">
        <v>0.06</v>
      </c>
      <c r="R16" s="143">
        <v>0.2</v>
      </c>
      <c r="S16" s="128">
        <f t="shared" si="0"/>
        <v>1.0000000000000002</v>
      </c>
      <c r="T16" s="426">
        <v>0.125</v>
      </c>
      <c r="U16" s="379">
        <v>0.025</v>
      </c>
      <c r="V16" s="381" t="s">
        <v>233</v>
      </c>
    </row>
    <row r="17" spans="1:22" s="14" customFormat="1" ht="30.75" customHeight="1" thickBot="1">
      <c r="A17" s="385"/>
      <c r="B17" s="416"/>
      <c r="C17" s="407"/>
      <c r="D17" s="408"/>
      <c r="E17" s="408"/>
      <c r="F17" s="33" t="s">
        <v>31</v>
      </c>
      <c r="G17" s="143">
        <v>0.06</v>
      </c>
      <c r="H17" s="143">
        <v>0.06</v>
      </c>
      <c r="I17" s="143">
        <v>0.06</v>
      </c>
      <c r="J17" s="168">
        <v>0.06</v>
      </c>
      <c r="K17" s="168">
        <v>0.06</v>
      </c>
      <c r="L17" s="168">
        <v>0.2</v>
      </c>
      <c r="M17" s="245">
        <v>0.06</v>
      </c>
      <c r="N17" s="245">
        <v>0.06</v>
      </c>
      <c r="O17" s="245">
        <v>0.06</v>
      </c>
      <c r="P17" s="131"/>
      <c r="Q17" s="131"/>
      <c r="R17" s="131"/>
      <c r="S17" s="128">
        <f t="shared" si="0"/>
        <v>0.6800000000000002</v>
      </c>
      <c r="T17" s="427"/>
      <c r="U17" s="380"/>
      <c r="V17" s="369"/>
    </row>
    <row r="18" spans="1:22" s="14" customFormat="1" ht="30.75" customHeight="1">
      <c r="A18" s="385"/>
      <c r="B18" s="416"/>
      <c r="C18" s="409" t="s">
        <v>144</v>
      </c>
      <c r="D18" s="411" t="s">
        <v>101</v>
      </c>
      <c r="E18" s="377"/>
      <c r="F18" s="32" t="s">
        <v>30</v>
      </c>
      <c r="G18" s="143">
        <v>0</v>
      </c>
      <c r="H18" s="143">
        <v>0</v>
      </c>
      <c r="I18" s="143">
        <v>0</v>
      </c>
      <c r="J18" s="143">
        <v>0</v>
      </c>
      <c r="K18" s="143">
        <v>0.1</v>
      </c>
      <c r="L18" s="143">
        <v>0.3</v>
      </c>
      <c r="M18" s="143">
        <v>0.3</v>
      </c>
      <c r="N18" s="143">
        <v>0.3</v>
      </c>
      <c r="O18" s="143">
        <v>0</v>
      </c>
      <c r="P18" s="143">
        <v>0</v>
      </c>
      <c r="Q18" s="143">
        <v>0</v>
      </c>
      <c r="R18" s="143">
        <v>0</v>
      </c>
      <c r="S18" s="128">
        <f t="shared" si="0"/>
        <v>1</v>
      </c>
      <c r="T18" s="427"/>
      <c r="U18" s="379">
        <v>0.02</v>
      </c>
      <c r="V18" s="381" t="s">
        <v>233</v>
      </c>
    </row>
    <row r="19" spans="1:22" s="14" customFormat="1" ht="30.75" customHeight="1" thickBot="1">
      <c r="A19" s="385"/>
      <c r="B19" s="416"/>
      <c r="C19" s="410"/>
      <c r="D19" s="412"/>
      <c r="E19" s="378"/>
      <c r="F19" s="126" t="s">
        <v>31</v>
      </c>
      <c r="G19" s="143">
        <v>0</v>
      </c>
      <c r="H19" s="143">
        <v>0</v>
      </c>
      <c r="I19" s="143">
        <v>0</v>
      </c>
      <c r="J19" s="168">
        <v>0</v>
      </c>
      <c r="K19" s="168">
        <v>0.1</v>
      </c>
      <c r="L19" s="168">
        <v>0.3</v>
      </c>
      <c r="M19" s="245">
        <v>0.3</v>
      </c>
      <c r="N19" s="245">
        <v>0.3</v>
      </c>
      <c r="O19" s="245">
        <v>0</v>
      </c>
      <c r="P19" s="135"/>
      <c r="Q19" s="135"/>
      <c r="R19" s="135"/>
      <c r="S19" s="128">
        <f t="shared" si="0"/>
        <v>1</v>
      </c>
      <c r="T19" s="427"/>
      <c r="U19" s="380"/>
      <c r="V19" s="369"/>
    </row>
    <row r="20" spans="1:22" s="14" customFormat="1" ht="30.75" customHeight="1">
      <c r="A20" s="385"/>
      <c r="B20" s="416"/>
      <c r="C20" s="387" t="s">
        <v>143</v>
      </c>
      <c r="D20" s="377" t="s">
        <v>101</v>
      </c>
      <c r="E20" s="377"/>
      <c r="F20" s="32" t="s">
        <v>30</v>
      </c>
      <c r="G20" s="143">
        <v>0</v>
      </c>
      <c r="H20" s="143">
        <v>0</v>
      </c>
      <c r="I20" s="143">
        <v>0</v>
      </c>
      <c r="J20" s="143">
        <v>0</v>
      </c>
      <c r="K20" s="143">
        <v>0</v>
      </c>
      <c r="L20" s="143">
        <v>0</v>
      </c>
      <c r="M20" s="143">
        <v>0</v>
      </c>
      <c r="N20" s="143">
        <v>0</v>
      </c>
      <c r="O20" s="143">
        <v>0.5</v>
      </c>
      <c r="P20" s="143">
        <v>0.5</v>
      </c>
      <c r="Q20" s="143">
        <v>0</v>
      </c>
      <c r="R20" s="143">
        <v>0</v>
      </c>
      <c r="S20" s="128">
        <f t="shared" si="0"/>
        <v>1</v>
      </c>
      <c r="T20" s="427"/>
      <c r="U20" s="379">
        <v>0.035</v>
      </c>
      <c r="V20" s="381" t="s">
        <v>233</v>
      </c>
    </row>
    <row r="21" spans="1:22" s="14" customFormat="1" ht="30.75" customHeight="1" thickBot="1">
      <c r="A21" s="385"/>
      <c r="B21" s="416"/>
      <c r="C21" s="407"/>
      <c r="D21" s="408"/>
      <c r="E21" s="408"/>
      <c r="F21" s="33" t="s">
        <v>31</v>
      </c>
      <c r="G21" s="143">
        <v>0</v>
      </c>
      <c r="H21" s="143">
        <v>0</v>
      </c>
      <c r="I21" s="143">
        <v>0</v>
      </c>
      <c r="J21" s="168">
        <v>0</v>
      </c>
      <c r="K21" s="168">
        <v>0</v>
      </c>
      <c r="L21" s="168">
        <v>0</v>
      </c>
      <c r="M21" s="135">
        <v>0</v>
      </c>
      <c r="N21" s="135">
        <v>0</v>
      </c>
      <c r="O21" s="144">
        <v>0.5</v>
      </c>
      <c r="P21" s="135"/>
      <c r="Q21" s="135"/>
      <c r="R21" s="135"/>
      <c r="S21" s="128">
        <f t="shared" si="0"/>
        <v>0.5</v>
      </c>
      <c r="T21" s="427"/>
      <c r="U21" s="380"/>
      <c r="V21" s="425"/>
    </row>
    <row r="22" spans="1:22" s="14" customFormat="1" ht="41.25" customHeight="1">
      <c r="A22" s="385"/>
      <c r="B22" s="416"/>
      <c r="C22" s="387" t="s">
        <v>142</v>
      </c>
      <c r="D22" s="377" t="s">
        <v>101</v>
      </c>
      <c r="E22" s="377"/>
      <c r="F22" s="32" t="s">
        <v>30</v>
      </c>
      <c r="G22" s="143">
        <v>0</v>
      </c>
      <c r="H22" s="143">
        <v>0.05</v>
      </c>
      <c r="I22" s="143">
        <v>0.1</v>
      </c>
      <c r="J22" s="143">
        <v>0.1</v>
      </c>
      <c r="K22" s="143">
        <v>0.1</v>
      </c>
      <c r="L22" s="143">
        <v>0.1</v>
      </c>
      <c r="M22" s="143">
        <v>0.1</v>
      </c>
      <c r="N22" s="143">
        <v>0.1</v>
      </c>
      <c r="O22" s="246">
        <v>0.1</v>
      </c>
      <c r="P22" s="143">
        <v>0.1</v>
      </c>
      <c r="Q22" s="143">
        <v>0.1</v>
      </c>
      <c r="R22" s="143">
        <v>0.05</v>
      </c>
      <c r="S22" s="128">
        <f t="shared" si="0"/>
        <v>0.9999999999999999</v>
      </c>
      <c r="T22" s="427"/>
      <c r="U22" s="379">
        <v>0.01</v>
      </c>
      <c r="V22" s="423" t="s">
        <v>233</v>
      </c>
    </row>
    <row r="23" spans="1:22" s="14" customFormat="1" ht="41.25" customHeight="1" thickBot="1">
      <c r="A23" s="385"/>
      <c r="B23" s="416"/>
      <c r="C23" s="371"/>
      <c r="D23" s="378"/>
      <c r="E23" s="378"/>
      <c r="F23" s="126" t="s">
        <v>31</v>
      </c>
      <c r="G23" s="143">
        <v>0</v>
      </c>
      <c r="H23" s="143">
        <v>0.05</v>
      </c>
      <c r="I23" s="143">
        <v>0.1</v>
      </c>
      <c r="J23" s="168">
        <v>0.1</v>
      </c>
      <c r="K23" s="168">
        <v>0.1</v>
      </c>
      <c r="L23" s="168">
        <v>0.1</v>
      </c>
      <c r="M23" s="145">
        <v>0.1</v>
      </c>
      <c r="N23" s="145">
        <v>0.1</v>
      </c>
      <c r="O23" s="247">
        <v>0.1</v>
      </c>
      <c r="P23" s="135"/>
      <c r="Q23" s="135"/>
      <c r="R23" s="135"/>
      <c r="S23" s="128">
        <f t="shared" si="0"/>
        <v>0.7499999999999999</v>
      </c>
      <c r="T23" s="427"/>
      <c r="U23" s="380"/>
      <c r="V23" s="424"/>
    </row>
    <row r="24" spans="1:22" s="14" customFormat="1" ht="30.75" customHeight="1">
      <c r="A24" s="385"/>
      <c r="B24" s="416"/>
      <c r="C24" s="387" t="s">
        <v>141</v>
      </c>
      <c r="D24" s="377" t="s">
        <v>101</v>
      </c>
      <c r="E24" s="377"/>
      <c r="F24" s="32" t="s">
        <v>30</v>
      </c>
      <c r="G24" s="143">
        <v>0.05</v>
      </c>
      <c r="H24" s="143">
        <v>0.09</v>
      </c>
      <c r="I24" s="143">
        <v>0.09</v>
      </c>
      <c r="J24" s="143">
        <v>0.09</v>
      </c>
      <c r="K24" s="143">
        <v>0.09</v>
      </c>
      <c r="L24" s="143">
        <v>0.09</v>
      </c>
      <c r="M24" s="143">
        <v>0.09</v>
      </c>
      <c r="N24" s="143">
        <v>0.09</v>
      </c>
      <c r="O24" s="134">
        <v>0.09</v>
      </c>
      <c r="P24" s="136">
        <v>0.09</v>
      </c>
      <c r="Q24" s="136">
        <v>0.09</v>
      </c>
      <c r="R24" s="136">
        <v>0.05</v>
      </c>
      <c r="S24" s="128">
        <f t="shared" si="0"/>
        <v>0.9999999999999999</v>
      </c>
      <c r="T24" s="427"/>
      <c r="U24" s="379">
        <v>0.01</v>
      </c>
      <c r="V24" s="423" t="s">
        <v>233</v>
      </c>
    </row>
    <row r="25" spans="1:22" s="14" customFormat="1" ht="30.75" customHeight="1" thickBot="1">
      <c r="A25" s="385"/>
      <c r="B25" s="416"/>
      <c r="C25" s="407"/>
      <c r="D25" s="408"/>
      <c r="E25" s="408"/>
      <c r="F25" s="33" t="s">
        <v>31</v>
      </c>
      <c r="G25" s="130">
        <v>0.05</v>
      </c>
      <c r="H25" s="130">
        <v>0.09</v>
      </c>
      <c r="I25" s="130">
        <v>0.09</v>
      </c>
      <c r="J25" s="168">
        <v>0.09</v>
      </c>
      <c r="K25" s="168">
        <v>0.09</v>
      </c>
      <c r="L25" s="168">
        <v>0.09</v>
      </c>
      <c r="M25" s="167">
        <v>0.09</v>
      </c>
      <c r="N25" s="167">
        <v>0.09</v>
      </c>
      <c r="O25" s="144">
        <v>0.09</v>
      </c>
      <c r="P25" s="166"/>
      <c r="Q25" s="135"/>
      <c r="R25" s="135"/>
      <c r="S25" s="128">
        <f t="shared" si="0"/>
        <v>0.7699999999999999</v>
      </c>
      <c r="T25" s="427"/>
      <c r="U25" s="380"/>
      <c r="V25" s="424"/>
    </row>
    <row r="26" spans="1:22" s="14" customFormat="1" ht="30.75" customHeight="1">
      <c r="A26" s="385"/>
      <c r="B26" s="416"/>
      <c r="C26" s="387" t="s">
        <v>102</v>
      </c>
      <c r="D26" s="377" t="s">
        <v>101</v>
      </c>
      <c r="E26" s="377"/>
      <c r="F26" s="32" t="s">
        <v>30</v>
      </c>
      <c r="G26" s="143">
        <v>0.05</v>
      </c>
      <c r="H26" s="143">
        <v>0.09</v>
      </c>
      <c r="I26" s="143">
        <v>0.09</v>
      </c>
      <c r="J26" s="143">
        <v>0.09</v>
      </c>
      <c r="K26" s="143">
        <v>0.09</v>
      </c>
      <c r="L26" s="143">
        <v>0.09</v>
      </c>
      <c r="M26" s="143">
        <v>0.09</v>
      </c>
      <c r="N26" s="143">
        <v>0.09</v>
      </c>
      <c r="O26" s="143">
        <v>0.09</v>
      </c>
      <c r="P26" s="143">
        <v>0.09</v>
      </c>
      <c r="Q26" s="143">
        <v>0.09</v>
      </c>
      <c r="R26" s="143">
        <v>0.05</v>
      </c>
      <c r="S26" s="128">
        <f t="shared" si="0"/>
        <v>0.9999999999999999</v>
      </c>
      <c r="T26" s="427"/>
      <c r="U26" s="379">
        <v>0.025</v>
      </c>
      <c r="V26" s="381" t="s">
        <v>233</v>
      </c>
    </row>
    <row r="27" spans="1:22" s="14" customFormat="1" ht="30.75" customHeight="1" thickBot="1">
      <c r="A27" s="385"/>
      <c r="B27" s="417"/>
      <c r="C27" s="371"/>
      <c r="D27" s="378"/>
      <c r="E27" s="378"/>
      <c r="F27" s="126" t="s">
        <v>31</v>
      </c>
      <c r="G27" s="143">
        <v>0.05</v>
      </c>
      <c r="H27" s="143">
        <v>0.09</v>
      </c>
      <c r="I27" s="143">
        <v>0.09</v>
      </c>
      <c r="J27" s="168">
        <v>0.09</v>
      </c>
      <c r="K27" s="168">
        <v>0.09</v>
      </c>
      <c r="L27" s="168">
        <v>0.09</v>
      </c>
      <c r="M27" s="245">
        <v>0.09</v>
      </c>
      <c r="N27" s="146">
        <v>0.09</v>
      </c>
      <c r="O27" s="131">
        <v>0.09</v>
      </c>
      <c r="P27" s="131"/>
      <c r="Q27" s="131"/>
      <c r="R27" s="131"/>
      <c r="S27" s="128">
        <f t="shared" si="0"/>
        <v>0.7699999999999999</v>
      </c>
      <c r="T27" s="428"/>
      <c r="U27" s="380"/>
      <c r="V27" s="422"/>
    </row>
    <row r="28" spans="1:22" s="14" customFormat="1" ht="30.75" customHeight="1">
      <c r="A28" s="385"/>
      <c r="B28" s="413" t="s">
        <v>92</v>
      </c>
      <c r="C28" s="387" t="s">
        <v>140</v>
      </c>
      <c r="D28" s="377" t="s">
        <v>101</v>
      </c>
      <c r="E28" s="377"/>
      <c r="F28" s="32" t="s">
        <v>30</v>
      </c>
      <c r="G28" s="143">
        <v>0</v>
      </c>
      <c r="H28" s="143">
        <v>0</v>
      </c>
      <c r="I28" s="143">
        <v>0.25</v>
      </c>
      <c r="J28" s="143">
        <v>0</v>
      </c>
      <c r="K28" s="143">
        <v>0.25</v>
      </c>
      <c r="L28" s="143">
        <v>0</v>
      </c>
      <c r="M28" s="143">
        <v>0</v>
      </c>
      <c r="N28" s="143">
        <v>0.25</v>
      </c>
      <c r="O28" s="143">
        <v>0</v>
      </c>
      <c r="P28" s="143">
        <v>0</v>
      </c>
      <c r="Q28" s="143">
        <v>0.25</v>
      </c>
      <c r="R28" s="143">
        <v>0</v>
      </c>
      <c r="S28" s="128">
        <f t="shared" si="0"/>
        <v>1</v>
      </c>
      <c r="T28" s="426">
        <v>0.125</v>
      </c>
      <c r="U28" s="379">
        <v>0.025</v>
      </c>
      <c r="V28" s="429" t="s">
        <v>234</v>
      </c>
    </row>
    <row r="29" spans="1:22" s="14" customFormat="1" ht="30.75" customHeight="1" thickBot="1">
      <c r="A29" s="385"/>
      <c r="B29" s="414"/>
      <c r="C29" s="371"/>
      <c r="D29" s="378"/>
      <c r="E29" s="378"/>
      <c r="F29" s="126" t="s">
        <v>31</v>
      </c>
      <c r="G29" s="130">
        <v>0</v>
      </c>
      <c r="H29" s="130">
        <v>0</v>
      </c>
      <c r="I29" s="130">
        <v>0.25</v>
      </c>
      <c r="J29" s="168">
        <v>0</v>
      </c>
      <c r="K29" s="168">
        <v>0.25</v>
      </c>
      <c r="L29" s="168">
        <v>0</v>
      </c>
      <c r="M29" s="146">
        <v>0</v>
      </c>
      <c r="N29" s="146">
        <v>0.25</v>
      </c>
      <c r="O29" s="131">
        <v>0</v>
      </c>
      <c r="P29" s="131"/>
      <c r="Q29" s="131"/>
      <c r="R29" s="131"/>
      <c r="S29" s="128">
        <f t="shared" si="0"/>
        <v>0.75</v>
      </c>
      <c r="T29" s="427"/>
      <c r="U29" s="380"/>
      <c r="V29" s="430"/>
    </row>
    <row r="30" spans="1:22" s="14" customFormat="1" ht="30.75" customHeight="1">
      <c r="A30" s="385"/>
      <c r="B30" s="414"/>
      <c r="C30" s="387" t="s">
        <v>103</v>
      </c>
      <c r="D30" s="377" t="s">
        <v>101</v>
      </c>
      <c r="E30" s="377"/>
      <c r="F30" s="32" t="s">
        <v>30</v>
      </c>
      <c r="G30" s="143">
        <v>0</v>
      </c>
      <c r="H30" s="143">
        <v>0</v>
      </c>
      <c r="I30" s="143">
        <v>0</v>
      </c>
      <c r="J30" s="143">
        <v>0</v>
      </c>
      <c r="K30" s="143">
        <v>0</v>
      </c>
      <c r="L30" s="143">
        <v>0</v>
      </c>
      <c r="M30" s="143">
        <v>0</v>
      </c>
      <c r="N30" s="143">
        <v>0</v>
      </c>
      <c r="O30" s="143">
        <v>0.3</v>
      </c>
      <c r="P30" s="143">
        <v>0.3</v>
      </c>
      <c r="Q30" s="143">
        <v>0</v>
      </c>
      <c r="R30" s="143">
        <v>0.4</v>
      </c>
      <c r="S30" s="128">
        <f t="shared" si="0"/>
        <v>1</v>
      </c>
      <c r="T30" s="427"/>
      <c r="U30" s="379">
        <v>0.025</v>
      </c>
      <c r="V30" s="433" t="s">
        <v>235</v>
      </c>
    </row>
    <row r="31" spans="1:22" s="14" customFormat="1" ht="30.75" customHeight="1" thickBot="1">
      <c r="A31" s="385"/>
      <c r="B31" s="414"/>
      <c r="C31" s="371"/>
      <c r="D31" s="378"/>
      <c r="E31" s="378"/>
      <c r="F31" s="126" t="s">
        <v>31</v>
      </c>
      <c r="G31" s="130">
        <v>0</v>
      </c>
      <c r="H31" s="130">
        <v>0</v>
      </c>
      <c r="I31" s="130">
        <v>0</v>
      </c>
      <c r="J31" s="168">
        <v>0</v>
      </c>
      <c r="K31" s="168">
        <v>0</v>
      </c>
      <c r="L31" s="168">
        <v>0.2</v>
      </c>
      <c r="M31" s="145">
        <v>0</v>
      </c>
      <c r="N31" s="145">
        <v>0</v>
      </c>
      <c r="O31" s="144">
        <v>0.3</v>
      </c>
      <c r="P31" s="152"/>
      <c r="Q31" s="152"/>
      <c r="R31" s="152"/>
      <c r="S31" s="128">
        <f t="shared" si="0"/>
        <v>0.5</v>
      </c>
      <c r="T31" s="427"/>
      <c r="U31" s="380"/>
      <c r="V31" s="433"/>
    </row>
    <row r="32" spans="1:22" s="14" customFormat="1" ht="30.75" customHeight="1">
      <c r="A32" s="385"/>
      <c r="B32" s="414"/>
      <c r="C32" s="418" t="s">
        <v>139</v>
      </c>
      <c r="D32" s="377" t="s">
        <v>101</v>
      </c>
      <c r="E32" s="377"/>
      <c r="F32" s="32" t="s">
        <v>30</v>
      </c>
      <c r="G32" s="143">
        <v>0.05</v>
      </c>
      <c r="H32" s="143">
        <v>0.15</v>
      </c>
      <c r="I32" s="143">
        <v>0.15</v>
      </c>
      <c r="J32" s="143">
        <v>0.15</v>
      </c>
      <c r="K32" s="143">
        <v>0.07</v>
      </c>
      <c r="L32" s="143">
        <v>0.07</v>
      </c>
      <c r="M32" s="143">
        <v>0.07</v>
      </c>
      <c r="N32" s="143">
        <v>0.07</v>
      </c>
      <c r="O32" s="143">
        <v>0.07</v>
      </c>
      <c r="P32" s="143">
        <v>0.07</v>
      </c>
      <c r="Q32" s="143">
        <v>0.06</v>
      </c>
      <c r="R32" s="143">
        <v>0.02</v>
      </c>
      <c r="S32" s="128">
        <f t="shared" si="0"/>
        <v>1.0000000000000004</v>
      </c>
      <c r="T32" s="427"/>
      <c r="U32" s="420">
        <v>0.02</v>
      </c>
      <c r="V32" s="431" t="s">
        <v>236</v>
      </c>
    </row>
    <row r="33" spans="1:22" s="14" customFormat="1" ht="30.75" customHeight="1" thickBot="1">
      <c r="A33" s="385"/>
      <c r="B33" s="414"/>
      <c r="C33" s="419"/>
      <c r="D33" s="378"/>
      <c r="E33" s="378"/>
      <c r="F33" s="126" t="s">
        <v>31</v>
      </c>
      <c r="G33" s="130">
        <v>0.05</v>
      </c>
      <c r="H33" s="130">
        <v>0.15</v>
      </c>
      <c r="I33" s="130">
        <v>0.15</v>
      </c>
      <c r="J33" s="168">
        <v>0.15</v>
      </c>
      <c r="K33" s="168">
        <v>0.07</v>
      </c>
      <c r="L33" s="168">
        <v>0.07</v>
      </c>
      <c r="M33" s="145">
        <v>0.07</v>
      </c>
      <c r="N33" s="145">
        <v>0.07</v>
      </c>
      <c r="O33" s="144">
        <v>0.07</v>
      </c>
      <c r="P33" s="152"/>
      <c r="Q33" s="152"/>
      <c r="R33" s="152"/>
      <c r="S33" s="128">
        <f t="shared" si="0"/>
        <v>0.8500000000000003</v>
      </c>
      <c r="T33" s="427"/>
      <c r="U33" s="421"/>
      <c r="V33" s="432"/>
    </row>
    <row r="34" spans="1:22" s="14" customFormat="1" ht="30.75" customHeight="1">
      <c r="A34" s="385"/>
      <c r="B34" s="414"/>
      <c r="C34" s="418" t="s">
        <v>138</v>
      </c>
      <c r="D34" s="377" t="s">
        <v>101</v>
      </c>
      <c r="E34" s="377"/>
      <c r="F34" s="32" t="s">
        <v>30</v>
      </c>
      <c r="G34" s="143">
        <v>0.05</v>
      </c>
      <c r="H34" s="143">
        <v>0.2</v>
      </c>
      <c r="I34" s="143">
        <v>0.2</v>
      </c>
      <c r="J34" s="143">
        <v>0.2</v>
      </c>
      <c r="K34" s="143">
        <v>0.2</v>
      </c>
      <c r="L34" s="143">
        <v>0.15</v>
      </c>
      <c r="M34" s="143">
        <v>0</v>
      </c>
      <c r="N34" s="143">
        <v>0</v>
      </c>
      <c r="O34" s="143">
        <v>0</v>
      </c>
      <c r="P34" s="143">
        <v>0</v>
      </c>
      <c r="Q34" s="143">
        <v>0</v>
      </c>
      <c r="R34" s="143">
        <v>0</v>
      </c>
      <c r="S34" s="128">
        <f t="shared" si="0"/>
        <v>1</v>
      </c>
      <c r="T34" s="427"/>
      <c r="U34" s="420">
        <v>0.025</v>
      </c>
      <c r="V34" s="431" t="s">
        <v>237</v>
      </c>
    </row>
    <row r="35" spans="1:22" s="14" customFormat="1" ht="30.75" customHeight="1" thickBot="1">
      <c r="A35" s="385"/>
      <c r="B35" s="414"/>
      <c r="C35" s="419"/>
      <c r="D35" s="378"/>
      <c r="E35" s="378"/>
      <c r="F35" s="126" t="s">
        <v>31</v>
      </c>
      <c r="G35" s="130">
        <v>0.05</v>
      </c>
      <c r="H35" s="130">
        <v>0.2</v>
      </c>
      <c r="I35" s="130">
        <v>0.2</v>
      </c>
      <c r="J35" s="168">
        <v>0</v>
      </c>
      <c r="K35" s="168">
        <v>0.05</v>
      </c>
      <c r="L35" s="168">
        <v>0.05</v>
      </c>
      <c r="M35" s="145">
        <v>0</v>
      </c>
      <c r="N35" s="145">
        <v>0</v>
      </c>
      <c r="O35" s="144">
        <v>0</v>
      </c>
      <c r="P35" s="152"/>
      <c r="Q35" s="152"/>
      <c r="R35" s="152"/>
      <c r="S35" s="128">
        <f t="shared" si="0"/>
        <v>0.55</v>
      </c>
      <c r="T35" s="427"/>
      <c r="U35" s="421"/>
      <c r="V35" s="432"/>
    </row>
    <row r="36" spans="1:22" s="14" customFormat="1" ht="30.75" customHeight="1">
      <c r="A36" s="385"/>
      <c r="B36" s="414"/>
      <c r="C36" s="418" t="s">
        <v>137</v>
      </c>
      <c r="D36" s="377" t="s">
        <v>101</v>
      </c>
      <c r="E36" s="377"/>
      <c r="F36" s="32" t="s">
        <v>30</v>
      </c>
      <c r="G36" s="143">
        <v>0</v>
      </c>
      <c r="H36" s="143">
        <v>0</v>
      </c>
      <c r="I36" s="143">
        <v>0.25</v>
      </c>
      <c r="J36" s="143">
        <v>0</v>
      </c>
      <c r="K36" s="143">
        <v>0</v>
      </c>
      <c r="L36" s="143">
        <v>0.25</v>
      </c>
      <c r="M36" s="143">
        <v>0</v>
      </c>
      <c r="N36" s="143">
        <v>0</v>
      </c>
      <c r="O36" s="143">
        <v>0.25</v>
      </c>
      <c r="P36" s="143">
        <v>0</v>
      </c>
      <c r="Q36" s="143">
        <v>0</v>
      </c>
      <c r="R36" s="143">
        <v>0.25</v>
      </c>
      <c r="S36" s="128">
        <f t="shared" si="0"/>
        <v>1</v>
      </c>
      <c r="T36" s="427"/>
      <c r="U36" s="420">
        <v>0.025</v>
      </c>
      <c r="V36" s="431" t="s">
        <v>238</v>
      </c>
    </row>
    <row r="37" spans="1:22" s="14" customFormat="1" ht="30.75" customHeight="1" thickBot="1">
      <c r="A37" s="385"/>
      <c r="B37" s="414"/>
      <c r="C37" s="419"/>
      <c r="D37" s="378"/>
      <c r="E37" s="378"/>
      <c r="F37" s="126" t="s">
        <v>31</v>
      </c>
      <c r="G37" s="130">
        <v>0</v>
      </c>
      <c r="H37" s="130">
        <v>0</v>
      </c>
      <c r="I37" s="130">
        <v>0.25</v>
      </c>
      <c r="J37" s="168">
        <v>0</v>
      </c>
      <c r="K37" s="168">
        <v>0</v>
      </c>
      <c r="L37" s="168">
        <v>0.25</v>
      </c>
      <c r="M37" s="145">
        <v>0</v>
      </c>
      <c r="N37" s="145">
        <v>0</v>
      </c>
      <c r="O37" s="144">
        <v>0.25</v>
      </c>
      <c r="P37" s="135"/>
      <c r="Q37" s="135"/>
      <c r="R37" s="135"/>
      <c r="S37" s="128">
        <f t="shared" si="0"/>
        <v>0.75</v>
      </c>
      <c r="T37" s="427"/>
      <c r="U37" s="421"/>
      <c r="V37" s="432"/>
    </row>
    <row r="38" spans="1:22" s="14" customFormat="1" ht="36.75" customHeight="1">
      <c r="A38" s="434" t="s">
        <v>104</v>
      </c>
      <c r="B38" s="437" t="s">
        <v>93</v>
      </c>
      <c r="C38" s="387" t="s">
        <v>136</v>
      </c>
      <c r="D38" s="377" t="s">
        <v>101</v>
      </c>
      <c r="E38" s="377"/>
      <c r="F38" s="32" t="s">
        <v>30</v>
      </c>
      <c r="G38" s="143">
        <v>0</v>
      </c>
      <c r="H38" s="143">
        <v>0</v>
      </c>
      <c r="I38" s="143">
        <v>0.25</v>
      </c>
      <c r="J38" s="143">
        <v>0</v>
      </c>
      <c r="K38" s="143">
        <v>0</v>
      </c>
      <c r="L38" s="143">
        <v>0.25</v>
      </c>
      <c r="M38" s="143">
        <v>0</v>
      </c>
      <c r="N38" s="143">
        <v>0</v>
      </c>
      <c r="O38" s="143">
        <v>0.25</v>
      </c>
      <c r="P38" s="143">
        <v>0</v>
      </c>
      <c r="Q38" s="143">
        <v>0</v>
      </c>
      <c r="R38" s="143">
        <v>0.25</v>
      </c>
      <c r="S38" s="128">
        <f t="shared" si="0"/>
        <v>1</v>
      </c>
      <c r="T38" s="426">
        <v>0.2</v>
      </c>
      <c r="U38" s="420">
        <v>0.03</v>
      </c>
      <c r="V38" s="450" t="s">
        <v>239</v>
      </c>
    </row>
    <row r="39" spans="1:22" s="14" customFormat="1" ht="36.75" customHeight="1" thickBot="1">
      <c r="A39" s="435"/>
      <c r="B39" s="438"/>
      <c r="C39" s="371"/>
      <c r="D39" s="378"/>
      <c r="E39" s="378"/>
      <c r="F39" s="126" t="s">
        <v>31</v>
      </c>
      <c r="G39" s="130">
        <v>0</v>
      </c>
      <c r="H39" s="130">
        <v>0</v>
      </c>
      <c r="I39" s="130">
        <v>0.25</v>
      </c>
      <c r="J39" s="168">
        <v>0</v>
      </c>
      <c r="K39" s="168">
        <v>0</v>
      </c>
      <c r="L39" s="168">
        <v>0.25</v>
      </c>
      <c r="M39" s="145">
        <v>0</v>
      </c>
      <c r="N39" s="145">
        <v>0</v>
      </c>
      <c r="O39" s="144">
        <v>0.25</v>
      </c>
      <c r="P39" s="145"/>
      <c r="Q39" s="145"/>
      <c r="R39" s="145"/>
      <c r="S39" s="128">
        <f t="shared" si="0"/>
        <v>0.75</v>
      </c>
      <c r="T39" s="427"/>
      <c r="U39" s="421"/>
      <c r="V39" s="451"/>
    </row>
    <row r="40" spans="1:22" s="14" customFormat="1" ht="25.5" customHeight="1">
      <c r="A40" s="435"/>
      <c r="B40" s="438"/>
      <c r="C40" s="418" t="s">
        <v>135</v>
      </c>
      <c r="D40" s="377" t="s">
        <v>101</v>
      </c>
      <c r="E40" s="377"/>
      <c r="F40" s="32" t="s">
        <v>30</v>
      </c>
      <c r="G40" s="129">
        <v>0.05</v>
      </c>
      <c r="H40" s="129">
        <v>0.09</v>
      </c>
      <c r="I40" s="129">
        <v>0.09</v>
      </c>
      <c r="J40" s="143">
        <v>0.09</v>
      </c>
      <c r="K40" s="143">
        <v>0.09</v>
      </c>
      <c r="L40" s="143">
        <v>0.09</v>
      </c>
      <c r="M40" s="143">
        <v>0.09</v>
      </c>
      <c r="N40" s="143">
        <v>0.09</v>
      </c>
      <c r="O40" s="143">
        <v>0.09</v>
      </c>
      <c r="P40" s="129">
        <v>0.09</v>
      </c>
      <c r="Q40" s="129">
        <v>0.09</v>
      </c>
      <c r="R40" s="129">
        <v>0.05</v>
      </c>
      <c r="S40" s="128">
        <f aca="true" t="shared" si="1" ref="S40:S71">SUM(G40:R40)</f>
        <v>0.9999999999999999</v>
      </c>
      <c r="T40" s="427"/>
      <c r="U40" s="420">
        <v>0.03</v>
      </c>
      <c r="V40" s="450" t="s">
        <v>240</v>
      </c>
    </row>
    <row r="41" spans="1:22" s="14" customFormat="1" ht="25.5" customHeight="1" thickBot="1">
      <c r="A41" s="435"/>
      <c r="B41" s="438"/>
      <c r="C41" s="419"/>
      <c r="D41" s="378"/>
      <c r="E41" s="378"/>
      <c r="F41" s="126" t="s">
        <v>31</v>
      </c>
      <c r="G41" s="130">
        <v>0.05</v>
      </c>
      <c r="H41" s="130">
        <v>0.09</v>
      </c>
      <c r="I41" s="130">
        <v>0.09</v>
      </c>
      <c r="J41" s="168">
        <v>0.09</v>
      </c>
      <c r="K41" s="168">
        <v>0.09</v>
      </c>
      <c r="L41" s="168">
        <v>0.09</v>
      </c>
      <c r="M41" s="145">
        <v>0</v>
      </c>
      <c r="N41" s="145">
        <v>0.09</v>
      </c>
      <c r="O41" s="144">
        <v>0.09</v>
      </c>
      <c r="P41" s="145"/>
      <c r="Q41" s="145"/>
      <c r="R41" s="145"/>
      <c r="S41" s="128">
        <f t="shared" si="1"/>
        <v>0.6799999999999999</v>
      </c>
      <c r="T41" s="427"/>
      <c r="U41" s="421"/>
      <c r="V41" s="451"/>
    </row>
    <row r="42" spans="1:22" s="14" customFormat="1" ht="30.75" customHeight="1">
      <c r="A42" s="435"/>
      <c r="B42" s="438"/>
      <c r="C42" s="387" t="s">
        <v>105</v>
      </c>
      <c r="D42" s="377" t="s">
        <v>101</v>
      </c>
      <c r="E42" s="377"/>
      <c r="F42" s="32" t="s">
        <v>30</v>
      </c>
      <c r="G42" s="129">
        <v>0.05</v>
      </c>
      <c r="H42" s="129">
        <v>0.09</v>
      </c>
      <c r="I42" s="129">
        <v>0.09</v>
      </c>
      <c r="J42" s="143">
        <v>0.09</v>
      </c>
      <c r="K42" s="143">
        <v>0.09</v>
      </c>
      <c r="L42" s="143">
        <v>0.09</v>
      </c>
      <c r="M42" s="143">
        <v>0.09</v>
      </c>
      <c r="N42" s="143">
        <v>0.09</v>
      </c>
      <c r="O42" s="143">
        <v>0.09</v>
      </c>
      <c r="P42" s="129">
        <v>0.09</v>
      </c>
      <c r="Q42" s="129">
        <v>0.09</v>
      </c>
      <c r="R42" s="129">
        <v>0.05</v>
      </c>
      <c r="S42" s="128">
        <f t="shared" si="1"/>
        <v>0.9999999999999999</v>
      </c>
      <c r="T42" s="427"/>
      <c r="U42" s="420">
        <v>0.035</v>
      </c>
      <c r="V42" s="450" t="s">
        <v>241</v>
      </c>
    </row>
    <row r="43" spans="1:22" s="14" customFormat="1" ht="30.75" customHeight="1" thickBot="1">
      <c r="A43" s="435"/>
      <c r="B43" s="438"/>
      <c r="C43" s="371"/>
      <c r="D43" s="378"/>
      <c r="E43" s="378"/>
      <c r="F43" s="126" t="s">
        <v>31</v>
      </c>
      <c r="G43" s="130">
        <v>0</v>
      </c>
      <c r="H43" s="130">
        <v>0</v>
      </c>
      <c r="I43" s="130">
        <v>0</v>
      </c>
      <c r="J43" s="168">
        <v>0.09</v>
      </c>
      <c r="K43" s="168">
        <v>0.09</v>
      </c>
      <c r="L43" s="168">
        <v>0.09</v>
      </c>
      <c r="M43" s="145">
        <v>0.09</v>
      </c>
      <c r="N43" s="145">
        <v>0.09</v>
      </c>
      <c r="O43" s="144">
        <v>0.09</v>
      </c>
      <c r="P43" s="145"/>
      <c r="Q43" s="145"/>
      <c r="R43" s="145"/>
      <c r="S43" s="128">
        <f t="shared" si="1"/>
        <v>0.5399999999999999</v>
      </c>
      <c r="T43" s="427"/>
      <c r="U43" s="421"/>
      <c r="V43" s="451"/>
    </row>
    <row r="44" spans="1:22" s="14" customFormat="1" ht="30.75" customHeight="1">
      <c r="A44" s="435"/>
      <c r="B44" s="438"/>
      <c r="C44" s="387" t="s">
        <v>134</v>
      </c>
      <c r="D44" s="377" t="s">
        <v>101</v>
      </c>
      <c r="E44" s="377"/>
      <c r="F44" s="32" t="s">
        <v>30</v>
      </c>
      <c r="G44" s="129">
        <v>0.05</v>
      </c>
      <c r="H44" s="129">
        <v>0.09</v>
      </c>
      <c r="I44" s="129">
        <v>0.09</v>
      </c>
      <c r="J44" s="143">
        <v>0.09</v>
      </c>
      <c r="K44" s="143">
        <v>0.09</v>
      </c>
      <c r="L44" s="143">
        <v>0.09</v>
      </c>
      <c r="M44" s="143">
        <v>0.09</v>
      </c>
      <c r="N44" s="143">
        <v>0.09</v>
      </c>
      <c r="O44" s="143">
        <v>0.09</v>
      </c>
      <c r="P44" s="129">
        <v>0.09</v>
      </c>
      <c r="Q44" s="129">
        <v>0.09</v>
      </c>
      <c r="R44" s="129">
        <v>0.05</v>
      </c>
      <c r="S44" s="128">
        <f t="shared" si="1"/>
        <v>0.9999999999999999</v>
      </c>
      <c r="T44" s="427"/>
      <c r="U44" s="420">
        <v>0.035</v>
      </c>
      <c r="V44" s="450" t="s">
        <v>242</v>
      </c>
    </row>
    <row r="45" spans="1:22" s="14" customFormat="1" ht="30.75" customHeight="1" thickBot="1">
      <c r="A45" s="435"/>
      <c r="B45" s="438"/>
      <c r="C45" s="371"/>
      <c r="D45" s="378"/>
      <c r="E45" s="378"/>
      <c r="F45" s="126" t="s">
        <v>31</v>
      </c>
      <c r="G45" s="164">
        <v>0.02</v>
      </c>
      <c r="H45" s="164">
        <v>0.03</v>
      </c>
      <c r="I45" s="164">
        <v>0.04</v>
      </c>
      <c r="J45" s="168">
        <v>0.09</v>
      </c>
      <c r="K45" s="168">
        <v>0.09</v>
      </c>
      <c r="L45" s="168">
        <v>0.09</v>
      </c>
      <c r="M45" s="145">
        <v>0.09</v>
      </c>
      <c r="N45" s="145">
        <v>0.09</v>
      </c>
      <c r="O45" s="144">
        <v>0.09</v>
      </c>
      <c r="P45" s="165"/>
      <c r="Q45" s="165"/>
      <c r="R45" s="165"/>
      <c r="S45" s="128">
        <f t="shared" si="1"/>
        <v>0.6299999999999999</v>
      </c>
      <c r="T45" s="427"/>
      <c r="U45" s="421"/>
      <c r="V45" s="451"/>
    </row>
    <row r="46" spans="1:22" s="14" customFormat="1" ht="30.75" customHeight="1">
      <c r="A46" s="435"/>
      <c r="B46" s="438"/>
      <c r="C46" s="418" t="s">
        <v>133</v>
      </c>
      <c r="D46" s="377" t="s">
        <v>101</v>
      </c>
      <c r="E46" s="377"/>
      <c r="F46" s="32" t="s">
        <v>30</v>
      </c>
      <c r="G46" s="129">
        <v>0.05</v>
      </c>
      <c r="H46" s="129">
        <v>0.09</v>
      </c>
      <c r="I46" s="129">
        <v>0.09</v>
      </c>
      <c r="J46" s="143">
        <v>0.09</v>
      </c>
      <c r="K46" s="143">
        <v>0.09</v>
      </c>
      <c r="L46" s="143">
        <v>0.09</v>
      </c>
      <c r="M46" s="143">
        <v>0.09</v>
      </c>
      <c r="N46" s="143">
        <v>0.09</v>
      </c>
      <c r="O46" s="143">
        <v>0.09</v>
      </c>
      <c r="P46" s="129">
        <v>0.09</v>
      </c>
      <c r="Q46" s="129">
        <v>0.09</v>
      </c>
      <c r="R46" s="129">
        <v>0.05</v>
      </c>
      <c r="S46" s="128">
        <f t="shared" si="1"/>
        <v>0.9999999999999999</v>
      </c>
      <c r="T46" s="427"/>
      <c r="U46" s="420">
        <v>0.035</v>
      </c>
      <c r="V46" s="450" t="s">
        <v>243</v>
      </c>
    </row>
    <row r="47" spans="1:22" s="14" customFormat="1" ht="30.75" customHeight="1" thickBot="1">
      <c r="A47" s="435"/>
      <c r="B47" s="438"/>
      <c r="C47" s="419"/>
      <c r="D47" s="378"/>
      <c r="E47" s="378"/>
      <c r="F47" s="126" t="s">
        <v>31</v>
      </c>
      <c r="G47" s="164">
        <v>0.02</v>
      </c>
      <c r="H47" s="164">
        <v>0.03</v>
      </c>
      <c r="I47" s="164">
        <v>0.04</v>
      </c>
      <c r="J47" s="168">
        <v>0.09</v>
      </c>
      <c r="K47" s="168">
        <v>0.09</v>
      </c>
      <c r="L47" s="168">
        <v>0.09</v>
      </c>
      <c r="M47" s="245">
        <v>0.09</v>
      </c>
      <c r="N47" s="245">
        <v>0.09</v>
      </c>
      <c r="O47" s="245">
        <v>0.09</v>
      </c>
      <c r="P47" s="145"/>
      <c r="Q47" s="145"/>
      <c r="R47" s="145"/>
      <c r="S47" s="128">
        <f t="shared" si="1"/>
        <v>0.6299999999999999</v>
      </c>
      <c r="T47" s="427"/>
      <c r="U47" s="421"/>
      <c r="V47" s="451"/>
    </row>
    <row r="48" spans="1:22" s="14" customFormat="1" ht="30.75" customHeight="1">
      <c r="A48" s="435"/>
      <c r="B48" s="438"/>
      <c r="C48" s="418" t="s">
        <v>132</v>
      </c>
      <c r="D48" s="377" t="s">
        <v>101</v>
      </c>
      <c r="E48" s="377"/>
      <c r="F48" s="32" t="s">
        <v>30</v>
      </c>
      <c r="G48" s="129">
        <v>0</v>
      </c>
      <c r="H48" s="129">
        <v>0</v>
      </c>
      <c r="I48" s="129">
        <v>0</v>
      </c>
      <c r="J48" s="143">
        <v>0</v>
      </c>
      <c r="K48" s="143">
        <v>0</v>
      </c>
      <c r="L48" s="143">
        <v>0</v>
      </c>
      <c r="M48" s="143">
        <v>0</v>
      </c>
      <c r="N48" s="143">
        <v>0.3</v>
      </c>
      <c r="O48" s="143">
        <v>0.3</v>
      </c>
      <c r="P48" s="137">
        <v>0.3</v>
      </c>
      <c r="Q48" s="137">
        <v>0.1</v>
      </c>
      <c r="R48" s="137">
        <v>0</v>
      </c>
      <c r="S48" s="128">
        <f t="shared" si="1"/>
        <v>0.9999999999999999</v>
      </c>
      <c r="T48" s="427"/>
      <c r="U48" s="420">
        <v>0.035</v>
      </c>
      <c r="V48" s="433" t="s">
        <v>244</v>
      </c>
    </row>
    <row r="49" spans="1:22" s="14" customFormat="1" ht="30.75" customHeight="1" thickBot="1">
      <c r="A49" s="436"/>
      <c r="B49" s="439"/>
      <c r="C49" s="419"/>
      <c r="D49" s="378"/>
      <c r="E49" s="378"/>
      <c r="F49" s="126" t="s">
        <v>31</v>
      </c>
      <c r="G49" s="130">
        <v>0</v>
      </c>
      <c r="H49" s="130">
        <v>0</v>
      </c>
      <c r="I49" s="130">
        <v>0</v>
      </c>
      <c r="J49" s="168">
        <v>0</v>
      </c>
      <c r="K49" s="168">
        <v>0</v>
      </c>
      <c r="L49" s="168">
        <v>0</v>
      </c>
      <c r="M49" s="245">
        <v>0</v>
      </c>
      <c r="N49" s="248">
        <v>0</v>
      </c>
      <c r="O49" s="248">
        <v>0</v>
      </c>
      <c r="P49" s="145"/>
      <c r="Q49" s="145"/>
      <c r="R49" s="145"/>
      <c r="S49" s="128">
        <f t="shared" si="1"/>
        <v>0</v>
      </c>
      <c r="T49" s="428"/>
      <c r="U49" s="421"/>
      <c r="V49" s="433"/>
    </row>
    <row r="50" spans="1:22" s="14" customFormat="1" ht="30.75" customHeight="1">
      <c r="A50" s="434" t="s">
        <v>106</v>
      </c>
      <c r="B50" s="437" t="s">
        <v>94</v>
      </c>
      <c r="C50" s="387" t="s">
        <v>107</v>
      </c>
      <c r="D50" s="377" t="s">
        <v>101</v>
      </c>
      <c r="E50" s="377"/>
      <c r="F50" s="32" t="s">
        <v>30</v>
      </c>
      <c r="G50" s="129">
        <v>0.05</v>
      </c>
      <c r="H50" s="129">
        <v>0.09</v>
      </c>
      <c r="I50" s="129">
        <v>0.09</v>
      </c>
      <c r="J50" s="143">
        <v>0.09</v>
      </c>
      <c r="K50" s="143">
        <v>0.09</v>
      </c>
      <c r="L50" s="143">
        <v>0.09</v>
      </c>
      <c r="M50" s="143">
        <v>0.09</v>
      </c>
      <c r="N50" s="143">
        <v>0.09</v>
      </c>
      <c r="O50" s="143">
        <v>0.09</v>
      </c>
      <c r="P50" s="129">
        <v>0.09</v>
      </c>
      <c r="Q50" s="129">
        <v>0.09</v>
      </c>
      <c r="R50" s="129">
        <v>0.05</v>
      </c>
      <c r="S50" s="128">
        <f t="shared" si="1"/>
        <v>0.9999999999999999</v>
      </c>
      <c r="T50" s="426">
        <v>0.2</v>
      </c>
      <c r="U50" s="420">
        <v>0.025</v>
      </c>
      <c r="V50" s="446" t="s">
        <v>245</v>
      </c>
    </row>
    <row r="51" spans="1:22" s="14" customFormat="1" ht="30.75" customHeight="1" thickBot="1">
      <c r="A51" s="435"/>
      <c r="B51" s="438"/>
      <c r="C51" s="371"/>
      <c r="D51" s="378"/>
      <c r="E51" s="378"/>
      <c r="F51" s="126" t="s">
        <v>31</v>
      </c>
      <c r="G51" s="130">
        <v>0.05</v>
      </c>
      <c r="H51" s="130">
        <v>0.09</v>
      </c>
      <c r="I51" s="130">
        <v>0.09</v>
      </c>
      <c r="J51" s="168">
        <v>0.09</v>
      </c>
      <c r="K51" s="168">
        <v>0.09</v>
      </c>
      <c r="L51" s="168">
        <v>0.09</v>
      </c>
      <c r="M51" s="245">
        <v>0.09</v>
      </c>
      <c r="N51" s="245">
        <v>0.09</v>
      </c>
      <c r="O51" s="245">
        <v>0.09</v>
      </c>
      <c r="P51" s="145"/>
      <c r="Q51" s="145"/>
      <c r="R51" s="145"/>
      <c r="S51" s="128">
        <f t="shared" si="1"/>
        <v>0.7699999999999999</v>
      </c>
      <c r="T51" s="427"/>
      <c r="U51" s="421"/>
      <c r="V51" s="454"/>
    </row>
    <row r="52" spans="1:22" s="14" customFormat="1" ht="30.75" customHeight="1">
      <c r="A52" s="435"/>
      <c r="B52" s="438"/>
      <c r="C52" s="387" t="s">
        <v>108</v>
      </c>
      <c r="D52" s="377" t="s">
        <v>101</v>
      </c>
      <c r="E52" s="377"/>
      <c r="F52" s="32" t="s">
        <v>30</v>
      </c>
      <c r="G52" s="129">
        <v>0.05</v>
      </c>
      <c r="H52" s="129">
        <v>0.09</v>
      </c>
      <c r="I52" s="129">
        <v>0.09</v>
      </c>
      <c r="J52" s="143">
        <v>0.09</v>
      </c>
      <c r="K52" s="143">
        <v>0.09</v>
      </c>
      <c r="L52" s="143">
        <v>0.09</v>
      </c>
      <c r="M52" s="143">
        <v>0.09</v>
      </c>
      <c r="N52" s="143">
        <v>0.09</v>
      </c>
      <c r="O52" s="143">
        <v>0.09</v>
      </c>
      <c r="P52" s="129">
        <v>0.09</v>
      </c>
      <c r="Q52" s="129">
        <v>0.09</v>
      </c>
      <c r="R52" s="129">
        <v>0.05</v>
      </c>
      <c r="S52" s="128">
        <f t="shared" si="1"/>
        <v>0.9999999999999999</v>
      </c>
      <c r="T52" s="427"/>
      <c r="U52" s="420">
        <v>0.02</v>
      </c>
      <c r="V52" s="446" t="s">
        <v>246</v>
      </c>
    </row>
    <row r="53" spans="1:22" s="14" customFormat="1" ht="30.75" customHeight="1" thickBot="1">
      <c r="A53" s="435"/>
      <c r="B53" s="438"/>
      <c r="C53" s="371"/>
      <c r="D53" s="378"/>
      <c r="E53" s="378"/>
      <c r="F53" s="126" t="s">
        <v>31</v>
      </c>
      <c r="G53" s="130">
        <v>0.05</v>
      </c>
      <c r="H53" s="130">
        <v>0.09</v>
      </c>
      <c r="I53" s="130">
        <v>0.09</v>
      </c>
      <c r="J53" s="168">
        <v>0.09</v>
      </c>
      <c r="K53" s="168">
        <v>0.09</v>
      </c>
      <c r="L53" s="168">
        <v>0.09</v>
      </c>
      <c r="M53" s="245">
        <v>0.09</v>
      </c>
      <c r="N53" s="245">
        <v>0.09</v>
      </c>
      <c r="O53" s="245">
        <v>0.09</v>
      </c>
      <c r="P53" s="145"/>
      <c r="Q53" s="145"/>
      <c r="R53" s="145"/>
      <c r="S53" s="128">
        <f t="shared" si="1"/>
        <v>0.7699999999999999</v>
      </c>
      <c r="T53" s="427"/>
      <c r="U53" s="421"/>
      <c r="V53" s="454"/>
    </row>
    <row r="54" spans="1:22" s="14" customFormat="1" ht="30.75" customHeight="1">
      <c r="A54" s="435"/>
      <c r="B54" s="438"/>
      <c r="C54" s="387" t="s">
        <v>109</v>
      </c>
      <c r="D54" s="377" t="s">
        <v>101</v>
      </c>
      <c r="E54" s="377"/>
      <c r="F54" s="32" t="s">
        <v>30</v>
      </c>
      <c r="G54" s="129">
        <v>0.05</v>
      </c>
      <c r="H54" s="129">
        <v>0.09</v>
      </c>
      <c r="I54" s="129">
        <v>0.09</v>
      </c>
      <c r="J54" s="143">
        <v>0.09</v>
      </c>
      <c r="K54" s="143">
        <v>0.09</v>
      </c>
      <c r="L54" s="143">
        <v>0.09</v>
      </c>
      <c r="M54" s="143">
        <v>0.09</v>
      </c>
      <c r="N54" s="143">
        <v>0.09</v>
      </c>
      <c r="O54" s="143">
        <v>0.09</v>
      </c>
      <c r="P54" s="129">
        <v>0.09</v>
      </c>
      <c r="Q54" s="129">
        <v>0.09</v>
      </c>
      <c r="R54" s="129">
        <v>0.05</v>
      </c>
      <c r="S54" s="128">
        <f t="shared" si="1"/>
        <v>0.9999999999999999</v>
      </c>
      <c r="T54" s="427"/>
      <c r="U54" s="420">
        <v>0.02</v>
      </c>
      <c r="V54" s="446" t="s">
        <v>247</v>
      </c>
    </row>
    <row r="55" spans="1:22" s="14" customFormat="1" ht="30.75" customHeight="1" thickBot="1">
      <c r="A55" s="435"/>
      <c r="B55" s="438"/>
      <c r="C55" s="371"/>
      <c r="D55" s="378"/>
      <c r="E55" s="378"/>
      <c r="F55" s="126" t="s">
        <v>31</v>
      </c>
      <c r="G55" s="130">
        <v>0.05</v>
      </c>
      <c r="H55" s="130">
        <v>0.09</v>
      </c>
      <c r="I55" s="130">
        <v>0.09</v>
      </c>
      <c r="J55" s="168">
        <v>0.09</v>
      </c>
      <c r="K55" s="168">
        <v>0.09</v>
      </c>
      <c r="L55" s="168">
        <v>0.09</v>
      </c>
      <c r="M55" s="245">
        <v>0.09</v>
      </c>
      <c r="N55" s="245">
        <v>0.09</v>
      </c>
      <c r="O55" s="245">
        <v>0.09</v>
      </c>
      <c r="P55" s="145"/>
      <c r="Q55" s="145"/>
      <c r="R55" s="145"/>
      <c r="S55" s="128">
        <f t="shared" si="1"/>
        <v>0.7699999999999999</v>
      </c>
      <c r="T55" s="427"/>
      <c r="U55" s="421"/>
      <c r="V55" s="454"/>
    </row>
    <row r="56" spans="1:22" s="14" customFormat="1" ht="30.75" customHeight="1" thickBot="1">
      <c r="A56" s="435"/>
      <c r="B56" s="438"/>
      <c r="C56" s="387" t="s">
        <v>110</v>
      </c>
      <c r="D56" s="377" t="s">
        <v>101</v>
      </c>
      <c r="E56" s="377"/>
      <c r="F56" s="32" t="s">
        <v>30</v>
      </c>
      <c r="G56" s="129">
        <v>0.05</v>
      </c>
      <c r="H56" s="129">
        <v>0.09</v>
      </c>
      <c r="I56" s="129">
        <v>0.09</v>
      </c>
      <c r="J56" s="143">
        <v>0.09</v>
      </c>
      <c r="K56" s="143">
        <v>0.09</v>
      </c>
      <c r="L56" s="143">
        <v>0.09</v>
      </c>
      <c r="M56" s="143">
        <v>0.09</v>
      </c>
      <c r="N56" s="143">
        <v>0.09</v>
      </c>
      <c r="O56" s="143">
        <v>0.09</v>
      </c>
      <c r="P56" s="129">
        <v>0.09</v>
      </c>
      <c r="Q56" s="129">
        <v>0.09</v>
      </c>
      <c r="R56" s="129">
        <v>0.05</v>
      </c>
      <c r="S56" s="128">
        <f t="shared" si="1"/>
        <v>0.9999999999999999</v>
      </c>
      <c r="T56" s="427"/>
      <c r="U56" s="420">
        <v>0.025</v>
      </c>
      <c r="V56" s="446" t="s">
        <v>248</v>
      </c>
    </row>
    <row r="57" spans="1:22" s="14" customFormat="1" ht="30.75" customHeight="1" thickBot="1">
      <c r="A57" s="435"/>
      <c r="B57" s="438"/>
      <c r="C57" s="371"/>
      <c r="D57" s="378"/>
      <c r="E57" s="378"/>
      <c r="F57" s="126" t="s">
        <v>31</v>
      </c>
      <c r="G57" s="130">
        <v>0.05</v>
      </c>
      <c r="H57" s="130">
        <v>0.09</v>
      </c>
      <c r="I57" s="130">
        <v>0.09</v>
      </c>
      <c r="J57" s="168">
        <v>0.09</v>
      </c>
      <c r="K57" s="168">
        <v>0.09</v>
      </c>
      <c r="L57" s="168">
        <v>0.09</v>
      </c>
      <c r="M57" s="245">
        <v>0.09</v>
      </c>
      <c r="N57" s="249">
        <v>0.09</v>
      </c>
      <c r="O57" s="245">
        <v>0.09</v>
      </c>
      <c r="P57" s="137"/>
      <c r="Q57" s="137"/>
      <c r="R57" s="137"/>
      <c r="S57" s="128">
        <f t="shared" si="1"/>
        <v>0.7699999999999999</v>
      </c>
      <c r="T57" s="427"/>
      <c r="U57" s="421"/>
      <c r="V57" s="447"/>
    </row>
    <row r="58" spans="1:22" s="14" customFormat="1" ht="30.75" customHeight="1">
      <c r="A58" s="435"/>
      <c r="B58" s="438"/>
      <c r="C58" s="387" t="s">
        <v>111</v>
      </c>
      <c r="D58" s="377" t="s">
        <v>101</v>
      </c>
      <c r="E58" s="377"/>
      <c r="F58" s="32" t="s">
        <v>30</v>
      </c>
      <c r="G58" s="129">
        <v>0.05</v>
      </c>
      <c r="H58" s="129">
        <v>0.09</v>
      </c>
      <c r="I58" s="129">
        <v>0.09</v>
      </c>
      <c r="J58" s="143">
        <v>0.09</v>
      </c>
      <c r="K58" s="143">
        <v>0.09</v>
      </c>
      <c r="L58" s="143">
        <v>0.09</v>
      </c>
      <c r="M58" s="143">
        <v>0.09</v>
      </c>
      <c r="N58" s="143">
        <v>0.09</v>
      </c>
      <c r="O58" s="143">
        <v>0.09</v>
      </c>
      <c r="P58" s="129">
        <v>0.09</v>
      </c>
      <c r="Q58" s="129">
        <v>0.09</v>
      </c>
      <c r="R58" s="129">
        <v>0.05</v>
      </c>
      <c r="S58" s="128">
        <f t="shared" si="1"/>
        <v>0.9999999999999999</v>
      </c>
      <c r="T58" s="427"/>
      <c r="U58" s="420">
        <v>0.03</v>
      </c>
      <c r="V58" s="448" t="s">
        <v>249</v>
      </c>
    </row>
    <row r="59" spans="1:22" s="14" customFormat="1" ht="30.75" customHeight="1" thickBot="1">
      <c r="A59" s="435"/>
      <c r="B59" s="438"/>
      <c r="C59" s="371"/>
      <c r="D59" s="378"/>
      <c r="E59" s="378"/>
      <c r="F59" s="126" t="s">
        <v>31</v>
      </c>
      <c r="G59" s="130">
        <v>0.05</v>
      </c>
      <c r="H59" s="130">
        <v>0.09</v>
      </c>
      <c r="I59" s="130">
        <v>0.09</v>
      </c>
      <c r="J59" s="168">
        <v>0.09</v>
      </c>
      <c r="K59" s="168">
        <v>0.09</v>
      </c>
      <c r="L59" s="168">
        <v>0.09</v>
      </c>
      <c r="M59" s="245">
        <v>0.09</v>
      </c>
      <c r="N59" s="245">
        <v>0.09</v>
      </c>
      <c r="O59" s="245">
        <v>0.09</v>
      </c>
      <c r="P59" s="145"/>
      <c r="Q59" s="145"/>
      <c r="R59" s="145"/>
      <c r="S59" s="128">
        <f t="shared" si="1"/>
        <v>0.7699999999999999</v>
      </c>
      <c r="T59" s="427"/>
      <c r="U59" s="421"/>
      <c r="V59" s="449"/>
    </row>
    <row r="60" spans="1:22" s="14" customFormat="1" ht="30.75" customHeight="1">
      <c r="A60" s="435"/>
      <c r="B60" s="438"/>
      <c r="C60" s="387" t="s">
        <v>112</v>
      </c>
      <c r="D60" s="377" t="s">
        <v>101</v>
      </c>
      <c r="E60" s="377"/>
      <c r="F60" s="32" t="s">
        <v>30</v>
      </c>
      <c r="G60" s="129">
        <v>0.05</v>
      </c>
      <c r="H60" s="129">
        <v>0.09</v>
      </c>
      <c r="I60" s="129">
        <v>0.09</v>
      </c>
      <c r="J60" s="143">
        <v>0.09</v>
      </c>
      <c r="K60" s="143">
        <v>0.09</v>
      </c>
      <c r="L60" s="143">
        <v>0.09</v>
      </c>
      <c r="M60" s="143">
        <v>0.09</v>
      </c>
      <c r="N60" s="143">
        <v>0.09</v>
      </c>
      <c r="O60" s="143">
        <v>0.09</v>
      </c>
      <c r="P60" s="129">
        <v>0.09</v>
      </c>
      <c r="Q60" s="129">
        <v>0.09</v>
      </c>
      <c r="R60" s="129">
        <v>0.05</v>
      </c>
      <c r="S60" s="128">
        <f t="shared" si="1"/>
        <v>0.9999999999999999</v>
      </c>
      <c r="T60" s="427"/>
      <c r="U60" s="420">
        <v>0.02</v>
      </c>
      <c r="V60" s="448" t="s">
        <v>249</v>
      </c>
    </row>
    <row r="61" spans="1:22" s="14" customFormat="1" ht="30.75" customHeight="1" thickBot="1">
      <c r="A61" s="435"/>
      <c r="B61" s="438"/>
      <c r="C61" s="371"/>
      <c r="D61" s="378"/>
      <c r="E61" s="378"/>
      <c r="F61" s="126" t="s">
        <v>31</v>
      </c>
      <c r="G61" s="130">
        <v>0.05</v>
      </c>
      <c r="H61" s="130">
        <v>0.09</v>
      </c>
      <c r="I61" s="130">
        <v>0.09</v>
      </c>
      <c r="J61" s="168">
        <v>0.09</v>
      </c>
      <c r="K61" s="168">
        <v>0.09</v>
      </c>
      <c r="L61" s="168">
        <v>0.09</v>
      </c>
      <c r="M61" s="245">
        <v>0.09</v>
      </c>
      <c r="N61" s="245">
        <v>0.09</v>
      </c>
      <c r="O61" s="245">
        <v>0.09</v>
      </c>
      <c r="P61" s="145"/>
      <c r="Q61" s="145"/>
      <c r="R61" s="145"/>
      <c r="S61" s="128">
        <f t="shared" si="1"/>
        <v>0.7699999999999999</v>
      </c>
      <c r="T61" s="427"/>
      <c r="U61" s="421"/>
      <c r="V61" s="449"/>
    </row>
    <row r="62" spans="1:22" s="14" customFormat="1" ht="30.75" customHeight="1">
      <c r="A62" s="435"/>
      <c r="B62" s="438"/>
      <c r="C62" s="387" t="s">
        <v>113</v>
      </c>
      <c r="D62" s="377" t="s">
        <v>101</v>
      </c>
      <c r="E62" s="377"/>
      <c r="F62" s="32" t="s">
        <v>30</v>
      </c>
      <c r="G62" s="129">
        <v>0.05</v>
      </c>
      <c r="H62" s="129">
        <v>0.09</v>
      </c>
      <c r="I62" s="129">
        <v>0.09</v>
      </c>
      <c r="J62" s="143">
        <v>0.09</v>
      </c>
      <c r="K62" s="143">
        <v>0.09</v>
      </c>
      <c r="L62" s="143">
        <v>0.09</v>
      </c>
      <c r="M62" s="143">
        <v>0.09</v>
      </c>
      <c r="N62" s="143">
        <v>0.09</v>
      </c>
      <c r="O62" s="143">
        <v>0.09</v>
      </c>
      <c r="P62" s="129">
        <v>0.09</v>
      </c>
      <c r="Q62" s="129">
        <v>0.09</v>
      </c>
      <c r="R62" s="129">
        <v>0.05</v>
      </c>
      <c r="S62" s="128">
        <f t="shared" si="1"/>
        <v>0.9999999999999999</v>
      </c>
      <c r="T62" s="427"/>
      <c r="U62" s="420">
        <v>0.025</v>
      </c>
      <c r="V62" s="446" t="s">
        <v>250</v>
      </c>
    </row>
    <row r="63" spans="1:22" s="14" customFormat="1" ht="30.75" customHeight="1" thickBot="1">
      <c r="A63" s="435"/>
      <c r="B63" s="438"/>
      <c r="C63" s="371"/>
      <c r="D63" s="378"/>
      <c r="E63" s="378"/>
      <c r="F63" s="126" t="s">
        <v>31</v>
      </c>
      <c r="G63" s="130">
        <v>0.05</v>
      </c>
      <c r="H63" s="130">
        <v>0.09</v>
      </c>
      <c r="I63" s="130">
        <v>0.09</v>
      </c>
      <c r="J63" s="168">
        <v>0.09</v>
      </c>
      <c r="K63" s="168">
        <v>0.09</v>
      </c>
      <c r="L63" s="168">
        <v>0.09</v>
      </c>
      <c r="M63" s="245">
        <v>0.09</v>
      </c>
      <c r="N63" s="245">
        <v>0.09</v>
      </c>
      <c r="O63" s="245">
        <v>0.09</v>
      </c>
      <c r="P63" s="145"/>
      <c r="Q63" s="145"/>
      <c r="R63" s="145"/>
      <c r="S63" s="128">
        <f t="shared" si="1"/>
        <v>0.7699999999999999</v>
      </c>
      <c r="T63" s="427"/>
      <c r="U63" s="421"/>
      <c r="V63" s="447"/>
    </row>
    <row r="64" spans="1:22" s="14" customFormat="1" ht="30.75" customHeight="1">
      <c r="A64" s="435"/>
      <c r="B64" s="438"/>
      <c r="C64" s="387" t="s">
        <v>114</v>
      </c>
      <c r="D64" s="377" t="s">
        <v>101</v>
      </c>
      <c r="E64" s="377"/>
      <c r="F64" s="32" t="s">
        <v>30</v>
      </c>
      <c r="G64" s="129">
        <v>0.05</v>
      </c>
      <c r="H64" s="129">
        <v>0.09</v>
      </c>
      <c r="I64" s="129">
        <v>0.09</v>
      </c>
      <c r="J64" s="143">
        <v>0.09</v>
      </c>
      <c r="K64" s="143">
        <v>0.09</v>
      </c>
      <c r="L64" s="143">
        <v>0.09</v>
      </c>
      <c r="M64" s="143">
        <v>0.09</v>
      </c>
      <c r="N64" s="143">
        <v>0.09</v>
      </c>
      <c r="O64" s="143">
        <v>0.09</v>
      </c>
      <c r="P64" s="129">
        <v>0.09</v>
      </c>
      <c r="Q64" s="129">
        <v>0.09</v>
      </c>
      <c r="R64" s="129">
        <v>0.05</v>
      </c>
      <c r="S64" s="128">
        <f t="shared" si="1"/>
        <v>0.9999999999999999</v>
      </c>
      <c r="T64" s="427"/>
      <c r="U64" s="420">
        <v>0.02</v>
      </c>
      <c r="V64" s="446" t="s">
        <v>251</v>
      </c>
    </row>
    <row r="65" spans="1:22" s="14" customFormat="1" ht="30.75" customHeight="1" thickBot="1">
      <c r="A65" s="435"/>
      <c r="B65" s="438"/>
      <c r="C65" s="371"/>
      <c r="D65" s="378"/>
      <c r="E65" s="378"/>
      <c r="F65" s="126" t="s">
        <v>31</v>
      </c>
      <c r="G65" s="130">
        <v>0.05</v>
      </c>
      <c r="H65" s="130">
        <v>0.09</v>
      </c>
      <c r="I65" s="130">
        <v>0.09</v>
      </c>
      <c r="J65" s="168">
        <v>0.09</v>
      </c>
      <c r="K65" s="168">
        <v>0.09</v>
      </c>
      <c r="L65" s="168">
        <v>0.09</v>
      </c>
      <c r="M65" s="245">
        <v>0.09</v>
      </c>
      <c r="N65" s="245">
        <v>0.09</v>
      </c>
      <c r="O65" s="245">
        <v>0.09</v>
      </c>
      <c r="P65" s="145"/>
      <c r="Q65" s="145"/>
      <c r="R65" s="145"/>
      <c r="S65" s="128">
        <f t="shared" si="1"/>
        <v>0.7699999999999999</v>
      </c>
      <c r="T65" s="427"/>
      <c r="U65" s="421"/>
      <c r="V65" s="454"/>
    </row>
    <row r="66" spans="1:22" s="14" customFormat="1" ht="30.75" customHeight="1">
      <c r="A66" s="435"/>
      <c r="B66" s="438"/>
      <c r="C66" s="387" t="s">
        <v>115</v>
      </c>
      <c r="D66" s="377" t="s">
        <v>101</v>
      </c>
      <c r="E66" s="377"/>
      <c r="F66" s="32" t="s">
        <v>30</v>
      </c>
      <c r="G66" s="129">
        <v>0.05</v>
      </c>
      <c r="H66" s="129">
        <v>0.09</v>
      </c>
      <c r="I66" s="129">
        <v>0.09</v>
      </c>
      <c r="J66" s="143">
        <v>0.09</v>
      </c>
      <c r="K66" s="143">
        <v>0.09</v>
      </c>
      <c r="L66" s="143">
        <v>0.09</v>
      </c>
      <c r="M66" s="143">
        <v>0.09</v>
      </c>
      <c r="N66" s="143">
        <v>0.09</v>
      </c>
      <c r="O66" s="143">
        <v>0.09</v>
      </c>
      <c r="P66" s="129">
        <v>0.09</v>
      </c>
      <c r="Q66" s="129">
        <v>0.09</v>
      </c>
      <c r="R66" s="129">
        <v>0.05</v>
      </c>
      <c r="S66" s="128">
        <f t="shared" si="1"/>
        <v>0.9999999999999999</v>
      </c>
      <c r="T66" s="427"/>
      <c r="U66" s="420">
        <v>0.015</v>
      </c>
      <c r="V66" s="444" t="s">
        <v>252</v>
      </c>
    </row>
    <row r="67" spans="1:22" s="14" customFormat="1" ht="30.75" customHeight="1" thickBot="1">
      <c r="A67" s="435"/>
      <c r="B67" s="439"/>
      <c r="C67" s="371"/>
      <c r="D67" s="378"/>
      <c r="E67" s="378"/>
      <c r="F67" s="126" t="s">
        <v>31</v>
      </c>
      <c r="G67" s="130">
        <v>0.05</v>
      </c>
      <c r="H67" s="130">
        <v>0.09</v>
      </c>
      <c r="I67" s="130">
        <v>0.09</v>
      </c>
      <c r="J67" s="168">
        <v>0.09</v>
      </c>
      <c r="K67" s="168">
        <v>0.09</v>
      </c>
      <c r="L67" s="168">
        <v>0.09</v>
      </c>
      <c r="M67" s="245">
        <v>0.09</v>
      </c>
      <c r="N67" s="245">
        <v>0.09</v>
      </c>
      <c r="O67" s="245">
        <v>0.09</v>
      </c>
      <c r="P67" s="145"/>
      <c r="Q67" s="145"/>
      <c r="R67" s="145"/>
      <c r="S67" s="128">
        <f t="shared" si="1"/>
        <v>0.7699999999999999</v>
      </c>
      <c r="T67" s="428"/>
      <c r="U67" s="421"/>
      <c r="V67" s="445"/>
    </row>
    <row r="68" spans="1:22" s="14" customFormat="1" ht="30.75" customHeight="1" thickBot="1">
      <c r="A68" s="435"/>
      <c r="B68" s="437" t="s">
        <v>95</v>
      </c>
      <c r="C68" s="387" t="s">
        <v>116</v>
      </c>
      <c r="D68" s="377" t="s">
        <v>101</v>
      </c>
      <c r="E68" s="377"/>
      <c r="F68" s="32" t="s">
        <v>30</v>
      </c>
      <c r="G68" s="129">
        <v>0.05</v>
      </c>
      <c r="H68" s="129">
        <v>0.09</v>
      </c>
      <c r="I68" s="129">
        <v>0.09</v>
      </c>
      <c r="J68" s="143">
        <v>0.09</v>
      </c>
      <c r="K68" s="143">
        <v>0.09</v>
      </c>
      <c r="L68" s="143">
        <v>0.09</v>
      </c>
      <c r="M68" s="143">
        <v>0.09</v>
      </c>
      <c r="N68" s="143">
        <v>0.09</v>
      </c>
      <c r="O68" s="143">
        <v>0.09</v>
      </c>
      <c r="P68" s="129">
        <v>0.09</v>
      </c>
      <c r="Q68" s="129">
        <v>0.09</v>
      </c>
      <c r="R68" s="129">
        <v>0.05</v>
      </c>
      <c r="S68" s="128">
        <f t="shared" si="1"/>
        <v>0.9999999999999999</v>
      </c>
      <c r="T68" s="426">
        <v>0.15</v>
      </c>
      <c r="U68" s="420">
        <v>0.06</v>
      </c>
      <c r="V68" s="452" t="s">
        <v>151</v>
      </c>
    </row>
    <row r="69" spans="1:22" s="14" customFormat="1" ht="30.75" customHeight="1" thickBot="1">
      <c r="A69" s="435"/>
      <c r="B69" s="438"/>
      <c r="C69" s="371"/>
      <c r="D69" s="378"/>
      <c r="E69" s="378"/>
      <c r="F69" s="126" t="s">
        <v>31</v>
      </c>
      <c r="G69" s="129">
        <v>0.05</v>
      </c>
      <c r="H69" s="129">
        <v>0.09</v>
      </c>
      <c r="I69" s="129">
        <v>0.09</v>
      </c>
      <c r="J69" s="168">
        <v>0.09</v>
      </c>
      <c r="K69" s="168">
        <v>0.09</v>
      </c>
      <c r="L69" s="168">
        <v>0.09</v>
      </c>
      <c r="M69" s="245">
        <v>0.09</v>
      </c>
      <c r="N69" s="245">
        <v>0.09</v>
      </c>
      <c r="O69" s="245">
        <v>0.09</v>
      </c>
      <c r="P69" s="145"/>
      <c r="Q69" s="145"/>
      <c r="R69" s="145"/>
      <c r="S69" s="128">
        <f t="shared" si="1"/>
        <v>0.7699999999999999</v>
      </c>
      <c r="T69" s="427"/>
      <c r="U69" s="421"/>
      <c r="V69" s="453"/>
    </row>
    <row r="70" spans="1:22" s="14" customFormat="1" ht="30.75" customHeight="1" thickBot="1">
      <c r="A70" s="435"/>
      <c r="B70" s="438"/>
      <c r="C70" s="387" t="s">
        <v>117</v>
      </c>
      <c r="D70" s="377" t="s">
        <v>101</v>
      </c>
      <c r="E70" s="377"/>
      <c r="F70" s="32" t="s">
        <v>30</v>
      </c>
      <c r="G70" s="129">
        <v>0.05</v>
      </c>
      <c r="H70" s="129">
        <v>0.09</v>
      </c>
      <c r="I70" s="129">
        <v>0.09</v>
      </c>
      <c r="J70" s="143">
        <v>0.09</v>
      </c>
      <c r="K70" s="143">
        <v>0.09</v>
      </c>
      <c r="L70" s="143">
        <v>0.09</v>
      </c>
      <c r="M70" s="143">
        <v>0.09</v>
      </c>
      <c r="N70" s="143">
        <v>0.09</v>
      </c>
      <c r="O70" s="143">
        <v>0.09</v>
      </c>
      <c r="P70" s="129">
        <v>0.09</v>
      </c>
      <c r="Q70" s="129">
        <v>0.09</v>
      </c>
      <c r="R70" s="129">
        <v>0.05</v>
      </c>
      <c r="S70" s="128">
        <f t="shared" si="1"/>
        <v>0.9999999999999999</v>
      </c>
      <c r="T70" s="427"/>
      <c r="U70" s="420">
        <v>0.05</v>
      </c>
      <c r="V70" s="442" t="s">
        <v>253</v>
      </c>
    </row>
    <row r="71" spans="1:22" s="14" customFormat="1" ht="30.75" customHeight="1" thickBot="1">
      <c r="A71" s="435"/>
      <c r="B71" s="438"/>
      <c r="C71" s="371"/>
      <c r="D71" s="378"/>
      <c r="E71" s="378"/>
      <c r="F71" s="126" t="s">
        <v>31</v>
      </c>
      <c r="G71" s="129">
        <v>0.05</v>
      </c>
      <c r="H71" s="129">
        <v>0.09</v>
      </c>
      <c r="I71" s="129">
        <v>0.09</v>
      </c>
      <c r="J71" s="168">
        <v>0.09</v>
      </c>
      <c r="K71" s="168">
        <v>0.09</v>
      </c>
      <c r="L71" s="168">
        <v>0.09</v>
      </c>
      <c r="M71" s="245">
        <v>0.09</v>
      </c>
      <c r="N71" s="245">
        <v>0.09</v>
      </c>
      <c r="O71" s="245">
        <v>0.09</v>
      </c>
      <c r="P71" s="145"/>
      <c r="Q71" s="145"/>
      <c r="R71" s="145"/>
      <c r="S71" s="128">
        <f t="shared" si="1"/>
        <v>0.7699999999999999</v>
      </c>
      <c r="T71" s="427"/>
      <c r="U71" s="421"/>
      <c r="V71" s="443"/>
    </row>
    <row r="72" spans="1:22" s="14" customFormat="1" ht="30.75" customHeight="1" thickBot="1">
      <c r="A72" s="435"/>
      <c r="B72" s="438"/>
      <c r="C72" s="387" t="s">
        <v>118</v>
      </c>
      <c r="D72" s="377" t="s">
        <v>101</v>
      </c>
      <c r="E72" s="377"/>
      <c r="F72" s="32" t="s">
        <v>30</v>
      </c>
      <c r="G72" s="129">
        <v>0.05</v>
      </c>
      <c r="H72" s="129">
        <v>0.09</v>
      </c>
      <c r="I72" s="129">
        <v>0.09</v>
      </c>
      <c r="J72" s="143">
        <v>0.09</v>
      </c>
      <c r="K72" s="143">
        <v>0.09</v>
      </c>
      <c r="L72" s="143">
        <v>0.09</v>
      </c>
      <c r="M72" s="143">
        <v>0.09</v>
      </c>
      <c r="N72" s="143">
        <v>0.09</v>
      </c>
      <c r="O72" s="143">
        <v>0.09</v>
      </c>
      <c r="P72" s="129">
        <v>0.09</v>
      </c>
      <c r="Q72" s="129">
        <v>0.09</v>
      </c>
      <c r="R72" s="129">
        <v>0.05</v>
      </c>
      <c r="S72" s="128">
        <f aca="true" t="shared" si="2" ref="S72:S73">SUM(G72:R72)</f>
        <v>0.9999999999999999</v>
      </c>
      <c r="T72" s="427"/>
      <c r="U72" s="420">
        <v>0.04</v>
      </c>
      <c r="V72" s="442" t="s">
        <v>254</v>
      </c>
    </row>
    <row r="73" spans="1:22" s="14" customFormat="1" ht="30.75" customHeight="1" thickBot="1">
      <c r="A73" s="436"/>
      <c r="B73" s="439"/>
      <c r="C73" s="371"/>
      <c r="D73" s="378"/>
      <c r="E73" s="378"/>
      <c r="F73" s="126" t="s">
        <v>31</v>
      </c>
      <c r="G73" s="129">
        <v>0.05</v>
      </c>
      <c r="H73" s="129">
        <v>0.09</v>
      </c>
      <c r="I73" s="129">
        <v>0.09</v>
      </c>
      <c r="J73" s="168">
        <v>0.09</v>
      </c>
      <c r="K73" s="168">
        <v>0.09</v>
      </c>
      <c r="L73" s="168">
        <v>0.09</v>
      </c>
      <c r="M73" s="245">
        <v>0.09</v>
      </c>
      <c r="N73" s="245">
        <v>0.09</v>
      </c>
      <c r="O73" s="245">
        <v>0.09</v>
      </c>
      <c r="P73" s="145"/>
      <c r="Q73" s="145"/>
      <c r="R73" s="145"/>
      <c r="S73" s="128">
        <f t="shared" si="2"/>
        <v>0.7699999999999999</v>
      </c>
      <c r="T73" s="428"/>
      <c r="U73" s="421"/>
      <c r="V73" s="443"/>
    </row>
    <row r="74" spans="1:60" s="16" customFormat="1" ht="18.75" customHeight="1" thickBot="1">
      <c r="A74" s="440" t="s">
        <v>32</v>
      </c>
      <c r="B74" s="441"/>
      <c r="C74" s="441"/>
      <c r="D74" s="441"/>
      <c r="E74" s="441"/>
      <c r="F74" s="441"/>
      <c r="G74" s="441"/>
      <c r="H74" s="441"/>
      <c r="I74" s="441"/>
      <c r="J74" s="441"/>
      <c r="K74" s="441"/>
      <c r="L74" s="441"/>
      <c r="M74" s="441"/>
      <c r="N74" s="441"/>
      <c r="O74" s="441"/>
      <c r="P74" s="441"/>
      <c r="Q74" s="441"/>
      <c r="R74" s="441"/>
      <c r="S74" s="441"/>
      <c r="T74" s="132">
        <f>SUM(T8:T73)</f>
        <v>1</v>
      </c>
      <c r="U74" s="158">
        <f>SUM(U8:U73)</f>
        <v>0.9950000000000006</v>
      </c>
      <c r="V74" s="133"/>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s="16" customFormat="1" ht="30.75" customHeight="1">
      <c r="A75" s="17"/>
      <c r="B75" s="17"/>
      <c r="C75" s="24"/>
      <c r="D75" s="17"/>
      <c r="E75" s="17"/>
      <c r="F75" s="17"/>
      <c r="G75" s="18"/>
      <c r="H75" s="18"/>
      <c r="I75" s="18"/>
      <c r="J75" s="18"/>
      <c r="K75" s="18"/>
      <c r="L75" s="18"/>
      <c r="M75" s="18"/>
      <c r="N75" s="18"/>
      <c r="O75" s="18"/>
      <c r="P75" s="18"/>
      <c r="Q75" s="18"/>
      <c r="R75" s="18"/>
      <c r="S75" s="18"/>
      <c r="T75" s="19"/>
      <c r="U75" s="19"/>
      <c r="V75" s="63" t="s">
        <v>212</v>
      </c>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row>
    <row r="76" spans="1:21" ht="29.25" customHeight="1">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1:21" ht="15">
      <c r="A136" s="14"/>
      <c r="B136" s="14"/>
      <c r="C136" s="25"/>
      <c r="D136" s="14"/>
      <c r="E136" s="14"/>
      <c r="F136" s="14"/>
      <c r="G136" s="14"/>
      <c r="H136" s="14"/>
      <c r="I136" s="14"/>
      <c r="J136" s="14"/>
      <c r="K136" s="14"/>
      <c r="L136" s="14"/>
      <c r="M136" s="14"/>
      <c r="N136" s="20"/>
      <c r="O136" s="20"/>
      <c r="P136" s="20"/>
      <c r="Q136" s="20"/>
      <c r="R136" s="20"/>
      <c r="S136" s="20"/>
      <c r="T136" s="20"/>
      <c r="U136" s="20"/>
    </row>
    <row r="137" spans="1:21" ht="15">
      <c r="A137" s="14"/>
      <c r="B137" s="14"/>
      <c r="C137" s="25"/>
      <c r="D137" s="14"/>
      <c r="E137" s="14"/>
      <c r="F137" s="14"/>
      <c r="G137" s="14"/>
      <c r="H137" s="14"/>
      <c r="I137" s="14"/>
      <c r="J137" s="14"/>
      <c r="K137" s="14"/>
      <c r="L137" s="14"/>
      <c r="M137" s="14"/>
      <c r="N137" s="20"/>
      <c r="O137" s="20"/>
      <c r="P137" s="20"/>
      <c r="Q137" s="20"/>
      <c r="R137" s="20"/>
      <c r="S137" s="20"/>
      <c r="T137" s="20"/>
      <c r="U137" s="20"/>
    </row>
    <row r="138" spans="1:21" ht="15">
      <c r="A138" s="14"/>
      <c r="B138" s="14"/>
      <c r="C138" s="25"/>
      <c r="D138" s="14"/>
      <c r="E138" s="14"/>
      <c r="F138" s="14"/>
      <c r="G138" s="14"/>
      <c r="H138" s="14"/>
      <c r="I138" s="14"/>
      <c r="J138" s="14"/>
      <c r="K138" s="14"/>
      <c r="L138" s="14"/>
      <c r="M138" s="14"/>
      <c r="N138" s="20"/>
      <c r="O138" s="20"/>
      <c r="P138" s="20"/>
      <c r="Q138" s="20"/>
      <c r="R138" s="20"/>
      <c r="S138" s="20"/>
      <c r="T138" s="20"/>
      <c r="U138" s="20"/>
    </row>
    <row r="139" spans="1:21" ht="15">
      <c r="A139" s="14"/>
      <c r="B139" s="14"/>
      <c r="C139" s="25"/>
      <c r="D139" s="14"/>
      <c r="E139" s="14"/>
      <c r="F139" s="14"/>
      <c r="G139" s="14"/>
      <c r="H139" s="14"/>
      <c r="I139" s="14"/>
      <c r="J139" s="14"/>
      <c r="K139" s="14"/>
      <c r="L139" s="14"/>
      <c r="M139" s="14"/>
      <c r="N139" s="20"/>
      <c r="O139" s="20"/>
      <c r="P139" s="20"/>
      <c r="Q139" s="20"/>
      <c r="R139" s="20"/>
      <c r="S139" s="20"/>
      <c r="T139" s="20"/>
      <c r="U139" s="20"/>
    </row>
    <row r="140" spans="1:21" ht="15">
      <c r="A140" s="14"/>
      <c r="B140" s="14"/>
      <c r="C140" s="25"/>
      <c r="D140" s="14"/>
      <c r="E140" s="14"/>
      <c r="F140" s="14"/>
      <c r="G140" s="14"/>
      <c r="H140" s="14"/>
      <c r="I140" s="14"/>
      <c r="J140" s="14"/>
      <c r="K140" s="14"/>
      <c r="L140" s="14"/>
      <c r="M140" s="14"/>
      <c r="N140" s="20"/>
      <c r="O140" s="20"/>
      <c r="P140" s="20"/>
      <c r="Q140" s="20"/>
      <c r="R140" s="20"/>
      <c r="S140" s="20"/>
      <c r="T140" s="20"/>
      <c r="U140" s="20"/>
    </row>
    <row r="141" spans="1:21" ht="15">
      <c r="A141" s="14"/>
      <c r="B141" s="14"/>
      <c r="C141" s="25"/>
      <c r="D141" s="14"/>
      <c r="E141" s="14"/>
      <c r="F141" s="14"/>
      <c r="G141" s="14"/>
      <c r="H141" s="14"/>
      <c r="I141" s="14"/>
      <c r="J141" s="14"/>
      <c r="K141" s="14"/>
      <c r="L141" s="14"/>
      <c r="M141" s="14"/>
      <c r="N141" s="20"/>
      <c r="O141" s="20"/>
      <c r="P141" s="20"/>
      <c r="Q141" s="20"/>
      <c r="R141" s="20"/>
      <c r="S141" s="20"/>
      <c r="T141" s="20"/>
      <c r="U141" s="20"/>
    </row>
    <row r="142" spans="1:21" ht="15">
      <c r="A142" s="14"/>
      <c r="B142" s="14"/>
      <c r="C142" s="25"/>
      <c r="D142" s="14"/>
      <c r="E142" s="14"/>
      <c r="F142" s="14"/>
      <c r="G142" s="14"/>
      <c r="H142" s="14"/>
      <c r="I142" s="14"/>
      <c r="J142" s="14"/>
      <c r="K142" s="14"/>
      <c r="L142" s="14"/>
      <c r="M142" s="14"/>
      <c r="N142" s="20"/>
      <c r="O142" s="20"/>
      <c r="P142" s="20"/>
      <c r="Q142" s="20"/>
      <c r="R142" s="20"/>
      <c r="S142" s="20"/>
      <c r="T142" s="20"/>
      <c r="U142" s="20"/>
    </row>
    <row r="143" spans="1:21" ht="15">
      <c r="A143" s="14"/>
      <c r="B143" s="14"/>
      <c r="C143" s="25"/>
      <c r="D143" s="14"/>
      <c r="E143" s="14"/>
      <c r="F143" s="14"/>
      <c r="G143" s="14"/>
      <c r="H143" s="14"/>
      <c r="I143" s="14"/>
      <c r="J143" s="14"/>
      <c r="K143" s="14"/>
      <c r="L143" s="14"/>
      <c r="M143" s="14"/>
      <c r="N143" s="20"/>
      <c r="O143" s="20"/>
      <c r="P143" s="20"/>
      <c r="Q143" s="20"/>
      <c r="R143" s="20"/>
      <c r="S143" s="20"/>
      <c r="T143" s="20"/>
      <c r="U143" s="20"/>
    </row>
    <row r="144" spans="3:14" ht="15">
      <c r="C144" s="25"/>
      <c r="D144" s="14"/>
      <c r="E144" s="14"/>
      <c r="F144" s="14"/>
      <c r="G144" s="14"/>
      <c r="H144" s="14"/>
      <c r="I144" s="14"/>
      <c r="J144" s="14"/>
      <c r="K144" s="14"/>
      <c r="L144" s="14"/>
      <c r="M144" s="14"/>
      <c r="N144" s="20"/>
    </row>
    <row r="145" spans="3:14" ht="15">
      <c r="C145" s="25"/>
      <c r="D145" s="14"/>
      <c r="E145" s="14"/>
      <c r="F145" s="14"/>
      <c r="G145" s="14"/>
      <c r="H145" s="14"/>
      <c r="I145" s="14"/>
      <c r="J145" s="14"/>
      <c r="K145" s="14"/>
      <c r="L145" s="14"/>
      <c r="M145" s="14"/>
      <c r="N145" s="20"/>
    </row>
    <row r="146" spans="3:14" ht="15">
      <c r="C146" s="25"/>
      <c r="D146" s="14"/>
      <c r="E146" s="14"/>
      <c r="F146" s="14"/>
      <c r="G146" s="14"/>
      <c r="H146" s="14"/>
      <c r="I146" s="14"/>
      <c r="J146" s="14"/>
      <c r="K146" s="14"/>
      <c r="L146" s="14"/>
      <c r="M146" s="14"/>
      <c r="N146" s="20"/>
    </row>
    <row r="147" spans="3:14" ht="15">
      <c r="C147" s="25"/>
      <c r="D147" s="14"/>
      <c r="E147" s="14"/>
      <c r="F147" s="14"/>
      <c r="G147" s="14"/>
      <c r="H147" s="14"/>
      <c r="I147" s="14"/>
      <c r="J147" s="14"/>
      <c r="K147" s="14"/>
      <c r="L147" s="14"/>
      <c r="M147" s="14"/>
      <c r="N147" s="20"/>
    </row>
  </sheetData>
  <mergeCells count="193">
    <mergeCell ref="V14:V15"/>
    <mergeCell ref="U50:U51"/>
    <mergeCell ref="V50:V51"/>
    <mergeCell ref="C52:C53"/>
    <mergeCell ref="D52:D53"/>
    <mergeCell ref="E52:E53"/>
    <mergeCell ref="U52:U53"/>
    <mergeCell ref="V52:V53"/>
    <mergeCell ref="C50:C51"/>
    <mergeCell ref="D50:D51"/>
    <mergeCell ref="D14:D15"/>
    <mergeCell ref="E14:E15"/>
    <mergeCell ref="C14:C15"/>
    <mergeCell ref="T8:T15"/>
    <mergeCell ref="U14:U15"/>
    <mergeCell ref="C10:C11"/>
    <mergeCell ref="D10:D11"/>
    <mergeCell ref="E10:E11"/>
    <mergeCell ref="U10:U11"/>
    <mergeCell ref="V40:V41"/>
    <mergeCell ref="V44:V45"/>
    <mergeCell ref="E50:E51"/>
    <mergeCell ref="C44:C45"/>
    <mergeCell ref="D44:D45"/>
    <mergeCell ref="V72:V73"/>
    <mergeCell ref="U66:U67"/>
    <mergeCell ref="V66:V67"/>
    <mergeCell ref="U58:U59"/>
    <mergeCell ref="V56:V57"/>
    <mergeCell ref="V58:V59"/>
    <mergeCell ref="U46:U47"/>
    <mergeCell ref="V38:V39"/>
    <mergeCell ref="V30:V31"/>
    <mergeCell ref="V68:V69"/>
    <mergeCell ref="V70:V71"/>
    <mergeCell ref="V36:V37"/>
    <mergeCell ref="V64:V65"/>
    <mergeCell ref="V46:V47"/>
    <mergeCell ref="U54:U55"/>
    <mergeCell ref="V54:V55"/>
    <mergeCell ref="V60:V61"/>
    <mergeCell ref="U62:U63"/>
    <mergeCell ref="V62:V63"/>
    <mergeCell ref="U60:U61"/>
    <mergeCell ref="V42:V43"/>
    <mergeCell ref="U42:U43"/>
    <mergeCell ref="T68:T73"/>
    <mergeCell ref="E58:E59"/>
    <mergeCell ref="A74:S74"/>
    <mergeCell ref="U68:U69"/>
    <mergeCell ref="C70:C71"/>
    <mergeCell ref="D70:D71"/>
    <mergeCell ref="E70:E71"/>
    <mergeCell ref="U70:U71"/>
    <mergeCell ref="A50:A73"/>
    <mergeCell ref="B68:B73"/>
    <mergeCell ref="C68:C69"/>
    <mergeCell ref="D68:D69"/>
    <mergeCell ref="C56:C57"/>
    <mergeCell ref="U56:U57"/>
    <mergeCell ref="T50:T67"/>
    <mergeCell ref="C54:C55"/>
    <mergeCell ref="D54:D55"/>
    <mergeCell ref="E54:E55"/>
    <mergeCell ref="C58:C59"/>
    <mergeCell ref="D58:D59"/>
    <mergeCell ref="U64:U65"/>
    <mergeCell ref="E56:E57"/>
    <mergeCell ref="U72:U73"/>
    <mergeCell ref="B50:B67"/>
    <mergeCell ref="C72:C73"/>
    <mergeCell ref="D72:D73"/>
    <mergeCell ref="E72:E73"/>
    <mergeCell ref="C64:C65"/>
    <mergeCell ref="D64:D65"/>
    <mergeCell ref="E64:E65"/>
    <mergeCell ref="D66:D67"/>
    <mergeCell ref="E66:E67"/>
    <mergeCell ref="D56:D57"/>
    <mergeCell ref="C62:C63"/>
    <mergeCell ref="D62:D63"/>
    <mergeCell ref="E62:E63"/>
    <mergeCell ref="C66:C67"/>
    <mergeCell ref="E68:E69"/>
    <mergeCell ref="C60:C61"/>
    <mergeCell ref="D60:D61"/>
    <mergeCell ref="E60:E61"/>
    <mergeCell ref="E44:E45"/>
    <mergeCell ref="U44:U45"/>
    <mergeCell ref="C48:C49"/>
    <mergeCell ref="D48:D49"/>
    <mergeCell ref="E48:E49"/>
    <mergeCell ref="U48:U49"/>
    <mergeCell ref="V48:V49"/>
    <mergeCell ref="U38:U39"/>
    <mergeCell ref="A38:A49"/>
    <mergeCell ref="B38:B49"/>
    <mergeCell ref="C38:C39"/>
    <mergeCell ref="D38:D39"/>
    <mergeCell ref="E38:E39"/>
    <mergeCell ref="T38:T49"/>
    <mergeCell ref="C42:C43"/>
    <mergeCell ref="D42:D43"/>
    <mergeCell ref="E42:E43"/>
    <mergeCell ref="C46:C47"/>
    <mergeCell ref="D46:D47"/>
    <mergeCell ref="E46:E47"/>
    <mergeCell ref="C40:C41"/>
    <mergeCell ref="D40:D41"/>
    <mergeCell ref="E40:E41"/>
    <mergeCell ref="U40:U41"/>
    <mergeCell ref="V26:V27"/>
    <mergeCell ref="V18:V19"/>
    <mergeCell ref="V24:V25"/>
    <mergeCell ref="V20:V21"/>
    <mergeCell ref="V22:V23"/>
    <mergeCell ref="T16:T27"/>
    <mergeCell ref="U16:U17"/>
    <mergeCell ref="C34:C35"/>
    <mergeCell ref="D34:D35"/>
    <mergeCell ref="E34:E35"/>
    <mergeCell ref="U34:U35"/>
    <mergeCell ref="V28:V29"/>
    <mergeCell ref="V32:V33"/>
    <mergeCell ref="V34:V35"/>
    <mergeCell ref="T28:T37"/>
    <mergeCell ref="C24:C25"/>
    <mergeCell ref="D24:D25"/>
    <mergeCell ref="C36:C37"/>
    <mergeCell ref="D36:D37"/>
    <mergeCell ref="E36:E37"/>
    <mergeCell ref="U36:U37"/>
    <mergeCell ref="B16:B27"/>
    <mergeCell ref="E24:E25"/>
    <mergeCell ref="U24:U25"/>
    <mergeCell ref="U28:U29"/>
    <mergeCell ref="C32:C33"/>
    <mergeCell ref="D32:D33"/>
    <mergeCell ref="E32:E33"/>
    <mergeCell ref="U32:U33"/>
    <mergeCell ref="D28:D29"/>
    <mergeCell ref="C26:C27"/>
    <mergeCell ref="D26:D27"/>
    <mergeCell ref="E26:E27"/>
    <mergeCell ref="U26:U27"/>
    <mergeCell ref="U22:U23"/>
    <mergeCell ref="U18:U19"/>
    <mergeCell ref="C20:C21"/>
    <mergeCell ref="D20:D21"/>
    <mergeCell ref="E20:E21"/>
    <mergeCell ref="U20:U21"/>
    <mergeCell ref="C30:C31"/>
    <mergeCell ref="D30:D31"/>
    <mergeCell ref="E30:E31"/>
    <mergeCell ref="U30:U31"/>
    <mergeCell ref="E28:E29"/>
    <mergeCell ref="B8:B15"/>
    <mergeCell ref="A8:A37"/>
    <mergeCell ref="C8:C9"/>
    <mergeCell ref="A1:B4"/>
    <mergeCell ref="C1:V1"/>
    <mergeCell ref="C2:V2"/>
    <mergeCell ref="D3:V3"/>
    <mergeCell ref="D4:V4"/>
    <mergeCell ref="A6:A7"/>
    <mergeCell ref="B6:B7"/>
    <mergeCell ref="C6:C7"/>
    <mergeCell ref="C16:C17"/>
    <mergeCell ref="D16:D17"/>
    <mergeCell ref="E16:E17"/>
    <mergeCell ref="C22:C23"/>
    <mergeCell ref="D22:D23"/>
    <mergeCell ref="E22:E23"/>
    <mergeCell ref="C18:C19"/>
    <mergeCell ref="D18:D19"/>
    <mergeCell ref="E18:E19"/>
    <mergeCell ref="V12:V13"/>
    <mergeCell ref="V16:V17"/>
    <mergeCell ref="B28:B37"/>
    <mergeCell ref="C28:C29"/>
    <mergeCell ref="V10:V11"/>
    <mergeCell ref="C12:C13"/>
    <mergeCell ref="D6:E6"/>
    <mergeCell ref="F6:S6"/>
    <mergeCell ref="T6:U6"/>
    <mergeCell ref="V6:V7"/>
    <mergeCell ref="D8:D9"/>
    <mergeCell ref="E8:E9"/>
    <mergeCell ref="U8:U9"/>
    <mergeCell ref="V8:V9"/>
    <mergeCell ref="D12:D13"/>
    <mergeCell ref="E12:E13"/>
    <mergeCell ref="U12:U13"/>
  </mergeCells>
  <printOptions horizontalCentered="1"/>
  <pageMargins left="0" right="0" top="0.5511811023622047" bottom="0" header="0.31496062992125984" footer="0"/>
  <pageSetup fitToHeight="1" fitToWidth="1" horizontalDpi="600" verticalDpi="600" orientation="landscape" scale="24" r:id="rId3"/>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39"/>
  <sheetViews>
    <sheetView view="pageBreakPreview" zoomScale="70" zoomScaleSheetLayoutView="70" workbookViewId="0" topLeftCell="A1">
      <selection activeCell="D11" sqref="D11"/>
    </sheetView>
  </sheetViews>
  <sheetFormatPr defaultColWidth="11.421875" defaultRowHeight="12.75" customHeight="1"/>
  <cols>
    <col min="1" max="1" width="8.7109375" style="184" customWidth="1"/>
    <col min="2" max="2" width="25.8515625" style="184" customWidth="1"/>
    <col min="3" max="3" width="15.57421875" style="184" customWidth="1"/>
    <col min="4" max="4" width="16.00390625" style="184" customWidth="1"/>
    <col min="5" max="5" width="21.57421875" style="184" customWidth="1"/>
    <col min="6" max="7" width="16.00390625" style="184" customWidth="1"/>
    <col min="8" max="9" width="16.00390625" style="184" hidden="1" customWidth="1"/>
    <col min="10" max="13" width="16.00390625" style="184" customWidth="1"/>
    <col min="14" max="14" width="13.57421875" style="184" customWidth="1"/>
    <col min="15" max="15" width="14.8515625" style="184" customWidth="1"/>
    <col min="16" max="17" width="10.140625" style="184" customWidth="1"/>
    <col min="18" max="18" width="14.421875" style="184" customWidth="1"/>
    <col min="19" max="19" width="12.421875" style="184" customWidth="1"/>
    <col min="20" max="23" width="16.7109375" style="184" customWidth="1"/>
    <col min="24" max="24" width="32.00390625" style="184" customWidth="1"/>
    <col min="25" max="26" width="22.28125" style="237" customWidth="1"/>
    <col min="27" max="27" width="29.7109375" style="181" customWidth="1"/>
    <col min="28" max="28" width="4.8515625" style="181" customWidth="1"/>
    <col min="29" max="29" width="7.7109375" style="182" customWidth="1"/>
    <col min="30" max="30" width="14.140625" style="182" customWidth="1"/>
    <col min="31" max="31" width="1.8515625" style="182" customWidth="1"/>
    <col min="32" max="32" width="14.28125" style="182" customWidth="1"/>
    <col min="33" max="33" width="1.8515625" style="182" customWidth="1"/>
    <col min="34" max="34" width="16.8515625" style="182" customWidth="1"/>
    <col min="35" max="36" width="1.8515625" style="182" customWidth="1"/>
    <col min="37" max="37" width="14.140625" style="182" customWidth="1"/>
    <col min="38" max="40" width="11.421875" style="183" customWidth="1"/>
    <col min="41" max="84" width="11.421875" style="181" customWidth="1"/>
    <col min="85" max="16384" width="11.421875" style="184" customWidth="1"/>
  </cols>
  <sheetData>
    <row r="1" spans="1:26" ht="20.25" customHeight="1">
      <c r="A1" s="497"/>
      <c r="B1" s="498"/>
      <c r="C1" s="498"/>
      <c r="D1" s="499"/>
      <c r="E1" s="503" t="s">
        <v>0</v>
      </c>
      <c r="F1" s="504"/>
      <c r="G1" s="504"/>
      <c r="H1" s="504"/>
      <c r="I1" s="504"/>
      <c r="J1" s="504"/>
      <c r="K1" s="504"/>
      <c r="L1" s="504"/>
      <c r="M1" s="504"/>
      <c r="N1" s="504"/>
      <c r="O1" s="504"/>
      <c r="P1" s="504"/>
      <c r="Q1" s="504"/>
      <c r="R1" s="504"/>
      <c r="S1" s="504"/>
      <c r="T1" s="504"/>
      <c r="U1" s="504"/>
      <c r="V1" s="504"/>
      <c r="W1" s="504"/>
      <c r="X1" s="504"/>
      <c r="Y1" s="504"/>
      <c r="Z1" s="504"/>
    </row>
    <row r="2" spans="1:26" ht="20.25" customHeight="1">
      <c r="A2" s="500"/>
      <c r="B2" s="501"/>
      <c r="C2" s="501"/>
      <c r="D2" s="502"/>
      <c r="E2" s="505" t="s">
        <v>153</v>
      </c>
      <c r="F2" s="506"/>
      <c r="G2" s="506"/>
      <c r="H2" s="506"/>
      <c r="I2" s="506"/>
      <c r="J2" s="506"/>
      <c r="K2" s="506"/>
      <c r="L2" s="506"/>
      <c r="M2" s="506"/>
      <c r="N2" s="506"/>
      <c r="O2" s="506"/>
      <c r="P2" s="506"/>
      <c r="Q2" s="506"/>
      <c r="R2" s="506"/>
      <c r="S2" s="506"/>
      <c r="T2" s="506"/>
      <c r="U2" s="506"/>
      <c r="V2" s="506"/>
      <c r="W2" s="506"/>
      <c r="X2" s="506"/>
      <c r="Y2" s="506"/>
      <c r="Z2" s="506"/>
    </row>
    <row r="3" spans="1:26" ht="20.25" customHeight="1">
      <c r="A3" s="500"/>
      <c r="B3" s="501"/>
      <c r="C3" s="501"/>
      <c r="D3" s="502"/>
      <c r="E3" s="507" t="s">
        <v>154</v>
      </c>
      <c r="F3" s="508"/>
      <c r="G3" s="509" t="s">
        <v>86</v>
      </c>
      <c r="H3" s="509"/>
      <c r="I3" s="509"/>
      <c r="J3" s="509"/>
      <c r="K3" s="509"/>
      <c r="L3" s="509"/>
      <c r="M3" s="509"/>
      <c r="N3" s="509"/>
      <c r="O3" s="509"/>
      <c r="P3" s="509"/>
      <c r="Q3" s="509"/>
      <c r="R3" s="509"/>
      <c r="S3" s="509"/>
      <c r="T3" s="509"/>
      <c r="U3" s="509"/>
      <c r="V3" s="509"/>
      <c r="W3" s="509"/>
      <c r="X3" s="509"/>
      <c r="Y3" s="509"/>
      <c r="Z3" s="509"/>
    </row>
    <row r="4" spans="1:26" ht="20.25" customHeight="1" thickBot="1">
      <c r="A4" s="500"/>
      <c r="B4" s="501"/>
      <c r="C4" s="501"/>
      <c r="D4" s="502"/>
      <c r="E4" s="510" t="s">
        <v>155</v>
      </c>
      <c r="F4" s="511"/>
      <c r="G4" s="509" t="s">
        <v>156</v>
      </c>
      <c r="H4" s="509"/>
      <c r="I4" s="509"/>
      <c r="J4" s="509"/>
      <c r="K4" s="509"/>
      <c r="L4" s="509"/>
      <c r="M4" s="509"/>
      <c r="N4" s="509"/>
      <c r="O4" s="509"/>
      <c r="P4" s="509"/>
      <c r="Q4" s="509"/>
      <c r="R4" s="509"/>
      <c r="S4" s="509"/>
      <c r="T4" s="509"/>
      <c r="U4" s="509"/>
      <c r="V4" s="509"/>
      <c r="W4" s="509"/>
      <c r="X4" s="509"/>
      <c r="Y4" s="509"/>
      <c r="Z4" s="509"/>
    </row>
    <row r="5" spans="1:84" s="188" customFormat="1" ht="12.75" customHeight="1" thickBot="1">
      <c r="A5" s="492" t="s">
        <v>157</v>
      </c>
      <c r="B5" s="492" t="s">
        <v>158</v>
      </c>
      <c r="C5" s="492" t="s">
        <v>216</v>
      </c>
      <c r="D5" s="475" t="s">
        <v>159</v>
      </c>
      <c r="E5" s="494" t="s">
        <v>160</v>
      </c>
      <c r="F5" s="496" t="s">
        <v>161</v>
      </c>
      <c r="G5" s="480"/>
      <c r="H5" s="480"/>
      <c r="I5" s="481"/>
      <c r="J5" s="480" t="s">
        <v>162</v>
      </c>
      <c r="K5" s="480"/>
      <c r="L5" s="480"/>
      <c r="M5" s="480"/>
      <c r="N5" s="481"/>
      <c r="O5" s="480" t="s">
        <v>163</v>
      </c>
      <c r="P5" s="480"/>
      <c r="Q5" s="480"/>
      <c r="R5" s="480"/>
      <c r="S5" s="481"/>
      <c r="T5" s="479" t="s">
        <v>164</v>
      </c>
      <c r="U5" s="480"/>
      <c r="V5" s="480"/>
      <c r="W5" s="480"/>
      <c r="X5" s="480"/>
      <c r="Y5" s="480"/>
      <c r="Z5" s="481"/>
      <c r="AA5" s="185"/>
      <c r="AB5" s="185"/>
      <c r="AC5" s="186"/>
      <c r="AD5" s="186"/>
      <c r="AE5" s="186"/>
      <c r="AF5" s="186"/>
      <c r="AG5" s="186"/>
      <c r="AH5" s="186"/>
      <c r="AI5" s="186"/>
      <c r="AJ5" s="186"/>
      <c r="AK5" s="186"/>
      <c r="AL5" s="187"/>
      <c r="AM5" s="187"/>
      <c r="AN5" s="187"/>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row>
    <row r="6" spans="1:84" s="188" customFormat="1" ht="34.5" thickBot="1">
      <c r="A6" s="493" t="s">
        <v>165</v>
      </c>
      <c r="B6" s="493"/>
      <c r="C6" s="493"/>
      <c r="D6" s="478"/>
      <c r="E6" s="495"/>
      <c r="F6" s="189" t="s">
        <v>166</v>
      </c>
      <c r="G6" s="189" t="s">
        <v>167</v>
      </c>
      <c r="H6" s="189" t="s">
        <v>168</v>
      </c>
      <c r="I6" s="189" t="s">
        <v>169</v>
      </c>
      <c r="J6" s="189" t="s">
        <v>170</v>
      </c>
      <c r="K6" s="189" t="s">
        <v>171</v>
      </c>
      <c r="L6" s="189"/>
      <c r="M6" s="189" t="s">
        <v>172</v>
      </c>
      <c r="N6" s="189" t="s">
        <v>173</v>
      </c>
      <c r="O6" s="190" t="s">
        <v>174</v>
      </c>
      <c r="P6" s="191" t="s">
        <v>175</v>
      </c>
      <c r="Q6" s="191" t="s">
        <v>176</v>
      </c>
      <c r="R6" s="191" t="s">
        <v>177</v>
      </c>
      <c r="S6" s="191" t="s">
        <v>178</v>
      </c>
      <c r="T6" s="189" t="s">
        <v>179</v>
      </c>
      <c r="U6" s="189" t="s">
        <v>180</v>
      </c>
      <c r="V6" s="241" t="s">
        <v>215</v>
      </c>
      <c r="W6" s="190" t="s">
        <v>181</v>
      </c>
      <c r="X6" s="190" t="s">
        <v>182</v>
      </c>
      <c r="Y6" s="192" t="s">
        <v>183</v>
      </c>
      <c r="Z6" s="193" t="s">
        <v>184</v>
      </c>
      <c r="AA6" s="185"/>
      <c r="AB6" s="185"/>
      <c r="AC6" s="194"/>
      <c r="AD6" s="194"/>
      <c r="AE6" s="195"/>
      <c r="AF6" s="194"/>
      <c r="AG6" s="195"/>
      <c r="AH6" s="194"/>
      <c r="AI6" s="186"/>
      <c r="AJ6" s="186"/>
      <c r="AK6" s="196"/>
      <c r="AL6" s="187"/>
      <c r="AM6" s="187"/>
      <c r="AN6" s="187"/>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row>
    <row r="7" spans="1:37" ht="21" customHeight="1">
      <c r="A7" s="488">
        <v>1</v>
      </c>
      <c r="B7" s="464" t="s">
        <v>88</v>
      </c>
      <c r="C7" s="464" t="s">
        <v>185</v>
      </c>
      <c r="D7" s="197" t="s">
        <v>186</v>
      </c>
      <c r="E7" s="198">
        <v>0.25</v>
      </c>
      <c r="F7" s="198"/>
      <c r="G7" s="198">
        <v>0.65</v>
      </c>
      <c r="H7" s="198"/>
      <c r="I7" s="198"/>
      <c r="J7" s="198">
        <v>0.1</v>
      </c>
      <c r="K7" s="199">
        <v>0.315</v>
      </c>
      <c r="L7" s="199"/>
      <c r="M7" s="200">
        <v>0</v>
      </c>
      <c r="N7" s="200">
        <v>0</v>
      </c>
      <c r="O7" s="489" t="s">
        <v>187</v>
      </c>
      <c r="P7" s="467" t="s">
        <v>188</v>
      </c>
      <c r="Q7" s="471" t="s">
        <v>189</v>
      </c>
      <c r="R7" s="467" t="s">
        <v>190</v>
      </c>
      <c r="S7" s="471" t="s">
        <v>187</v>
      </c>
      <c r="T7" s="471" t="s">
        <v>191</v>
      </c>
      <c r="U7" s="471" t="s">
        <v>192</v>
      </c>
      <c r="V7" s="201"/>
      <c r="W7" s="471" t="s">
        <v>193</v>
      </c>
      <c r="X7" s="474" t="s">
        <v>194</v>
      </c>
      <c r="Y7" s="474" t="s">
        <v>195</v>
      </c>
      <c r="Z7" s="474">
        <v>1053</v>
      </c>
      <c r="AC7" s="202"/>
      <c r="AD7" s="202"/>
      <c r="AE7" s="203"/>
      <c r="AF7" s="203"/>
      <c r="AG7" s="203"/>
      <c r="AH7" s="202"/>
      <c r="AI7" s="203"/>
      <c r="AJ7" s="203"/>
      <c r="AK7" s="203"/>
    </row>
    <row r="8" spans="1:37" ht="21" customHeight="1">
      <c r="A8" s="462"/>
      <c r="B8" s="465"/>
      <c r="C8" s="465"/>
      <c r="D8" s="204" t="s">
        <v>196</v>
      </c>
      <c r="E8" s="205">
        <v>531000000</v>
      </c>
      <c r="F8" s="205"/>
      <c r="G8" s="205">
        <v>531000000</v>
      </c>
      <c r="H8" s="205"/>
      <c r="I8" s="205"/>
      <c r="J8" s="205">
        <v>0</v>
      </c>
      <c r="K8" s="205">
        <v>3243000</v>
      </c>
      <c r="L8" s="205"/>
      <c r="M8" s="206">
        <v>0</v>
      </c>
      <c r="N8" s="206">
        <v>0</v>
      </c>
      <c r="O8" s="490"/>
      <c r="P8" s="468"/>
      <c r="Q8" s="472"/>
      <c r="R8" s="468"/>
      <c r="S8" s="472"/>
      <c r="T8" s="472"/>
      <c r="U8" s="472"/>
      <c r="V8" s="207"/>
      <c r="W8" s="472"/>
      <c r="X8" s="472"/>
      <c r="Y8" s="472"/>
      <c r="Z8" s="472"/>
      <c r="AC8" s="202"/>
      <c r="AD8" s="202"/>
      <c r="AE8" s="203"/>
      <c r="AF8" s="203"/>
      <c r="AG8" s="203"/>
      <c r="AH8" s="202"/>
      <c r="AI8" s="203"/>
      <c r="AJ8" s="203"/>
      <c r="AK8" s="203"/>
    </row>
    <row r="9" spans="1:37" ht="21" customHeight="1">
      <c r="A9" s="462"/>
      <c r="B9" s="465"/>
      <c r="C9" s="465"/>
      <c r="D9" s="204" t="s">
        <v>197</v>
      </c>
      <c r="E9" s="208">
        <v>0</v>
      </c>
      <c r="F9" s="208"/>
      <c r="G9" s="208">
        <v>0</v>
      </c>
      <c r="H9" s="208"/>
      <c r="I9" s="208"/>
      <c r="J9" s="208">
        <v>0</v>
      </c>
      <c r="K9" s="208">
        <v>0</v>
      </c>
      <c r="L9" s="208"/>
      <c r="M9" s="209">
        <v>0</v>
      </c>
      <c r="N9" s="209">
        <v>0</v>
      </c>
      <c r="O9" s="490"/>
      <c r="P9" s="468"/>
      <c r="Q9" s="472"/>
      <c r="R9" s="468"/>
      <c r="S9" s="472"/>
      <c r="T9" s="472"/>
      <c r="U9" s="472"/>
      <c r="V9" s="207"/>
      <c r="W9" s="472"/>
      <c r="X9" s="472"/>
      <c r="Y9" s="472"/>
      <c r="Z9" s="472"/>
      <c r="AC9" s="202"/>
      <c r="AD9" s="202"/>
      <c r="AE9" s="203"/>
      <c r="AF9" s="203"/>
      <c r="AG9" s="203"/>
      <c r="AH9" s="202"/>
      <c r="AI9" s="203"/>
      <c r="AJ9" s="203"/>
      <c r="AK9" s="203"/>
    </row>
    <row r="10" spans="1:37" ht="21" customHeight="1" thickBot="1">
      <c r="A10" s="463"/>
      <c r="B10" s="466"/>
      <c r="C10" s="466"/>
      <c r="D10" s="210" t="s">
        <v>198</v>
      </c>
      <c r="E10" s="211">
        <v>1025129504</v>
      </c>
      <c r="F10" s="211"/>
      <c r="G10" s="211">
        <v>973165848</v>
      </c>
      <c r="H10" s="211"/>
      <c r="I10" s="211"/>
      <c r="J10" s="211">
        <v>0</v>
      </c>
      <c r="K10" s="211">
        <v>324273351</v>
      </c>
      <c r="L10" s="211"/>
      <c r="M10" s="212">
        <v>0</v>
      </c>
      <c r="N10" s="212">
        <v>0</v>
      </c>
      <c r="O10" s="491"/>
      <c r="P10" s="469"/>
      <c r="Q10" s="473"/>
      <c r="R10" s="469"/>
      <c r="S10" s="473"/>
      <c r="T10" s="473"/>
      <c r="U10" s="473"/>
      <c r="V10" s="213"/>
      <c r="W10" s="473"/>
      <c r="X10" s="473"/>
      <c r="Y10" s="473"/>
      <c r="Z10" s="473"/>
      <c r="AC10" s="202"/>
      <c r="AD10" s="202"/>
      <c r="AE10" s="203"/>
      <c r="AF10" s="203"/>
      <c r="AG10" s="203"/>
      <c r="AH10" s="202"/>
      <c r="AI10" s="203"/>
      <c r="AJ10" s="203"/>
      <c r="AK10" s="203"/>
    </row>
    <row r="11" spans="1:37" ht="21" customHeight="1">
      <c r="A11" s="485">
        <v>2</v>
      </c>
      <c r="B11" s="484" t="s">
        <v>90</v>
      </c>
      <c r="C11" s="464" t="s">
        <v>185</v>
      </c>
      <c r="D11" s="214" t="s">
        <v>186</v>
      </c>
      <c r="E11" s="215">
        <v>1</v>
      </c>
      <c r="F11" s="215"/>
      <c r="G11" s="216">
        <v>1</v>
      </c>
      <c r="H11" s="216"/>
      <c r="I11" s="216"/>
      <c r="J11" s="216">
        <v>0.4</v>
      </c>
      <c r="K11" s="216">
        <v>0.5</v>
      </c>
      <c r="L11" s="216">
        <v>0.5</v>
      </c>
      <c r="M11" s="215">
        <v>0</v>
      </c>
      <c r="N11" s="215">
        <v>0</v>
      </c>
      <c r="O11" s="467" t="s">
        <v>187</v>
      </c>
      <c r="P11" s="467" t="s">
        <v>188</v>
      </c>
      <c r="Q11" s="471" t="s">
        <v>189</v>
      </c>
      <c r="R11" s="467" t="s">
        <v>190</v>
      </c>
      <c r="S11" s="471" t="s">
        <v>187</v>
      </c>
      <c r="T11" s="471" t="s">
        <v>191</v>
      </c>
      <c r="U11" s="471" t="s">
        <v>192</v>
      </c>
      <c r="V11" s="201"/>
      <c r="W11" s="471" t="s">
        <v>193</v>
      </c>
      <c r="X11" s="471" t="s">
        <v>194</v>
      </c>
      <c r="Y11" s="471" t="s">
        <v>195</v>
      </c>
      <c r="Z11" s="474">
        <v>1053</v>
      </c>
      <c r="AC11" s="202"/>
      <c r="AD11" s="202"/>
      <c r="AE11" s="203"/>
      <c r="AF11" s="203"/>
      <c r="AG11" s="203"/>
      <c r="AH11" s="202"/>
      <c r="AI11" s="203"/>
      <c r="AJ11" s="203"/>
      <c r="AK11" s="203"/>
    </row>
    <row r="12" spans="1:37" ht="21" customHeight="1">
      <c r="A12" s="486"/>
      <c r="B12" s="465"/>
      <c r="C12" s="465"/>
      <c r="D12" s="204" t="s">
        <v>196</v>
      </c>
      <c r="E12" s="206">
        <v>155000000</v>
      </c>
      <c r="F12" s="206"/>
      <c r="G12" s="205">
        <v>155000000</v>
      </c>
      <c r="H12" s="205"/>
      <c r="I12" s="205"/>
      <c r="J12" s="205">
        <v>24234500</v>
      </c>
      <c r="K12" s="205">
        <v>29234500</v>
      </c>
      <c r="L12" s="205">
        <v>29234500</v>
      </c>
      <c r="M12" s="206">
        <v>0</v>
      </c>
      <c r="N12" s="206">
        <v>0</v>
      </c>
      <c r="O12" s="468"/>
      <c r="P12" s="468"/>
      <c r="Q12" s="472"/>
      <c r="R12" s="468"/>
      <c r="S12" s="472"/>
      <c r="T12" s="472"/>
      <c r="U12" s="472"/>
      <c r="V12" s="207"/>
      <c r="W12" s="472"/>
      <c r="X12" s="472"/>
      <c r="Y12" s="472"/>
      <c r="Z12" s="472"/>
      <c r="AC12" s="202"/>
      <c r="AD12" s="202"/>
      <c r="AE12" s="203"/>
      <c r="AF12" s="203"/>
      <c r="AG12" s="203"/>
      <c r="AH12" s="202"/>
      <c r="AI12" s="203"/>
      <c r="AJ12" s="203"/>
      <c r="AK12" s="203"/>
    </row>
    <row r="13" spans="1:37" ht="21" customHeight="1">
      <c r="A13" s="486"/>
      <c r="B13" s="465"/>
      <c r="C13" s="465"/>
      <c r="D13" s="204" t="s">
        <v>197</v>
      </c>
      <c r="E13" s="215">
        <v>0.4</v>
      </c>
      <c r="F13" s="215"/>
      <c r="G13" s="216">
        <v>0.4</v>
      </c>
      <c r="H13" s="216"/>
      <c r="I13" s="216"/>
      <c r="J13" s="216">
        <v>0.35</v>
      </c>
      <c r="K13" s="216">
        <v>0.4</v>
      </c>
      <c r="L13" s="216">
        <v>0.4</v>
      </c>
      <c r="M13" s="215">
        <v>0</v>
      </c>
      <c r="N13" s="215">
        <v>0</v>
      </c>
      <c r="O13" s="468"/>
      <c r="P13" s="468"/>
      <c r="Q13" s="472"/>
      <c r="R13" s="468"/>
      <c r="S13" s="472"/>
      <c r="T13" s="472"/>
      <c r="U13" s="472"/>
      <c r="V13" s="207"/>
      <c r="W13" s="472"/>
      <c r="X13" s="472"/>
      <c r="Y13" s="472"/>
      <c r="Z13" s="472"/>
      <c r="AC13" s="202"/>
      <c r="AD13" s="202"/>
      <c r="AE13" s="203"/>
      <c r="AF13" s="203"/>
      <c r="AG13" s="203"/>
      <c r="AH13" s="202"/>
      <c r="AI13" s="203"/>
      <c r="AJ13" s="203"/>
      <c r="AK13" s="203"/>
    </row>
    <row r="14" spans="1:37" ht="21" customHeight="1" thickBot="1">
      <c r="A14" s="487"/>
      <c r="B14" s="466"/>
      <c r="C14" s="466"/>
      <c r="D14" s="210" t="s">
        <v>198</v>
      </c>
      <c r="E14" s="212">
        <v>28339305</v>
      </c>
      <c r="F14" s="212"/>
      <c r="G14" s="211">
        <v>80302963</v>
      </c>
      <c r="H14" s="211"/>
      <c r="I14" s="211"/>
      <c r="J14" s="211">
        <v>28164383</v>
      </c>
      <c r="K14" s="211">
        <v>43482963</v>
      </c>
      <c r="L14" s="211">
        <v>43482963</v>
      </c>
      <c r="M14" s="212">
        <v>0</v>
      </c>
      <c r="N14" s="212">
        <v>0</v>
      </c>
      <c r="O14" s="469"/>
      <c r="P14" s="469"/>
      <c r="Q14" s="473"/>
      <c r="R14" s="469"/>
      <c r="S14" s="473"/>
      <c r="T14" s="473"/>
      <c r="U14" s="473"/>
      <c r="V14" s="213"/>
      <c r="W14" s="473"/>
      <c r="X14" s="473"/>
      <c r="Y14" s="473"/>
      <c r="Z14" s="473"/>
      <c r="AC14" s="202"/>
      <c r="AD14" s="202"/>
      <c r="AE14" s="203"/>
      <c r="AF14" s="203"/>
      <c r="AG14" s="203"/>
      <c r="AH14" s="202"/>
      <c r="AI14" s="203"/>
      <c r="AJ14" s="203"/>
      <c r="AK14" s="203"/>
    </row>
    <row r="15" spans="1:37" ht="21" customHeight="1">
      <c r="A15" s="461">
        <v>3</v>
      </c>
      <c r="B15" s="484" t="s">
        <v>92</v>
      </c>
      <c r="C15" s="464" t="s">
        <v>185</v>
      </c>
      <c r="D15" s="214" t="s">
        <v>186</v>
      </c>
      <c r="E15" s="215">
        <v>10</v>
      </c>
      <c r="F15" s="215"/>
      <c r="G15" s="216">
        <v>10</v>
      </c>
      <c r="H15" s="216"/>
      <c r="I15" s="216"/>
      <c r="J15" s="216">
        <v>3</v>
      </c>
      <c r="K15" s="216">
        <v>7</v>
      </c>
      <c r="L15" s="216"/>
      <c r="M15" s="215">
        <v>0</v>
      </c>
      <c r="N15" s="215">
        <v>0</v>
      </c>
      <c r="O15" s="467" t="s">
        <v>187</v>
      </c>
      <c r="P15" s="467" t="s">
        <v>188</v>
      </c>
      <c r="Q15" s="471" t="s">
        <v>189</v>
      </c>
      <c r="R15" s="467" t="s">
        <v>190</v>
      </c>
      <c r="S15" s="471" t="s">
        <v>187</v>
      </c>
      <c r="T15" s="471" t="s">
        <v>191</v>
      </c>
      <c r="U15" s="471" t="s">
        <v>192</v>
      </c>
      <c r="V15" s="201"/>
      <c r="W15" s="471" t="s">
        <v>193</v>
      </c>
      <c r="X15" s="471" t="s">
        <v>194</v>
      </c>
      <c r="Y15" s="471" t="s">
        <v>195</v>
      </c>
      <c r="Z15" s="474">
        <v>1053</v>
      </c>
      <c r="AC15" s="202"/>
      <c r="AD15" s="202"/>
      <c r="AE15" s="203"/>
      <c r="AF15" s="203"/>
      <c r="AG15" s="203"/>
      <c r="AH15" s="202"/>
      <c r="AI15" s="203"/>
      <c r="AJ15" s="203"/>
      <c r="AK15" s="203"/>
    </row>
    <row r="16" spans="1:37" ht="21" customHeight="1">
      <c r="A16" s="462"/>
      <c r="B16" s="465"/>
      <c r="C16" s="465"/>
      <c r="D16" s="204" t="s">
        <v>196</v>
      </c>
      <c r="E16" s="206">
        <v>30000000</v>
      </c>
      <c r="F16" s="206"/>
      <c r="G16" s="205">
        <v>30000000</v>
      </c>
      <c r="H16" s="205"/>
      <c r="I16" s="205"/>
      <c r="J16" s="205">
        <v>0</v>
      </c>
      <c r="K16" s="205">
        <v>0</v>
      </c>
      <c r="L16" s="205"/>
      <c r="M16" s="206">
        <v>0</v>
      </c>
      <c r="N16" s="206">
        <v>0</v>
      </c>
      <c r="O16" s="468"/>
      <c r="P16" s="468"/>
      <c r="Q16" s="472"/>
      <c r="R16" s="468"/>
      <c r="S16" s="472"/>
      <c r="T16" s="472"/>
      <c r="U16" s="472"/>
      <c r="V16" s="207"/>
      <c r="W16" s="472"/>
      <c r="X16" s="472"/>
      <c r="Y16" s="472"/>
      <c r="Z16" s="472"/>
      <c r="AC16" s="202"/>
      <c r="AD16" s="202"/>
      <c r="AE16" s="203"/>
      <c r="AF16" s="203"/>
      <c r="AG16" s="203"/>
      <c r="AH16" s="202"/>
      <c r="AI16" s="203"/>
      <c r="AJ16" s="203"/>
      <c r="AK16" s="203"/>
    </row>
    <row r="17" spans="1:37" ht="21" customHeight="1">
      <c r="A17" s="462"/>
      <c r="B17" s="465"/>
      <c r="C17" s="465"/>
      <c r="D17" s="204" t="s">
        <v>197</v>
      </c>
      <c r="E17" s="215">
        <v>0</v>
      </c>
      <c r="F17" s="215"/>
      <c r="G17" s="216">
        <v>0</v>
      </c>
      <c r="H17" s="216"/>
      <c r="I17" s="216"/>
      <c r="J17" s="216">
        <v>0</v>
      </c>
      <c r="K17" s="216">
        <v>0</v>
      </c>
      <c r="L17" s="216"/>
      <c r="M17" s="215">
        <v>0</v>
      </c>
      <c r="N17" s="215">
        <v>0</v>
      </c>
      <c r="O17" s="468"/>
      <c r="P17" s="468"/>
      <c r="Q17" s="472"/>
      <c r="R17" s="468"/>
      <c r="S17" s="472"/>
      <c r="T17" s="472"/>
      <c r="U17" s="472"/>
      <c r="V17" s="207"/>
      <c r="W17" s="472"/>
      <c r="X17" s="472"/>
      <c r="Y17" s="472"/>
      <c r="Z17" s="472"/>
      <c r="AC17" s="202"/>
      <c r="AD17" s="202"/>
      <c r="AE17" s="203"/>
      <c r="AF17" s="203"/>
      <c r="AG17" s="203"/>
      <c r="AH17" s="202"/>
      <c r="AI17" s="203"/>
      <c r="AJ17" s="203"/>
      <c r="AK17" s="203"/>
    </row>
    <row r="18" spans="1:37" ht="21" customHeight="1" thickBot="1">
      <c r="A18" s="463"/>
      <c r="B18" s="466"/>
      <c r="C18" s="466"/>
      <c r="D18" s="210" t="s">
        <v>198</v>
      </c>
      <c r="E18" s="212">
        <v>40300517</v>
      </c>
      <c r="F18" s="212"/>
      <c r="G18" s="211">
        <v>21511408</v>
      </c>
      <c r="H18" s="211"/>
      <c r="I18" s="211"/>
      <c r="J18" s="211">
        <v>0</v>
      </c>
      <c r="K18" s="211">
        <v>2394482</v>
      </c>
      <c r="L18" s="211"/>
      <c r="M18" s="212">
        <v>0</v>
      </c>
      <c r="N18" s="212">
        <v>0</v>
      </c>
      <c r="O18" s="469"/>
      <c r="P18" s="469"/>
      <c r="Q18" s="473"/>
      <c r="R18" s="469"/>
      <c r="S18" s="473"/>
      <c r="T18" s="473"/>
      <c r="U18" s="473"/>
      <c r="V18" s="213"/>
      <c r="W18" s="473"/>
      <c r="X18" s="473"/>
      <c r="Y18" s="473"/>
      <c r="Z18" s="473"/>
      <c r="AC18" s="202"/>
      <c r="AD18" s="202"/>
      <c r="AE18" s="203"/>
      <c r="AF18" s="203"/>
      <c r="AG18" s="203"/>
      <c r="AH18" s="202"/>
      <c r="AI18" s="203"/>
      <c r="AJ18" s="203"/>
      <c r="AK18" s="203"/>
    </row>
    <row r="19" spans="1:37" ht="21" customHeight="1">
      <c r="A19" s="460">
        <v>4</v>
      </c>
      <c r="B19" s="461" t="s">
        <v>93</v>
      </c>
      <c r="C19" s="464" t="s">
        <v>185</v>
      </c>
      <c r="D19" s="214" t="s">
        <v>186</v>
      </c>
      <c r="E19" s="215">
        <v>4</v>
      </c>
      <c r="F19" s="215"/>
      <c r="G19" s="216">
        <v>4</v>
      </c>
      <c r="H19" s="216"/>
      <c r="I19" s="216"/>
      <c r="J19" s="216">
        <v>1</v>
      </c>
      <c r="K19" s="216">
        <v>2</v>
      </c>
      <c r="L19" s="216"/>
      <c r="M19" s="215">
        <v>0</v>
      </c>
      <c r="N19" s="215">
        <v>0</v>
      </c>
      <c r="O19" s="467" t="s">
        <v>187</v>
      </c>
      <c r="P19" s="467" t="s">
        <v>188</v>
      </c>
      <c r="Q19" s="471" t="s">
        <v>189</v>
      </c>
      <c r="R19" s="467" t="s">
        <v>190</v>
      </c>
      <c r="S19" s="471" t="s">
        <v>187</v>
      </c>
      <c r="T19" s="471" t="s">
        <v>191</v>
      </c>
      <c r="U19" s="471" t="s">
        <v>192</v>
      </c>
      <c r="V19" s="201"/>
      <c r="W19" s="471" t="s">
        <v>193</v>
      </c>
      <c r="X19" s="471" t="s">
        <v>194</v>
      </c>
      <c r="Y19" s="471" t="s">
        <v>195</v>
      </c>
      <c r="Z19" s="474">
        <v>1053</v>
      </c>
      <c r="AC19" s="202"/>
      <c r="AD19" s="202"/>
      <c r="AE19" s="203"/>
      <c r="AF19" s="203"/>
      <c r="AG19" s="203"/>
      <c r="AH19" s="202"/>
      <c r="AI19" s="203"/>
      <c r="AJ19" s="203"/>
      <c r="AK19" s="203"/>
    </row>
    <row r="20" spans="1:37" ht="21" customHeight="1">
      <c r="A20" s="460"/>
      <c r="B20" s="462"/>
      <c r="C20" s="465"/>
      <c r="D20" s="204" t="s">
        <v>196</v>
      </c>
      <c r="E20" s="206">
        <v>549823000</v>
      </c>
      <c r="F20" s="206"/>
      <c r="G20" s="205">
        <v>549823000</v>
      </c>
      <c r="H20" s="206"/>
      <c r="I20" s="206"/>
      <c r="J20" s="206">
        <v>0</v>
      </c>
      <c r="K20" s="205">
        <v>162213500</v>
      </c>
      <c r="L20" s="205"/>
      <c r="M20" s="206">
        <v>0</v>
      </c>
      <c r="N20" s="206">
        <v>0</v>
      </c>
      <c r="O20" s="468"/>
      <c r="P20" s="468"/>
      <c r="Q20" s="472"/>
      <c r="R20" s="468"/>
      <c r="S20" s="472"/>
      <c r="T20" s="472"/>
      <c r="U20" s="472"/>
      <c r="V20" s="207"/>
      <c r="W20" s="472"/>
      <c r="X20" s="472"/>
      <c r="Y20" s="472"/>
      <c r="Z20" s="472"/>
      <c r="AC20" s="202"/>
      <c r="AD20" s="202"/>
      <c r="AE20" s="203"/>
      <c r="AF20" s="203"/>
      <c r="AG20" s="203"/>
      <c r="AH20" s="202"/>
      <c r="AI20" s="203"/>
      <c r="AJ20" s="203"/>
      <c r="AK20" s="203"/>
    </row>
    <row r="21" spans="1:37" ht="21" customHeight="1">
      <c r="A21" s="460"/>
      <c r="B21" s="462"/>
      <c r="C21" s="465"/>
      <c r="D21" s="204" t="s">
        <v>197</v>
      </c>
      <c r="E21" s="215">
        <v>0</v>
      </c>
      <c r="F21" s="215"/>
      <c r="G21" s="216">
        <v>0</v>
      </c>
      <c r="H21" s="215"/>
      <c r="I21" s="215"/>
      <c r="J21" s="215">
        <v>0</v>
      </c>
      <c r="K21" s="216">
        <v>0</v>
      </c>
      <c r="L21" s="216"/>
      <c r="M21" s="215">
        <v>0</v>
      </c>
      <c r="N21" s="215">
        <v>0</v>
      </c>
      <c r="O21" s="468"/>
      <c r="P21" s="468"/>
      <c r="Q21" s="472"/>
      <c r="R21" s="468"/>
      <c r="S21" s="472"/>
      <c r="T21" s="472"/>
      <c r="U21" s="472"/>
      <c r="V21" s="207"/>
      <c r="W21" s="472"/>
      <c r="X21" s="472"/>
      <c r="Y21" s="472"/>
      <c r="Z21" s="472"/>
      <c r="AC21" s="202"/>
      <c r="AD21" s="202"/>
      <c r="AE21" s="203"/>
      <c r="AF21" s="203"/>
      <c r="AG21" s="203"/>
      <c r="AH21" s="202"/>
      <c r="AI21" s="203"/>
      <c r="AJ21" s="203"/>
      <c r="AK21" s="203"/>
    </row>
    <row r="22" spans="1:37" ht="21" customHeight="1" thickBot="1">
      <c r="A22" s="460"/>
      <c r="B22" s="463"/>
      <c r="C22" s="466"/>
      <c r="D22" s="210" t="s">
        <v>198</v>
      </c>
      <c r="E22" s="212">
        <v>96683188</v>
      </c>
      <c r="F22" s="212"/>
      <c r="G22" s="211">
        <v>115472095</v>
      </c>
      <c r="H22" s="212"/>
      <c r="I22" s="212"/>
      <c r="J22" s="212">
        <v>32300514</v>
      </c>
      <c r="K22" s="211">
        <v>100315354</v>
      </c>
      <c r="L22" s="211"/>
      <c r="M22" s="212">
        <v>0</v>
      </c>
      <c r="N22" s="212">
        <v>0</v>
      </c>
      <c r="O22" s="469"/>
      <c r="P22" s="469"/>
      <c r="Q22" s="473"/>
      <c r="R22" s="469"/>
      <c r="S22" s="473"/>
      <c r="T22" s="473"/>
      <c r="U22" s="473"/>
      <c r="V22" s="213"/>
      <c r="W22" s="473"/>
      <c r="X22" s="473"/>
      <c r="Y22" s="473"/>
      <c r="Z22" s="473"/>
      <c r="AC22" s="202"/>
      <c r="AD22" s="202"/>
      <c r="AE22" s="203"/>
      <c r="AF22" s="203"/>
      <c r="AG22" s="203"/>
      <c r="AH22" s="202"/>
      <c r="AI22" s="203"/>
      <c r="AJ22" s="203"/>
      <c r="AK22" s="203"/>
    </row>
    <row r="23" spans="1:37" ht="21" customHeight="1">
      <c r="A23" s="460">
        <v>5</v>
      </c>
      <c r="B23" s="461" t="s">
        <v>94</v>
      </c>
      <c r="C23" s="464" t="s">
        <v>199</v>
      </c>
      <c r="D23" s="214" t="s">
        <v>186</v>
      </c>
      <c r="E23" s="217">
        <v>0.865</v>
      </c>
      <c r="F23" s="217"/>
      <c r="G23" s="218">
        <v>0.865</v>
      </c>
      <c r="H23" s="217"/>
      <c r="I23" s="217"/>
      <c r="J23" s="217">
        <v>0.83</v>
      </c>
      <c r="K23" s="218">
        <v>0.857</v>
      </c>
      <c r="L23" s="218"/>
      <c r="M23" s="217">
        <v>0</v>
      </c>
      <c r="N23" s="217">
        <v>0</v>
      </c>
      <c r="O23" s="467" t="s">
        <v>187</v>
      </c>
      <c r="P23" s="467" t="s">
        <v>188</v>
      </c>
      <c r="Q23" s="471" t="s">
        <v>189</v>
      </c>
      <c r="R23" s="467" t="s">
        <v>190</v>
      </c>
      <c r="S23" s="471" t="s">
        <v>187</v>
      </c>
      <c r="T23" s="471" t="s">
        <v>191</v>
      </c>
      <c r="U23" s="471" t="s">
        <v>192</v>
      </c>
      <c r="V23" s="201"/>
      <c r="W23" s="471" t="s">
        <v>193</v>
      </c>
      <c r="X23" s="471" t="s">
        <v>194</v>
      </c>
      <c r="Y23" s="471" t="s">
        <v>195</v>
      </c>
      <c r="Z23" s="474">
        <v>1053</v>
      </c>
      <c r="AC23" s="202"/>
      <c r="AD23" s="202"/>
      <c r="AE23" s="203"/>
      <c r="AF23" s="203"/>
      <c r="AG23" s="203"/>
      <c r="AH23" s="202"/>
      <c r="AI23" s="203"/>
      <c r="AJ23" s="203"/>
      <c r="AK23" s="203"/>
    </row>
    <row r="24" spans="1:37" ht="21" customHeight="1">
      <c r="A24" s="460"/>
      <c r="B24" s="462"/>
      <c r="C24" s="465"/>
      <c r="D24" s="204" t="s">
        <v>196</v>
      </c>
      <c r="E24" s="206">
        <v>522000000</v>
      </c>
      <c r="F24" s="206"/>
      <c r="G24" s="205">
        <v>522000000</v>
      </c>
      <c r="H24" s="206"/>
      <c r="I24" s="206"/>
      <c r="J24" s="206">
        <v>497183000</v>
      </c>
      <c r="K24" s="205">
        <v>521417500</v>
      </c>
      <c r="L24" s="205"/>
      <c r="M24" s="206">
        <v>0</v>
      </c>
      <c r="N24" s="206">
        <v>0</v>
      </c>
      <c r="O24" s="468"/>
      <c r="P24" s="468"/>
      <c r="Q24" s="472"/>
      <c r="R24" s="468"/>
      <c r="S24" s="472"/>
      <c r="T24" s="472"/>
      <c r="U24" s="472"/>
      <c r="V24" s="207"/>
      <c r="W24" s="472"/>
      <c r="X24" s="472"/>
      <c r="Y24" s="472"/>
      <c r="Z24" s="472"/>
      <c r="AC24" s="202"/>
      <c r="AD24" s="202"/>
      <c r="AE24" s="203"/>
      <c r="AF24" s="203"/>
      <c r="AG24" s="203"/>
      <c r="AH24" s="202"/>
      <c r="AI24" s="203"/>
      <c r="AJ24" s="203"/>
      <c r="AK24" s="203"/>
    </row>
    <row r="25" spans="1:37" ht="21" customHeight="1">
      <c r="A25" s="460"/>
      <c r="B25" s="462"/>
      <c r="C25" s="465"/>
      <c r="D25" s="204" t="s">
        <v>197</v>
      </c>
      <c r="E25" s="209">
        <v>0</v>
      </c>
      <c r="F25" s="209"/>
      <c r="G25" s="208">
        <v>0</v>
      </c>
      <c r="H25" s="209"/>
      <c r="I25" s="209"/>
      <c r="J25" s="209">
        <v>0</v>
      </c>
      <c r="K25" s="208">
        <v>0</v>
      </c>
      <c r="L25" s="208"/>
      <c r="M25" s="209">
        <v>0</v>
      </c>
      <c r="N25" s="209">
        <v>0</v>
      </c>
      <c r="O25" s="468"/>
      <c r="P25" s="468"/>
      <c r="Q25" s="472"/>
      <c r="R25" s="468"/>
      <c r="S25" s="472"/>
      <c r="T25" s="472"/>
      <c r="U25" s="472"/>
      <c r="V25" s="207"/>
      <c r="W25" s="472"/>
      <c r="X25" s="472"/>
      <c r="Y25" s="472"/>
      <c r="Z25" s="472"/>
      <c r="AC25" s="202"/>
      <c r="AD25" s="202"/>
      <c r="AE25" s="203"/>
      <c r="AF25" s="203"/>
      <c r="AG25" s="203"/>
      <c r="AH25" s="202"/>
      <c r="AI25" s="203"/>
      <c r="AJ25" s="203"/>
      <c r="AK25" s="203"/>
    </row>
    <row r="26" spans="1:37" ht="21" customHeight="1" thickBot="1">
      <c r="A26" s="460"/>
      <c r="B26" s="463"/>
      <c r="C26" s="466"/>
      <c r="D26" s="210" t="s">
        <v>198</v>
      </c>
      <c r="E26" s="212">
        <v>117004537</v>
      </c>
      <c r="F26" s="212"/>
      <c r="G26" s="211">
        <v>130745383</v>
      </c>
      <c r="H26" s="212"/>
      <c r="I26" s="212"/>
      <c r="J26" s="212">
        <v>114332129</v>
      </c>
      <c r="K26" s="211">
        <v>130745382</v>
      </c>
      <c r="L26" s="211"/>
      <c r="M26" s="212">
        <v>0</v>
      </c>
      <c r="N26" s="212">
        <v>0</v>
      </c>
      <c r="O26" s="469"/>
      <c r="P26" s="469"/>
      <c r="Q26" s="473"/>
      <c r="R26" s="469"/>
      <c r="S26" s="473"/>
      <c r="T26" s="473"/>
      <c r="U26" s="473"/>
      <c r="V26" s="213"/>
      <c r="W26" s="473"/>
      <c r="X26" s="473"/>
      <c r="Y26" s="473"/>
      <c r="Z26" s="473"/>
      <c r="AC26" s="202"/>
      <c r="AD26" s="202"/>
      <c r="AE26" s="203"/>
      <c r="AF26" s="203"/>
      <c r="AG26" s="203"/>
      <c r="AH26" s="202"/>
      <c r="AI26" s="203"/>
      <c r="AJ26" s="203"/>
      <c r="AK26" s="203"/>
    </row>
    <row r="27" spans="1:37" ht="21" customHeight="1">
      <c r="A27" s="460">
        <v>6</v>
      </c>
      <c r="B27" s="461" t="s">
        <v>95</v>
      </c>
      <c r="C27" s="464" t="s">
        <v>200</v>
      </c>
      <c r="D27" s="214" t="s">
        <v>186</v>
      </c>
      <c r="E27" s="200">
        <v>0.82</v>
      </c>
      <c r="F27" s="217"/>
      <c r="G27" s="217">
        <v>0.82</v>
      </c>
      <c r="H27" s="217"/>
      <c r="I27" s="217"/>
      <c r="J27" s="217">
        <v>0.82</v>
      </c>
      <c r="K27" s="218">
        <v>0.82</v>
      </c>
      <c r="L27" s="218"/>
      <c r="M27" s="217">
        <v>0</v>
      </c>
      <c r="N27" s="217">
        <v>0</v>
      </c>
      <c r="O27" s="467" t="s">
        <v>187</v>
      </c>
      <c r="P27" s="467" t="s">
        <v>188</v>
      </c>
      <c r="Q27" s="471" t="s">
        <v>189</v>
      </c>
      <c r="R27" s="467" t="s">
        <v>190</v>
      </c>
      <c r="S27" s="471" t="s">
        <v>187</v>
      </c>
      <c r="T27" s="471" t="s">
        <v>191</v>
      </c>
      <c r="U27" s="471" t="s">
        <v>192</v>
      </c>
      <c r="V27" s="201"/>
      <c r="W27" s="471" t="s">
        <v>193</v>
      </c>
      <c r="X27" s="471" t="s">
        <v>194</v>
      </c>
      <c r="Y27" s="471" t="s">
        <v>195</v>
      </c>
      <c r="Z27" s="474">
        <v>1053</v>
      </c>
      <c r="AC27" s="202"/>
      <c r="AD27" s="202"/>
      <c r="AE27" s="203"/>
      <c r="AF27" s="203"/>
      <c r="AG27" s="203"/>
      <c r="AH27" s="202"/>
      <c r="AI27" s="203"/>
      <c r="AJ27" s="203"/>
      <c r="AK27" s="203"/>
    </row>
    <row r="28" spans="1:37" ht="21" customHeight="1">
      <c r="A28" s="460"/>
      <c r="B28" s="462"/>
      <c r="C28" s="465"/>
      <c r="D28" s="204" t="s">
        <v>196</v>
      </c>
      <c r="E28" s="206">
        <v>502000000</v>
      </c>
      <c r="F28" s="206"/>
      <c r="G28" s="206">
        <v>502000000</v>
      </c>
      <c r="H28" s="206"/>
      <c r="I28" s="206"/>
      <c r="J28" s="206">
        <v>480689000</v>
      </c>
      <c r="K28" s="205">
        <v>480689000</v>
      </c>
      <c r="L28" s="205"/>
      <c r="M28" s="206">
        <v>0</v>
      </c>
      <c r="N28" s="206">
        <v>0</v>
      </c>
      <c r="O28" s="468"/>
      <c r="P28" s="468"/>
      <c r="Q28" s="472"/>
      <c r="R28" s="468"/>
      <c r="S28" s="472"/>
      <c r="T28" s="472"/>
      <c r="U28" s="472"/>
      <c r="V28" s="207"/>
      <c r="W28" s="472"/>
      <c r="X28" s="472"/>
      <c r="Y28" s="472"/>
      <c r="Z28" s="472"/>
      <c r="AC28" s="202"/>
      <c r="AD28" s="202"/>
      <c r="AE28" s="203"/>
      <c r="AF28" s="203"/>
      <c r="AG28" s="203"/>
      <c r="AH28" s="202"/>
      <c r="AI28" s="203"/>
      <c r="AJ28" s="203"/>
      <c r="AK28" s="203"/>
    </row>
    <row r="29" spans="1:37" ht="21" customHeight="1">
      <c r="A29" s="460"/>
      <c r="B29" s="462"/>
      <c r="C29" s="465"/>
      <c r="D29" s="204" t="s">
        <v>197</v>
      </c>
      <c r="E29" s="209">
        <v>0</v>
      </c>
      <c r="F29" s="209"/>
      <c r="G29" s="209">
        <v>0</v>
      </c>
      <c r="H29" s="209"/>
      <c r="I29" s="209"/>
      <c r="J29" s="209">
        <v>0</v>
      </c>
      <c r="K29" s="208">
        <v>0</v>
      </c>
      <c r="L29" s="208"/>
      <c r="M29" s="209">
        <v>0</v>
      </c>
      <c r="N29" s="209">
        <v>0</v>
      </c>
      <c r="O29" s="468"/>
      <c r="P29" s="468"/>
      <c r="Q29" s="472"/>
      <c r="R29" s="468"/>
      <c r="S29" s="472"/>
      <c r="T29" s="472"/>
      <c r="U29" s="472"/>
      <c r="V29" s="207"/>
      <c r="W29" s="472"/>
      <c r="X29" s="472"/>
      <c r="Y29" s="472"/>
      <c r="Z29" s="472"/>
      <c r="AC29" s="202"/>
      <c r="AD29" s="202"/>
      <c r="AE29" s="203"/>
      <c r="AF29" s="203"/>
      <c r="AG29" s="203"/>
      <c r="AH29" s="202"/>
      <c r="AI29" s="203"/>
      <c r="AJ29" s="203"/>
      <c r="AK29" s="203"/>
    </row>
    <row r="30" spans="1:37" ht="21" customHeight="1" thickBot="1">
      <c r="A30" s="460"/>
      <c r="B30" s="463"/>
      <c r="C30" s="466"/>
      <c r="D30" s="210" t="s">
        <v>198</v>
      </c>
      <c r="E30" s="212">
        <v>110892918</v>
      </c>
      <c r="F30" s="212"/>
      <c r="G30" s="212">
        <v>97152272</v>
      </c>
      <c r="H30" s="212"/>
      <c r="I30" s="212"/>
      <c r="J30" s="212">
        <v>109306872</v>
      </c>
      <c r="K30" s="211">
        <v>97152272</v>
      </c>
      <c r="L30" s="211"/>
      <c r="M30" s="212">
        <v>0</v>
      </c>
      <c r="N30" s="212">
        <v>0</v>
      </c>
      <c r="O30" s="469"/>
      <c r="P30" s="469"/>
      <c r="Q30" s="473"/>
      <c r="R30" s="469"/>
      <c r="S30" s="473"/>
      <c r="T30" s="473"/>
      <c r="U30" s="473"/>
      <c r="V30" s="213"/>
      <c r="W30" s="473"/>
      <c r="X30" s="473"/>
      <c r="Y30" s="473"/>
      <c r="Z30" s="473"/>
      <c r="AC30" s="202"/>
      <c r="AD30" s="202"/>
      <c r="AE30" s="203"/>
      <c r="AF30" s="203"/>
      <c r="AG30" s="203"/>
      <c r="AH30" s="202"/>
      <c r="AI30" s="203"/>
      <c r="AJ30" s="203"/>
      <c r="AK30" s="203"/>
    </row>
    <row r="31" spans="1:84" s="228" customFormat="1" ht="23.25" thickBot="1">
      <c r="A31" s="475" t="s">
        <v>201</v>
      </c>
      <c r="B31" s="476"/>
      <c r="C31" s="477"/>
      <c r="D31" s="219" t="s">
        <v>202</v>
      </c>
      <c r="E31" s="220">
        <f>+E8+E12+E16+E20+E24+E28</f>
        <v>2289823000</v>
      </c>
      <c r="F31" s="220"/>
      <c r="G31" s="220"/>
      <c r="H31" s="220"/>
      <c r="I31" s="220"/>
      <c r="J31" s="220"/>
      <c r="K31" s="220"/>
      <c r="L31" s="220"/>
      <c r="M31" s="220"/>
      <c r="N31" s="220"/>
      <c r="O31" s="220"/>
      <c r="P31" s="220"/>
      <c r="Q31" s="220"/>
      <c r="R31" s="220"/>
      <c r="S31" s="221"/>
      <c r="T31" s="221"/>
      <c r="U31" s="221"/>
      <c r="V31" s="221"/>
      <c r="W31" s="221"/>
      <c r="X31" s="221"/>
      <c r="Y31" s="222"/>
      <c r="Z31" s="222"/>
      <c r="AA31" s="223"/>
      <c r="AB31" s="224"/>
      <c r="AC31" s="225"/>
      <c r="AD31" s="225"/>
      <c r="AE31" s="225"/>
      <c r="AF31" s="225"/>
      <c r="AG31" s="225"/>
      <c r="AH31" s="225"/>
      <c r="AI31" s="225"/>
      <c r="AJ31" s="225"/>
      <c r="AK31" s="225"/>
      <c r="AL31" s="226"/>
      <c r="AM31" s="226"/>
      <c r="AN31" s="226"/>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7"/>
      <c r="BZ31" s="227"/>
      <c r="CA31" s="227"/>
      <c r="CB31" s="227"/>
      <c r="CC31" s="227"/>
      <c r="CD31" s="227"/>
      <c r="CE31" s="227"/>
      <c r="CF31" s="227"/>
    </row>
    <row r="32" spans="1:84" s="228" customFormat="1" ht="23.25" thickBot="1">
      <c r="A32" s="478"/>
      <c r="B32" s="476"/>
      <c r="C32" s="477"/>
      <c r="D32" s="229" t="s">
        <v>203</v>
      </c>
      <c r="E32" s="220">
        <f>+E10+E14+E18+E22+E26+E30</f>
        <v>1418349969</v>
      </c>
      <c r="F32" s="220"/>
      <c r="G32" s="220"/>
      <c r="H32" s="220"/>
      <c r="I32" s="220"/>
      <c r="J32" s="220"/>
      <c r="K32" s="220"/>
      <c r="L32" s="220"/>
      <c r="M32" s="220"/>
      <c r="N32" s="220"/>
      <c r="O32" s="220"/>
      <c r="P32" s="220"/>
      <c r="Q32" s="220"/>
      <c r="R32" s="220"/>
      <c r="S32" s="221"/>
      <c r="T32" s="221"/>
      <c r="U32" s="221"/>
      <c r="V32" s="221"/>
      <c r="W32" s="221"/>
      <c r="X32" s="221"/>
      <c r="Y32" s="222"/>
      <c r="Z32" s="222"/>
      <c r="AA32" s="223"/>
      <c r="AB32" s="224"/>
      <c r="AC32" s="225"/>
      <c r="AD32" s="225"/>
      <c r="AE32" s="225"/>
      <c r="AF32" s="225"/>
      <c r="AG32" s="225"/>
      <c r="AH32" s="225"/>
      <c r="AI32" s="225"/>
      <c r="AJ32" s="225"/>
      <c r="AK32" s="225"/>
      <c r="AL32" s="226"/>
      <c r="AM32" s="226"/>
      <c r="AN32" s="226"/>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7"/>
      <c r="BZ32" s="227"/>
      <c r="CA32" s="227"/>
      <c r="CB32" s="227"/>
      <c r="CC32" s="227"/>
      <c r="CD32" s="227"/>
      <c r="CE32" s="227"/>
      <c r="CF32" s="227"/>
    </row>
    <row r="33" spans="1:84" s="228" customFormat="1" ht="23.25" thickBot="1">
      <c r="A33" s="479"/>
      <c r="B33" s="480"/>
      <c r="C33" s="481"/>
      <c r="D33" s="230" t="s">
        <v>204</v>
      </c>
      <c r="E33" s="231">
        <f>+E31+E32</f>
        <v>3708172969</v>
      </c>
      <c r="F33" s="231"/>
      <c r="G33" s="231"/>
      <c r="H33" s="231"/>
      <c r="I33" s="231"/>
      <c r="J33" s="231"/>
      <c r="K33" s="231"/>
      <c r="L33" s="231"/>
      <c r="M33" s="231"/>
      <c r="N33" s="231"/>
      <c r="O33" s="231"/>
      <c r="P33" s="231"/>
      <c r="Q33" s="231"/>
      <c r="R33" s="231"/>
      <c r="S33" s="231"/>
      <c r="T33" s="231"/>
      <c r="U33" s="231"/>
      <c r="V33" s="231"/>
      <c r="W33" s="482"/>
      <c r="X33" s="482"/>
      <c r="Y33" s="482"/>
      <c r="Z33" s="482"/>
      <c r="AA33" s="223"/>
      <c r="AB33" s="224"/>
      <c r="AC33" s="225"/>
      <c r="AD33" s="225"/>
      <c r="AE33" s="225"/>
      <c r="AF33" s="225"/>
      <c r="AG33" s="225"/>
      <c r="AH33" s="225"/>
      <c r="AI33" s="225"/>
      <c r="AJ33" s="225"/>
      <c r="AK33" s="225"/>
      <c r="AL33" s="226"/>
      <c r="AM33" s="226"/>
      <c r="AN33" s="226"/>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7"/>
      <c r="BZ33" s="227"/>
      <c r="CA33" s="227"/>
      <c r="CB33" s="227"/>
      <c r="CC33" s="227"/>
      <c r="CD33" s="227"/>
      <c r="CE33" s="227"/>
      <c r="CF33" s="227"/>
    </row>
    <row r="34" spans="1:27" ht="12.75" customHeight="1">
      <c r="A34" s="232"/>
      <c r="B34" s="232"/>
      <c r="C34" s="232"/>
      <c r="D34" s="232"/>
      <c r="E34" s="233"/>
      <c r="F34" s="233"/>
      <c r="G34" s="233"/>
      <c r="H34" s="233"/>
      <c r="I34" s="233"/>
      <c r="J34" s="233"/>
      <c r="K34" s="233"/>
      <c r="L34" s="233"/>
      <c r="M34" s="233"/>
      <c r="N34" s="233"/>
      <c r="O34" s="232"/>
      <c r="P34" s="232"/>
      <c r="Q34" s="232"/>
      <c r="R34" s="232"/>
      <c r="S34" s="232"/>
      <c r="T34" s="232"/>
      <c r="U34" s="232"/>
      <c r="V34" s="232"/>
      <c r="W34" s="232"/>
      <c r="X34" s="483"/>
      <c r="Y34" s="483"/>
      <c r="Z34" s="483"/>
      <c r="AA34" s="234"/>
    </row>
    <row r="35" spans="1:27" ht="12.75" customHeight="1">
      <c r="A35" s="232"/>
      <c r="B35" s="232"/>
      <c r="C35" s="232"/>
      <c r="D35" s="232"/>
      <c r="E35" s="233"/>
      <c r="F35" s="233"/>
      <c r="G35" s="233"/>
      <c r="H35" s="233"/>
      <c r="I35" s="233"/>
      <c r="J35" s="233"/>
      <c r="K35" s="233"/>
      <c r="L35" s="233"/>
      <c r="M35" s="233"/>
      <c r="N35" s="233"/>
      <c r="O35" s="232"/>
      <c r="P35" s="232"/>
      <c r="Q35" s="232"/>
      <c r="R35" s="232"/>
      <c r="S35" s="232"/>
      <c r="T35" s="232"/>
      <c r="U35" s="232"/>
      <c r="V35" s="232"/>
      <c r="W35" s="470" t="s">
        <v>212</v>
      </c>
      <c r="X35" s="470"/>
      <c r="Y35" s="470"/>
      <c r="Z35" s="470"/>
      <c r="AA35" s="235"/>
    </row>
    <row r="36" spans="1:26" ht="12.75" customHeight="1">
      <c r="A36" s="232"/>
      <c r="B36" s="232"/>
      <c r="C36" s="232"/>
      <c r="D36" s="232"/>
      <c r="E36" s="233"/>
      <c r="F36" s="233"/>
      <c r="G36" s="233"/>
      <c r="H36" s="233"/>
      <c r="I36" s="233"/>
      <c r="J36" s="233"/>
      <c r="K36" s="233"/>
      <c r="L36" s="233"/>
      <c r="M36" s="233"/>
      <c r="N36" s="233"/>
      <c r="O36" s="232"/>
      <c r="P36" s="232"/>
      <c r="Q36" s="232"/>
      <c r="R36" s="232"/>
      <c r="S36" s="232"/>
      <c r="T36" s="232"/>
      <c r="U36" s="232"/>
      <c r="V36" s="232"/>
      <c r="W36" s="232"/>
      <c r="X36" s="236"/>
      <c r="Y36" s="236"/>
      <c r="Z36" s="236"/>
    </row>
    <row r="37" spans="1:26" ht="12.75" customHeight="1">
      <c r="A37" s="232"/>
      <c r="B37" s="232"/>
      <c r="C37" s="232"/>
      <c r="D37" s="232"/>
      <c r="E37" s="233"/>
      <c r="F37" s="233"/>
      <c r="G37" s="233"/>
      <c r="H37" s="233"/>
      <c r="I37" s="233"/>
      <c r="J37" s="233"/>
      <c r="K37" s="233"/>
      <c r="L37" s="233"/>
      <c r="M37" s="233"/>
      <c r="N37" s="233"/>
      <c r="O37" s="232"/>
      <c r="P37" s="232"/>
      <c r="Q37" s="232"/>
      <c r="R37" s="232"/>
      <c r="S37" s="232"/>
      <c r="T37" s="232"/>
      <c r="U37" s="232"/>
      <c r="V37" s="232"/>
      <c r="W37" s="232"/>
      <c r="X37" s="236"/>
      <c r="Y37" s="236"/>
      <c r="Z37" s="236"/>
    </row>
    <row r="38" spans="1:26" ht="12.75" customHeight="1">
      <c r="A38" s="232"/>
      <c r="B38" s="232"/>
      <c r="C38" s="232"/>
      <c r="D38" s="232"/>
      <c r="E38" s="233"/>
      <c r="F38" s="233"/>
      <c r="G38" s="233"/>
      <c r="H38" s="233"/>
      <c r="I38" s="233"/>
      <c r="J38" s="233"/>
      <c r="K38" s="233"/>
      <c r="L38" s="233"/>
      <c r="M38" s="233"/>
      <c r="N38" s="233"/>
      <c r="O38" s="232"/>
      <c r="P38" s="232"/>
      <c r="Q38" s="232"/>
      <c r="R38" s="232"/>
      <c r="S38" s="232"/>
      <c r="T38" s="232"/>
      <c r="U38" s="232"/>
      <c r="V38" s="232"/>
      <c r="W38" s="232"/>
      <c r="X38" s="236"/>
      <c r="Y38" s="236"/>
      <c r="Z38" s="236"/>
    </row>
    <row r="39" spans="1:26" ht="12.75" customHeight="1">
      <c r="A39" s="232"/>
      <c r="B39" s="232"/>
      <c r="C39" s="232"/>
      <c r="D39" s="232"/>
      <c r="E39" s="233"/>
      <c r="F39" s="233"/>
      <c r="G39" s="233"/>
      <c r="H39" s="233"/>
      <c r="I39" s="233"/>
      <c r="J39" s="233"/>
      <c r="K39" s="233"/>
      <c r="L39" s="233"/>
      <c r="M39" s="233"/>
      <c r="N39" s="233"/>
      <c r="O39" s="232"/>
      <c r="P39" s="232"/>
      <c r="Q39" s="232"/>
      <c r="R39" s="232"/>
      <c r="S39" s="232"/>
      <c r="T39" s="232"/>
      <c r="U39" s="232"/>
      <c r="V39" s="232"/>
      <c r="W39" s="232"/>
      <c r="X39" s="236"/>
      <c r="Y39" s="236"/>
      <c r="Z39" s="236"/>
    </row>
  </sheetData>
  <mergeCells count="104">
    <mergeCell ref="A1:D4"/>
    <mergeCell ref="E1:Z1"/>
    <mergeCell ref="E2:Z2"/>
    <mergeCell ref="E3:F3"/>
    <mergeCell ref="G3:Z3"/>
    <mergeCell ref="E4:F4"/>
    <mergeCell ref="G4:Z4"/>
    <mergeCell ref="J5:N5"/>
    <mergeCell ref="O5:S5"/>
    <mergeCell ref="T5:Z5"/>
    <mergeCell ref="O7:O10"/>
    <mergeCell ref="P7:P10"/>
    <mergeCell ref="Q7:Q10"/>
    <mergeCell ref="R7:R10"/>
    <mergeCell ref="A5:A6"/>
    <mergeCell ref="B5:B6"/>
    <mergeCell ref="C5:C6"/>
    <mergeCell ref="D5:D6"/>
    <mergeCell ref="E5:E6"/>
    <mergeCell ref="F5:I5"/>
    <mergeCell ref="Z7:Z10"/>
    <mergeCell ref="A11:A14"/>
    <mergeCell ref="B11:B14"/>
    <mergeCell ref="C11:C14"/>
    <mergeCell ref="O11:O14"/>
    <mergeCell ref="P11:P14"/>
    <mergeCell ref="Q11:Q14"/>
    <mergeCell ref="R11:R14"/>
    <mergeCell ref="S11:S14"/>
    <mergeCell ref="T11:T14"/>
    <mergeCell ref="S7:S10"/>
    <mergeCell ref="T7:T10"/>
    <mergeCell ref="U7:U10"/>
    <mergeCell ref="W7:W10"/>
    <mergeCell ref="X7:X10"/>
    <mergeCell ref="Y7:Y10"/>
    <mergeCell ref="U11:U14"/>
    <mergeCell ref="W11:W14"/>
    <mergeCell ref="X11:X14"/>
    <mergeCell ref="Y11:Y14"/>
    <mergeCell ref="Z11:Z14"/>
    <mergeCell ref="A7:A10"/>
    <mergeCell ref="B7:B10"/>
    <mergeCell ref="C7:C10"/>
    <mergeCell ref="A15:A18"/>
    <mergeCell ref="B15:B18"/>
    <mergeCell ref="C15:C18"/>
    <mergeCell ref="O15:O18"/>
    <mergeCell ref="P15:P18"/>
    <mergeCell ref="X15:X18"/>
    <mergeCell ref="Y15:Y18"/>
    <mergeCell ref="Z15:Z18"/>
    <mergeCell ref="A19:A22"/>
    <mergeCell ref="B19:B22"/>
    <mergeCell ref="C19:C22"/>
    <mergeCell ref="O19:O22"/>
    <mergeCell ref="P19:P22"/>
    <mergeCell ref="Q19:Q22"/>
    <mergeCell ref="R19:R22"/>
    <mergeCell ref="Q15:Q18"/>
    <mergeCell ref="R15:R18"/>
    <mergeCell ref="S15:S18"/>
    <mergeCell ref="T15:T18"/>
    <mergeCell ref="U15:U18"/>
    <mergeCell ref="W15:W18"/>
    <mergeCell ref="Z19:Z22"/>
    <mergeCell ref="S19:S22"/>
    <mergeCell ref="T19:T22"/>
    <mergeCell ref="A23:A26"/>
    <mergeCell ref="B23:B26"/>
    <mergeCell ref="C23:C26"/>
    <mergeCell ref="O23:O26"/>
    <mergeCell ref="P23:P26"/>
    <mergeCell ref="Q23:Q26"/>
    <mergeCell ref="R23:R26"/>
    <mergeCell ref="S23:S26"/>
    <mergeCell ref="T23:T26"/>
    <mergeCell ref="U19:U22"/>
    <mergeCell ref="W19:W22"/>
    <mergeCell ref="X19:X22"/>
    <mergeCell ref="Y19:Y22"/>
    <mergeCell ref="U23:U26"/>
    <mergeCell ref="W23:W26"/>
    <mergeCell ref="X23:X26"/>
    <mergeCell ref="Y23:Y26"/>
    <mergeCell ref="Z23:Z26"/>
    <mergeCell ref="A27:A30"/>
    <mergeCell ref="B27:B30"/>
    <mergeCell ref="C27:C30"/>
    <mergeCell ref="O27:O30"/>
    <mergeCell ref="P27:P30"/>
    <mergeCell ref="W35:Z35"/>
    <mergeCell ref="X27:X30"/>
    <mergeCell ref="Y27:Y30"/>
    <mergeCell ref="Z27:Z30"/>
    <mergeCell ref="A31:C33"/>
    <mergeCell ref="W33:Z33"/>
    <mergeCell ref="X34:Z34"/>
    <mergeCell ref="Q27:Q30"/>
    <mergeCell ref="R27:R30"/>
    <mergeCell ref="S27:S30"/>
    <mergeCell ref="T27:T30"/>
    <mergeCell ref="U27:U30"/>
    <mergeCell ref="W27:W30"/>
  </mergeCells>
  <printOptions/>
  <pageMargins left="0.7086614173228347" right="0.7086614173228347" top="0.7480314960629921" bottom="0.7480314960629921" header="0.31496062992125984" footer="0.31496062992125984"/>
  <pageSetup horizontalDpi="600" verticalDpi="600" orientation="portrait" scale="24" r:id="rId5"/>
  <headerFooter>
    <oddFooter>&amp;C&amp;G</oddFooter>
  </headerFooter>
  <colBreaks count="1" manualBreakCount="1">
    <brk id="26" max="16383"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2017-01-05T23:23:43Z</cp:lastPrinted>
  <dcterms:created xsi:type="dcterms:W3CDTF">2010-03-25T16:40:43Z</dcterms:created>
  <dcterms:modified xsi:type="dcterms:W3CDTF">2021-06-19T03:08:35Z</dcterms:modified>
  <cp:category/>
  <cp:version/>
  <cp:contentType/>
  <cp:contentStatus/>
</cp:coreProperties>
</file>