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431"/>
  <workbookPr defaultThemeVersion="124226"/>
  <mc:AlternateContent xmlns:mc="http://schemas.openxmlformats.org/markup-compatibility/2006">
    <mc:Choice Requires="x15">
      <x15ac:absPath xmlns:x15ac="http://schemas.microsoft.com/office/spreadsheetml/2010/11/ac" url="C:\Users\yulied.penaranda\Desktop\Abril\I TRIMESTRE 2018\Para públicar\Plan de Acción I trim_2018\"/>
    </mc:Choice>
  </mc:AlternateContent>
  <bookViews>
    <workbookView xWindow="4650" yWindow="0" windowWidth="24000" windowHeight="9510" tabRatio="373" firstSheet="2" activeTab="2"/>
  </bookViews>
  <sheets>
    <sheet name="GESTIÓN" sheetId="5" r:id="rId1"/>
    <sheet name="INVERSIÓN" sheetId="6" r:id="rId2"/>
    <sheet name="ACTIVIDADES " sheetId="15" r:id="rId3"/>
    <sheet name="TERRITORIALIZACIÓN" sheetId="17" r:id="rId4"/>
  </sheets>
  <externalReferences>
    <externalReference r:id="rId5"/>
  </externalReferences>
  <definedNames>
    <definedName name="_xlnm.Print_Area" localSheetId="2">'ACTIVIDADES '!$A$1:$V$68</definedName>
    <definedName name="_xlnm.Print_Area" localSheetId="0">GESTIÓN!$A$1:$AW$15</definedName>
    <definedName name="_xlnm.Print_Area" localSheetId="1">INVERSIÓN!$A$1:$AU$48</definedName>
    <definedName name="CONDICION_POBLACIONAL">[1]Variables!$C$1:$C$24</definedName>
    <definedName name="GRUPO_ETAREO">[1]Variables!$A$1:$A$8</definedName>
    <definedName name="GRUPO_ETAREOS" localSheetId="2">#REF!</definedName>
    <definedName name="GRUPO_ETAREOS">#REF!</definedName>
    <definedName name="GRUPO_ETARIO" localSheetId="2">#REF!</definedName>
    <definedName name="GRUPO_ETARIO">#REF!</definedName>
    <definedName name="GRUPO_ETNICO" localSheetId="2">#REF!</definedName>
    <definedName name="GRUPO_ETNICO">#REF!</definedName>
    <definedName name="GRUPOETNICO">#REF!</definedName>
    <definedName name="GRUPOS_ETNICOS">[1]Variables!$H$1:$H$8</definedName>
    <definedName name="LOCALIDAD" localSheetId="2">#REF!</definedName>
    <definedName name="LOCALIDAD">#REF!</definedName>
    <definedName name="LOCALIZACION" localSheetId="2">#REF!</definedName>
    <definedName name="LOCALIZACION">#REF!</definedName>
  </definedNames>
  <calcPr calcId="171027"/>
</workbook>
</file>

<file path=xl/calcChain.xml><?xml version="1.0" encoding="utf-8"?>
<calcChain xmlns="http://schemas.openxmlformats.org/spreadsheetml/2006/main">
  <c r="AW40" i="6" l="1"/>
  <c r="M46" i="6" l="1"/>
  <c r="M45" i="6"/>
  <c r="M47" i="6" s="1"/>
  <c r="M44" i="6"/>
  <c r="M43" i="6"/>
  <c r="M38" i="6"/>
  <c r="M37" i="6"/>
  <c r="M32" i="6"/>
  <c r="M31" i="6"/>
  <c r="M26" i="6"/>
  <c r="M25" i="6"/>
  <c r="M20" i="6"/>
  <c r="M19" i="6"/>
  <c r="M14" i="6"/>
  <c r="M13" i="6"/>
  <c r="I46" i="6" l="1"/>
  <c r="I45" i="6"/>
  <c r="I47" i="6" s="1"/>
  <c r="I44" i="6"/>
  <c r="I43" i="6"/>
  <c r="I38" i="6"/>
  <c r="I37" i="6"/>
  <c r="I32" i="6"/>
  <c r="I31" i="6"/>
  <c r="I26" i="6"/>
  <c r="I25" i="6"/>
  <c r="I20" i="6"/>
  <c r="I19" i="6"/>
  <c r="I14" i="6"/>
  <c r="I13" i="6"/>
  <c r="AO40" i="6" l="1"/>
  <c r="AK45" i="6"/>
  <c r="AP9" i="6" l="1"/>
  <c r="AK13" i="6"/>
  <c r="AR14" i="5" l="1"/>
  <c r="AQ14" i="5"/>
  <c r="AP39" i="6" l="1"/>
  <c r="AO39" i="6" l="1"/>
  <c r="AP33" i="6" l="1"/>
  <c r="AO33" i="6"/>
  <c r="AP27" i="6" l="1"/>
  <c r="AO27" i="6"/>
  <c r="AP21" i="6" l="1"/>
  <c r="AO21" i="6"/>
  <c r="AO34" i="6" l="1"/>
  <c r="AO28" i="6"/>
  <c r="AO22" i="6"/>
  <c r="AO10" i="6"/>
  <c r="AK14" i="6" l="1"/>
  <c r="AK31" i="6"/>
  <c r="AK32" i="6"/>
  <c r="AK46" i="6" l="1"/>
  <c r="AK47" i="6" s="1"/>
  <c r="AP15" i="6"/>
  <c r="AO16" i="6"/>
  <c r="AK20" i="6" l="1"/>
  <c r="AK19" i="6"/>
  <c r="S43" i="6" l="1"/>
  <c r="S42" i="6"/>
  <c r="S44" i="6" s="1"/>
  <c r="S38" i="6"/>
  <c r="S37" i="6"/>
  <c r="S31" i="6"/>
  <c r="S30" i="6"/>
  <c r="S32" i="6" s="1"/>
  <c r="S26" i="6"/>
  <c r="S25" i="6"/>
  <c r="S20" i="6"/>
  <c r="S19" i="6"/>
  <c r="AO15" i="6" s="1"/>
  <c r="S13" i="6"/>
  <c r="AO9" i="6" s="1"/>
  <c r="S12" i="6"/>
  <c r="S14" i="6" s="1"/>
  <c r="R46" i="6"/>
  <c r="R45" i="6"/>
  <c r="R44" i="6"/>
  <c r="R43" i="6"/>
  <c r="R38" i="6"/>
  <c r="R37" i="6"/>
  <c r="R32" i="6"/>
  <c r="R31" i="6"/>
  <c r="R26" i="6"/>
  <c r="R25" i="6"/>
  <c r="R20" i="6"/>
  <c r="R19" i="6"/>
  <c r="R14" i="6"/>
  <c r="R13" i="6"/>
  <c r="T20" i="6"/>
  <c r="T12" i="6"/>
  <c r="T14" i="6" s="1"/>
  <c r="T42" i="6"/>
  <c r="T46" i="6" s="1"/>
  <c r="S9" i="15"/>
  <c r="S46" i="6"/>
  <c r="U46" i="6"/>
  <c r="V46" i="6"/>
  <c r="W46" i="6"/>
  <c r="X46" i="6"/>
  <c r="X47" i="6" s="1"/>
  <c r="Y46" i="6"/>
  <c r="Z46" i="6"/>
  <c r="Z47" i="6" s="1"/>
  <c r="AA46" i="6"/>
  <c r="AB46" i="6"/>
  <c r="AC46" i="6"/>
  <c r="AD46" i="6"/>
  <c r="AE46" i="6"/>
  <c r="AF46" i="6"/>
  <c r="AG46" i="6"/>
  <c r="AH46" i="6"/>
  <c r="AI46" i="6"/>
  <c r="AJ46" i="6"/>
  <c r="AJ47" i="6" s="1"/>
  <c r="Q28" i="6"/>
  <c r="Q45" i="6"/>
  <c r="P46" i="6"/>
  <c r="Q46" i="6"/>
  <c r="P45" i="6"/>
  <c r="S45" i="6"/>
  <c r="T45" i="6"/>
  <c r="U45" i="6"/>
  <c r="U47" i="6" s="1"/>
  <c r="V45" i="6"/>
  <c r="V47" i="6" s="1"/>
  <c r="W45" i="6"/>
  <c r="X45" i="6"/>
  <c r="Y45" i="6"/>
  <c r="Y47" i="6"/>
  <c r="Z45" i="6"/>
  <c r="AA45" i="6"/>
  <c r="AB45" i="6"/>
  <c r="AB47" i="6"/>
  <c r="AC45" i="6"/>
  <c r="AC47" i="6" s="1"/>
  <c r="AD45" i="6"/>
  <c r="AD47" i="6" s="1"/>
  <c r="AE45" i="6"/>
  <c r="AF45" i="6"/>
  <c r="AG45" i="6"/>
  <c r="AH45" i="6"/>
  <c r="AH47" i="6" s="1"/>
  <c r="AI45" i="6"/>
  <c r="AJ45" i="6"/>
  <c r="H22" i="6"/>
  <c r="AP22" i="6" s="1"/>
  <c r="O46" i="6"/>
  <c r="O45" i="6"/>
  <c r="O47" i="6" s="1"/>
  <c r="S8" i="15"/>
  <c r="S10" i="15"/>
  <c r="S11" i="15"/>
  <c r="S12" i="15"/>
  <c r="S13" i="15"/>
  <c r="S14" i="15"/>
  <c r="S15" i="15"/>
  <c r="S16" i="15"/>
  <c r="S17" i="15"/>
  <c r="S18" i="15"/>
  <c r="S19" i="15"/>
  <c r="S20" i="15"/>
  <c r="S21" i="15"/>
  <c r="S22" i="15"/>
  <c r="S23" i="15"/>
  <c r="S24" i="15"/>
  <c r="S25" i="15"/>
  <c r="S26" i="15"/>
  <c r="S27" i="15"/>
  <c r="S28" i="15"/>
  <c r="S29" i="15"/>
  <c r="S30" i="15"/>
  <c r="S31" i="15"/>
  <c r="S32" i="15"/>
  <c r="S33" i="15"/>
  <c r="S34" i="15"/>
  <c r="S35" i="15"/>
  <c r="S36" i="15"/>
  <c r="S37" i="15"/>
  <c r="S38" i="15"/>
  <c r="S39" i="15"/>
  <c r="S40" i="15"/>
  <c r="S41" i="15"/>
  <c r="S42" i="15"/>
  <c r="S43" i="15"/>
  <c r="S44" i="15"/>
  <c r="S45" i="15"/>
  <c r="S46" i="15"/>
  <c r="S47" i="15"/>
  <c r="S48" i="15"/>
  <c r="S49" i="15"/>
  <c r="S50" i="15"/>
  <c r="S51" i="15"/>
  <c r="S52" i="15"/>
  <c r="S53" i="15"/>
  <c r="S54" i="15"/>
  <c r="S55" i="15"/>
  <c r="S56" i="15"/>
  <c r="S57" i="15"/>
  <c r="S58" i="15"/>
  <c r="S59" i="15"/>
  <c r="S60" i="15"/>
  <c r="S61" i="15"/>
  <c r="S62" i="15"/>
  <c r="S63" i="15"/>
  <c r="S64" i="15"/>
  <c r="S65" i="15"/>
  <c r="T66" i="15"/>
  <c r="U66" i="15"/>
  <c r="L46" i="6"/>
  <c r="L45" i="6"/>
  <c r="L44" i="6"/>
  <c r="L43" i="6"/>
  <c r="L38" i="6"/>
  <c r="L37" i="6"/>
  <c r="L32" i="6"/>
  <c r="L31" i="6"/>
  <c r="L26" i="6"/>
  <c r="L25" i="6"/>
  <c r="L20" i="6"/>
  <c r="L19" i="6"/>
  <c r="L14" i="6"/>
  <c r="L13" i="6"/>
  <c r="J13" i="6"/>
  <c r="K34" i="6"/>
  <c r="K38" i="6" s="1"/>
  <c r="K28" i="6"/>
  <c r="H28" i="6" s="1"/>
  <c r="AP28" i="6" s="1"/>
  <c r="K16" i="6"/>
  <c r="H16" i="6" s="1"/>
  <c r="K10" i="6"/>
  <c r="K14" i="6" s="1"/>
  <c r="K46" i="6"/>
  <c r="K31" i="6"/>
  <c r="K26" i="6"/>
  <c r="K25" i="6"/>
  <c r="K20" i="6"/>
  <c r="K19" i="6"/>
  <c r="K13" i="6"/>
  <c r="K43" i="6"/>
  <c r="K37" i="6"/>
  <c r="K40" i="6"/>
  <c r="K44" i="6" s="1"/>
  <c r="J45" i="6"/>
  <c r="N45" i="6"/>
  <c r="J46" i="6"/>
  <c r="N46" i="6"/>
  <c r="H46" i="6"/>
  <c r="J43" i="6"/>
  <c r="T43" i="6"/>
  <c r="Z43" i="6"/>
  <c r="AF43" i="6"/>
  <c r="J44" i="6"/>
  <c r="Z44" i="6"/>
  <c r="AF44" i="6"/>
  <c r="H43" i="6"/>
  <c r="J37" i="6"/>
  <c r="T37" i="6"/>
  <c r="Z37" i="6"/>
  <c r="AF37" i="6"/>
  <c r="J38" i="6"/>
  <c r="T38" i="6"/>
  <c r="Z38" i="6"/>
  <c r="AF38" i="6"/>
  <c r="H37" i="6"/>
  <c r="J31" i="6"/>
  <c r="T31" i="6"/>
  <c r="Z31" i="6"/>
  <c r="AF31" i="6"/>
  <c r="J32" i="6"/>
  <c r="T32" i="6"/>
  <c r="Z32" i="6"/>
  <c r="AF32" i="6"/>
  <c r="H31" i="6"/>
  <c r="J25" i="6"/>
  <c r="T25" i="6"/>
  <c r="Z25" i="6"/>
  <c r="AF25" i="6"/>
  <c r="J26" i="6"/>
  <c r="T26" i="6"/>
  <c r="Z26" i="6"/>
  <c r="AF26" i="6"/>
  <c r="H25" i="6"/>
  <c r="J20" i="6"/>
  <c r="Z20" i="6"/>
  <c r="AF20" i="6"/>
  <c r="J19" i="6"/>
  <c r="T19" i="6"/>
  <c r="Z19" i="6"/>
  <c r="AF19" i="6"/>
  <c r="H19" i="6"/>
  <c r="Z14" i="6"/>
  <c r="J14" i="6"/>
  <c r="T13" i="6"/>
  <c r="Z13" i="6"/>
  <c r="H13" i="6"/>
  <c r="H26" i="6"/>
  <c r="L47" i="6"/>
  <c r="AG47" i="6" l="1"/>
  <c r="K32" i="6"/>
  <c r="J47" i="6"/>
  <c r="H34" i="6"/>
  <c r="W47" i="6"/>
  <c r="R47" i="6"/>
  <c r="N47" i="6"/>
  <c r="S47" i="6"/>
  <c r="Q47" i="6"/>
  <c r="AF47" i="6"/>
  <c r="AE47" i="6"/>
  <c r="H10" i="6"/>
  <c r="AP10" i="6" s="1"/>
  <c r="P47" i="6"/>
  <c r="AI47" i="6"/>
  <c r="AA47" i="6"/>
  <c r="T47" i="6"/>
  <c r="AP16" i="6"/>
  <c r="H20" i="6"/>
  <c r="K45" i="6"/>
  <c r="K47" i="6" s="1"/>
  <c r="H40" i="6"/>
  <c r="H45" i="6" s="1"/>
  <c r="H47" i="6" s="1"/>
  <c r="H32" i="6"/>
  <c r="T44" i="6"/>
  <c r="AP34" i="6" l="1"/>
  <c r="H38" i="6"/>
  <c r="H14" i="6"/>
  <c r="AP40" i="6"/>
  <c r="H44" i="6"/>
</calcChain>
</file>

<file path=xl/comments1.xml><?xml version="1.0" encoding="utf-8"?>
<comments xmlns="http://schemas.openxmlformats.org/spreadsheetml/2006/main">
  <authors>
    <author>GUSTAVO.SILVA</author>
  </authors>
  <commentList>
    <comment ref="V22" authorId="0" shapeId="0">
      <text>
        <r>
          <rPr>
            <b/>
            <sz val="9"/>
            <color indexed="81"/>
            <rFont val="Tahoma"/>
            <family val="2"/>
          </rPr>
          <t>GUSTAVO.SILVA:</t>
        </r>
        <r>
          <rPr>
            <sz val="9"/>
            <color indexed="81"/>
            <rFont val="Tahoma"/>
            <family val="2"/>
          </rPr>
          <t xml:space="preserve">
no son claras las cuentas de participantes , promedios y participamtes dia sin carro
</t>
        </r>
      </text>
    </comment>
  </commentList>
</comments>
</file>

<file path=xl/comments2.xml><?xml version="1.0" encoding="utf-8"?>
<comments xmlns="http://schemas.openxmlformats.org/spreadsheetml/2006/main">
  <authors>
    <author>YULIED.PENARANDA</author>
  </authors>
  <commentList>
    <comment ref="X6" authorId="0" shapeId="0">
      <text>
        <r>
          <rPr>
            <b/>
            <sz val="9"/>
            <color indexed="81"/>
            <rFont val="Tahoma"/>
            <family val="2"/>
          </rPr>
          <t>YULIED.PENARANDA:</t>
        </r>
        <r>
          <rPr>
            <sz val="9"/>
            <color indexed="81"/>
            <rFont val="Tahoma"/>
            <family val="2"/>
          </rPr>
          <t xml:space="preserve">
• Ciudadanos-as habitantes de calle.
• Personas en situación de desplazamiento.
• Mujeres gestantes y lactantes.
• Personas cabeza de familia.
• Reincorporados-as.
• Personas vinculadas a la prostitución.
• Personas con discapacidad.
• Personas consumidoras de sustancias psicoactivas.
• Servidores y servidoras públicos.
• Niños y niñas de primera infancia.
• Niños, niñas y adolecentes en riesgo social.
• Niños, niñas y adolecentes escolarizados.
• Niños, niñas y adolecentes desescolarizados.
• Jóvenes escolarizados.
• Jóvenes desescolarizados.
• Adultos-as  trabajador-a formal.
• Adultos-as  trabajador-a informal.
• Familias en situación de vulnerabilidad.
• Familias en emergencia social y catastrófica.
• Familias ubicadas en zonas en zonas de alto deterioro.
• Sector LGBT.
• Comunidad en general.
</t>
        </r>
      </text>
    </comment>
  </commentList>
</comments>
</file>

<file path=xl/sharedStrings.xml><?xml version="1.0" encoding="utf-8"?>
<sst xmlns="http://schemas.openxmlformats.org/spreadsheetml/2006/main" count="540" uniqueCount="255">
  <si>
    <t>SECRETARÍA DISTRITAL DE AMBIENTE</t>
  </si>
  <si>
    <t>DEPENDENCIA:</t>
  </si>
  <si>
    <t>Programa Plan de Desarrollo</t>
  </si>
  <si>
    <t>CÓDIGO Y NOMBRE PROYECTO:</t>
  </si>
  <si>
    <t>Eje Plan de Desarrollo</t>
  </si>
  <si>
    <t>MAR</t>
  </si>
  <si>
    <t>JUN</t>
  </si>
  <si>
    <t>SEPT</t>
  </si>
  <si>
    <t>DIC</t>
  </si>
  <si>
    <t>MAGNITUD META</t>
  </si>
  <si>
    <t>PRESUPUESTO VIGENCIA</t>
  </si>
  <si>
    <t>MAGNITUD META DE RESERVAS</t>
  </si>
  <si>
    <t>RESERVA PRESUPUESTAL</t>
  </si>
  <si>
    <t>TOTAL MAGNITUD META</t>
  </si>
  <si>
    <t xml:space="preserve">TOTAL PRESUPUESTO </t>
  </si>
  <si>
    <t>TOTAL PROYECTO</t>
  </si>
  <si>
    <t>CÓDIGO Y NOMBRE DE PROYECTO:</t>
  </si>
  <si>
    <t>Ene</t>
  </si>
  <si>
    <t>Feb</t>
  </si>
  <si>
    <t>Mar</t>
  </si>
  <si>
    <t>Abr</t>
  </si>
  <si>
    <t>May</t>
  </si>
  <si>
    <t>Jun</t>
  </si>
  <si>
    <t>Jul</t>
  </si>
  <si>
    <t>Ago</t>
  </si>
  <si>
    <t>Sep</t>
  </si>
  <si>
    <t>Oct</t>
  </si>
  <si>
    <t>Nov</t>
  </si>
  <si>
    <t>Dic</t>
  </si>
  <si>
    <t>Total</t>
  </si>
  <si>
    <t>Programado</t>
  </si>
  <si>
    <t>Ejecutado</t>
  </si>
  <si>
    <t>TOTAL PONDERACIÓN</t>
  </si>
  <si>
    <t>EJECUTADO</t>
  </si>
  <si>
    <t>1, LÍNEA DE ACCIÓN</t>
  </si>
  <si>
    <t>2, META DE PROYECTO</t>
  </si>
  <si>
    <t>3, ACTIVIDAD</t>
  </si>
  <si>
    <t>4, SE EJECUTA CON RECURSOS DE:</t>
  </si>
  <si>
    <t>4,1 VIGENCIA</t>
  </si>
  <si>
    <t>4,2 RESERVA</t>
  </si>
  <si>
    <t>VARIABLES</t>
  </si>
  <si>
    <t xml:space="preserve">6,PONDERACIÓN VERTICAL </t>
  </si>
  <si>
    <t>6,1 META</t>
  </si>
  <si>
    <t>6,2 ACTIVIDAD</t>
  </si>
  <si>
    <t>2,  META DE PROYECTO</t>
  </si>
  <si>
    <t>2,1 COD.</t>
  </si>
  <si>
    <t>2,2 META</t>
  </si>
  <si>
    <t>2,3 TIPOLOGÍA</t>
  </si>
  <si>
    <t>3, COD. META PDD A QUE SE ASOCIA META PROY</t>
  </si>
  <si>
    <t>4, COD. META PROYECTO PRIORITARIO</t>
  </si>
  <si>
    <t>5, VARIABLE REQUERIDA</t>
  </si>
  <si>
    <t>6, MAGNITUD PD</t>
  </si>
  <si>
    <t>7, PROGRAMACIÓN - ACTUALIZACIÓN</t>
  </si>
  <si>
    <t>8, EJECUCIÓN</t>
  </si>
  <si>
    <t>8,1 SEGUIMIENTO VIGENCIA ACTUAL</t>
  </si>
  <si>
    <t>9, % CUMPLIMIENTO ACUMULADO (Vigencia)</t>
  </si>
  <si>
    <t>10 ,% DE AVANCE CUATRIENIO</t>
  </si>
  <si>
    <t>11, DESCRIPCIÓN DE LOS AVANCES Y LOGROS ALCANZADOS</t>
  </si>
  <si>
    <t xml:space="preserve">12, RETRASOS 
</t>
  </si>
  <si>
    <t xml:space="preserve">13, SOLUCIONES PLANTEADAS </t>
  </si>
  <si>
    <t>14, BENEFICIOS</t>
  </si>
  <si>
    <t>15, FUENTE DE EVIDENCIAS</t>
  </si>
  <si>
    <t xml:space="preserve">1, PROYECTO PRIORITARIO </t>
  </si>
  <si>
    <t>1,1 COD.</t>
  </si>
  <si>
    <t xml:space="preserve">1,2 PROYECTO PRIORITARIO  </t>
  </si>
  <si>
    <t xml:space="preserve"> 2, META PLAN DE DESARROLLO</t>
  </si>
  <si>
    <t>2,2  META PLAN DE DESARROLLO</t>
  </si>
  <si>
    <t>3, INDICADOR ASOCIADO A LA META PLAN DE DESARROLLO</t>
  </si>
  <si>
    <t>3,1 COD.</t>
  </si>
  <si>
    <t>3,2 INDICADOR</t>
  </si>
  <si>
    <t>3,3 UNIDAD DE MEDIDA</t>
  </si>
  <si>
    <t>3,4 TIPOLOGÍA</t>
  </si>
  <si>
    <t>3,5 MAGNITUD PD</t>
  </si>
  <si>
    <t>3,6 PROGRAMACIÓN - ACTUALIZACIÓN</t>
  </si>
  <si>
    <t>3,7 SEGUIMIENTO VIGENCIA ACTUAL</t>
  </si>
  <si>
    <t>4, % CUMPLIMIENTO ACUMULADO
(Vigencia)</t>
  </si>
  <si>
    <t>5, % DE AVANCE CUATRIENIO</t>
  </si>
  <si>
    <t>6, DESCRIPCIÓN DE LOS AVANCES Y LOGROS ALCANZADOS</t>
  </si>
  <si>
    <t>7, RETRASOS</t>
  </si>
  <si>
    <t>8, SOLUCIONES PLANTEADAS</t>
  </si>
  <si>
    <t>9, BENEFICIOS</t>
  </si>
  <si>
    <t>10, FUENTE DE EVIDENCIAS</t>
  </si>
  <si>
    <t>FORMATO ACTUALIZACIÓN Y SEGUIMIENTO A LAS ACTIVIDADES</t>
  </si>
  <si>
    <t>FORMATO DE ACTUALIZACIÓN Y SEGUIMIENTO AL COMPONENTE DE INVERSIÓN</t>
  </si>
  <si>
    <t xml:space="preserve">FORMATO DE ACTUALIZACIÓN Y SEGUIMIENTO AL COMPONENTE DE GESTIÓN 
</t>
  </si>
  <si>
    <t>DIRECCIÓN DE GESTIÓN CORPORATIVA</t>
  </si>
  <si>
    <t xml:space="preserve">1033 - FORTALECIMIENTO INSTITUCIONAL PARA LA EFICIENCIA ADMINISTRATIVA </t>
  </si>
  <si>
    <t>%</t>
  </si>
  <si>
    <t xml:space="preserve">Ejecutar 100% de las actividades de intervención para el mejoramiento de la infraestructura física y dotación de la SDA </t>
  </si>
  <si>
    <t>Creciente</t>
  </si>
  <si>
    <t>Ejecutar 5 acciones Para el   sostenimiento y mejora del PIGA de la SDA</t>
  </si>
  <si>
    <t>Suma</t>
  </si>
  <si>
    <t xml:space="preserve">Realizar 25 actividades orientadas al mejoramiento del clima del clima organizacional  </t>
  </si>
  <si>
    <t>Implementar 10 procesos que integran el Programa de Gestión Documental</t>
  </si>
  <si>
    <t>Aumentar al 90% el Direccionamiento Jurídico integral de la SDA</t>
  </si>
  <si>
    <t>Mantener en el 82 % el éxito procesal en fallos favorables en representación de la SDA</t>
  </si>
  <si>
    <t>Constante</t>
  </si>
  <si>
    <t xml:space="preserve">Fortalecimiento institucional </t>
  </si>
  <si>
    <t xml:space="preserve">Gestion Documental </t>
  </si>
  <si>
    <t xml:space="preserve">Direccionamiento juridico integral </t>
  </si>
  <si>
    <t>Fortalecimiento institucional</t>
  </si>
  <si>
    <t>X</t>
  </si>
  <si>
    <t>Direccionamiento jurídico integral</t>
  </si>
  <si>
    <t>Modernización administrativa</t>
  </si>
  <si>
    <t>Desarrollar el 100% de actividades de intervención para el mejoramiento de la infraestructura física, dotacional y administrativa</t>
  </si>
  <si>
    <t>Porcentaje de intervención en infraestructura física, dotacional y administrativa</t>
  </si>
  <si>
    <t xml:space="preserve">SEPTIMO EJE TRANSVERSAL - GOBIERNO LEGÍTIMO, FORTALECIMIENTO LOCAL Y EFICIENCIA </t>
  </si>
  <si>
    <t>43 - Modernización Institucional</t>
  </si>
  <si>
    <t>FORMATO DE  ACTUALIZACIÓN Y SEGUIMIENTO A LA TERRITORIALIZACIÓN DE LA INVERSIÓN</t>
  </si>
  <si>
    <t>PROYECTO:</t>
  </si>
  <si>
    <t>PERIODO:</t>
  </si>
  <si>
    <t>1, COD. META</t>
  </si>
  <si>
    <t>2, Meta Proyecto</t>
  </si>
  <si>
    <t>4, Variable</t>
  </si>
  <si>
    <t>5, Programación-Actualización</t>
  </si>
  <si>
    <t>6,  ACTUALIZACIÓN</t>
  </si>
  <si>
    <t>7, SEGUIMIENTO</t>
  </si>
  <si>
    <t>8, LOCALIZACIÓN GEOGRÁFICA</t>
  </si>
  <si>
    <t>9,  POBLACIÓN</t>
  </si>
  <si>
    <t>ID Meta</t>
  </si>
  <si>
    <t>6,1 Actualización Marzo</t>
  </si>
  <si>
    <t>6,2 Actualización Junio</t>
  </si>
  <si>
    <t>6,3 Actualización Septiembre</t>
  </si>
  <si>
    <t>6,4 Actualización Diciembre</t>
  </si>
  <si>
    <t>7,1 Seguimiento Marzo</t>
  </si>
  <si>
    <t>7,2 Seguimiento Junio</t>
  </si>
  <si>
    <t>7,3 Seguimiento Septiembre</t>
  </si>
  <si>
    <t>7,4 Seguimiento Diciembre</t>
  </si>
  <si>
    <t>8,1 LOCALIDADES</t>
  </si>
  <si>
    <t>8,2 UPZ</t>
  </si>
  <si>
    <t>8,3 BARRIO</t>
  </si>
  <si>
    <t>8,4 PUNTO, LÍNEA O POLÍGONO</t>
  </si>
  <si>
    <t>8,5 ÁREA DE INFLUENCIA</t>
  </si>
  <si>
    <t>9,1 NUMERO DE HOMBRES</t>
  </si>
  <si>
    <t>9,2 NUMERO DE MUJERES</t>
  </si>
  <si>
    <t>9,3 GRUPO ETARIO</t>
  </si>
  <si>
    <t>9,4 CONDICION POBLACIONAL</t>
  </si>
  <si>
    <t>9,5 GRUPOS ETNICOS</t>
  </si>
  <si>
    <t>9,6 TOTAL POBLACIÓN
PERSONAS/CANTIDAD</t>
  </si>
  <si>
    <t xml:space="preserve">Especial (la meta se centra en el fortalecimiento institucional y por ende el punto de inversion es la Entidad y la poblacion afectada son los funcionarios y contratistas de la SDA </t>
  </si>
  <si>
    <t>Magnitud Vigencia</t>
  </si>
  <si>
    <t>Distrito Capital</t>
  </si>
  <si>
    <t>Chapinero</t>
  </si>
  <si>
    <t>Chapinero Central</t>
  </si>
  <si>
    <t xml:space="preserve">Avenida Caracas N° 54 - 38   </t>
  </si>
  <si>
    <t>Esta información no se puede territorializar toda vez que son acciones que se adelantan en la sede principal y son de carácter administrativo</t>
  </si>
  <si>
    <t>Relacionar la información asociada a la población (Numero de hombres) espacios relacionados al punto de inversión en que se ejecutó la meta.</t>
  </si>
  <si>
    <t>Desde nuestra competencia no se hace distinción para los grupos Etareos</t>
  </si>
  <si>
    <t>TODOS LOS GRUPOS</t>
  </si>
  <si>
    <t>NO IDENTIFICA GRUPOS ETNICOS</t>
  </si>
  <si>
    <t>Recursos Vigencia</t>
  </si>
  <si>
    <t>Magnitud Reservas</t>
  </si>
  <si>
    <t>Reservas Presupuestales</t>
  </si>
  <si>
    <t>Especial (la meta se encuentra en la linea de direccionamieto juridico integral y busca mejorar los tiempos de respuesta de la entidad a los requerimientos de carácter judicial)</t>
  </si>
  <si>
    <t xml:space="preserve">Especial (la meta se encuentra en la linea de direccionamieto juridico integral y busca que la entidad mantenga su eficiencia procesal con fallos a favor de la misma) </t>
  </si>
  <si>
    <t>TOTALES - PROYECTO</t>
  </si>
  <si>
    <t>Total recursos vigencia</t>
  </si>
  <si>
    <t>Total recursos reservas</t>
  </si>
  <si>
    <t>Total  Recursos  Proyecto</t>
  </si>
  <si>
    <t>PROGRAMA</t>
  </si>
  <si>
    <t>PROGRAMACIÓN INICIAL CUATRIENIO</t>
  </si>
  <si>
    <t>PROGR. ANUAL CORTE  SEPT</t>
  </si>
  <si>
    <t>PROGR. ANUAL CORTE DIC</t>
  </si>
  <si>
    <t>REPROGRAMACIÓN VIGENCIA</t>
  </si>
  <si>
    <t>PROGR. ANUAL CORTE  MAR</t>
  </si>
  <si>
    <t>PROGR. ANUAL CORTE  JUN</t>
  </si>
  <si>
    <t>126PG01-PR02-F-2-V10.0</t>
  </si>
  <si>
    <t>PROGRAMACIÓN ANUAL</t>
  </si>
  <si>
    <t>PROGR. ANUAL CORTE  DIC</t>
  </si>
  <si>
    <t xml:space="preserve">NUMERO INTERSEXUAL </t>
  </si>
  <si>
    <t>3, Nombre -Punto de inversión (Escala: Localidad, Especial, Distrital)
Breve descripción del punto de inversión.</t>
  </si>
  <si>
    <t>5, PONDERACIÓN HORIZONTAL AÑO: 2018</t>
  </si>
  <si>
    <t>Implementar 10 procesos del PGD</t>
  </si>
  <si>
    <t>Se ha realizado entrega de residuos  a la Cooperativa de Reciclaje El Porvenir, aprovechables (papel, cartón, plástico, vidrio, metal) en una cantidad aproximada de 4.400   Kg.
Se hizo entrega de residuos de envases de aseo (5,4 kg) devolución posconsumo y de RAEE´S (2,827 kg) por elementos dados de baja por almacén, tóner (94 kg), luminarias (133 kg) baterías plomo ácido ( 386,8 kg)  entregados a gestor autorizado.</t>
  </si>
  <si>
    <t>Se adquirieron los  materiales para su instalación en el  Aula Soratama.</t>
  </si>
  <si>
    <t>Se solicito a la Oficina de Comunicaciones el diseño de una cartilla de la a GUÍA PARA LAS COMPRAS PÚBLICAS SOSTENIBLES EN LA SECRETARÍA DISTRITAL DE AMBIENTE, adoptada mediante la Resolución 03391 de 2017.</t>
  </si>
  <si>
    <t>Se han  realizado tres (3) jornadas de dia sin carro distrital en la cual han participado  (247) funcionarios y contratistas,con un promedio mensual de (82) biciusuarios, con una participación promedio en el día del no carro de (53  ) bici usuarios Se enviaron por correo institucional las piezas comunicativas para motivar la participación de los servidores de la entidad, al igual se pasan por las pantallas virtuales.
Se cuentan en  la modalidad de Teletrabajo Suplementario, (17) funcionarios.
Se realizo el día sin carro en Bogotá, se realizaron caravanas urbanas fomentando la caminata, se diseño juego didactico "sopa de letras" para incentivar la participación y se hizo entrega de incentivos a los participantes.
Se  realizo taller de mecanica basica para bicicletas por parte de la Secretaría de Movilidad.
Se presento un scketch motivando la participación, se obtuvo el tercer lugar por la participación en el reto bici+ peatón.</t>
  </si>
  <si>
    <t>En el  trimestre de enero a marzo de 2018, se llevaron las actividades programadas para el seguimiento y sostenimiento del PIGA así:
USO EFICIENTE DEL AGUA :  Se realiza medición del agua captada por el Registro instalado en el sistema de recolección de agua lluvia de la entidad y elaboración de los respectivos informes los cuales se encuentran en el archivo de gestión del PIGA.  
 • Se realizó el seguimiento y control a los consumos de agua potable en las sedes donde se cuenta con el control operacional. 
• Se ejecutaron las actividades establecidas en la estrategia de uso eficiente del agua, como envío de correos institucionales (Tips Ambientales). Verificación de consumos diarios de agua, en el formato establecido en el procedimiento.
USO EFICIENTE DE LA ENERGIA: Se realiza de manera mensual la estrategia denominada “Día de la Escalera” con el fin de  desmotivar el uso del ascensor, generando modificaciones en el hábito de consumo, obteniendo resultados importantes de reducción.
 Se envian de manera frecuente Tips sobre el uso eficiente y ahorro de energia. 
GESTIÓN INTEGRAL DE RESIDUOS: • Se actualizo la información relacionada con el control de impresión los informes  se remiten por correo institucional. 
• Se    envia por correo interno   y  se publica en las carteleras virtuales de la SDA el video cero papel.
• Se realizaron actividades tendientes a concientizar sobre el buen uso del papel, se continuo con la recolección del papel reutilizable que los usuarios desechan.
•Se realizo entrega de residuos aprovechables a la Cooperativa de Reciclaje El Porvenir, se realizo  taller y capacitación para los servidores de la entidad.
• Se presenta en las carteleras virtuales el video del uso del punto ecológico.
CONSUMO SOSTENIBLE: Se solicito la elaboración de una guía para la divulgación de la  Resolución 03391 de 2017 "Por la cual se adopta la Guía para las Compras Públicas Sostenibles en la Secretaría Distrital de Ambiente".
IMPLEMENTACIÓN DE PRACTICAS SOSTENIBLES: La SDA, esta participando en el programa " Bogotá se mueve sostenible",  el cual promueve la realización de un día al mes denominado "día sin carro distrital", se han enviado de manera permanente tips para motivar la participación de los funcionarios en esta actividad, se han colocado en las pantallas virtuales,  incrementado el número de biciusuarios en la entidad.
Se envia por correo institucional el listado  de los usuarios frecuentes de cada mes en la SDA, se les da un incentivo a los mas frecuentes.
Se realiza el mantenimiento de las terrazas y jardín vertical de la SDA.</t>
  </si>
  <si>
    <t>Entre el  01 de enero de 2018 y 20 de marzo de 2018, no se emitieron directivas ni circulares.</t>
  </si>
  <si>
    <t>Entre el 01 de enero y 22 de marzo de 2018, la Dirección Legal Ambiental emitió diecisiete (17) conceptos jurídicos.   La medición del cumplimiento de los términos legales en la emisión de conceptos jurídicos arrojó un nivel de cumplimiento del indicador del 76%. Lo anterior significa que en trece (13) conceptos, de diecisiete (17) emitidos se hicieron dentro de los términos legales establecidos, y cuatro (04) superaron los términos dada la complejidad del asunto solicitado.</t>
  </si>
  <si>
    <t xml:space="preserve">En los meses de enero y marzo de 2018, se realizó el proceso de inspección, vigilancia y control a las Entidades sin ánimo de lucro cuyo objeto social se encuentra enmarcado en la defensa y protección del medio ambiente y los recursos naturales renovables en el Distrito Capital. La siguiente es la gestión adelantada:
Conceptos y evaluaciones legales (8); Análisis financiero a la información económica (7); Requerimientos expedidos (4); Visitas administrativas (01); Autos de cargos y de pruebas (9); Resoluciones de archivo (6); Oficios de respuesta a comunicaciones (25); Respuestas a derechos de petición (1); Traslado por competencia (3); comunicaciones a las entidades (187); Respuesta y/o Informe de Queja (2): Solicitudes de información a entidades (19)  </t>
  </si>
  <si>
    <t>En los meses de enero y marzo de 2018, se dio orientación a ciudadanos respecto de los derechos y obligaciones de las Entidades sin Ánimo de Lucro y demás asuntos que fueron  consultados para lo cual se adelantaron las siguientes gestiones: Atención personalizada y telefónica (04).</t>
  </si>
  <si>
    <t>Entre el 01 de enero y 20 de marzo de 2018, la Secretaría Distrital de Ambiente registró un éxito procesal del 100%, esto es, que de un (01) procesos en contra terminado, este registro fallo a favor de la Secretaría Distrital de Ambiente. Así: 1/1 = 100%. Cabe destacar que, en dicho proceso en contra, la Representación Judicial fue ejercida por la Entidad.
Nulidad y restablecimiento 2015-01088 (Express del Futuro v. SDA)</t>
  </si>
  <si>
    <t>NA</t>
  </si>
  <si>
    <t>Se entregó residuos a Cooperativa de Reciclaje El Porvenir, aprovechables (papel, cartón, plástico, vidrio, metal) 4.400Kg. Se hizo entrega de residuos de envases de aseo (5,4kg) devolución pos consumo y de RAEE´S (2,827kg) por elementos dados de baja por almacén, tóner (94kg), luminarias (133kg) baterías plomo ácido ( 386,8kg) entregados a gestor autorizado. Se adquirieron materiales para estrategia de cosecha de agua en el Aula Soratama. Se solicitó a Comunicaciones el diseño de cartilla de la GUÍA PARA LAS COMPRAS PÚBLICAS SOSTENIBLES EN LA SDA. Seguimiento y sostenimiento del PIGA: USO EFICIENTE DEL AGUA: Se realizó medición de agua captada por el Registro instalado en el sistema de recolección de agua lluvia de la entidad. Se realizó seguimiento y control a consumo de agua potable en las sedes donde se cuenta con el control operacional. Se ejecutaron actividades establecidas en la estrategia, como envío de correos institucionales, verificación de consumos diarios. USO EFICIENTE DE LA ENERGIA: Se realizó estrategia denominada “Día de la Escalera”. Se envió Tips de uso eficiente y ahorro de energía. GESTIÓN INTEGRAL DE RESIDUOS: Se actualizó información relacionada con el control de impresión. Se envió por correo y  se publicó en carteleras virtuales video cero papel. Se realizó actividades para concientizar sobre uso de papel, se continuó la recolección del papel reutilizable. Se presentó en cartelera virtual video de uso de punto ecológico. CONSUMO SOSTENIBLE: Se solicitó elaboración de guía para divulgación de Resolución 03391. IMPLEMENTACIÓN DE PRÁCTICAS SOSTENIBLES: La SDA, Se realizaron jornadas de día sin carro participando (247) funcionarios/contratistas, promedio mensual (82) biciusuarios, con una participación promedio (53) biciusuarios. Se envió por correo piezas comunicativas para motivar participación, al igual se pasó por pantallas virtuales. Se realizó el mantenimiento de terrazas y jardín vertical. La reserva es SNE, CPS 20170406 recurso liberado.</t>
  </si>
  <si>
    <t>Cumplimiento de los Objetivos del PGA, del PDD, PIGA  y de la normatividad aplicable a la entidad.</t>
  </si>
  <si>
    <t>Archivo de Gestión de la DGC - PIGA</t>
  </si>
  <si>
    <t xml:space="preserve">Durante el primer trimestre se realizará programación con el provedor para realizar el diagnóstico
* En el segundo trimestre se realizará prueba piloto y la aplicación de la encuesta de medición
* En el tercer trimestre se realizará proceso de contratación de proveedor para intervención  y planeación de actividades 
* Cuarto trimestre se realizarán algunas actividades de intervención  </t>
  </si>
  <si>
    <t>Para la ejecución de este trabajo la SDA contrató a la Imprenta Nacional, entidad que ha realizado trabajos como los siguientes: elaboración de los cuadros de caracterización documental y diligenciamiento de los formatos de Tablas de Retención Documental, para lo cual realizó visitas a las dependencias.</t>
  </si>
  <si>
    <t>En enero se abrieron los siguientes expedientes: 14 sancionatorios y 10 permisivos; en febrero: 128 sancionatorios y 61 permisivos, y en marzo: 136 sancionatorios y 46 permisivos. A estos expedientes se les aplicó todo el procedimiento técnico reglamentado para la apertura de expedientes por el Archivo General de la Nación.</t>
  </si>
  <si>
    <t>Durante el primer trimestre no se darrolla esta actividad, teniendo en cuenta que no se ha aplicado la encuenta para establecer el diagnostico.</t>
  </si>
  <si>
    <t>Durante el primer trimestre no se desollo esta actividad.</t>
  </si>
  <si>
    <t>Durante el trimestre se aplico la encuesta de necesidades de capacitación con el fin de determinar las capactiaciones a realizarse durante la vigencia.</t>
  </si>
  <si>
    <t xml:space="preserve">En el primer trimestre, no se realizó este proceso, pues en este momento se están realizando actividades de interveción del diagnóstico realizado en el 2017.
* En el tercer trimestre se realizará el proceso de estudios previsos para contratación del proveedor que realizará el diágnóstico de riesgo psicosocial.
* En el cuarto trimestre,  se realiza cronograma y aplicación de la Batería., así como recepción de resultados derivados de la aplicación de la misma </t>
  </si>
  <si>
    <t>Durante el primer trimestre no se desarrollaron actividades programadas para la vigencia teniendo en cuenta que no se ha aplicado la encuesta para establecer el diagnostico del clima organizacional. De igual forma no se realizó diagnostico de riesgo psicosocial a los servidores de la SDA , teniendo en cuenta que  se están realizando actividades de interveción del diagnóstico realizado en el 2017.
Para las jornadas de capacitación y re inducción en temas misionales y transversales a los servidores de la SDA, no se desarrollo durante el primer trimestre, teniendo en cuenta que se aplico la encuesta de necesidades de capacitación con el fin de determinar las capactiaciones a realizarse durante la vigencia.
No se ha ejecutado recursos de vigencia ni de reserva</t>
  </si>
  <si>
    <t>Desarrollar durante el segundo trimestre las actividades, para dar inicio al cumplimiento con lo programado para la vigencia.</t>
  </si>
  <si>
    <t>Mejora el nivel de gestión institucional.
- Fortalece las competencias de los servidores.
- Desarrolla un capital humano que responda a las necesidades de la ciudad y sus instituciones, facilitando el alcance de los objetivos.
- Mejoramiento de los procesos y el fortalecimiento de la capacidad laboral de los funcionarios a nivel individual y de equipo</t>
  </si>
  <si>
    <t>Proyecto de Decreto Entrenubes "Cuchilla del Gavilán"
Decreto 069 DE 2018 Declaró la Emergencia Sanitaria y el Estado de Prevención Ambiental o Alerta Amarilla en Bogotá, D.C
Proyecto de decreto Por la cual se adopta el Plan de Manejo Ambiental de Altos de la Estancia en la Localidad de Ciudad Bolívar, en cumplimiento del artículo 5° del Decreto Distrital 249 de 2015.
Proyecto de decreto que modifica el Decreto Distrital 062 de 2006, "Cerramiento de humedales"</t>
  </si>
  <si>
    <t>Durante el trimestre no esta programado el desarrollo de esta actividad.</t>
  </si>
  <si>
    <t>Mantener un buen sistema de gestión documental le permite a la Entidad dar respuesta oportuna y confiable a los requerimientos de usuarios tanto internos como externos.
- Facilita la consulta y garantizar su preservación, cumpliendo con la normatividad vigente.</t>
  </si>
  <si>
    <t>Formatos de tablas de retención documental, actas de visita.</t>
  </si>
  <si>
    <t>Generar con respecto las normas en materia legal ambiental procesos de actualización, reglamentación, unificación, concordancia y análisis de vigencia de las mismas, ajustando las directrices que determine la Alcaldía Mayor.
Realizar la revisión jurídica de las normas ambientales existentes para establecer las prioridades en materia de regulación y elaboración de la normativa que sea necesaria para prevenir, controlar y mitigar los impactos ambientales en el Distrito Capital.
Se requiere identificar la vigencia de las leyes y demás normas reglamentarias ambientales a nivel nacional y distrital por declaratoria de derogatoria, inconstitucionalidad o nulidad, buscando con ello disminuir la expedición de actuaciones administrativas contrarias al ordenamiento jurídico vigente
Intervenir en las Acciones Populares entre particulares en las que amenace el medio ambiente sano, que se adelanten ante Juzgados Civiles del Circuito de Bogotá, a través del trámite de conceptos técnicos y asistencia a las Audiencias de Pacto de Cumplimiento.</t>
  </si>
  <si>
    <t xml:space="preserve">Archivo de gestión de la Dirección Legal Ambiental </t>
  </si>
  <si>
    <t>La DLA realizó revisión de los siguientes actos administrativos:
Resolución 00322, 00326, 00337, 00546, 0032, 00424, 00442, 00651, 0339 de 2018. 789 Actos Administrativos correspondientes a Boletín Legal Ambiental Sancionatorios, Inicio de Actuaciones Admistrativas, Permisos de Vertimientos, Archivos de Actuaciones Administrativas. Revisión y ajuste: Acuerdo 117/2018, Resolución 6841 /2011, 1699 de 2003, 1489/2013, 00147 de 2018, 00275 del 9-2-2018, 00333 de 14-2-18, 00565-2018, 00385-18, 335, 334, 422, 779. Pendiente de firma y numeración  RESUELVE RECURSO  DE REPOSICION SOBRE REMEDIACION DE SUELOS IGLESIA MISION CARISMATICA INTERNACIONAL Y OTROS, 201, 321 306, 336, 638, 655, 652, 722, Pendiente de firma y numeración  Por la cual se autoriza la entrega física y se ordena el traslado de unos bienes servibles no utilizables de propiedad de la Secretaría Distrital de Ambiente, Resolución 650, 423, 171, 170, 164, 146 y Res. 58.</t>
  </si>
  <si>
    <t xml:space="preserve">
Se realizó la revisión jurídica y análisis de vigencia y concordancia de las normas ambientales de las siguientes temáticas ambientales (Licencias Ambientales; Proceso Sancionatorio ambiental; Flora y Fauna Silvestre; Silvicultura Urbana; Industrias Forestales; Publicidad Exterior Visual): Decreto 1076 de 2015, Decreto 190 de 2004, Decreto 555 de 2015, Resolución 011 de 2018, Decreto 1076 de 2015, Proyecto de acuerdo 039 -2018 -Concepto No. 002 del 25-1-2018, Decreto 2729 de 2012, Decreto 109 de 2009, Decreto 175 de 2009, Decreto 575 de 2013, Resolución 599 de 2010 PREAD, Decreto 648 de 2017, Ley 388 de 1997, Proyecto de Acuerdo Publicidad Exterior Visual Despacho, Proyecto de Decreto Distirtal Derogatoria Decreto 528 de 2014 IDIGER, Proyecto de Decreto Distirtal Solicitud trámite para aprobación y adopción de los Planes de Manejo Ambiental de los Parques Ecológicos Distritales de Humedal El Salitre y Tunjo SUBDIRECCIÓN DE POLÍTICAS Y PLANES AMBIENTALES, Proyecto de Acto Administrativo (Decreto - Acuerdo) Por el cual se regulan zonas libres de humo en el Distrito, Proyecto de Decreto Distrital Competetencia para la recolección, transporte y disposición final de residuos peligrosos abandonados en el Distrito DIRECCION DE GESTION AMBIENTAL, Decreto Distrital 249 de 2015, LEY 1333 DE 2009 PROCESO SANCIONATORIO AMBIENTAL DCA</t>
  </si>
  <si>
    <t>La DLA presto asesoría en los siguientes temas: Marco del Consejo Ambiental del Distrito Dirección de Planeación y Sistemas de Información 08 de marzo de 2018, Proyecto de Decreto Aceite Vegetal Usado – Acuerdo 634 de 2015, Proyecto de Decreto Aceite Vegetal Usado – Acuerdo 634 de 2015, Subdirectora de Ecourbanismo y Gestión Ambiental Empresarial 16 de marzo de 2018, Ocupación de cause dirección legal ambiental 43160, Viabilidad jurídica del Decreto 227 de 2015, Alerta naranja del Humedal Tibanica y envío de matriz del Plan de Acción Subdirección de Ecosistemas y Ruralidad 43125, Plan de Manejo Ambiental del cerro la Conejera Subdirección de Políticas y Planes Ambientales 24-1-2018, PREAD Subdirección de Ecourbanismo 43132, Reunión de rondas y canal Afidro Subdirección de Ecosistemas y Ruralidad 43144, Parque Entrenubes Dirección de Gestión Ambiental Enero, febrero y marzo de 2018, Asistencia a procuraduría para apoyo en cuanto al tema del Parque el Vierrey de posible tala de árboles OPEL 22 de febrero, Conformación equipo de apoyo en la redacción del Decreto 069 DE 2018 Despacho + Alcaldía Mayor 1 de febrero, Ley 1333 de 2009, proceso sancionatorio ambiental dca 43130, Decreto 1082 de 2015 DGA 43144</t>
  </si>
  <si>
    <t xml:space="preserve">Conforme lo dispuesto en el Decreto 172 de mayo 04 de 2009, respecto del proceso de integración al Sistema de Información de Personas Jurídicas – SIPEJ-, se realizó la administración del sistema, para crear usuarios y asignar permisos, de acuerdo a los privilegios otorgados. Además, se realizó  actualización del sistema de información de personas jurídicas con las gestiones producto de la inspección, vigilancia y control a las ESAL.
</t>
  </si>
  <si>
    <t>Establecer los mecanismos necesarios para adelantar la defensa técnica judicial de la Secretaría respecto a su representación judicial y extrajudicial en los diferentes procesos y ante las instancias judiciales y administrativas bajo las directrices e instructivos que en materia de defensa judicial se establezcan en el Distrito Capital, garantizando la efectiva defensa de la Secretaría de Ambiente</t>
  </si>
  <si>
    <t xml:space="preserve">Archivo de gestion de la Direccion Legal Ambiental </t>
  </si>
  <si>
    <t>Para la ejecución de revisión y actualizacion de las Tablas de Retencion Documental la SDA contrató a la Imprenta Nacional, entidad que ha realizado trabajos como los siguientes: elaboración de los cuadros de caracterización documental y diligenciamiento de los formatos de Tablas de Retención Documental, para lo cual realizó visitas a las dependencias. Se abrieron los siguientes expedientes: 14 sancionatorios y 10 permisivos; en febrero: 128 sancionatorios y 61 permisivos, y en marzo: 136 sancionatorios y 46 permisivos. A estos expedientes se les aplicó todo el procedimiento técnico reglamentado para la apertura de expedientes por el Archivo General de la Nación.
Inicialmente la reserva correspondia a $432.635.058, se liberaron recursos por valor de $27.749.700, quedando como reserva de la vigencia $404.885.358.</t>
  </si>
  <si>
    <t>Se realizó la revisión jurídica y análisis de vigencia y concordancia de las normas ambientales de las siguientes temáticas ambientales (Licencias Ambientales; Proceso Sancionatorio ambiental; Flora y Fauna Silvestre; Silvicultura Urbana; Industrias Forestales; Publicidad Exterior Visual), se apoyó la elaboración y revisión de decretos, correspondientes a  normas ambientales. se emitió diecisiete (17) conceptos jurídicos. Nivel de cumplimiento 76%, 13 conceptos, se hicieron dentro de los términos legales establecidos, y 4 superaron los términos. La DLA presto asesoría en materia legal ambiental a las dependencias de la Entidad. La DLA realizó revisión de los proyectos de acto administrativo sometidos a su consideración. se dio orientación a ciudadanos respecto de los derechos y obligaciones de las Entidades sin Ánimo de Lucro y demás asuntos que fueron  consultados para lo cual se adelantaron las siguientes gestiones: Atención personalizada y telefónica (04).Conforme lo dispuesto en el Decreto 172 de mayo 04 de 2009, respecto del proceso de integración al Sistema de Información de Personas Jurídicas – SIPEJ-, se realizó la administración del sistema, para crear usuarios y asignar permisos, de acuerdo a los privilegios otorgados. Además, se realizó  actualización del sistema de información de personas jurídicas con las gestiones producto de la inspección, vigilancia y control a las ESAL.</t>
  </si>
  <si>
    <t>PIGA: Se entregó residuos a Cooperativa de Reciclaje El Porvenir, aprovechables (papel, cartón, plástico, vidrio, metal), residuos de envases de aseo, devolución pos consumo y de RAEE´S por elementos dados de baja por almacén, tóner, luminarias, baterías plomo ácido entregados a gestor autorizado. Se adquirieron materiales para estrategia de cosecha de agua. Se solicitó el diseño de cartilla de la GUÍA PARA LAS COMPRAS PÚBLICAS SOSTENIBLES EN LA SDA. Gestión documental: Para la ejecución de revisión y actualización de las Tablas de Retención Documental la SDA contrató a la Imprenta Nacional, entidad que ha realizado trabajos de elaboración de los cuadros de caracterización documental y diligenciamiento de los formatos de Tablas de Retención Documental, para lo cual realizó visitas a las dependencias. Se abrieron los siguientes expedientes: 278 sancionatorios y 117 permisivos. Se realizó revisión jurídica y análisis de vigencia y concordancia de las normas ambientales, se apoyó la elaboración y revisión de decretos, correspondientes a  normas ambientales. Se emitió 17 conceptos jurídicos. Nivel de cumplimiento 76%, 13 conceptos, se hicieron dentro de los términos legales establecidos, y 4 superaron los términos. La DLA presto asesoría en materia legal ambiental a las dependencias de la Entidad y realizó revisión de los proyectos de acto administrativo sometidos a su consideración. Se dio orientación a ciudadanos respecto de los derechos y obligaciones de las Entidades sin Ánimo de Lucro y demás asuntos que fueron  consultados para lo cual se adelantaron las siguientes gestiones: Atención personalizada y telefónica (04), respecto del proceso de integración al Sistema de Información de Personas Jurídicas – SIPEJ-, se realizó la administración del sistema, para crear usuarios y asignar permisos, de acuerdo a los privilegios otorgados. Además, se realizó  actualización del sistema de información de personas jurídicas con las gestiones producto de la inspección, vigilancia y control a las ESAL. Se realizó atención oportuna a 101 procesos contra la Entidad en los cuales la Representación Judicial se encuentra a cargo de la misma; al igual que 52 procesos con representación a cargo de la Secretaria Jurídica, y 24 tutelas para un total de 177 procesos que corresponden al 100%. Además de lo anterior, se ha realizado atención 382 procesos penales. La SDA registró un éxito procesal del 100%, esto es, que de 1 proceso en contra terminado, este registro fallo a favor de la SDA, así: 1/1 = 100%. Cabe destacar que, en dicho proceso en contra, la Representación Judicial fue ejercida por la Entidad. Nulidad y restablecimiento 2015-01088 (Express del Futuro v. SDA)</t>
  </si>
  <si>
    <t xml:space="preserve"> Mejora el nivel de gestión institucional.
- Fortalece las competencias de los servidores.
- Desarrolla un capital humano que responda a las necesidades de la ciudad y sus instituciones, facilitando el alcance de los objetivos.
- Mejoramiento de los procesos y el fortalecimiento de la capacidad laboral de los funcionarios a nivel individual y de equipo
-Mantener un buen sistema de gestión documental le permite a la Entidad dar respuesta oportuna y confiable a los requerimientos de usuarios tanto internos como externos.
- Facilita la consulta y garantizar su preservación, cumpliendo con la normatividad vigente.
-Generar con respecto las normas en materia legal ambiental procesos de actualización, reglamentación, unificación, concordancia y análisis de vigencia de las mismas, ajustando las directrices que determine la Alcaldía Mayor.
-Realizar la revisión jurídica de las normas ambientales existentes para establecer las prioridades en materia de regulación y elaboración de la normativa que sea necesaria para prevenir, controlar y mitigar los impactos ambientales en el Distrito Capital.
-Intervenir en las Acciones Populares entre particulares en las que amenace el medio ambiente sano, que se adelanten ante Juzgados Civiles del Circuito de Bogotá, a través del trámite de conceptos técnicos y asistencia a las Audiencias de Pacto de Cumplimiento.
-Establecer los mecanismos necesarios para adelantar la defensa técnica judicial de la Secretaría respecto a su representación judicial y extrajudicial en los diferentes procesos y ante las instancias judiciales y administrativas bajo las directrices e instructivos que en materia de defensa judicial se establezcan en el Distrito Capital, garantizando la efectiva defensa de la Secretaría de Ambiente
</t>
  </si>
  <si>
    <t xml:space="preserve">Archivo de Gestión de la DGC - PIGA,  Formatos de tablas de retención documental, actas de visita, Archivo de gestión de la Dirección Legal Ambiental </t>
  </si>
  <si>
    <t>Los procesos precontractuales y contractuales para la adjudicación de los contratos de adecuacion del Semisotano de la SDA no se han realizado, ya que en este momento se encuentra en el proceso de rediseño de la propuesta inicial debido a ajustes espaciales en las necesidades de la Entidad, se tiene planeado realizar los procesos precontractuales y contractuales entre junio y julio de 2018.</t>
  </si>
  <si>
    <t>Los procesos precontractuales y contractuales para la adjudicación de los contratos de adecuacion del Semisotano de la SDA no se han realizado, ya que en este momento se encuentra en el proceso de rediseño de la propuesta inicial debido a ajustes espaciales en las necesidades de la Entidad.</t>
  </si>
  <si>
    <t>Optimización y mejora de los espacios con los que actualmente cuenta la Secretaria Distrital de ambiente 
Brindar a los servidores públicos unas adecuadas condiciones laborales que permitan desempeñar sus actividades eficientemente
cumplimiento de exigencias en materia de salud ocupacional y como estrategia para la disminución y mitigación de riesgos laborales y para el manejo de emergencias</t>
  </si>
  <si>
    <t xml:space="preserve">
Realizar los ajustes a los diseños de manera oportuna, con el fin de dar inicio a las obras.</t>
  </si>
  <si>
    <t>Documento técnico PMR, planos y diseños.</t>
  </si>
  <si>
    <t>Se ajustó el documento técnico de formulación Plan de Regularizacion y Manejo -PRM-, con base en las propuestas incluidas en el estudio de transito contratado por la SDA, quedando en un avance del 90%. Se está a la espera de los ajustes que la contratista responsable debe realizar al Estudio de Tránsito con base en las observaciones de la Secretaria Distrital de Movilidad, y a los convenios de Parqueaderos q está gestionando la SDA, con el objetivo de completar el 10% pendiente.</t>
  </si>
  <si>
    <t>Durante el trimestre no se desarrollaron actividades asociadas a la meta.</t>
  </si>
  <si>
    <t>Se realizó atención oportuna a ciento un (101) procesos contra la Entidad en los cuales la Representación Judicial se encuentra a cargo de la misma; al igual que cincuenta y dos (52) procesos con representación a cargo de la Secretaria Jurídica, y veintitrés (24) tutelas para un total de (177) procesos que corresponden al 100%. Además de lo anterior, se ha realizado atención a trescientos ochenta y dos  (382) procesos penales.</t>
  </si>
  <si>
    <t>Se realizó atención oportuna a ciento un (101) procesos contra la Entidad en los cuales la Representación Judicial se encuentra a cargo de la misma; al igual que cincuenta y dos (52) procesos con representación a cargo de la Secretaria Jurídica, y veintitrés (24) tutelas para un total de (177) procesos que corresponden al 100%. Además de lo anterior, se ha realizado atencióna trescientos ochenta y dos (382) procesos penales.  la Secretaría Distrital de Ambiente registró un éxito procesal del 100%, esto es, que de un (01) procesos en contra terminado, este registro fallo a favor de la Secretaría Distrital de Ambiente. Así: 1/1 = 100%. Cabe destacar que, en dicho proceso en contra, la Representación Judicial fue ejercida por la Entidad.
Nulidad y restablecimiento 2015-01088 (Express del Futuro v. SDA)</t>
  </si>
  <si>
    <t>1, Elaborar el Plan de Manejo y Regularizacion de la sede Administraiva de la SDA</t>
  </si>
  <si>
    <t>2, Realizar el proceso de seguimiento a las actividades de instalacion y acondicionamiento del nuevo mobiliario en el piso 2 de la sede administrativa de la SDA</t>
  </si>
  <si>
    <t>3, Realizar los procesos precontractuales y contractuales para la adjudicación de los contratos de adecuacion del Semisotano de la SDA</t>
  </si>
  <si>
    <t>4, Realizar el seguimiento a las actividades de adecuación del semisotano de la SDA</t>
  </si>
  <si>
    <t>5, Realizar la entrega para la disposición adecuada de los residuos  que genere la entidad de acuerdo a sus características con los gestores autorizados.</t>
  </si>
  <si>
    <t>6, Desarrollar una estrategia de cosecha de agua en una de las sedes con control operacional de la SDA</t>
  </si>
  <si>
    <t>7, Divulgación de la GUÍA PARA LAS COMPRAS PÚBLICAS SOSTENIBLES  EN LA SECRETARÍA DISTRITAL DE AMBIENTE</t>
  </si>
  <si>
    <t>8, Ejecución de estrategias para incentivar la cultura del uso de la bicicleta “Acuerdo 660 de 2016”</t>
  </si>
  <si>
    <t>9, Realizar seguimiento y sostenimiento a cada uno de los programas que hacen parte del PIGA</t>
  </si>
  <si>
    <t xml:space="preserve">10, Llevar a cabo capacitaciones o talleres en temas relacionados con el fortalecimiento del clima organizacional </t>
  </si>
  <si>
    <t>11, Realizar jornadas de integración en pro del fortalecimiento de los valores institucionales</t>
  </si>
  <si>
    <t xml:space="preserve">12, Realizar el diagnostico de riesgo psicosocial a los servidores de la SDA e implementar las acciones recomendadas producto de dicho diagnostico  </t>
  </si>
  <si>
    <t xml:space="preserve">13, Realizar la medicion del clima organizacional </t>
  </si>
  <si>
    <t>14, Llevar a cabo  jornadas de capacitación y re inducción en temas misionales y transversales a los servidores de la SDA</t>
  </si>
  <si>
    <t xml:space="preserve">15, Realizar la revisión y actualizacion de las Tablas de Retencion Documental </t>
  </si>
  <si>
    <t xml:space="preserve">16, Realizar la organización de los expedientes de archivos misionales de gestión y central </t>
  </si>
  <si>
    <r>
      <t xml:space="preserve">17, Aprobacion del  Plan de Conservación Documental </t>
    </r>
    <r>
      <rPr>
        <sz val="8"/>
        <color rgb="FFFF0000"/>
        <rFont val="Arial"/>
        <family val="2"/>
      </rPr>
      <t xml:space="preserve"> </t>
    </r>
  </si>
  <si>
    <t xml:space="preserve">18, Revisión Jurídica de las normas ambientales para conocer su vigencia, concordancia y priorizar las necesidades de regulación según la competencia de la SDA. </t>
  </si>
  <si>
    <t>19, Elaborar Regulaciones y Normas ambientales.</t>
  </si>
  <si>
    <t xml:space="preserve">20, Fijar directrices en materia legal ambiental que se requieran para la correcta interpretación y aplicación de las normas de competencia de la SDA. </t>
  </si>
  <si>
    <t xml:space="preserve">21, Emitir conceptos jurídicos. </t>
  </si>
  <si>
    <t xml:space="preserve">22, Asesoría jurídica en materia legal ambiental a las dependencias de la Entidad. </t>
  </si>
  <si>
    <t xml:space="preserve">23, Control de legalidad de los proyectos de acto administrativo sometidos consideración de la DLA. </t>
  </si>
  <si>
    <t>24, Realizar actuaciones de Inspección, Vigilancia y Control a las Entidades Sin Animo de Lucro -  ESAL  de carácter ambiental.</t>
  </si>
  <si>
    <t xml:space="preserve"> 25, Orientar a ciudadanos respecto de los derechos y obligaciones de las entidades sin ánimo de lucro.</t>
  </si>
  <si>
    <t>26, Actualización de las base de datos de las ESAL</t>
  </si>
  <si>
    <t xml:space="preserve">27, Atención de procesos judiciales, contencioso administrativos, constitucionales y extrajudiciales. </t>
  </si>
  <si>
    <t>28, Intervenir en calidad de Autoridad Ambiental en las acciones populares, acciones penales y procesos  civiles.</t>
  </si>
  <si>
    <t>29,Unificar  criterios para la Defensa Judicial y Extrajudicial.</t>
  </si>
  <si>
    <t xml:space="preserve">Durante el primer trimestre no se desarrollaron actividades programadas para la vigencia teniendo en cuenta que no se ha aplicado la encuesta para establecer el diagnóstico del clima organizacional. De igual forma no se realizó diagnóstico de riesgo psicosocial a los servidores de la SDA, teniendo en cuenta que se están realizando actividades de intervención del diagnóstico realizado en el 2017.
Para las jornadas de capacitación y re inducción en temas misionales y transversales a los servidores de la SDA, no se desarrolló durante el primer trimestre, teniendo en cuenta que se aplicó la encuesta de necesidades de capacitación con el fin de determinar las capacitaciones a realizarse durante la vigencia.
</t>
  </si>
  <si>
    <r>
      <t xml:space="preserve">7, OBSERVACIONES AVANCE  I TRIMESTRE </t>
    </r>
    <r>
      <rPr>
        <b/>
        <sz val="10"/>
        <rFont val="Arial"/>
        <family val="2"/>
      </rPr>
      <t>2018</t>
    </r>
  </si>
  <si>
    <t>2018 - 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</si>
</sst>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4" formatCode="_(&quot;$&quot;\ * #,##0.00_);_(&quot;$&quot;\ * \(#,##0.00\);_(&quot;$&quot;\ * &quot;-&quot;??_);_(@_)"/>
    <numFmt numFmtId="43" formatCode="_(* #,##0.00_);_(* \(#,##0.00\);_(* &quot;-&quot;??_);_(@_)"/>
    <numFmt numFmtId="164" formatCode="_-* #,##0.00\ &quot;€&quot;_-;\-* #,##0.00\ &quot;€&quot;_-;_-* &quot;-&quot;??\ &quot;€&quot;_-;_-@_-"/>
    <numFmt numFmtId="165" formatCode="_-* #,##0.00\ _€_-;\-* #,##0.00\ _€_-;_-* &quot;-&quot;??\ _€_-;_-@_-"/>
    <numFmt numFmtId="166" formatCode="_ &quot;$&quot;\ * #,##0.00_ ;_ &quot;$&quot;\ * \-#,##0.00_ ;_ &quot;$&quot;\ * &quot;-&quot;??_ ;_ @_ "/>
    <numFmt numFmtId="167" formatCode="_ * #,##0.00_ ;_ * \-#,##0.00_ ;_ * &quot;-&quot;??_ ;_ @_ "/>
    <numFmt numFmtId="168" formatCode="_([$$-240A]\ * #,##0_);_([$$-240A]\ * \(#,##0\);_([$$-240A]\ * &quot;-&quot;??_);_(@_)"/>
    <numFmt numFmtId="169" formatCode="0.0%"/>
    <numFmt numFmtId="170" formatCode="_ * #,##0_ ;_ * \-#,##0_ ;_ * &quot;-&quot;??_ ;_ @_ "/>
    <numFmt numFmtId="171" formatCode="_(&quot;$&quot;* #,##0.00_);_(&quot;$&quot;* \(#,##0.00\);_(&quot;$&quot;* &quot;-&quot;??_);_(@_)"/>
    <numFmt numFmtId="172" formatCode="_-* #,##0\ _€_-;\-* #,##0\ _€_-;_-* &quot;-&quot;??\ _€_-;_-@_-"/>
    <numFmt numFmtId="173" formatCode="0.0"/>
    <numFmt numFmtId="174" formatCode="#,##0.0"/>
    <numFmt numFmtId="175" formatCode="[$$-240A]\ #,##0"/>
    <numFmt numFmtId="176" formatCode="_(&quot;$&quot;* #,##0_);_(&quot;$&quot;* \(#,##0\);_(&quot;$&quot;* &quot;-&quot;??_);_(@_)"/>
    <numFmt numFmtId="177" formatCode="&quot;$&quot;\ #,##0.00"/>
    <numFmt numFmtId="179" formatCode="#,##0.0;\-#,##0.0"/>
  </numFmts>
  <fonts count="41" x14ac:knownFonts="1">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0"/>
      <name val="Tahoma"/>
      <family val="2"/>
    </font>
    <font>
      <sz val="11"/>
      <color indexed="8"/>
      <name val="Calibri"/>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8"/>
      <name val="Arial"/>
      <family val="2"/>
    </font>
    <font>
      <b/>
      <sz val="7"/>
      <name val="Arial"/>
      <family val="2"/>
    </font>
    <font>
      <sz val="7"/>
      <name val="Arial"/>
      <family val="2"/>
    </font>
    <font>
      <b/>
      <sz val="18"/>
      <name val="Arial"/>
      <family val="2"/>
    </font>
    <font>
      <sz val="11"/>
      <color theme="1"/>
      <name val="Calibri"/>
      <family val="2"/>
      <scheme val="minor"/>
    </font>
    <font>
      <sz val="10"/>
      <color theme="1"/>
      <name val="Calibri"/>
      <family val="2"/>
      <scheme val="minor"/>
    </font>
    <font>
      <b/>
      <sz val="8"/>
      <color theme="0" tint="-4.9989318521683403E-2"/>
      <name val="Arial"/>
      <family val="2"/>
    </font>
    <font>
      <b/>
      <sz val="10"/>
      <color theme="0" tint="-4.9989318521683403E-2"/>
      <name val="Arial"/>
      <family val="2"/>
    </font>
    <font>
      <sz val="7"/>
      <name val="Calibri"/>
      <family val="2"/>
      <scheme val="minor"/>
    </font>
    <font>
      <sz val="8"/>
      <color theme="1"/>
      <name val="Arial"/>
      <family val="2"/>
    </font>
    <font>
      <sz val="9"/>
      <name val="Calibri"/>
      <family val="2"/>
      <scheme val="minor"/>
    </font>
    <font>
      <sz val="10"/>
      <name val="Calibri"/>
      <family val="2"/>
      <scheme val="minor"/>
    </font>
    <font>
      <b/>
      <sz val="10"/>
      <color indexed="8"/>
      <name val="Arial"/>
      <family val="2"/>
    </font>
    <font>
      <sz val="11"/>
      <color theme="1"/>
      <name val="Arial Narrow"/>
      <family val="2"/>
    </font>
    <font>
      <sz val="12"/>
      <color theme="1"/>
      <name val="Arial"/>
      <family val="2"/>
    </font>
    <font>
      <sz val="10"/>
      <color theme="1"/>
      <name val="Arial"/>
      <family val="2"/>
    </font>
    <font>
      <sz val="10"/>
      <color indexed="8"/>
      <name val="Arial"/>
      <family val="2"/>
    </font>
    <font>
      <b/>
      <sz val="14"/>
      <name val="Calibri"/>
      <family val="2"/>
    </font>
    <font>
      <sz val="9"/>
      <name val="Arial Narrow"/>
      <family val="2"/>
    </font>
    <font>
      <sz val="9"/>
      <color theme="1"/>
      <name val="Arial"/>
      <family val="2"/>
    </font>
    <font>
      <b/>
      <sz val="11"/>
      <color indexed="8"/>
      <name val="Arial"/>
      <family val="2"/>
    </font>
    <font>
      <sz val="8"/>
      <color indexed="8"/>
      <name val="Arial"/>
      <family val="2"/>
    </font>
    <font>
      <b/>
      <sz val="9"/>
      <color indexed="81"/>
      <name val="Tahoma"/>
      <family val="2"/>
    </font>
    <font>
      <sz val="9"/>
      <color indexed="81"/>
      <name val="Tahoma"/>
      <family val="2"/>
    </font>
    <font>
      <sz val="8"/>
      <color rgb="FFFF0000"/>
      <name val="Arial"/>
      <family val="2"/>
    </font>
    <font>
      <sz val="12"/>
      <name val="Tahoma"/>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50"/>
        <bgColor indexed="64"/>
      </patternFill>
    </fill>
    <fill>
      <patternFill patternType="solid">
        <fgColor rgb="FF7BB800"/>
        <bgColor indexed="64"/>
      </patternFill>
    </fill>
    <fill>
      <patternFill patternType="solid">
        <fgColor rgb="FF92D050"/>
        <bgColor indexed="64"/>
      </patternFill>
    </fill>
    <fill>
      <patternFill patternType="solid">
        <fgColor theme="6" tint="0.79998168889431442"/>
        <bgColor indexed="64"/>
      </patternFill>
    </fill>
  </fills>
  <borders count="7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s>
  <cellStyleXfs count="30">
    <xf numFmtId="0" fontId="0" fillId="0" borderId="0"/>
    <xf numFmtId="167" fontId="10" fillId="0" borderId="0" applyFont="0" applyFill="0" applyBorder="0" applyAlignment="0" applyProtection="0"/>
    <xf numFmtId="167" fontId="4" fillId="0" borderId="0" applyFont="0" applyFill="0" applyBorder="0" applyAlignment="0" applyProtection="0"/>
    <xf numFmtId="165" fontId="7" fillId="0" borderId="0" applyFont="0" applyFill="0" applyBorder="0" applyAlignment="0" applyProtection="0"/>
    <xf numFmtId="43" fontId="19"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4" fontId="4" fillId="0" borderId="0" applyFont="0" applyFill="0" applyBorder="0" applyAlignment="0" applyProtection="0"/>
    <xf numFmtId="165" fontId="1"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6" fontId="4" fillId="0" borderId="0" applyFont="0" applyFill="0" applyBorder="0" applyAlignment="0" applyProtection="0"/>
    <xf numFmtId="170" fontId="4" fillId="0" borderId="0" applyFont="0" applyFill="0" applyBorder="0" applyAlignment="0" applyProtection="0"/>
    <xf numFmtId="44" fontId="19" fillId="0" borderId="0" applyFont="0" applyFill="0" applyBorder="0" applyAlignment="0" applyProtection="0"/>
    <xf numFmtId="171" fontId="14" fillId="0" borderId="0" applyFont="0" applyFill="0" applyBorder="0" applyAlignment="0" applyProtection="0"/>
    <xf numFmtId="164" fontId="1" fillId="0" borderId="0" applyFont="0" applyFill="0" applyBorder="0" applyAlignment="0" applyProtection="0"/>
    <xf numFmtId="0" fontId="4" fillId="0" borderId="0"/>
    <xf numFmtId="0" fontId="4" fillId="0" borderId="0"/>
    <xf numFmtId="0" fontId="14" fillId="0" borderId="0"/>
    <xf numFmtId="0" fontId="4" fillId="0" borderId="0"/>
    <xf numFmtId="0" fontId="4" fillId="0" borderId="0"/>
    <xf numFmtId="9" fontId="7"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165" fontId="1" fillId="0" borderId="0" applyFont="0" applyFill="0" applyBorder="0" applyAlignment="0" applyProtection="0"/>
    <xf numFmtId="171" fontId="4"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4" fillId="0" borderId="0"/>
  </cellStyleXfs>
  <cellXfs count="517">
    <xf numFmtId="0" fontId="0" fillId="0" borderId="0" xfId="0"/>
    <xf numFmtId="0" fontId="0" fillId="0" borderId="0" xfId="0" applyFill="1"/>
    <xf numFmtId="0" fontId="5" fillId="0" borderId="0" xfId="16" applyFont="1" applyBorder="1" applyAlignment="1">
      <alignment vertical="center"/>
    </xf>
    <xf numFmtId="0" fontId="8" fillId="0" borderId="0" xfId="0" applyFont="1"/>
    <xf numFmtId="0" fontId="0" fillId="3" borderId="0" xfId="0" applyFill="1"/>
    <xf numFmtId="0" fontId="0" fillId="0" borderId="0" xfId="0" applyFill="1" applyAlignment="1">
      <alignment horizontal="center" vertical="center"/>
    </xf>
    <xf numFmtId="0" fontId="20" fillId="0" borderId="0" xfId="0" applyFont="1" applyFill="1"/>
    <xf numFmtId="0" fontId="4" fillId="0" borderId="0" xfId="0" applyFont="1" applyFill="1"/>
    <xf numFmtId="0" fontId="5" fillId="0" borderId="0" xfId="0" applyFont="1" applyFill="1" applyAlignment="1">
      <alignment horizontal="center"/>
    </xf>
    <xf numFmtId="0" fontId="4" fillId="0" borderId="0" xfId="16" applyAlignment="1">
      <alignment vertical="center"/>
    </xf>
    <xf numFmtId="10" fontId="4" fillId="0" borderId="0" xfId="16" applyNumberFormat="1" applyAlignment="1">
      <alignment vertical="center"/>
    </xf>
    <xf numFmtId="0" fontId="4" fillId="0" borderId="0" xfId="16" applyBorder="1" applyAlignment="1">
      <alignment vertical="center"/>
    </xf>
    <xf numFmtId="0" fontId="2" fillId="0" borderId="0" xfId="16" applyFont="1" applyAlignment="1">
      <alignment vertical="center"/>
    </xf>
    <xf numFmtId="0" fontId="4" fillId="2" borderId="0" xfId="16" applyFill="1" applyBorder="1" applyAlignment="1">
      <alignment vertical="center"/>
    </xf>
    <xf numFmtId="0" fontId="4" fillId="2" borderId="0" xfId="16" applyFill="1" applyAlignment="1">
      <alignment vertical="center"/>
    </xf>
    <xf numFmtId="0" fontId="13" fillId="2" borderId="0" xfId="16" applyFont="1" applyFill="1" applyAlignment="1">
      <alignment vertical="center"/>
    </xf>
    <xf numFmtId="0" fontId="13" fillId="0" borderId="0" xfId="16" applyFont="1" applyAlignment="1">
      <alignment vertical="center"/>
    </xf>
    <xf numFmtId="0" fontId="21" fillId="3" borderId="0" xfId="0" applyFont="1" applyFill="1" applyBorder="1" applyAlignment="1">
      <alignment horizontal="center" vertical="center" wrapText="1"/>
    </xf>
    <xf numFmtId="0" fontId="22" fillId="3" borderId="0" xfId="0" applyFont="1" applyFill="1" applyBorder="1" applyAlignment="1">
      <alignment horizontal="center" vertical="center" wrapText="1"/>
    </xf>
    <xf numFmtId="10" fontId="22" fillId="3" borderId="0" xfId="16" applyNumberFormat="1" applyFont="1" applyFill="1" applyBorder="1" applyAlignment="1">
      <alignment horizontal="center" vertical="center"/>
    </xf>
    <xf numFmtId="10" fontId="4" fillId="2" borderId="0" xfId="16" applyNumberFormat="1" applyFill="1" applyAlignment="1">
      <alignment vertical="center"/>
    </xf>
    <xf numFmtId="0" fontId="0" fillId="3" borderId="0" xfId="0" applyFill="1" applyAlignment="1">
      <alignment horizontal="center"/>
    </xf>
    <xf numFmtId="0" fontId="0" fillId="0" borderId="0" xfId="0" applyFill="1" applyAlignment="1">
      <alignment horizontal="center"/>
    </xf>
    <xf numFmtId="0" fontId="4" fillId="0" borderId="0" xfId="16" applyFill="1" applyAlignment="1">
      <alignment horizontal="left" vertical="center"/>
    </xf>
    <xf numFmtId="0" fontId="21" fillId="3" borderId="0" xfId="0" applyFont="1" applyFill="1" applyBorder="1" applyAlignment="1">
      <alignment horizontal="left" vertical="center" wrapText="1"/>
    </xf>
    <xf numFmtId="0" fontId="4" fillId="2" borderId="0" xfId="16" applyFill="1" applyAlignment="1">
      <alignment horizontal="left" vertical="center"/>
    </xf>
    <xf numFmtId="0" fontId="4" fillId="0" borderId="0" xfId="16" applyAlignment="1">
      <alignment horizontal="left" vertical="center"/>
    </xf>
    <xf numFmtId="0" fontId="13" fillId="0" borderId="0" xfId="0" applyFont="1" applyFill="1"/>
    <xf numFmtId="172" fontId="0" fillId="0" borderId="0" xfId="0" applyNumberFormat="1" applyFill="1" applyAlignment="1">
      <alignment horizontal="center"/>
    </xf>
    <xf numFmtId="0" fontId="0" fillId="0" borderId="0" xfId="0" applyFill="1" applyAlignment="1">
      <alignment horizontal="center"/>
    </xf>
    <xf numFmtId="0" fontId="0" fillId="0" borderId="0" xfId="0" applyFill="1" applyAlignment="1">
      <alignment horizontal="center"/>
    </xf>
    <xf numFmtId="0" fontId="2" fillId="5" borderId="1" xfId="16" applyFont="1" applyFill="1" applyBorder="1" applyAlignment="1">
      <alignment horizontal="left" vertical="center" wrapText="1"/>
    </xf>
    <xf numFmtId="169" fontId="23" fillId="4" borderId="3" xfId="0" applyNumberFormat="1" applyFont="1" applyFill="1" applyBorder="1" applyAlignment="1">
      <alignment vertical="center"/>
    </xf>
    <xf numFmtId="169" fontId="23" fillId="6" borderId="2" xfId="0" applyNumberFormat="1" applyFont="1" applyFill="1" applyBorder="1" applyAlignment="1">
      <alignment vertical="center"/>
    </xf>
    <xf numFmtId="0" fontId="0" fillId="0" borderId="31" xfId="0" applyFill="1" applyBorder="1"/>
    <xf numFmtId="0" fontId="0" fillId="0" borderId="32" xfId="0" applyFill="1" applyBorder="1"/>
    <xf numFmtId="0" fontId="28" fillId="0" borderId="0" xfId="0" applyFont="1" applyFill="1" applyAlignment="1">
      <alignment horizontal="center" vertical="center"/>
    </xf>
    <xf numFmtId="0" fontId="5" fillId="3" borderId="29" xfId="0" applyFont="1" applyFill="1" applyBorder="1" applyAlignment="1">
      <alignment vertical="top" wrapText="1"/>
    </xf>
    <xf numFmtId="0" fontId="5" fillId="3" borderId="0" xfId="0" applyFont="1" applyFill="1" applyBorder="1" applyAlignment="1">
      <alignment vertical="top" wrapText="1"/>
    </xf>
    <xf numFmtId="0" fontId="5" fillId="3" borderId="0" xfId="0" applyFont="1" applyFill="1" applyBorder="1" applyAlignment="1">
      <alignment horizontal="center" vertical="center" wrapText="1"/>
    </xf>
    <xf numFmtId="0" fontId="29" fillId="3" borderId="29" xfId="0" applyFont="1" applyFill="1" applyBorder="1"/>
    <xf numFmtId="0" fontId="29" fillId="3" borderId="0" xfId="0" applyFont="1" applyFill="1" applyBorder="1"/>
    <xf numFmtId="0" fontId="29" fillId="3" borderId="0" xfId="0" applyFont="1" applyFill="1" applyBorder="1" applyAlignment="1">
      <alignment horizontal="center"/>
    </xf>
    <xf numFmtId="0" fontId="29" fillId="3" borderId="30" xfId="0" applyFont="1" applyFill="1" applyBorder="1"/>
    <xf numFmtId="0" fontId="5" fillId="6" borderId="4"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8" fillId="0" borderId="25" xfId="0" applyFont="1" applyBorder="1" applyAlignment="1">
      <alignment horizontal="justify" vertical="center" wrapText="1"/>
    </xf>
    <xf numFmtId="0" fontId="8" fillId="0" borderId="25" xfId="0" applyFont="1" applyBorder="1" applyAlignment="1">
      <alignment horizontal="center" vertical="center"/>
    </xf>
    <xf numFmtId="0" fontId="2" fillId="5" borderId="4" xfId="16" applyFont="1" applyFill="1" applyBorder="1" applyAlignment="1">
      <alignment horizontal="left" vertical="center" wrapText="1"/>
    </xf>
    <xf numFmtId="169" fontId="23" fillId="4" borderId="5" xfId="0" applyNumberFormat="1" applyFont="1" applyFill="1" applyBorder="1" applyAlignment="1">
      <alignment vertical="center"/>
    </xf>
    <xf numFmtId="10" fontId="12" fillId="3" borderId="0" xfId="16" applyNumberFormat="1" applyFont="1" applyFill="1" applyBorder="1" applyAlignment="1">
      <alignment horizontal="center" vertical="center"/>
    </xf>
    <xf numFmtId="0" fontId="8" fillId="0" borderId="25" xfId="0" applyFont="1" applyBorder="1" applyAlignment="1">
      <alignment horizontal="justify" vertical="center"/>
    </xf>
    <xf numFmtId="9" fontId="0" fillId="0" borderId="0" xfId="21" applyFont="1" applyFill="1" applyAlignment="1">
      <alignment horizontal="center" vertical="center"/>
    </xf>
    <xf numFmtId="2" fontId="0" fillId="0" borderId="0" xfId="0" applyNumberFormat="1" applyFill="1" applyAlignment="1">
      <alignment horizontal="center" vertical="center"/>
    </xf>
    <xf numFmtId="9" fontId="4" fillId="3" borderId="5" xfId="21" applyFont="1" applyFill="1" applyBorder="1" applyAlignment="1">
      <alignment horizontal="center" vertical="center" wrapText="1"/>
    </xf>
    <xf numFmtId="9" fontId="30" fillId="3" borderId="5" xfId="21" applyFont="1" applyFill="1" applyBorder="1" applyAlignment="1">
      <alignment horizontal="center" vertical="center"/>
    </xf>
    <xf numFmtId="37" fontId="31" fillId="3" borderId="1" xfId="9" applyNumberFormat="1" applyFont="1" applyFill="1" applyBorder="1" applyAlignment="1">
      <alignment horizontal="center" vertical="center"/>
    </xf>
    <xf numFmtId="172" fontId="30" fillId="3" borderId="1" xfId="3" applyNumberFormat="1" applyFont="1" applyFill="1" applyBorder="1" applyAlignment="1">
      <alignment horizontal="center" vertical="center"/>
    </xf>
    <xf numFmtId="9" fontId="31" fillId="3" borderId="1" xfId="21" applyFont="1" applyFill="1" applyBorder="1" applyAlignment="1">
      <alignment horizontal="right" vertical="center"/>
    </xf>
    <xf numFmtId="9" fontId="30" fillId="3" borderId="1" xfId="21" applyFont="1" applyFill="1" applyBorder="1" applyAlignment="1">
      <alignment horizontal="center" vertical="center"/>
    </xf>
    <xf numFmtId="2" fontId="31" fillId="3" borderId="1" xfId="0" applyNumberFormat="1" applyFont="1" applyFill="1" applyBorder="1" applyAlignment="1">
      <alignment horizontal="right" vertical="center"/>
    </xf>
    <xf numFmtId="2" fontId="30" fillId="3" borderId="1" xfId="3" applyNumberFormat="1" applyFont="1" applyFill="1" applyBorder="1" applyAlignment="1">
      <alignment horizontal="center" vertical="center"/>
    </xf>
    <xf numFmtId="2" fontId="30" fillId="3" borderId="1" xfId="0" applyNumberFormat="1" applyFont="1" applyFill="1" applyBorder="1" applyAlignment="1">
      <alignment horizontal="center" vertical="center"/>
    </xf>
    <xf numFmtId="9" fontId="4" fillId="3" borderId="1" xfId="21" applyFont="1" applyFill="1" applyBorder="1" applyAlignment="1">
      <alignment horizontal="center" vertical="center" wrapText="1"/>
    </xf>
    <xf numFmtId="3" fontId="4" fillId="3" borderId="3" xfId="0" applyNumberFormat="1" applyFont="1" applyFill="1" applyBorder="1" applyAlignment="1">
      <alignment horizontal="center" vertical="center" wrapText="1"/>
    </xf>
    <xf numFmtId="0" fontId="31" fillId="3" borderId="1" xfId="0" applyFont="1" applyFill="1" applyBorder="1" applyAlignment="1">
      <alignment horizontal="right" vertical="center"/>
    </xf>
    <xf numFmtId="168" fontId="31" fillId="3" borderId="1" xfId="0" applyNumberFormat="1" applyFont="1" applyFill="1" applyBorder="1" applyAlignment="1">
      <alignment horizontal="right" vertical="center"/>
    </xf>
    <xf numFmtId="3" fontId="4" fillId="3" borderId="1" xfId="10" applyNumberFormat="1" applyFont="1" applyFill="1" applyBorder="1" applyAlignment="1">
      <alignment horizontal="center" vertical="center" wrapText="1"/>
    </xf>
    <xf numFmtId="0" fontId="15" fillId="5" borderId="2" xfId="16" applyFont="1" applyFill="1" applyBorder="1" applyAlignment="1">
      <alignment horizontal="center" vertical="center" textRotation="180" wrapText="1"/>
    </xf>
    <xf numFmtId="10" fontId="4" fillId="5" borderId="2" xfId="16" applyNumberFormat="1" applyFont="1" applyFill="1" applyBorder="1" applyAlignment="1">
      <alignment horizontal="center" vertical="center" wrapText="1"/>
    </xf>
    <xf numFmtId="169" fontId="23" fillId="6" borderId="4" xfId="0" applyNumberFormat="1" applyFont="1" applyFill="1" applyBorder="1" applyAlignment="1">
      <alignment vertical="center"/>
    </xf>
    <xf numFmtId="169" fontId="24" fillId="3" borderId="4" xfId="0" applyNumberFormat="1" applyFont="1" applyFill="1" applyBorder="1" applyAlignment="1">
      <alignment horizontal="center" vertical="center"/>
    </xf>
    <xf numFmtId="169" fontId="33" fillId="6" borderId="20" xfId="0" applyNumberFormat="1" applyFont="1" applyFill="1" applyBorder="1" applyAlignment="1">
      <alignment vertical="center"/>
    </xf>
    <xf numFmtId="9" fontId="13" fillId="3" borderId="3" xfId="24" applyFont="1" applyFill="1" applyBorder="1" applyAlignment="1">
      <alignment horizontal="center" vertical="center"/>
    </xf>
    <xf numFmtId="169" fontId="2" fillId="5" borderId="43" xfId="24" applyNumberFormat="1" applyFont="1" applyFill="1" applyBorder="1" applyAlignment="1">
      <alignment horizontal="center" vertical="center" wrapText="1"/>
    </xf>
    <xf numFmtId="0" fontId="2" fillId="5" borderId="44" xfId="16" applyFont="1" applyFill="1" applyBorder="1" applyAlignment="1">
      <alignment horizontal="center" vertical="center" wrapText="1"/>
    </xf>
    <xf numFmtId="169" fontId="33" fillId="0" borderId="1" xfId="0" applyNumberFormat="1" applyFont="1" applyFill="1" applyBorder="1" applyAlignment="1">
      <alignment horizontal="center" vertical="center"/>
    </xf>
    <xf numFmtId="169" fontId="33" fillId="0" borderId="1" xfId="0" applyNumberFormat="1" applyFont="1" applyFill="1" applyBorder="1" applyAlignment="1">
      <alignment vertical="center"/>
    </xf>
    <xf numFmtId="169" fontId="33" fillId="0" borderId="3" xfId="0" applyNumberFormat="1" applyFont="1" applyFill="1" applyBorder="1" applyAlignment="1">
      <alignment vertical="center"/>
    </xf>
    <xf numFmtId="0" fontId="8" fillId="0" borderId="17" xfId="0" applyFont="1" applyBorder="1" applyAlignment="1">
      <alignment horizontal="center" vertical="center"/>
    </xf>
    <xf numFmtId="0" fontId="8" fillId="0" borderId="3" xfId="0" applyFont="1" applyBorder="1" applyAlignment="1">
      <alignment horizontal="justify" vertical="center" wrapText="1"/>
    </xf>
    <xf numFmtId="0" fontId="8" fillId="0" borderId="3" xfId="0" applyFont="1" applyBorder="1" applyAlignment="1">
      <alignment horizontal="center" vertical="center"/>
    </xf>
    <xf numFmtId="9" fontId="8" fillId="0" borderId="25" xfId="21" applyFont="1" applyBorder="1" applyAlignment="1">
      <alignment horizontal="center" vertical="center"/>
    </xf>
    <xf numFmtId="169" fontId="33" fillId="0" borderId="5" xfId="0" applyNumberFormat="1" applyFont="1" applyFill="1" applyBorder="1" applyAlignment="1">
      <alignment horizontal="center" vertical="center"/>
    </xf>
    <xf numFmtId="2" fontId="30" fillId="3" borderId="5" xfId="21" applyNumberFormat="1" applyFont="1" applyFill="1" applyBorder="1" applyAlignment="1">
      <alignment horizontal="center" vertical="center"/>
    </xf>
    <xf numFmtId="173" fontId="30" fillId="3" borderId="5" xfId="21" applyNumberFormat="1" applyFont="1" applyFill="1" applyBorder="1" applyAlignment="1">
      <alignment horizontal="center" vertical="center"/>
    </xf>
    <xf numFmtId="1" fontId="30" fillId="3" borderId="5" xfId="21" applyNumberFormat="1" applyFont="1" applyFill="1" applyBorder="1" applyAlignment="1">
      <alignment horizontal="center" vertical="center"/>
    </xf>
    <xf numFmtId="2" fontId="30" fillId="3" borderId="1" xfId="21" applyNumberFormat="1" applyFont="1" applyFill="1" applyBorder="1" applyAlignment="1">
      <alignment horizontal="center" vertical="center"/>
    </xf>
    <xf numFmtId="1" fontId="30" fillId="3" borderId="1" xfId="21" applyNumberFormat="1" applyFont="1" applyFill="1" applyBorder="1" applyAlignment="1">
      <alignment horizontal="center" vertical="center"/>
    </xf>
    <xf numFmtId="9" fontId="34" fillId="3" borderId="5" xfId="21" applyFont="1" applyFill="1" applyBorder="1" applyAlignment="1">
      <alignment horizontal="center" vertical="center"/>
    </xf>
    <xf numFmtId="9" fontId="34" fillId="3" borderId="4" xfId="21" applyFont="1" applyFill="1" applyBorder="1" applyAlignment="1">
      <alignment horizontal="center" vertical="center"/>
    </xf>
    <xf numFmtId="9" fontId="34" fillId="3" borderId="43" xfId="21" applyFont="1" applyFill="1" applyBorder="1" applyAlignment="1">
      <alignment horizontal="center" vertical="center"/>
    </xf>
    <xf numFmtId="172" fontId="30" fillId="3" borderId="4" xfId="3" applyNumberFormat="1" applyFont="1" applyFill="1" applyBorder="1" applyAlignment="1">
      <alignment horizontal="center" vertical="center"/>
    </xf>
    <xf numFmtId="9" fontId="2" fillId="5" borderId="43" xfId="24" applyNumberFormat="1" applyFont="1" applyFill="1" applyBorder="1" applyAlignment="1">
      <alignment horizontal="center" vertical="center" wrapText="1"/>
    </xf>
    <xf numFmtId="169" fontId="34" fillId="3" borderId="4" xfId="21" applyNumberFormat="1" applyFont="1" applyFill="1" applyBorder="1" applyAlignment="1">
      <alignment horizontal="center" vertical="center"/>
    </xf>
    <xf numFmtId="0" fontId="2" fillId="5" borderId="2" xfId="16" applyFont="1" applyFill="1" applyBorder="1" applyAlignment="1">
      <alignment horizontal="center" vertical="center" wrapText="1"/>
    </xf>
    <xf numFmtId="10" fontId="34" fillId="3" borderId="5" xfId="21" applyNumberFormat="1" applyFont="1" applyFill="1" applyBorder="1" applyAlignment="1">
      <alignment horizontal="center" vertical="center"/>
    </xf>
    <xf numFmtId="169" fontId="24" fillId="0" borderId="4" xfId="0" applyNumberFormat="1" applyFont="1" applyFill="1" applyBorder="1" applyAlignment="1">
      <alignment horizontal="center" vertical="center"/>
    </xf>
    <xf numFmtId="0" fontId="3" fillId="3" borderId="1" xfId="0" applyFont="1" applyFill="1" applyBorder="1" applyAlignment="1">
      <alignment horizontal="left" vertical="center" wrapText="1"/>
    </xf>
    <xf numFmtId="0" fontId="3" fillId="3" borderId="1" xfId="0" applyFont="1" applyFill="1" applyBorder="1" applyAlignment="1">
      <alignment horizontal="center" vertical="center" wrapText="1"/>
    </xf>
    <xf numFmtId="9" fontId="31" fillId="3" borderId="1" xfId="21" applyFont="1" applyFill="1" applyBorder="1" applyAlignment="1">
      <alignment horizontal="center" vertical="center"/>
    </xf>
    <xf numFmtId="0" fontId="31" fillId="3" borderId="1" xfId="0" applyFont="1" applyFill="1" applyBorder="1" applyAlignment="1">
      <alignment horizontal="center" vertical="center"/>
    </xf>
    <xf numFmtId="2" fontId="31" fillId="3" borderId="1" xfId="0" applyNumberFormat="1" applyFont="1" applyFill="1" applyBorder="1" applyAlignment="1">
      <alignment horizontal="center" vertical="center"/>
    </xf>
    <xf numFmtId="169" fontId="30" fillId="3" borderId="5" xfId="21" applyNumberFormat="1" applyFont="1" applyFill="1" applyBorder="1" applyAlignment="1">
      <alignment horizontal="center" vertical="center"/>
    </xf>
    <xf numFmtId="169" fontId="30" fillId="3" borderId="1" xfId="21" applyNumberFormat="1" applyFont="1" applyFill="1" applyBorder="1" applyAlignment="1">
      <alignment horizontal="center" vertical="center"/>
    </xf>
    <xf numFmtId="0" fontId="5" fillId="6" borderId="4" xfId="0" applyFont="1" applyFill="1" applyBorder="1" applyAlignment="1">
      <alignment horizontal="center" vertical="center" wrapText="1"/>
    </xf>
    <xf numFmtId="0" fontId="5" fillId="6" borderId="6" xfId="0" applyFont="1" applyFill="1" applyBorder="1" applyAlignment="1">
      <alignment horizontal="center" vertical="center"/>
    </xf>
    <xf numFmtId="0" fontId="4" fillId="0" borderId="0" xfId="19" applyBorder="1"/>
    <xf numFmtId="0" fontId="4" fillId="0" borderId="0" xfId="19" applyBorder="1" applyAlignment="1">
      <alignment vertical="center" wrapText="1"/>
    </xf>
    <xf numFmtId="0" fontId="4" fillId="0" borderId="0" xfId="19" applyBorder="1" applyAlignment="1">
      <alignment wrapText="1"/>
    </xf>
    <xf numFmtId="0" fontId="4" fillId="0" borderId="0" xfId="19"/>
    <xf numFmtId="0" fontId="5" fillId="0" borderId="0" xfId="19" applyFont="1" applyBorder="1"/>
    <xf numFmtId="0" fontId="5" fillId="0" borderId="0" xfId="19" applyFont="1" applyBorder="1" applyAlignment="1">
      <alignment vertical="center" wrapText="1"/>
    </xf>
    <xf numFmtId="0" fontId="5" fillId="0" borderId="0" xfId="19" applyFont="1" applyBorder="1" applyAlignment="1">
      <alignment wrapText="1"/>
    </xf>
    <xf numFmtId="0" fontId="5" fillId="0" borderId="0" xfId="19" applyFont="1"/>
    <xf numFmtId="0" fontId="15" fillId="6" borderId="25" xfId="19" applyFont="1" applyFill="1" applyBorder="1" applyAlignment="1">
      <alignment horizontal="center" vertical="center" wrapText="1"/>
    </xf>
    <xf numFmtId="0" fontId="15" fillId="6" borderId="9" xfId="19" applyFont="1" applyFill="1" applyBorder="1" applyAlignment="1">
      <alignment horizontal="center" vertical="center" wrapText="1"/>
    </xf>
    <xf numFmtId="0" fontId="15" fillId="6" borderId="64" xfId="19" applyFont="1" applyFill="1" applyBorder="1" applyAlignment="1">
      <alignment horizontal="center" vertical="center" wrapText="1"/>
    </xf>
    <xf numFmtId="0" fontId="15" fillId="6" borderId="14" xfId="19" applyFont="1" applyFill="1" applyBorder="1" applyAlignment="1">
      <alignment horizontal="center" vertical="center"/>
    </xf>
    <xf numFmtId="0" fontId="15" fillId="6" borderId="24" xfId="19" applyFont="1" applyFill="1" applyBorder="1" applyAlignment="1">
      <alignment horizontal="center" vertical="center" wrapText="1"/>
    </xf>
    <xf numFmtId="0" fontId="12" fillId="0" borderId="0" xfId="29" applyFont="1" applyBorder="1" applyAlignment="1">
      <alignment horizontal="center" vertical="center" wrapText="1"/>
    </xf>
    <xf numFmtId="0" fontId="5" fillId="0" borderId="0" xfId="19" applyFont="1" applyBorder="1" applyAlignment="1">
      <alignment horizontal="center" vertical="center" wrapText="1"/>
    </xf>
    <xf numFmtId="0" fontId="12" fillId="0" borderId="0" xfId="29" applyFont="1" applyBorder="1" applyAlignment="1">
      <alignment vertical="center" wrapText="1"/>
    </xf>
    <xf numFmtId="0" fontId="36" fillId="6" borderId="16" xfId="19" applyFont="1" applyFill="1" applyBorder="1" applyAlignment="1">
      <alignment horizontal="left" vertical="center" wrapText="1"/>
    </xf>
    <xf numFmtId="9" fontId="36" fillId="0" borderId="10" xfId="24" applyFont="1" applyFill="1" applyBorder="1" applyAlignment="1">
      <alignment horizontal="center" vertical="center" wrapText="1"/>
    </xf>
    <xf numFmtId="10" fontId="36" fillId="0" borderId="10" xfId="24" applyNumberFormat="1" applyFont="1" applyFill="1" applyBorder="1" applyAlignment="1">
      <alignment horizontal="center" vertical="center" wrapText="1"/>
    </xf>
    <xf numFmtId="9" fontId="36" fillId="3" borderId="10" xfId="24" applyFont="1" applyFill="1" applyBorder="1" applyAlignment="1">
      <alignment horizontal="center" vertical="center" wrapText="1"/>
    </xf>
    <xf numFmtId="0" fontId="13" fillId="0" borderId="0" xfId="29" applyFont="1" applyBorder="1" applyAlignment="1">
      <alignment vertical="center" wrapText="1"/>
    </xf>
    <xf numFmtId="0" fontId="13" fillId="0" borderId="0" xfId="19" applyFont="1" applyBorder="1" applyAlignment="1">
      <alignment vertical="center" wrapText="1"/>
    </xf>
    <xf numFmtId="175" fontId="36" fillId="6" borderId="8" xfId="19" applyNumberFormat="1" applyFont="1" applyFill="1" applyBorder="1" applyAlignment="1">
      <alignment horizontal="left" vertical="center" wrapText="1"/>
    </xf>
    <xf numFmtId="3" fontId="36" fillId="0" borderId="11" xfId="19" applyNumberFormat="1" applyFont="1" applyFill="1" applyBorder="1" applyAlignment="1">
      <alignment horizontal="center" vertical="center" wrapText="1"/>
    </xf>
    <xf numFmtId="3" fontId="36" fillId="3" borderId="11" xfId="19" applyNumberFormat="1" applyFont="1" applyFill="1" applyBorder="1" applyAlignment="1">
      <alignment horizontal="center" vertical="center" wrapText="1"/>
    </xf>
    <xf numFmtId="9" fontId="36" fillId="0" borderId="11" xfId="24" applyFont="1" applyFill="1" applyBorder="1" applyAlignment="1">
      <alignment horizontal="center" vertical="center" wrapText="1"/>
    </xf>
    <xf numFmtId="9" fontId="36" fillId="3" borderId="11" xfId="24" applyFont="1" applyFill="1" applyBorder="1" applyAlignment="1">
      <alignment horizontal="center" vertical="center" wrapText="1"/>
    </xf>
    <xf numFmtId="175" fontId="36" fillId="6" borderId="52" xfId="19" applyNumberFormat="1" applyFont="1" applyFill="1" applyBorder="1" applyAlignment="1">
      <alignment vertical="center" wrapText="1"/>
    </xf>
    <xf numFmtId="3" fontId="36" fillId="0" borderId="12" xfId="19" applyNumberFormat="1" applyFont="1" applyFill="1" applyBorder="1" applyAlignment="1">
      <alignment horizontal="center" vertical="center" wrapText="1"/>
    </xf>
    <xf numFmtId="3" fontId="36" fillId="3" borderId="12" xfId="19" applyNumberFormat="1" applyFont="1" applyFill="1" applyBorder="1" applyAlignment="1">
      <alignment horizontal="center" vertical="center" wrapText="1"/>
    </xf>
    <xf numFmtId="0" fontId="36" fillId="6" borderId="67" xfId="19" applyFont="1" applyFill="1" applyBorder="1" applyAlignment="1">
      <alignment horizontal="left" vertical="center" wrapText="1"/>
    </xf>
    <xf numFmtId="173" fontId="36" fillId="3" borderId="22" xfId="24" applyNumberFormat="1" applyFont="1" applyFill="1" applyBorder="1" applyAlignment="1">
      <alignment horizontal="center" vertical="center" wrapText="1"/>
    </xf>
    <xf numFmtId="173" fontId="36" fillId="0" borderId="22" xfId="24" applyNumberFormat="1" applyFont="1" applyFill="1" applyBorder="1" applyAlignment="1">
      <alignment horizontal="center" vertical="center" wrapText="1"/>
    </xf>
    <xf numFmtId="169" fontId="36" fillId="3" borderId="10" xfId="24" applyNumberFormat="1" applyFont="1" applyFill="1" applyBorder="1" applyAlignment="1">
      <alignment horizontal="center" vertical="center" wrapText="1"/>
    </xf>
    <xf numFmtId="169" fontId="36" fillId="0" borderId="10" xfId="24" applyNumberFormat="1" applyFont="1" applyFill="1" applyBorder="1" applyAlignment="1">
      <alignment horizontal="center" vertical="center" wrapText="1"/>
    </xf>
    <xf numFmtId="165" fontId="4" fillId="3" borderId="0" xfId="5" applyFont="1" applyFill="1" applyBorder="1"/>
    <xf numFmtId="0" fontId="4" fillId="3" borderId="0" xfId="19" applyFill="1" applyBorder="1"/>
    <xf numFmtId="0" fontId="4" fillId="3" borderId="0" xfId="19" applyFill="1" applyBorder="1" applyAlignment="1">
      <alignment vertical="center" wrapText="1"/>
    </xf>
    <xf numFmtId="0" fontId="4" fillId="3" borderId="0" xfId="19" applyFill="1" applyBorder="1" applyAlignment="1">
      <alignment wrapText="1"/>
    </xf>
    <xf numFmtId="0" fontId="4" fillId="7" borderId="0" xfId="19" applyFill="1" applyBorder="1"/>
    <xf numFmtId="0" fontId="4" fillId="3" borderId="0" xfId="19" applyFill="1"/>
    <xf numFmtId="176" fontId="4" fillId="3" borderId="0" xfId="19" applyNumberFormat="1" applyFill="1"/>
    <xf numFmtId="165" fontId="4" fillId="0" borderId="0" xfId="5" applyFont="1" applyBorder="1"/>
    <xf numFmtId="165" fontId="4" fillId="0" borderId="0" xfId="19" applyNumberFormat="1" applyBorder="1"/>
    <xf numFmtId="0" fontId="4" fillId="0" borderId="0" xfId="19" applyAlignment="1"/>
    <xf numFmtId="0" fontId="15" fillId="6" borderId="4" xfId="19" applyFont="1" applyFill="1" applyBorder="1" applyAlignment="1">
      <alignment horizontal="center" vertical="center" wrapText="1"/>
    </xf>
    <xf numFmtId="9" fontId="34" fillId="3" borderId="5" xfId="21" applyNumberFormat="1" applyFont="1" applyFill="1" applyBorder="1" applyAlignment="1">
      <alignment horizontal="center" vertical="center"/>
    </xf>
    <xf numFmtId="10" fontId="34" fillId="3" borderId="4" xfId="16" applyNumberFormat="1" applyFont="1" applyFill="1" applyBorder="1" applyAlignment="1">
      <alignment horizontal="center" vertical="center" wrapText="1"/>
    </xf>
    <xf numFmtId="2" fontId="34" fillId="3" borderId="5" xfId="21" applyNumberFormat="1" applyFont="1" applyFill="1" applyBorder="1" applyAlignment="1">
      <alignment horizontal="center" vertical="center"/>
    </xf>
    <xf numFmtId="164" fontId="34" fillId="3" borderId="5" xfId="9" applyFont="1" applyFill="1" applyBorder="1" applyAlignment="1">
      <alignment horizontal="center" vertical="center"/>
    </xf>
    <xf numFmtId="177" fontId="31" fillId="3" borderId="1" xfId="9" applyNumberFormat="1" applyFont="1" applyFill="1" applyBorder="1" applyAlignment="1">
      <alignment horizontal="right" vertical="center"/>
    </xf>
    <xf numFmtId="172" fontId="30" fillId="3" borderId="1" xfId="5" applyNumberFormat="1" applyFont="1" applyFill="1" applyBorder="1" applyAlignment="1">
      <alignment horizontal="center" vertical="center"/>
    </xf>
    <xf numFmtId="165" fontId="31" fillId="3" borderId="1" xfId="3" applyFont="1" applyFill="1" applyBorder="1" applyAlignment="1">
      <alignment horizontal="right" vertical="center"/>
    </xf>
    <xf numFmtId="169" fontId="34" fillId="3" borderId="5" xfId="21" applyNumberFormat="1" applyFont="1" applyFill="1" applyBorder="1" applyAlignment="1">
      <alignment horizontal="center" vertical="center"/>
    </xf>
    <xf numFmtId="9" fontId="13" fillId="0" borderId="3" xfId="24" applyFont="1" applyFill="1" applyBorder="1" applyAlignment="1">
      <alignment horizontal="center" vertical="center"/>
    </xf>
    <xf numFmtId="169" fontId="33" fillId="0" borderId="25" xfId="0" applyNumberFormat="1" applyFont="1" applyFill="1" applyBorder="1" applyAlignment="1">
      <alignment horizontal="center" vertical="center"/>
    </xf>
    <xf numFmtId="169" fontId="33" fillId="6" borderId="24" xfId="0" applyNumberFormat="1" applyFont="1" applyFill="1" applyBorder="1" applyAlignment="1">
      <alignment vertical="center"/>
    </xf>
    <xf numFmtId="169" fontId="33" fillId="0" borderId="3" xfId="0" applyNumberFormat="1" applyFont="1" applyFill="1" applyBorder="1" applyAlignment="1">
      <alignment horizontal="center" vertical="center"/>
    </xf>
    <xf numFmtId="169" fontId="33" fillId="6" borderId="23" xfId="0" applyNumberFormat="1" applyFont="1" applyFill="1" applyBorder="1" applyAlignment="1">
      <alignment vertical="center"/>
    </xf>
    <xf numFmtId="169" fontId="33" fillId="0" borderId="43" xfId="0" applyNumberFormat="1" applyFont="1" applyFill="1" applyBorder="1" applyAlignment="1">
      <alignment horizontal="center" vertical="center"/>
    </xf>
    <xf numFmtId="169" fontId="33" fillId="6" borderId="12" xfId="0" applyNumberFormat="1" applyFont="1" applyFill="1" applyBorder="1" applyAlignment="1">
      <alignment vertical="center"/>
    </xf>
    <xf numFmtId="2" fontId="31" fillId="3" borderId="1" xfId="9" applyNumberFormat="1" applyFont="1" applyFill="1" applyBorder="1" applyAlignment="1">
      <alignment horizontal="center" vertical="center"/>
    </xf>
    <xf numFmtId="3" fontId="4" fillId="3" borderId="48" xfId="0" applyNumberFormat="1" applyFont="1" applyFill="1" applyBorder="1" applyAlignment="1">
      <alignment horizontal="center" vertical="center" wrapText="1"/>
    </xf>
    <xf numFmtId="37" fontId="31" fillId="3" borderId="46" xfId="9" applyNumberFormat="1" applyFont="1" applyFill="1" applyBorder="1" applyAlignment="1">
      <alignment horizontal="center" vertical="center"/>
    </xf>
    <xf numFmtId="37" fontId="31" fillId="3" borderId="2" xfId="9" applyNumberFormat="1" applyFont="1" applyFill="1" applyBorder="1" applyAlignment="1">
      <alignment horizontal="center" vertical="center"/>
    </xf>
    <xf numFmtId="3" fontId="4" fillId="3" borderId="7" xfId="0" applyNumberFormat="1" applyFont="1" applyFill="1" applyBorder="1" applyAlignment="1">
      <alignment horizontal="center" vertical="center" wrapText="1"/>
    </xf>
    <xf numFmtId="3" fontId="4" fillId="3" borderId="1" xfId="0" applyNumberFormat="1" applyFont="1" applyFill="1" applyBorder="1" applyAlignment="1">
      <alignment horizontal="center" vertical="center" wrapText="1"/>
    </xf>
    <xf numFmtId="3" fontId="4" fillId="3" borderId="7" xfId="10" applyNumberFormat="1" applyFont="1" applyFill="1" applyBorder="1" applyAlignment="1">
      <alignment horizontal="center" vertical="center" wrapText="1"/>
    </xf>
    <xf numFmtId="174" fontId="4" fillId="3" borderId="7" xfId="10" applyNumberFormat="1" applyFont="1" applyFill="1" applyBorder="1" applyAlignment="1">
      <alignment horizontal="center" vertical="center" wrapText="1"/>
    </xf>
    <xf numFmtId="37" fontId="31" fillId="3" borderId="3" xfId="9" applyNumberFormat="1" applyFont="1" applyFill="1" applyBorder="1" applyAlignment="1">
      <alignment horizontal="center" vertical="center"/>
    </xf>
    <xf numFmtId="37" fontId="31" fillId="3" borderId="4" xfId="9" applyNumberFormat="1" applyFont="1" applyFill="1" applyBorder="1" applyAlignment="1">
      <alignment horizontal="center" vertical="center"/>
    </xf>
    <xf numFmtId="9" fontId="31" fillId="3" borderId="3" xfId="21" applyFont="1" applyFill="1" applyBorder="1" applyAlignment="1">
      <alignment horizontal="center" vertical="center"/>
    </xf>
    <xf numFmtId="9" fontId="30" fillId="3" borderId="3" xfId="21" applyFont="1" applyFill="1" applyBorder="1" applyAlignment="1">
      <alignment horizontal="center" vertical="center"/>
    </xf>
    <xf numFmtId="169" fontId="31" fillId="3" borderId="3" xfId="21" applyNumberFormat="1" applyFont="1" applyFill="1" applyBorder="1" applyAlignment="1">
      <alignment horizontal="center" vertical="center"/>
    </xf>
    <xf numFmtId="37" fontId="4" fillId="3" borderId="1" xfId="10" applyNumberFormat="1" applyFont="1" applyFill="1" applyBorder="1" applyAlignment="1">
      <alignment horizontal="center" vertical="center"/>
    </xf>
    <xf numFmtId="169" fontId="31" fillId="3" borderId="1" xfId="21" applyNumberFormat="1" applyFont="1" applyFill="1" applyBorder="1" applyAlignment="1">
      <alignment horizontal="center" vertical="center"/>
    </xf>
    <xf numFmtId="37" fontId="0" fillId="0" borderId="0" xfId="0" applyNumberFormat="1" applyFill="1" applyAlignment="1">
      <alignment horizontal="center" vertical="center"/>
    </xf>
    <xf numFmtId="1" fontId="24" fillId="3" borderId="5" xfId="0" applyNumberFormat="1" applyFont="1" applyFill="1" applyBorder="1" applyAlignment="1">
      <alignment horizontal="center" vertical="center" wrapText="1"/>
    </xf>
    <xf numFmtId="1" fontId="24" fillId="3" borderId="1" xfId="0" applyNumberFormat="1" applyFont="1" applyFill="1" applyBorder="1" applyAlignment="1">
      <alignment horizontal="center" vertical="center" wrapText="1"/>
    </xf>
    <xf numFmtId="1" fontId="24" fillId="3" borderId="4" xfId="0" applyNumberFormat="1" applyFont="1" applyFill="1" applyBorder="1" applyAlignment="1">
      <alignment horizontal="center" vertical="center" wrapText="1"/>
    </xf>
    <xf numFmtId="0" fontId="11" fillId="3" borderId="0" xfId="19" applyFont="1" applyFill="1" applyBorder="1" applyAlignment="1">
      <alignment horizontal="center" vertical="center"/>
    </xf>
    <xf numFmtId="0" fontId="5" fillId="6" borderId="18" xfId="0" applyFont="1" applyFill="1" applyBorder="1" applyAlignment="1">
      <alignment horizontal="center" vertical="center" wrapText="1"/>
    </xf>
    <xf numFmtId="0" fontId="5" fillId="6" borderId="19"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11" fillId="6" borderId="11" xfId="0" applyFont="1" applyFill="1" applyBorder="1" applyAlignment="1">
      <alignment horizontal="center" vertical="center" wrapText="1"/>
    </xf>
    <xf numFmtId="0" fontId="5" fillId="6" borderId="3" xfId="0" applyFont="1" applyFill="1" applyBorder="1" applyAlignment="1" applyProtection="1">
      <alignment horizontal="center" vertical="center" wrapText="1"/>
      <protection locked="0"/>
    </xf>
    <xf numFmtId="0" fontId="5" fillId="6" borderId="1" xfId="0" applyFont="1" applyFill="1" applyBorder="1" applyAlignment="1" applyProtection="1">
      <alignment horizontal="center" vertical="center" wrapText="1"/>
      <protection locked="0"/>
    </xf>
    <xf numFmtId="0" fontId="5" fillId="6" borderId="4" xfId="0" applyFont="1" applyFill="1" applyBorder="1" applyAlignment="1" applyProtection="1">
      <alignment horizontal="center" vertical="center" wrapText="1"/>
      <protection locked="0"/>
    </xf>
    <xf numFmtId="0" fontId="5" fillId="6" borderId="10" xfId="0" applyFont="1" applyFill="1" applyBorder="1" applyAlignment="1" applyProtection="1">
      <alignment horizontal="center" vertical="center" wrapText="1"/>
      <protection locked="0"/>
    </xf>
    <xf numFmtId="0" fontId="5" fillId="6" borderId="11" xfId="0" applyFont="1" applyFill="1" applyBorder="1" applyAlignment="1" applyProtection="1">
      <alignment horizontal="center" vertical="center" wrapText="1"/>
      <protection locked="0"/>
    </xf>
    <xf numFmtId="0" fontId="5" fillId="6" borderId="12" xfId="0" applyFont="1" applyFill="1" applyBorder="1" applyAlignment="1" applyProtection="1">
      <alignment horizontal="center" vertical="center" wrapText="1"/>
      <protection locked="0"/>
    </xf>
    <xf numFmtId="0" fontId="5" fillId="6" borderId="3" xfId="0" applyFont="1" applyFill="1" applyBorder="1" applyAlignment="1">
      <alignment horizontal="center" vertical="center" wrapText="1"/>
    </xf>
    <xf numFmtId="0" fontId="5" fillId="6" borderId="8" xfId="0" applyFont="1" applyFill="1" applyBorder="1" applyAlignment="1">
      <alignment horizontal="center" vertical="center"/>
    </xf>
    <xf numFmtId="0" fontId="5" fillId="6" borderId="6" xfId="0" applyFont="1" applyFill="1" applyBorder="1" applyAlignment="1">
      <alignment horizontal="center" vertical="center"/>
    </xf>
    <xf numFmtId="0" fontId="5" fillId="6" borderId="7" xfId="0" applyFont="1" applyFill="1" applyBorder="1" applyAlignment="1">
      <alignment horizontal="center" vertical="center"/>
    </xf>
    <xf numFmtId="0" fontId="11" fillId="0" borderId="32" xfId="0" applyFont="1" applyFill="1" applyBorder="1" applyAlignment="1">
      <alignment horizontal="right" vertical="center"/>
    </xf>
    <xf numFmtId="0" fontId="6" fillId="0" borderId="32" xfId="0" applyFont="1" applyFill="1" applyBorder="1" applyAlignment="1">
      <alignment horizontal="right" vertical="center"/>
    </xf>
    <xf numFmtId="0" fontId="6" fillId="0" borderId="33" xfId="0" applyFont="1" applyFill="1" applyBorder="1" applyAlignment="1">
      <alignment horizontal="right" vertical="center"/>
    </xf>
    <xf numFmtId="0" fontId="6" fillId="0" borderId="34" xfId="0" applyFont="1" applyFill="1" applyBorder="1" applyAlignment="1">
      <alignment horizontal="right" vertical="center"/>
    </xf>
    <xf numFmtId="0" fontId="29" fillId="0" borderId="26" xfId="0" applyFont="1" applyFill="1" applyBorder="1" applyAlignment="1">
      <alignment horizontal="center"/>
    </xf>
    <xf numFmtId="0" fontId="29" fillId="0" borderId="27" xfId="0" applyFont="1" applyFill="1" applyBorder="1" applyAlignment="1">
      <alignment horizontal="center"/>
    </xf>
    <xf numFmtId="0" fontId="29" fillId="0" borderId="28" xfId="0" applyFont="1" applyFill="1" applyBorder="1" applyAlignment="1">
      <alignment horizontal="center"/>
    </xf>
    <xf numFmtId="0" fontId="29" fillId="0" borderId="29" xfId="0" applyFont="1" applyFill="1" applyBorder="1" applyAlignment="1">
      <alignment horizontal="center"/>
    </xf>
    <xf numFmtId="0" fontId="29" fillId="0" borderId="0" xfId="0" applyFont="1" applyFill="1" applyBorder="1" applyAlignment="1">
      <alignment horizontal="center"/>
    </xf>
    <xf numFmtId="0" fontId="29" fillId="0" borderId="9" xfId="0" applyFont="1" applyFill="1" applyBorder="1" applyAlignment="1">
      <alignment horizontal="center"/>
    </xf>
    <xf numFmtId="0" fontId="5" fillId="6" borderId="17" xfId="0" applyFont="1" applyFill="1" applyBorder="1" applyAlignment="1">
      <alignment horizontal="center" vertical="center" wrapText="1"/>
    </xf>
    <xf numFmtId="0" fontId="5" fillId="6" borderId="48"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11" fillId="6" borderId="10" xfId="0" applyFont="1" applyFill="1" applyBorder="1" applyAlignment="1">
      <alignment horizontal="center" vertical="center" wrapText="1"/>
    </xf>
    <xf numFmtId="0" fontId="12" fillId="3" borderId="52" xfId="0" applyFont="1" applyFill="1" applyBorder="1" applyAlignment="1">
      <alignment vertical="center" wrapText="1"/>
    </xf>
    <xf numFmtId="0" fontId="12" fillId="3" borderId="33" xfId="0" applyFont="1" applyFill="1" applyBorder="1" applyAlignment="1">
      <alignment vertical="center" wrapText="1"/>
    </xf>
    <xf numFmtId="0" fontId="12" fillId="3" borderId="34" xfId="0" applyFont="1" applyFill="1" applyBorder="1" applyAlignment="1">
      <alignment vertical="center" wrapText="1"/>
    </xf>
    <xf numFmtId="0" fontId="11" fillId="6" borderId="18" xfId="0" applyFont="1" applyFill="1" applyBorder="1" applyAlignment="1">
      <alignment horizontal="center" vertical="center" wrapText="1"/>
    </xf>
    <xf numFmtId="0" fontId="11" fillId="6" borderId="7"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11" fillId="6" borderId="58" xfId="0" applyFont="1" applyFill="1" applyBorder="1" applyAlignment="1">
      <alignment horizontal="center" vertical="center" wrapText="1"/>
    </xf>
    <xf numFmtId="0" fontId="11" fillId="6" borderId="4" xfId="0" applyFont="1" applyFill="1" applyBorder="1" applyAlignment="1">
      <alignment horizontal="center" vertical="center" wrapText="1"/>
    </xf>
    <xf numFmtId="0" fontId="12" fillId="3" borderId="8" xfId="0" applyFont="1" applyFill="1" applyBorder="1" applyAlignment="1">
      <alignment vertical="center" wrapText="1"/>
    </xf>
    <xf numFmtId="0" fontId="12" fillId="3" borderId="6" xfId="0" applyFont="1" applyFill="1" applyBorder="1" applyAlignment="1">
      <alignment vertical="center" wrapText="1"/>
    </xf>
    <xf numFmtId="0" fontId="12" fillId="3" borderId="37" xfId="0" applyFont="1" applyFill="1" applyBorder="1" applyAlignment="1">
      <alignment vertical="center" wrapText="1"/>
    </xf>
    <xf numFmtId="0" fontId="5" fillId="6" borderId="1" xfId="0" applyFont="1" applyFill="1" applyBorder="1" applyAlignment="1">
      <alignment horizontal="center" vertical="center"/>
    </xf>
    <xf numFmtId="0" fontId="26" fillId="3" borderId="42" xfId="0" applyFont="1" applyFill="1" applyBorder="1" applyAlignment="1">
      <alignment horizontal="center" vertical="center" wrapText="1"/>
    </xf>
    <xf numFmtId="0" fontId="26" fillId="3" borderId="25" xfId="0" applyFont="1" applyFill="1" applyBorder="1" applyAlignment="1">
      <alignment horizontal="center" vertical="center" wrapText="1"/>
    </xf>
    <xf numFmtId="0" fontId="26" fillId="3" borderId="43" xfId="0" applyFont="1" applyFill="1" applyBorder="1" applyAlignment="1">
      <alignment horizontal="center" vertical="center" wrapText="1"/>
    </xf>
    <xf numFmtId="0" fontId="26" fillId="3" borderId="42" xfId="0" applyFont="1" applyFill="1" applyBorder="1" applyAlignment="1">
      <alignment horizontal="justify" vertical="center" wrapText="1"/>
    </xf>
    <xf numFmtId="0" fontId="26" fillId="3" borderId="25" xfId="0" applyFont="1" applyFill="1" applyBorder="1" applyAlignment="1">
      <alignment horizontal="justify" vertical="center" wrapText="1"/>
    </xf>
    <xf numFmtId="0" fontId="26" fillId="3" borderId="43" xfId="0" applyFont="1" applyFill="1" applyBorder="1" applyAlignment="1">
      <alignment horizontal="justify" vertical="center" wrapText="1"/>
    </xf>
    <xf numFmtId="0" fontId="40" fillId="0" borderId="0" xfId="0" applyFont="1" applyFill="1" applyAlignment="1">
      <alignment horizontal="right" vertical="center"/>
    </xf>
    <xf numFmtId="0" fontId="5" fillId="6" borderId="4" xfId="0" applyFont="1" applyFill="1" applyBorder="1" applyAlignment="1">
      <alignment horizontal="center"/>
    </xf>
    <xf numFmtId="0" fontId="5" fillId="6" borderId="16" xfId="0" applyFont="1" applyFill="1" applyBorder="1" applyAlignment="1">
      <alignment horizontal="center" vertical="center"/>
    </xf>
    <xf numFmtId="0" fontId="5" fillId="6" borderId="35" xfId="0" applyFont="1" applyFill="1" applyBorder="1" applyAlignment="1">
      <alignment horizontal="center" vertical="center"/>
    </xf>
    <xf numFmtId="0" fontId="5" fillId="6" borderId="48" xfId="0" applyFont="1" applyFill="1" applyBorder="1" applyAlignment="1">
      <alignment horizontal="center" vertical="center"/>
    </xf>
    <xf numFmtId="0" fontId="0" fillId="0" borderId="17" xfId="0" applyFill="1" applyBorder="1" applyAlignment="1">
      <alignment horizontal="center"/>
    </xf>
    <xf numFmtId="0" fontId="0" fillId="0" borderId="3" xfId="0" applyFill="1" applyBorder="1" applyAlignment="1">
      <alignment horizontal="center"/>
    </xf>
    <xf numFmtId="0" fontId="0" fillId="0" borderId="18" xfId="0" applyFill="1" applyBorder="1" applyAlignment="1">
      <alignment horizontal="center"/>
    </xf>
    <xf numFmtId="0" fontId="0" fillId="0" borderId="1" xfId="0" applyFill="1" applyBorder="1" applyAlignment="1">
      <alignment horizontal="center"/>
    </xf>
    <xf numFmtId="0" fontId="0" fillId="0" borderId="19" xfId="0" applyFill="1" applyBorder="1" applyAlignment="1">
      <alignment horizontal="center"/>
    </xf>
    <xf numFmtId="0" fontId="0" fillId="0" borderId="4" xfId="0" applyFill="1" applyBorder="1" applyAlignment="1">
      <alignment horizontal="center"/>
    </xf>
    <xf numFmtId="0" fontId="11" fillId="6" borderId="8" xfId="0" applyFont="1" applyFill="1" applyBorder="1" applyAlignment="1">
      <alignment horizontal="center" vertical="center" wrapText="1"/>
    </xf>
    <xf numFmtId="0" fontId="11" fillId="6" borderId="6" xfId="0" applyFont="1" applyFill="1" applyBorder="1" applyAlignment="1">
      <alignment horizontal="center" vertical="center" wrapText="1"/>
    </xf>
    <xf numFmtId="0" fontId="11" fillId="6" borderId="37" xfId="0" applyFont="1" applyFill="1" applyBorder="1" applyAlignment="1">
      <alignment horizontal="center" vertical="center" wrapText="1"/>
    </xf>
    <xf numFmtId="0" fontId="11" fillId="6" borderId="52" xfId="0" applyFont="1" applyFill="1" applyBorder="1" applyAlignment="1">
      <alignment horizontal="center" vertical="center" wrapText="1"/>
    </xf>
    <xf numFmtId="0" fontId="11" fillId="6" borderId="33"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16" xfId="0" applyFont="1" applyFill="1" applyBorder="1" applyAlignment="1">
      <alignment horizontal="center" vertical="center" wrapText="1"/>
    </xf>
    <xf numFmtId="0" fontId="11" fillId="6" borderId="35" xfId="0" applyFont="1" applyFill="1" applyBorder="1" applyAlignment="1">
      <alignment horizontal="center" vertical="center" wrapText="1"/>
    </xf>
    <xf numFmtId="0" fontId="11" fillId="6" borderId="36" xfId="0" applyFont="1" applyFill="1" applyBorder="1" applyAlignment="1">
      <alignment horizontal="center" vertical="center" wrapText="1"/>
    </xf>
    <xf numFmtId="0" fontId="5" fillId="6" borderId="13" xfId="0" applyFont="1" applyFill="1" applyBorder="1" applyAlignment="1">
      <alignment horizontal="center" vertical="center" wrapText="1"/>
    </xf>
    <xf numFmtId="0" fontId="5" fillId="6" borderId="14" xfId="0" applyFont="1" applyFill="1" applyBorder="1" applyAlignment="1">
      <alignment horizontal="center" vertical="center" wrapText="1"/>
    </xf>
    <xf numFmtId="0" fontId="5" fillId="6" borderId="15" xfId="0" applyFont="1" applyFill="1" applyBorder="1" applyAlignment="1">
      <alignment horizontal="center" vertical="center" wrapText="1"/>
    </xf>
    <xf numFmtId="0" fontId="5" fillId="6" borderId="10" xfId="0" applyFont="1" applyFill="1" applyBorder="1" applyAlignment="1">
      <alignment horizontal="center" vertical="center" wrapText="1"/>
    </xf>
    <xf numFmtId="0" fontId="5" fillId="6" borderId="11" xfId="0" applyFont="1" applyFill="1" applyBorder="1" applyAlignment="1">
      <alignment horizontal="center" vertical="center" wrapText="1"/>
    </xf>
    <xf numFmtId="0" fontId="5" fillId="6" borderId="12" xfId="0" applyFont="1" applyFill="1" applyBorder="1" applyAlignment="1">
      <alignment horizontal="center" vertical="center" wrapText="1"/>
    </xf>
    <xf numFmtId="0" fontId="26" fillId="3" borderId="23" xfId="0" applyFont="1" applyFill="1" applyBorder="1" applyAlignment="1">
      <alignment horizontal="justify" vertical="center" wrapText="1"/>
    </xf>
    <xf numFmtId="0" fontId="26" fillId="3" borderId="24" xfId="0" applyFont="1" applyFill="1" applyBorder="1" applyAlignment="1">
      <alignment horizontal="justify" vertical="center" wrapText="1"/>
    </xf>
    <xf numFmtId="0" fontId="26" fillId="3" borderId="44" xfId="0" applyFont="1" applyFill="1" applyBorder="1" applyAlignment="1">
      <alignment horizontal="justify" vertical="center" wrapText="1"/>
    </xf>
    <xf numFmtId="10" fontId="17" fillId="0" borderId="53" xfId="0" applyNumberFormat="1" applyFont="1" applyFill="1" applyBorder="1" applyAlignment="1" applyProtection="1">
      <alignment horizontal="center" vertical="center" wrapText="1"/>
      <protection locked="0"/>
    </xf>
    <xf numFmtId="10" fontId="17" fillId="0" borderId="63" xfId="0" applyNumberFormat="1" applyFont="1" applyFill="1" applyBorder="1" applyAlignment="1" applyProtection="1">
      <alignment horizontal="center" vertical="center" wrapText="1"/>
      <protection locked="0"/>
    </xf>
    <xf numFmtId="0" fontId="15" fillId="0" borderId="3" xfId="0"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42" xfId="0" applyFont="1" applyBorder="1" applyAlignment="1" applyProtection="1">
      <alignment horizontal="center" vertical="center" wrapText="1"/>
      <protection locked="0"/>
    </xf>
    <xf numFmtId="0" fontId="15" fillId="0" borderId="43" xfId="0" applyFont="1" applyBorder="1" applyAlignment="1" applyProtection="1">
      <alignment horizontal="center" vertical="center" wrapText="1"/>
      <protection locked="0"/>
    </xf>
    <xf numFmtId="10" fontId="16" fillId="0" borderId="39" xfId="0" applyNumberFormat="1" applyFont="1" applyFill="1" applyBorder="1" applyAlignment="1" applyProtection="1">
      <alignment horizontal="center" vertical="center" wrapText="1"/>
      <protection locked="0"/>
    </xf>
    <xf numFmtId="10" fontId="16" fillId="0" borderId="40" xfId="0" applyNumberFormat="1" applyFont="1" applyFill="1" applyBorder="1" applyAlignment="1" applyProtection="1">
      <alignment horizontal="center" vertical="center" wrapText="1"/>
      <protection locked="0"/>
    </xf>
    <xf numFmtId="10" fontId="16" fillId="0" borderId="41" xfId="0" applyNumberFormat="1" applyFont="1" applyFill="1" applyBorder="1" applyAlignment="1" applyProtection="1">
      <alignment horizontal="center" vertical="center" wrapText="1"/>
      <protection locked="0"/>
    </xf>
    <xf numFmtId="10" fontId="17" fillId="0" borderId="39" xfId="0" applyNumberFormat="1" applyFont="1" applyFill="1" applyBorder="1" applyAlignment="1" applyProtection="1">
      <alignment horizontal="center" vertical="center" wrapText="1"/>
      <protection locked="0"/>
    </xf>
    <xf numFmtId="10" fontId="17" fillId="0" borderId="41" xfId="0" applyNumberFormat="1" applyFont="1" applyFill="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10" fontId="17" fillId="0" borderId="61" xfId="0" applyNumberFormat="1" applyFont="1" applyFill="1" applyBorder="1" applyAlignment="1" applyProtection="1">
      <alignment horizontal="center" vertical="center" wrapText="1"/>
      <protection locked="0"/>
    </xf>
    <xf numFmtId="10" fontId="17" fillId="0" borderId="45" xfId="0" applyNumberFormat="1" applyFont="1" applyFill="1" applyBorder="1" applyAlignment="1" applyProtection="1">
      <alignment horizontal="center" vertical="center" wrapText="1"/>
      <protection locked="0"/>
    </xf>
    <xf numFmtId="0" fontId="2" fillId="5" borderId="15" xfId="16" applyFont="1" applyFill="1" applyBorder="1" applyAlignment="1">
      <alignment horizontal="center" vertical="center" wrapText="1"/>
    </xf>
    <xf numFmtId="0" fontId="2" fillId="5" borderId="43" xfId="16" applyFont="1" applyFill="1" applyBorder="1" applyAlignment="1">
      <alignment horizontal="center" vertical="center" wrapText="1"/>
    </xf>
    <xf numFmtId="0" fontId="13" fillId="0" borderId="13" xfId="16" applyFont="1" applyFill="1" applyBorder="1" applyAlignment="1">
      <alignment horizontal="center" vertical="center" wrapText="1"/>
    </xf>
    <xf numFmtId="0" fontId="13" fillId="0" borderId="14" xfId="16" applyFont="1" applyFill="1" applyBorder="1" applyAlignment="1">
      <alignment horizontal="center" vertical="center" wrapText="1"/>
    </xf>
    <xf numFmtId="0" fontId="13" fillId="0" borderId="15" xfId="16" applyFont="1" applyFill="1" applyBorder="1" applyAlignment="1">
      <alignment horizontal="center" vertical="center" wrapText="1"/>
    </xf>
    <xf numFmtId="0" fontId="13" fillId="3" borderId="23" xfId="16" applyFont="1" applyFill="1" applyBorder="1" applyAlignment="1">
      <alignment horizontal="center" vertical="center" wrapText="1"/>
    </xf>
    <xf numFmtId="0" fontId="13" fillId="3" borderId="24" xfId="16" applyFont="1" applyFill="1" applyBorder="1" applyAlignment="1">
      <alignment horizontal="center" vertical="center" wrapText="1"/>
    </xf>
    <xf numFmtId="0" fontId="13" fillId="3" borderId="44" xfId="16" applyFont="1" applyFill="1" applyBorder="1" applyAlignment="1">
      <alignment horizontal="center" vertical="center" wrapText="1"/>
    </xf>
    <xf numFmtId="0" fontId="13" fillId="0" borderId="29" xfId="16" applyFont="1" applyFill="1" applyBorder="1" applyAlignment="1">
      <alignment horizontal="center" vertical="center" wrapText="1"/>
    </xf>
    <xf numFmtId="0" fontId="13" fillId="0" borderId="31" xfId="16" applyFont="1" applyFill="1" applyBorder="1" applyAlignment="1">
      <alignment horizontal="center" vertical="center" wrapText="1"/>
    </xf>
    <xf numFmtId="0" fontId="13" fillId="3" borderId="39" xfId="16" applyFont="1" applyFill="1" applyBorder="1" applyAlignment="1">
      <alignment horizontal="center" vertical="center" wrapText="1"/>
    </xf>
    <xf numFmtId="0" fontId="13" fillId="3" borderId="40" xfId="16" applyFont="1" applyFill="1" applyBorder="1" applyAlignment="1">
      <alignment horizontal="center" vertical="center" wrapText="1"/>
    </xf>
    <xf numFmtId="0" fontId="13" fillId="3" borderId="41" xfId="16" applyFont="1" applyFill="1" applyBorder="1" applyAlignment="1">
      <alignment horizontal="center" vertical="center" wrapText="1"/>
    </xf>
    <xf numFmtId="10" fontId="17" fillId="0" borderId="59" xfId="0" applyNumberFormat="1" applyFont="1" applyFill="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0" fontId="13" fillId="0" borderId="39" xfId="16" applyFont="1" applyFill="1" applyBorder="1" applyAlignment="1">
      <alignment horizontal="center" vertical="center" wrapText="1"/>
    </xf>
    <xf numFmtId="0" fontId="13" fillId="0" borderId="40" xfId="16" applyFont="1" applyFill="1" applyBorder="1" applyAlignment="1">
      <alignment horizontal="center" vertical="center" wrapText="1"/>
    </xf>
    <xf numFmtId="0" fontId="13" fillId="0" borderId="41" xfId="16" applyFont="1" applyFill="1" applyBorder="1" applyAlignment="1">
      <alignment horizontal="center" vertical="center" wrapText="1"/>
    </xf>
    <xf numFmtId="0" fontId="4" fillId="0" borderId="17" xfId="16" applyBorder="1"/>
    <xf numFmtId="0" fontId="4" fillId="0" borderId="3" xfId="16" applyBorder="1"/>
    <xf numFmtId="0" fontId="4" fillId="0" borderId="18" xfId="16" applyBorder="1"/>
    <xf numFmtId="0" fontId="4" fillId="0" borderId="1" xfId="16" applyBorder="1"/>
    <xf numFmtId="0" fontId="4" fillId="0" borderId="19" xfId="16" applyBorder="1"/>
    <xf numFmtId="0" fontId="4" fillId="0" borderId="4" xfId="16" applyBorder="1"/>
    <xf numFmtId="0" fontId="18" fillId="5" borderId="3" xfId="0" applyFont="1" applyFill="1" applyBorder="1" applyAlignment="1">
      <alignment horizontal="center" vertical="center" wrapText="1"/>
    </xf>
    <xf numFmtId="0" fontId="18" fillId="5" borderId="10"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18" fillId="5" borderId="11" xfId="0" applyFont="1" applyFill="1" applyBorder="1" applyAlignment="1">
      <alignment horizontal="center" vertical="center" wrapText="1"/>
    </xf>
    <xf numFmtId="0" fontId="32" fillId="5" borderId="1" xfId="0" applyFont="1" applyFill="1" applyBorder="1" applyAlignment="1">
      <alignment horizontal="center" vertical="center" wrapText="1"/>
    </xf>
    <xf numFmtId="0" fontId="32" fillId="5" borderId="11" xfId="0" applyFont="1" applyFill="1" applyBorder="1" applyAlignment="1">
      <alignment horizontal="center" vertical="center" wrapText="1"/>
    </xf>
    <xf numFmtId="0" fontId="32" fillId="5" borderId="4" xfId="0" applyFont="1" applyFill="1" applyBorder="1" applyAlignment="1">
      <alignment horizontal="center" vertical="center" wrapText="1"/>
    </xf>
    <xf numFmtId="0" fontId="32" fillId="5" borderId="12" xfId="0" applyFont="1" applyFill="1" applyBorder="1" applyAlignment="1">
      <alignment horizontal="center" vertical="center" wrapText="1"/>
    </xf>
    <xf numFmtId="0" fontId="2" fillId="5" borderId="26" xfId="16" applyFont="1" applyFill="1" applyBorder="1" applyAlignment="1">
      <alignment horizontal="center" vertical="center" wrapText="1"/>
    </xf>
    <xf numFmtId="0" fontId="2" fillId="5" borderId="29" xfId="16" applyFont="1" applyFill="1" applyBorder="1" applyAlignment="1">
      <alignment horizontal="center" vertical="center" wrapText="1"/>
    </xf>
    <xf numFmtId="0" fontId="2" fillId="5" borderId="3" xfId="16" applyFont="1" applyFill="1" applyBorder="1" applyAlignment="1">
      <alignment horizontal="center" vertical="center" wrapText="1"/>
    </xf>
    <xf numFmtId="0" fontId="2" fillId="5" borderId="2" xfId="16" applyFont="1" applyFill="1" applyBorder="1" applyAlignment="1">
      <alignment horizontal="center" vertical="center" wrapText="1"/>
    </xf>
    <xf numFmtId="0" fontId="2" fillId="5" borderId="42" xfId="16" applyFont="1" applyFill="1" applyBorder="1" applyAlignment="1">
      <alignment horizontal="center" vertical="center" wrapText="1"/>
    </xf>
    <xf numFmtId="0" fontId="2" fillId="5" borderId="25" xfId="16" applyFont="1" applyFill="1" applyBorder="1" applyAlignment="1">
      <alignment horizontal="center" vertical="center" wrapText="1"/>
    </xf>
    <xf numFmtId="0" fontId="13" fillId="3" borderId="49" xfId="16" applyFont="1" applyFill="1" applyBorder="1" applyAlignment="1">
      <alignment horizontal="center" vertical="center" wrapText="1"/>
    </xf>
    <xf numFmtId="0" fontId="13" fillId="3" borderId="30" xfId="16" applyFont="1" applyFill="1" applyBorder="1" applyAlignment="1">
      <alignment horizontal="center" vertical="center" wrapText="1"/>
    </xf>
    <xf numFmtId="0" fontId="13" fillId="0" borderId="49" xfId="16" applyFont="1" applyFill="1" applyBorder="1" applyAlignment="1">
      <alignment horizontal="center" vertical="center" wrapText="1"/>
    </xf>
    <xf numFmtId="0" fontId="13" fillId="0" borderId="30" xfId="16" applyFont="1" applyFill="1" applyBorder="1" applyAlignment="1">
      <alignment horizontal="center" vertical="center" wrapText="1"/>
    </xf>
    <xf numFmtId="0" fontId="13" fillId="0" borderId="50" xfId="16" applyFont="1" applyFill="1" applyBorder="1" applyAlignment="1">
      <alignment horizontal="center" vertical="center" wrapText="1"/>
    </xf>
    <xf numFmtId="0" fontId="15" fillId="5" borderId="16" xfId="16" applyFont="1" applyFill="1" applyBorder="1" applyAlignment="1">
      <alignment horizontal="center" vertical="center" wrapText="1"/>
    </xf>
    <xf numFmtId="0" fontId="15" fillId="5" borderId="48" xfId="16" applyFont="1" applyFill="1" applyBorder="1" applyAlignment="1">
      <alignment horizontal="center" vertical="center" wrapText="1"/>
    </xf>
    <xf numFmtId="0" fontId="2" fillId="5" borderId="10" xfId="16" applyFont="1" applyFill="1" applyBorder="1" applyAlignment="1">
      <alignment horizontal="center" vertical="center" wrapText="1"/>
    </xf>
    <xf numFmtId="0" fontId="2" fillId="5" borderId="20" xfId="16" applyFont="1" applyFill="1" applyBorder="1" applyAlignment="1">
      <alignment horizontal="center" vertical="center" wrapText="1"/>
    </xf>
    <xf numFmtId="0" fontId="27" fillId="6" borderId="1" xfId="19" applyFont="1" applyFill="1" applyBorder="1" applyAlignment="1">
      <alignment horizontal="center" vertical="center" wrapText="1"/>
    </xf>
    <xf numFmtId="0" fontId="15" fillId="6" borderId="32" xfId="19" applyFont="1" applyFill="1" applyBorder="1" applyAlignment="1">
      <alignment horizontal="center" vertical="center" wrapText="1"/>
    </xf>
    <xf numFmtId="0" fontId="15" fillId="6" borderId="50" xfId="19" applyFont="1" applyFill="1" applyBorder="1" applyAlignment="1">
      <alignment horizontal="center" vertical="center" wrapText="1"/>
    </xf>
    <xf numFmtId="0" fontId="15" fillId="6" borderId="31" xfId="19" applyFont="1" applyFill="1" applyBorder="1" applyAlignment="1">
      <alignment horizontal="center" vertical="center" wrapText="1"/>
    </xf>
    <xf numFmtId="0" fontId="24" fillId="3" borderId="57" xfId="0" applyFont="1" applyFill="1" applyBorder="1" applyAlignment="1">
      <alignment horizontal="center" vertical="center" wrapText="1"/>
    </xf>
    <xf numFmtId="0" fontId="24" fillId="3" borderId="7" xfId="0" applyFont="1" applyFill="1" applyBorder="1" applyAlignment="1">
      <alignment horizontal="center" vertical="center" wrapText="1"/>
    </xf>
    <xf numFmtId="0" fontId="24" fillId="3" borderId="58" xfId="0" applyFont="1" applyFill="1" applyBorder="1" applyAlignment="1">
      <alignment horizontal="center" vertical="center" wrapText="1"/>
    </xf>
    <xf numFmtId="0" fontId="24" fillId="3" borderId="5" xfId="0" applyFont="1" applyFill="1" applyBorder="1" applyAlignment="1">
      <alignment horizontal="center" vertical="center" wrapText="1"/>
    </xf>
    <xf numFmtId="0" fontId="24" fillId="3" borderId="1" xfId="0" applyFont="1" applyFill="1" applyBorder="1" applyAlignment="1">
      <alignment horizontal="center" vertical="center" wrapText="1"/>
    </xf>
    <xf numFmtId="0" fontId="24" fillId="3" borderId="4" xfId="0" applyFont="1" applyFill="1" applyBorder="1" applyAlignment="1">
      <alignment horizontal="center" vertical="center" wrapText="1"/>
    </xf>
    <xf numFmtId="1" fontId="24" fillId="3" borderId="5" xfId="0" applyNumberFormat="1" applyFont="1" applyFill="1" applyBorder="1" applyAlignment="1">
      <alignment horizontal="center" vertical="center" wrapText="1"/>
    </xf>
    <xf numFmtId="1" fontId="24" fillId="3" borderId="1" xfId="0" applyNumberFormat="1" applyFont="1" applyFill="1" applyBorder="1" applyAlignment="1">
      <alignment horizontal="center" vertical="center" wrapText="1"/>
    </xf>
    <xf numFmtId="1" fontId="24" fillId="3" borderId="4" xfId="0" applyNumberFormat="1" applyFont="1" applyFill="1" applyBorder="1" applyAlignment="1">
      <alignment horizontal="center" vertical="center" wrapText="1"/>
    </xf>
    <xf numFmtId="0" fontId="15" fillId="6" borderId="40" xfId="19" applyFont="1" applyFill="1" applyBorder="1" applyAlignment="1">
      <alignment horizontal="center" vertical="center" wrapText="1"/>
    </xf>
    <xf numFmtId="0" fontId="15" fillId="6" borderId="29" xfId="19" applyFont="1" applyFill="1" applyBorder="1" applyAlignment="1">
      <alignment horizontal="center" vertical="center" wrapText="1"/>
    </xf>
    <xf numFmtId="0" fontId="15" fillId="6" borderId="2" xfId="19" applyFont="1" applyFill="1" applyBorder="1" applyAlignment="1">
      <alignment horizontal="center" vertical="center" wrapText="1"/>
    </xf>
    <xf numFmtId="1" fontId="24" fillId="3" borderId="3" xfId="0" applyNumberFormat="1" applyFont="1" applyFill="1" applyBorder="1" applyAlignment="1">
      <alignment horizontal="center" vertical="center" wrapText="1"/>
    </xf>
    <xf numFmtId="0" fontId="13" fillId="0" borderId="51" xfId="19" applyFont="1" applyFill="1" applyBorder="1" applyAlignment="1">
      <alignment horizontal="center" vertical="center" wrapText="1"/>
    </xf>
    <xf numFmtId="0" fontId="13" fillId="0" borderId="18" xfId="19" applyFont="1" applyFill="1" applyBorder="1" applyAlignment="1">
      <alignment horizontal="center" vertical="center" wrapText="1"/>
    </xf>
    <xf numFmtId="0" fontId="13" fillId="0" borderId="19" xfId="19" applyFont="1" applyFill="1" applyBorder="1" applyAlignment="1">
      <alignment horizontal="center" vertical="center" wrapText="1"/>
    </xf>
    <xf numFmtId="0" fontId="36" fillId="0" borderId="5" xfId="19" applyFont="1" applyFill="1" applyBorder="1" applyAlignment="1">
      <alignment horizontal="center" vertical="center" wrapText="1"/>
    </xf>
    <xf numFmtId="0" fontId="36" fillId="0" borderId="1" xfId="19" applyFont="1" applyFill="1" applyBorder="1" applyAlignment="1">
      <alignment horizontal="center" vertical="center" wrapText="1"/>
    </xf>
    <xf numFmtId="0" fontId="36" fillId="0" borderId="4" xfId="19" applyFont="1" applyFill="1" applyBorder="1" applyAlignment="1">
      <alignment horizontal="center" vertical="center" wrapText="1"/>
    </xf>
    <xf numFmtId="0" fontId="36" fillId="0" borderId="3" xfId="19" applyFont="1" applyFill="1" applyBorder="1" applyAlignment="1">
      <alignment horizontal="center" vertical="center" wrapText="1"/>
    </xf>
    <xf numFmtId="0" fontId="36" fillId="0" borderId="17" xfId="19" applyFont="1" applyFill="1" applyBorder="1" applyAlignment="1">
      <alignment horizontal="center" vertical="center" wrapText="1"/>
    </xf>
    <xf numFmtId="0" fontId="36" fillId="0" borderId="18" xfId="19" applyFont="1" applyFill="1" applyBorder="1" applyAlignment="1">
      <alignment horizontal="center" vertical="center" wrapText="1"/>
    </xf>
    <xf numFmtId="0" fontId="36" fillId="0" borderId="19" xfId="19" applyFont="1" applyFill="1" applyBorder="1" applyAlignment="1">
      <alignment horizontal="center" vertical="center" wrapText="1"/>
    </xf>
    <xf numFmtId="0" fontId="36" fillId="0" borderId="51" xfId="19" applyFont="1" applyFill="1" applyBorder="1" applyAlignment="1">
      <alignment horizontal="center" vertical="center" wrapText="1"/>
    </xf>
    <xf numFmtId="0" fontId="36" fillId="0" borderId="29" xfId="19" applyFont="1" applyFill="1" applyBorder="1" applyAlignment="1">
      <alignment horizontal="center" vertical="center" wrapText="1"/>
    </xf>
    <xf numFmtId="0" fontId="12" fillId="3" borderId="0" xfId="19" applyFont="1" applyFill="1" applyAlignment="1">
      <alignment horizontal="right"/>
    </xf>
    <xf numFmtId="0" fontId="11" fillId="3" borderId="0" xfId="19" applyFont="1" applyFill="1" applyBorder="1" applyAlignment="1">
      <alignment horizontal="center" vertical="center"/>
    </xf>
    <xf numFmtId="9" fontId="8" fillId="3" borderId="25" xfId="21" applyFont="1" applyFill="1" applyBorder="1" applyAlignment="1">
      <alignment horizontal="center" vertical="center"/>
    </xf>
    <xf numFmtId="9" fontId="8" fillId="3" borderId="25" xfId="21" applyFont="1" applyFill="1" applyBorder="1" applyAlignment="1">
      <alignment horizontal="left" vertical="center"/>
    </xf>
    <xf numFmtId="169" fontId="8" fillId="3" borderId="25" xfId="21" applyNumberFormat="1" applyFont="1" applyFill="1" applyBorder="1" applyAlignment="1">
      <alignment vertical="center"/>
    </xf>
    <xf numFmtId="9" fontId="8" fillId="3" borderId="25" xfId="28" applyFont="1" applyFill="1" applyBorder="1" applyAlignment="1">
      <alignment horizontal="center" vertical="center"/>
    </xf>
    <xf numFmtId="9" fontId="8" fillId="3" borderId="25" xfId="3" applyNumberFormat="1" applyFont="1" applyFill="1" applyBorder="1" applyAlignment="1">
      <alignment vertical="center"/>
    </xf>
    <xf numFmtId="172" fontId="8" fillId="3" borderId="25" xfId="3" applyNumberFormat="1" applyFont="1" applyFill="1" applyBorder="1" applyAlignment="1">
      <alignment horizontal="left" vertical="center"/>
    </xf>
    <xf numFmtId="172" fontId="8" fillId="3" borderId="25" xfId="3" applyNumberFormat="1" applyFont="1" applyFill="1" applyBorder="1" applyAlignment="1">
      <alignment vertical="center"/>
    </xf>
    <xf numFmtId="9" fontId="8" fillId="3" borderId="25" xfId="21" applyFont="1" applyFill="1" applyBorder="1" applyAlignment="1">
      <alignment vertical="center"/>
    </xf>
    <xf numFmtId="10" fontId="8" fillId="3" borderId="25" xfId="21" applyNumberFormat="1" applyFont="1" applyFill="1" applyBorder="1" applyAlignment="1">
      <alignment vertical="center"/>
    </xf>
    <xf numFmtId="0" fontId="4" fillId="3" borderId="39" xfId="0" applyFont="1" applyFill="1" applyBorder="1" applyAlignment="1">
      <alignment horizontal="center" vertical="center" wrapText="1"/>
    </xf>
    <xf numFmtId="0" fontId="5" fillId="3" borderId="56" xfId="0" applyFont="1" applyFill="1" applyBorder="1" applyAlignment="1">
      <alignment horizontal="center" vertical="center" wrapText="1"/>
    </xf>
    <xf numFmtId="0" fontId="4" fillId="3" borderId="17" xfId="0" applyFont="1" applyFill="1" applyBorder="1" applyAlignment="1">
      <alignment horizontal="justify" vertical="center" wrapText="1"/>
    </xf>
    <xf numFmtId="0" fontId="4" fillId="3" borderId="3" xfId="0" applyFont="1" applyFill="1" applyBorder="1" applyAlignment="1">
      <alignment horizontal="center" vertical="center" wrapText="1"/>
    </xf>
    <xf numFmtId="0" fontId="4" fillId="3" borderId="42" xfId="0" applyFont="1" applyFill="1" applyBorder="1" applyAlignment="1">
      <alignment horizontal="center" vertical="center" wrapText="1"/>
    </xf>
    <xf numFmtId="9" fontId="17" fillId="3" borderId="57" xfId="21" applyFont="1" applyFill="1" applyBorder="1" applyAlignment="1" applyProtection="1">
      <alignment horizontal="left" vertical="center" wrapText="1"/>
      <protection locked="0"/>
    </xf>
    <xf numFmtId="0" fontId="4" fillId="3" borderId="40" xfId="0" applyFont="1" applyFill="1" applyBorder="1" applyAlignment="1">
      <alignment horizontal="center" vertical="center" wrapText="1"/>
    </xf>
    <xf numFmtId="0" fontId="5" fillId="3" borderId="54" xfId="0" applyFont="1" applyFill="1" applyBorder="1" applyAlignment="1">
      <alignment horizontal="center" vertical="center" wrapText="1"/>
    </xf>
    <xf numFmtId="0" fontId="4" fillId="3" borderId="18" xfId="0" applyFont="1" applyFill="1" applyBorder="1" applyAlignment="1">
      <alignment horizontal="justify" vertical="center" wrapText="1"/>
    </xf>
    <xf numFmtId="0" fontId="4" fillId="3" borderId="1"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17" fillId="3" borderId="7" xfId="0" applyFont="1" applyFill="1" applyBorder="1" applyAlignment="1" applyProtection="1">
      <alignment horizontal="left" vertical="center" wrapText="1"/>
      <protection locked="0"/>
    </xf>
    <xf numFmtId="9" fontId="17" fillId="3" borderId="7" xfId="21" applyFont="1" applyFill="1" applyBorder="1" applyAlignment="1" applyProtection="1">
      <alignment horizontal="left" vertical="center" wrapText="1"/>
      <protection locked="0"/>
    </xf>
    <xf numFmtId="2" fontId="17" fillId="3" borderId="7" xfId="0" applyNumberFormat="1" applyFont="1" applyFill="1" applyBorder="1" applyAlignment="1" applyProtection="1">
      <alignment horizontal="left" vertical="center" wrapText="1"/>
      <protection locked="0"/>
    </xf>
    <xf numFmtId="177" fontId="31" fillId="3" borderId="1" xfId="10" applyNumberFormat="1" applyFont="1" applyFill="1" applyBorder="1" applyAlignment="1">
      <alignment horizontal="right" vertical="center"/>
    </xf>
    <xf numFmtId="0" fontId="5" fillId="3" borderId="55" xfId="0" applyFont="1" applyFill="1" applyBorder="1" applyAlignment="1">
      <alignment horizontal="center" vertical="center" wrapText="1"/>
    </xf>
    <xf numFmtId="0" fontId="4" fillId="3" borderId="19" xfId="0" applyFont="1" applyFill="1" applyBorder="1" applyAlignment="1">
      <alignment horizontal="justify" vertical="center" wrapText="1"/>
    </xf>
    <xf numFmtId="0" fontId="4" fillId="3" borderId="4" xfId="0" applyFont="1" applyFill="1" applyBorder="1" applyAlignment="1">
      <alignment horizontal="center" vertical="center" wrapText="1"/>
    </xf>
    <xf numFmtId="0" fontId="17" fillId="3" borderId="46" xfId="0" applyFont="1" applyFill="1" applyBorder="1" applyAlignment="1" applyProtection="1">
      <alignment horizontal="left" vertical="center" wrapText="1"/>
      <protection locked="0"/>
    </xf>
    <xf numFmtId="172" fontId="30" fillId="3" borderId="2" xfId="3" applyNumberFormat="1" applyFont="1" applyFill="1" applyBorder="1" applyAlignment="1">
      <alignment horizontal="center" vertical="center"/>
    </xf>
    <xf numFmtId="0" fontId="5" fillId="3" borderId="17" xfId="0" applyFont="1" applyFill="1" applyBorder="1" applyAlignment="1">
      <alignment horizontal="center" vertical="center" wrapText="1"/>
    </xf>
    <xf numFmtId="0" fontId="4" fillId="3" borderId="3" xfId="0" applyFont="1" applyFill="1" applyBorder="1" applyAlignment="1">
      <alignment horizontal="justify" vertical="center" wrapText="1"/>
    </xf>
    <xf numFmtId="3" fontId="30" fillId="3" borderId="3" xfId="0" applyNumberFormat="1" applyFont="1" applyFill="1" applyBorder="1" applyAlignment="1">
      <alignment horizontal="center" vertical="center" wrapText="1"/>
    </xf>
    <xf numFmtId="0" fontId="5" fillId="3" borderId="18" xfId="0" applyFont="1" applyFill="1" applyBorder="1" applyAlignment="1">
      <alignment horizontal="center" vertical="center" wrapText="1"/>
    </xf>
    <xf numFmtId="0" fontId="4" fillId="3" borderId="1" xfId="0" applyFont="1" applyFill="1" applyBorder="1" applyAlignment="1">
      <alignment horizontal="justify" vertical="center" wrapText="1"/>
    </xf>
    <xf numFmtId="37" fontId="30" fillId="3" borderId="1" xfId="9" applyNumberFormat="1" applyFont="1" applyFill="1" applyBorder="1" applyAlignment="1">
      <alignment horizontal="center" vertical="center"/>
    </xf>
    <xf numFmtId="173" fontId="30" fillId="3" borderId="1" xfId="21" applyNumberFormat="1" applyFont="1" applyFill="1" applyBorder="1" applyAlignment="1">
      <alignment horizontal="center" vertical="center"/>
    </xf>
    <xf numFmtId="2" fontId="30" fillId="3" borderId="7" xfId="21" applyNumberFormat="1" applyFont="1" applyFill="1" applyBorder="1" applyAlignment="1">
      <alignment horizontal="center" vertical="center"/>
    </xf>
    <xf numFmtId="0" fontId="5" fillId="3" borderId="21" xfId="0" applyFont="1" applyFill="1" applyBorder="1" applyAlignment="1">
      <alignment horizontal="center" vertical="center" wrapText="1"/>
    </xf>
    <xf numFmtId="0" fontId="4" fillId="3" borderId="2" xfId="0" applyFont="1" applyFill="1" applyBorder="1" applyAlignment="1">
      <alignment horizontal="justify" vertical="center" wrapText="1"/>
    </xf>
    <xf numFmtId="0" fontId="4" fillId="3" borderId="2" xfId="0" applyFont="1" applyFill="1" applyBorder="1" applyAlignment="1">
      <alignment horizontal="center" vertical="center" wrapText="1"/>
    </xf>
    <xf numFmtId="172" fontId="30" fillId="3" borderId="46" xfId="3" applyNumberFormat="1" applyFont="1" applyFill="1" applyBorder="1" applyAlignment="1">
      <alignment horizontal="center" vertical="center"/>
    </xf>
    <xf numFmtId="0" fontId="5" fillId="3" borderId="19" xfId="0" applyFont="1" applyFill="1" applyBorder="1" applyAlignment="1">
      <alignment horizontal="center" vertical="center" wrapText="1"/>
    </xf>
    <xf numFmtId="0" fontId="4" fillId="3" borderId="4" xfId="0" applyFont="1" applyFill="1" applyBorder="1" applyAlignment="1">
      <alignment horizontal="justify" vertical="center" wrapText="1"/>
    </xf>
    <xf numFmtId="179" fontId="31" fillId="3" borderId="3" xfId="9" applyNumberFormat="1" applyFont="1" applyFill="1" applyBorder="1" applyAlignment="1">
      <alignment horizontal="center" vertical="center"/>
    </xf>
    <xf numFmtId="172" fontId="4" fillId="3" borderId="4" xfId="0" applyNumberFormat="1" applyFont="1" applyFill="1" applyBorder="1" applyAlignment="1">
      <alignment horizontal="center" vertical="center" wrapText="1"/>
    </xf>
    <xf numFmtId="179" fontId="31" fillId="3" borderId="1" xfId="9" applyNumberFormat="1" applyFont="1" applyFill="1" applyBorder="1" applyAlignment="1">
      <alignment horizontal="center" vertical="center"/>
    </xf>
    <xf numFmtId="0" fontId="4" fillId="3" borderId="41" xfId="0" applyFont="1" applyFill="1" applyBorder="1" applyAlignment="1">
      <alignment horizontal="center" vertical="center" wrapText="1"/>
    </xf>
    <xf numFmtId="9" fontId="4" fillId="3" borderId="40" xfId="21" applyFont="1" applyFill="1" applyBorder="1" applyAlignment="1">
      <alignment horizontal="center" vertical="center" wrapText="1"/>
    </xf>
    <xf numFmtId="169" fontId="30" fillId="3" borderId="3" xfId="21" applyNumberFormat="1" applyFont="1" applyFill="1" applyBorder="1" applyAlignment="1">
      <alignment horizontal="center" vertical="center"/>
    </xf>
    <xf numFmtId="10" fontId="30" fillId="3" borderId="5" xfId="21" applyNumberFormat="1" applyFont="1" applyFill="1" applyBorder="1" applyAlignment="1">
      <alignment horizontal="center" vertical="center"/>
    </xf>
    <xf numFmtId="37" fontId="30" fillId="3" borderId="0" xfId="0" applyNumberFormat="1" applyFont="1" applyFill="1" applyAlignment="1">
      <alignment horizontal="center" vertical="center"/>
    </xf>
    <xf numFmtId="9" fontId="4" fillId="3" borderId="3" xfId="21" applyFont="1" applyFill="1" applyBorder="1" applyAlignment="1">
      <alignment horizontal="center" vertical="center" wrapText="1"/>
    </xf>
    <xf numFmtId="37" fontId="30" fillId="3" borderId="1" xfId="0" applyNumberFormat="1" applyFont="1" applyFill="1" applyBorder="1" applyAlignment="1">
      <alignment horizontal="center" vertical="center"/>
    </xf>
    <xf numFmtId="0" fontId="0" fillId="3" borderId="0" xfId="0" applyFont="1" applyFill="1" applyAlignment="1">
      <alignment horizontal="center" vertical="center"/>
    </xf>
    <xf numFmtId="9" fontId="4" fillId="3" borderId="41" xfId="21" applyFont="1" applyFill="1" applyBorder="1" applyAlignment="1">
      <alignment horizontal="center" vertical="center" wrapText="1"/>
    </xf>
    <xf numFmtId="0" fontId="4" fillId="3" borderId="43" xfId="0" applyFont="1" applyFill="1" applyBorder="1" applyAlignment="1">
      <alignment horizontal="center" vertical="center" wrapText="1"/>
    </xf>
    <xf numFmtId="0" fontId="3" fillId="3" borderId="29" xfId="0" applyFont="1" applyFill="1" applyBorder="1" applyAlignment="1" applyProtection="1">
      <alignment horizontal="center" vertical="center" wrapText="1"/>
      <protection locked="0"/>
    </xf>
    <xf numFmtId="0" fontId="3" fillId="3" borderId="0" xfId="0" applyFont="1" applyFill="1" applyBorder="1" applyAlignment="1" applyProtection="1">
      <alignment horizontal="center" vertical="center" wrapText="1"/>
      <protection locked="0"/>
    </xf>
    <xf numFmtId="0" fontId="3" fillId="3" borderId="9" xfId="0" applyFont="1" applyFill="1" applyBorder="1" applyAlignment="1" applyProtection="1">
      <alignment horizontal="center" vertical="center" wrapText="1"/>
      <protection locked="0"/>
    </xf>
    <xf numFmtId="0" fontId="17" fillId="3" borderId="5" xfId="0" applyFont="1" applyFill="1" applyBorder="1" applyAlignment="1" applyProtection="1">
      <alignment horizontal="left" vertical="center" wrapText="1"/>
      <protection locked="0"/>
    </xf>
    <xf numFmtId="37" fontId="30" fillId="3" borderId="5" xfId="0" applyNumberFormat="1" applyFont="1" applyFill="1" applyBorder="1" applyAlignment="1">
      <alignment horizontal="center" vertical="center"/>
    </xf>
    <xf numFmtId="10" fontId="25" fillId="3" borderId="0" xfId="21" applyNumberFormat="1" applyFont="1" applyFill="1" applyBorder="1" applyAlignment="1"/>
    <xf numFmtId="0" fontId="25" fillId="3" borderId="0" xfId="0" applyFont="1" applyFill="1" applyBorder="1" applyAlignment="1"/>
    <xf numFmtId="0" fontId="26" fillId="3" borderId="0" xfId="0" applyFont="1" applyFill="1" applyBorder="1" applyAlignment="1"/>
    <xf numFmtId="0" fontId="26" fillId="3" borderId="30" xfId="0" applyFont="1" applyFill="1" applyBorder="1" applyAlignment="1"/>
    <xf numFmtId="0" fontId="17" fillId="3" borderId="1" xfId="0" applyFont="1" applyFill="1" applyBorder="1" applyAlignment="1" applyProtection="1">
      <alignment horizontal="left" vertical="center" wrapText="1"/>
      <protection locked="0"/>
    </xf>
    <xf numFmtId="0" fontId="3" fillId="3" borderId="31" xfId="0" applyFont="1" applyFill="1" applyBorder="1" applyAlignment="1" applyProtection="1">
      <alignment horizontal="center" vertical="center" wrapText="1"/>
      <protection locked="0"/>
    </xf>
    <xf numFmtId="0" fontId="3" fillId="3" borderId="32" xfId="0" applyFont="1" applyFill="1" applyBorder="1" applyAlignment="1" applyProtection="1">
      <alignment horizontal="center" vertical="center" wrapText="1"/>
      <protection locked="0"/>
    </xf>
    <xf numFmtId="0" fontId="3" fillId="3" borderId="38" xfId="0" applyFont="1" applyFill="1" applyBorder="1" applyAlignment="1" applyProtection="1">
      <alignment horizontal="center" vertical="center" wrapText="1"/>
      <protection locked="0"/>
    </xf>
    <xf numFmtId="0" fontId="17" fillId="3" borderId="4" xfId="0" applyFont="1" applyFill="1" applyBorder="1" applyAlignment="1" applyProtection="1">
      <alignment horizontal="left" vertical="center" wrapText="1"/>
      <protection locked="0"/>
    </xf>
    <xf numFmtId="3" fontId="4" fillId="3" borderId="4" xfId="0" applyNumberFormat="1" applyFont="1" applyFill="1" applyBorder="1" applyAlignment="1">
      <alignment horizontal="center" vertical="center" wrapText="1"/>
    </xf>
    <xf numFmtId="0" fontId="25" fillId="3" borderId="32" xfId="0" applyFont="1" applyFill="1" applyBorder="1" applyAlignment="1"/>
    <xf numFmtId="0" fontId="26" fillId="3" borderId="32" xfId="0" applyFont="1" applyFill="1" applyBorder="1" applyAlignment="1"/>
    <xf numFmtId="0" fontId="5" fillId="3" borderId="50" xfId="0" applyFont="1" applyFill="1" applyBorder="1" applyAlignment="1">
      <alignment horizontal="right"/>
    </xf>
    <xf numFmtId="0" fontId="13" fillId="3" borderId="17" xfId="16" applyFont="1" applyFill="1" applyBorder="1" applyAlignment="1">
      <alignment horizontal="justify" vertical="center" wrapText="1"/>
    </xf>
    <xf numFmtId="0" fontId="13" fillId="3" borderId="19" xfId="16" applyFont="1" applyFill="1" applyBorder="1" applyAlignment="1">
      <alignment horizontal="justify" vertical="center" wrapText="1"/>
    </xf>
    <xf numFmtId="0" fontId="13" fillId="3" borderId="51" xfId="16" applyFont="1" applyFill="1" applyBorder="1" applyAlignment="1">
      <alignment horizontal="justify" vertical="center" wrapText="1"/>
    </xf>
    <xf numFmtId="0" fontId="13" fillId="3" borderId="13" xfId="16" applyFont="1" applyFill="1" applyBorder="1" applyAlignment="1">
      <alignment horizontal="center" vertical="center" wrapText="1"/>
    </xf>
    <xf numFmtId="0" fontId="13" fillId="3" borderId="15" xfId="16" applyFont="1" applyFill="1" applyBorder="1" applyAlignment="1">
      <alignment horizontal="center" vertical="center" wrapText="1"/>
    </xf>
    <xf numFmtId="0" fontId="13" fillId="3" borderId="21" xfId="16" applyFont="1" applyFill="1" applyBorder="1" applyAlignment="1">
      <alignment horizontal="justify" vertical="center" wrapText="1"/>
    </xf>
    <xf numFmtId="169" fontId="33" fillId="3" borderId="5" xfId="0" applyNumberFormat="1" applyFont="1" applyFill="1" applyBorder="1" applyAlignment="1">
      <alignment horizontal="center" vertical="center"/>
    </xf>
    <xf numFmtId="169" fontId="33" fillId="3" borderId="1" xfId="0" applyNumberFormat="1" applyFont="1" applyFill="1" applyBorder="1" applyAlignment="1">
      <alignment horizontal="center" vertical="center"/>
    </xf>
    <xf numFmtId="9" fontId="33" fillId="3" borderId="5" xfId="0" applyNumberFormat="1" applyFont="1" applyFill="1" applyBorder="1" applyAlignment="1">
      <alignment horizontal="center" vertical="center"/>
    </xf>
    <xf numFmtId="169" fontId="33" fillId="3" borderId="25" xfId="0" applyNumberFormat="1" applyFont="1" applyFill="1" applyBorder="1" applyAlignment="1">
      <alignment horizontal="center" vertical="center"/>
    </xf>
    <xf numFmtId="169" fontId="33" fillId="3" borderId="3" xfId="0" applyNumberFormat="1" applyFont="1" applyFill="1" applyBorder="1" applyAlignment="1">
      <alignment horizontal="center" vertical="center"/>
    </xf>
    <xf numFmtId="169" fontId="33" fillId="3" borderId="43" xfId="0" applyNumberFormat="1" applyFont="1" applyFill="1" applyBorder="1" applyAlignment="1">
      <alignment horizontal="center" vertical="center"/>
    </xf>
    <xf numFmtId="169" fontId="34" fillId="3" borderId="4" xfId="0" applyNumberFormat="1" applyFont="1" applyFill="1" applyBorder="1" applyAlignment="1">
      <alignment horizontal="center" vertical="center"/>
    </xf>
    <xf numFmtId="0" fontId="13" fillId="3" borderId="36" xfId="16" applyFont="1" applyFill="1" applyBorder="1" applyAlignment="1">
      <alignment horizontal="justify" vertical="center" wrapText="1"/>
    </xf>
    <xf numFmtId="0" fontId="13" fillId="3" borderId="34" xfId="16" applyFont="1" applyFill="1" applyBorder="1" applyAlignment="1">
      <alignment horizontal="justify" vertical="center" wrapText="1"/>
    </xf>
    <xf numFmtId="0" fontId="13" fillId="3" borderId="62" xfId="16" applyFont="1" applyFill="1" applyBorder="1" applyAlignment="1">
      <alignment horizontal="justify" vertical="center" wrapText="1"/>
    </xf>
    <xf numFmtId="0" fontId="13" fillId="3" borderId="39" xfId="16" applyFont="1" applyFill="1" applyBorder="1" applyAlignment="1">
      <alignment horizontal="justify" vertical="center" wrapText="1"/>
    </xf>
    <xf numFmtId="0" fontId="13" fillId="3" borderId="41" xfId="16" applyFont="1" applyFill="1" applyBorder="1" applyAlignment="1">
      <alignment horizontal="justify" vertical="center" wrapText="1"/>
    </xf>
    <xf numFmtId="0" fontId="13" fillId="3" borderId="47" xfId="16" applyFont="1" applyFill="1" applyBorder="1" applyAlignment="1">
      <alignment horizontal="justify" vertical="center" wrapText="1"/>
    </xf>
    <xf numFmtId="0" fontId="13" fillId="3" borderId="39" xfId="16" applyFont="1" applyFill="1" applyBorder="1" applyAlignment="1">
      <alignment vertical="center" wrapText="1"/>
    </xf>
    <xf numFmtId="0" fontId="13" fillId="3" borderId="41" xfId="16" applyFont="1" applyFill="1" applyBorder="1" applyAlignment="1">
      <alignment vertical="center" wrapText="1"/>
    </xf>
    <xf numFmtId="0" fontId="13" fillId="3" borderId="34" xfId="16" applyFont="1" applyFill="1" applyBorder="1" applyAlignment="1">
      <alignment horizontal="justify" vertical="center"/>
    </xf>
    <xf numFmtId="0" fontId="13" fillId="3" borderId="36" xfId="16" applyFont="1" applyFill="1" applyBorder="1" applyAlignment="1">
      <alignment horizontal="justify" vertical="top" wrapText="1"/>
    </xf>
    <xf numFmtId="0" fontId="13" fillId="3" borderId="34" xfId="16" applyFont="1" applyFill="1" applyBorder="1" applyAlignment="1">
      <alignment horizontal="justify" vertical="top"/>
    </xf>
    <xf numFmtId="0" fontId="13" fillId="3" borderId="1" xfId="16" applyFont="1" applyFill="1" applyBorder="1" applyAlignment="1">
      <alignment horizontal="justify" vertical="center" wrapText="1"/>
    </xf>
    <xf numFmtId="0" fontId="13" fillId="3" borderId="59" xfId="16" applyFont="1" applyFill="1" applyBorder="1" applyAlignment="1">
      <alignment horizontal="justify" vertical="top" wrapText="1"/>
    </xf>
    <xf numFmtId="0" fontId="13" fillId="3" borderId="45" xfId="16" applyFont="1" applyFill="1" applyBorder="1" applyAlignment="1">
      <alignment horizontal="justify" vertical="top" wrapText="1"/>
    </xf>
    <xf numFmtId="0" fontId="13" fillId="3" borderId="39" xfId="16" applyFont="1" applyFill="1" applyBorder="1" applyAlignment="1">
      <alignment horizontal="left" vertical="top" wrapText="1"/>
    </xf>
    <xf numFmtId="0" fontId="13" fillId="3" borderId="41" xfId="16" applyFont="1" applyFill="1" applyBorder="1" applyAlignment="1">
      <alignment horizontal="left" vertical="top" wrapText="1"/>
    </xf>
    <xf numFmtId="0" fontId="13" fillId="3" borderId="41" xfId="16" applyFont="1" applyFill="1" applyBorder="1" applyAlignment="1">
      <alignment horizontal="left" vertical="top"/>
    </xf>
    <xf numFmtId="0" fontId="13" fillId="3" borderId="40" xfId="16" applyFont="1" applyFill="1" applyBorder="1" applyAlignment="1">
      <alignment horizontal="left" vertical="top" wrapText="1"/>
    </xf>
    <xf numFmtId="0" fontId="13" fillId="3" borderId="39" xfId="16" applyFont="1" applyFill="1" applyBorder="1" applyAlignment="1">
      <alignment horizontal="left" vertical="center" wrapText="1"/>
    </xf>
    <xf numFmtId="0" fontId="13" fillId="3" borderId="41" xfId="16" applyFont="1" applyFill="1" applyBorder="1" applyAlignment="1">
      <alignment horizontal="left" vertical="center"/>
    </xf>
    <xf numFmtId="10" fontId="13" fillId="3" borderId="39" xfId="0" applyNumberFormat="1" applyFont="1" applyFill="1" applyBorder="1" applyAlignment="1" applyProtection="1">
      <alignment horizontal="center" vertical="center" wrapText="1"/>
      <protection locked="0"/>
    </xf>
    <xf numFmtId="10" fontId="13" fillId="3" borderId="40" xfId="0" applyNumberFormat="1" applyFont="1" applyFill="1" applyBorder="1" applyAlignment="1" applyProtection="1">
      <alignment horizontal="center" vertical="center" wrapText="1"/>
      <protection locked="0"/>
    </xf>
    <xf numFmtId="10" fontId="13" fillId="3" borderId="41" xfId="0" applyNumberFormat="1" applyFont="1" applyFill="1" applyBorder="1" applyAlignment="1" applyProtection="1">
      <alignment horizontal="center" vertical="center" wrapText="1"/>
      <protection locked="0"/>
    </xf>
    <xf numFmtId="10" fontId="13" fillId="3" borderId="39" xfId="0" applyNumberFormat="1" applyFont="1" applyFill="1" applyBorder="1" applyAlignment="1" applyProtection="1">
      <alignment horizontal="left" vertical="center" wrapText="1"/>
      <protection locked="0"/>
    </xf>
    <xf numFmtId="10" fontId="13" fillId="3" borderId="40" xfId="0" applyNumberFormat="1" applyFont="1" applyFill="1" applyBorder="1" applyAlignment="1" applyProtection="1">
      <alignment horizontal="left" vertical="center" wrapText="1"/>
      <protection locked="0"/>
    </xf>
    <xf numFmtId="0" fontId="17" fillId="3" borderId="36" xfId="0" applyFont="1" applyFill="1" applyBorder="1" applyAlignment="1" applyProtection="1">
      <alignment horizontal="left" vertical="center" wrapText="1"/>
      <protection locked="0"/>
    </xf>
    <xf numFmtId="0" fontId="17" fillId="3" borderId="37" xfId="0" applyFont="1" applyFill="1" applyBorder="1" applyAlignment="1" applyProtection="1">
      <alignment horizontal="left" vertical="center" wrapText="1"/>
      <protection locked="0"/>
    </xf>
    <xf numFmtId="0" fontId="17" fillId="3" borderId="34" xfId="0" applyFont="1" applyFill="1" applyBorder="1" applyAlignment="1" applyProtection="1">
      <alignment horizontal="left" vertical="center" wrapText="1"/>
      <protection locked="0"/>
    </xf>
    <xf numFmtId="0" fontId="5" fillId="6" borderId="2" xfId="0" applyFont="1" applyFill="1" applyBorder="1" applyAlignment="1">
      <alignment horizontal="center" vertical="center" wrapText="1"/>
    </xf>
    <xf numFmtId="0" fontId="4" fillId="0" borderId="1" xfId="19" applyBorder="1" applyAlignment="1">
      <alignment horizontal="center"/>
    </xf>
    <xf numFmtId="0" fontId="35" fillId="6" borderId="1" xfId="19" applyFont="1" applyFill="1" applyBorder="1" applyAlignment="1">
      <alignment horizontal="center" vertical="center" wrapText="1"/>
    </xf>
    <xf numFmtId="0" fontId="15" fillId="6" borderId="67" xfId="19" applyFont="1" applyFill="1" applyBorder="1" applyAlignment="1">
      <alignment horizontal="center" vertical="center" wrapText="1"/>
    </xf>
    <xf numFmtId="9" fontId="36" fillId="3" borderId="16" xfId="24" applyFont="1" applyFill="1" applyBorder="1" applyAlignment="1">
      <alignment horizontal="center" vertical="center" wrapText="1"/>
    </xf>
    <xf numFmtId="9" fontId="36" fillId="3" borderId="59" xfId="24" applyFont="1" applyFill="1" applyBorder="1" applyAlignment="1">
      <alignment horizontal="center" vertical="center" wrapText="1"/>
    </xf>
    <xf numFmtId="3" fontId="36" fillId="3" borderId="8" xfId="19" applyNumberFormat="1" applyFont="1" applyFill="1" applyBorder="1" applyAlignment="1">
      <alignment horizontal="center" vertical="center" wrapText="1"/>
    </xf>
    <xf numFmtId="164" fontId="36" fillId="3" borderId="60" xfId="10" applyFont="1" applyFill="1" applyBorder="1" applyAlignment="1">
      <alignment horizontal="center" vertical="center" wrapText="1"/>
    </xf>
    <xf numFmtId="9" fontId="36" fillId="3" borderId="8" xfId="24" applyFont="1" applyFill="1" applyBorder="1" applyAlignment="1">
      <alignment horizontal="center" vertical="center" wrapText="1"/>
    </xf>
    <xf numFmtId="3" fontId="36" fillId="3" borderId="52" xfId="19" applyNumberFormat="1" applyFont="1" applyFill="1" applyBorder="1" applyAlignment="1">
      <alignment horizontal="center" vertical="center" wrapText="1"/>
    </xf>
    <xf numFmtId="164" fontId="36" fillId="3" borderId="45" xfId="10" applyFont="1" applyFill="1" applyBorder="1" applyAlignment="1">
      <alignment horizontal="center" vertical="center" wrapText="1"/>
    </xf>
    <xf numFmtId="173" fontId="36" fillId="3" borderId="67" xfId="24" applyNumberFormat="1" applyFont="1" applyFill="1" applyBorder="1" applyAlignment="1">
      <alignment horizontal="center" vertical="center" wrapText="1"/>
    </xf>
    <xf numFmtId="169" fontId="36" fillId="3" borderId="16" xfId="24" applyNumberFormat="1" applyFont="1" applyFill="1" applyBorder="1" applyAlignment="1">
      <alignment horizontal="center" vertical="center" wrapText="1"/>
    </xf>
    <xf numFmtId="0" fontId="36" fillId="0" borderId="21" xfId="19" applyFont="1" applyFill="1" applyBorder="1" applyAlignment="1">
      <alignment horizontal="center" vertical="center" wrapText="1"/>
    </xf>
    <xf numFmtId="0" fontId="36" fillId="0" borderId="2" xfId="19" applyFont="1" applyFill="1" applyBorder="1" applyAlignment="1">
      <alignment horizontal="center" vertical="center" wrapText="1"/>
    </xf>
    <xf numFmtId="175" fontId="36" fillId="6" borderId="68" xfId="19" applyNumberFormat="1" applyFont="1" applyFill="1" applyBorder="1" applyAlignment="1">
      <alignment vertical="center" wrapText="1"/>
    </xf>
    <xf numFmtId="3" fontId="36" fillId="3" borderId="20" xfId="19" applyNumberFormat="1" applyFont="1" applyFill="1" applyBorder="1" applyAlignment="1">
      <alignment horizontal="center" vertical="center" wrapText="1"/>
    </xf>
    <xf numFmtId="3" fontId="36" fillId="0" borderId="20" xfId="19" applyNumberFormat="1" applyFont="1" applyFill="1" applyBorder="1" applyAlignment="1">
      <alignment horizontal="center" vertical="center" wrapText="1"/>
    </xf>
    <xf numFmtId="3" fontId="36" fillId="3" borderId="68" xfId="19" applyNumberFormat="1" applyFont="1" applyFill="1" applyBorder="1" applyAlignment="1">
      <alignment horizontal="center" vertical="center" wrapText="1"/>
    </xf>
    <xf numFmtId="164" fontId="36" fillId="3" borderId="69" xfId="10" applyFont="1" applyFill="1" applyBorder="1" applyAlignment="1">
      <alignment horizontal="center" vertical="center" wrapText="1"/>
    </xf>
    <xf numFmtId="0" fontId="24" fillId="3" borderId="46" xfId="0" applyFont="1" applyFill="1" applyBorder="1" applyAlignment="1">
      <alignment horizontal="center" vertical="center" wrapText="1"/>
    </xf>
    <xf numFmtId="0" fontId="24" fillId="3" borderId="2" xfId="0" applyFont="1" applyFill="1" applyBorder="1" applyAlignment="1">
      <alignment horizontal="center" vertical="center" wrapText="1"/>
    </xf>
    <xf numFmtId="1" fontId="24" fillId="3" borderId="2" xfId="0" applyNumberFormat="1" applyFont="1" applyFill="1" applyBorder="1" applyAlignment="1">
      <alignment horizontal="center" vertical="center" wrapText="1"/>
    </xf>
    <xf numFmtId="1" fontId="24" fillId="3" borderId="2" xfId="0" applyNumberFormat="1" applyFont="1" applyFill="1" applyBorder="1" applyAlignment="1">
      <alignment horizontal="center" vertical="center" wrapText="1"/>
    </xf>
    <xf numFmtId="0" fontId="15" fillId="6" borderId="17" xfId="19" applyFont="1" applyFill="1" applyBorder="1" applyAlignment="1">
      <alignment horizontal="center" vertical="center" wrapText="1"/>
    </xf>
    <xf numFmtId="0" fontId="15" fillId="6" borderId="3" xfId="19" applyFont="1" applyFill="1" applyBorder="1" applyAlignment="1">
      <alignment horizontal="center" vertical="center" wrapText="1"/>
    </xf>
    <xf numFmtId="0" fontId="36" fillId="6" borderId="3" xfId="19" applyFont="1" applyFill="1" applyBorder="1" applyAlignment="1">
      <alignment horizontal="center" vertical="center" wrapText="1"/>
    </xf>
    <xf numFmtId="43" fontId="4" fillId="6" borderId="3" xfId="19" applyNumberFormat="1" applyFill="1" applyBorder="1"/>
    <xf numFmtId="43" fontId="4" fillId="6" borderId="65" xfId="19" applyNumberFormat="1" applyFill="1" applyBorder="1" applyAlignment="1">
      <alignment horizontal="center"/>
    </xf>
    <xf numFmtId="43" fontId="4" fillId="6" borderId="27" xfId="19" applyNumberFormat="1" applyFill="1" applyBorder="1" applyAlignment="1">
      <alignment horizontal="center"/>
    </xf>
    <xf numFmtId="43" fontId="4" fillId="6" borderId="49" xfId="19" applyNumberFormat="1" applyFill="1" applyBorder="1" applyAlignment="1">
      <alignment horizontal="center"/>
    </xf>
    <xf numFmtId="0" fontId="15" fillId="6" borderId="18" xfId="19" applyFont="1" applyFill="1" applyBorder="1" applyAlignment="1">
      <alignment horizontal="center" vertical="center" wrapText="1"/>
    </xf>
    <xf numFmtId="0" fontId="15" fillId="6" borderId="1" xfId="19" applyFont="1" applyFill="1" applyBorder="1" applyAlignment="1">
      <alignment horizontal="center" vertical="center" wrapText="1"/>
    </xf>
    <xf numFmtId="0" fontId="36" fillId="6" borderId="1" xfId="19" applyFont="1" applyFill="1" applyBorder="1" applyAlignment="1">
      <alignment horizontal="center" vertical="center" wrapText="1"/>
    </xf>
    <xf numFmtId="43" fontId="4" fillId="6" borderId="1" xfId="19" applyNumberFormat="1" applyFill="1" applyBorder="1"/>
    <xf numFmtId="43" fontId="4" fillId="6" borderId="64" xfId="19" applyNumberFormat="1" applyFill="1" applyBorder="1" applyAlignment="1">
      <alignment horizontal="center"/>
    </xf>
    <xf numFmtId="43" fontId="4" fillId="6" borderId="0" xfId="19" applyNumberFormat="1" applyFill="1" applyBorder="1" applyAlignment="1">
      <alignment horizontal="center"/>
    </xf>
    <xf numFmtId="43" fontId="4" fillId="6" borderId="30" xfId="19" applyNumberFormat="1" applyFill="1" applyBorder="1" applyAlignment="1">
      <alignment horizontal="center"/>
    </xf>
    <xf numFmtId="0" fontId="15" fillId="6" borderId="19" xfId="19" applyFont="1" applyFill="1" applyBorder="1" applyAlignment="1">
      <alignment horizontal="center" vertical="center" wrapText="1"/>
    </xf>
    <xf numFmtId="0" fontId="15" fillId="6" borderId="4" xfId="19" applyFont="1" applyFill="1" applyBorder="1" applyAlignment="1">
      <alignment horizontal="center" vertical="center" wrapText="1"/>
    </xf>
    <xf numFmtId="0" fontId="36" fillId="6" borderId="4" xfId="19" applyFont="1" applyFill="1" applyBorder="1" applyAlignment="1">
      <alignment horizontal="center" vertical="center" wrapText="1"/>
    </xf>
    <xf numFmtId="0" fontId="4" fillId="6" borderId="4" xfId="19" applyFill="1" applyBorder="1"/>
    <xf numFmtId="43" fontId="4" fillId="6" borderId="66" xfId="19" applyNumberFormat="1" applyFill="1" applyBorder="1" applyAlignment="1">
      <alignment horizontal="center"/>
    </xf>
    <xf numFmtId="43" fontId="4" fillId="6" borderId="32" xfId="19" applyNumberFormat="1" applyFill="1" applyBorder="1" applyAlignment="1">
      <alignment horizontal="center"/>
    </xf>
    <xf numFmtId="43" fontId="4" fillId="6" borderId="50" xfId="19" applyNumberFormat="1" applyFill="1" applyBorder="1" applyAlignment="1">
      <alignment horizontal="center"/>
    </xf>
  </cellXfs>
  <cellStyles count="30">
    <cellStyle name="Coma 2" xfId="1"/>
    <cellStyle name="Coma 2 2" xfId="2"/>
    <cellStyle name="Millares" xfId="3" builtinId="3"/>
    <cellStyle name="Millares 2" xfId="4"/>
    <cellStyle name="Millares 2 2" xfId="5"/>
    <cellStyle name="Millares 3" xfId="6"/>
    <cellStyle name="Millares 3 2" xfId="7"/>
    <cellStyle name="Millares 4" xfId="8"/>
    <cellStyle name="Millares 5" xfId="25"/>
    <cellStyle name="Moneda" xfId="9" builtinId="4"/>
    <cellStyle name="Moneda 2" xfId="10"/>
    <cellStyle name="Moneda 2 2" xfId="11"/>
    <cellStyle name="Moneda 2 2 2" xfId="12"/>
    <cellStyle name="Moneda 2 3" xfId="13"/>
    <cellStyle name="Moneda 3" xfId="14"/>
    <cellStyle name="Moneda 3 2" xfId="26"/>
    <cellStyle name="Moneda 4" xfId="15"/>
    <cellStyle name="Moneda 5" xfId="27"/>
    <cellStyle name="Normal" xfId="0" builtinId="0"/>
    <cellStyle name="Normal 2" xfId="16"/>
    <cellStyle name="Normal 2 10" xfId="17"/>
    <cellStyle name="Normal 3" xfId="18"/>
    <cellStyle name="Normal 3 2" xfId="19"/>
    <cellStyle name="Normal 4 2" xfId="20"/>
    <cellStyle name="Normal_573_2009_ Actualizado 22_12_2009" xfId="29"/>
    <cellStyle name="Porcentaje" xfId="21" builtinId="5"/>
    <cellStyle name="Porcentaje 2" xfId="24"/>
    <cellStyle name="Porcentaje 3" xfId="28"/>
    <cellStyle name="Porcentual 2" xfId="22"/>
    <cellStyle name="Porcentual 2 2" xfId="23"/>
  </cellStyles>
  <dxfs count="0"/>
  <tableStyles count="0" defaultTableStyle="TableStyleMedium9" defaultPivotStyle="PivotStyleLight16"/>
  <colors>
    <mruColors>
      <color rgb="FF7BB800"/>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xdr:col>
      <xdr:colOff>790575</xdr:colOff>
      <xdr:row>1</xdr:row>
      <xdr:rowOff>333375</xdr:rowOff>
    </xdr:from>
    <xdr:to>
      <xdr:col>4</xdr:col>
      <xdr:colOff>1720850</xdr:colOff>
      <xdr:row>4</xdr:row>
      <xdr:rowOff>69850</xdr:rowOff>
    </xdr:to>
    <xdr:pic>
      <xdr:nvPicPr>
        <xdr:cNvPr id="15579" name="Picture 110">
          <a:extLst>
            <a:ext uri="{FF2B5EF4-FFF2-40B4-BE49-F238E27FC236}">
              <a16:creationId xmlns:a16="http://schemas.microsoft.com/office/drawing/2014/main" id="{00000000-0008-0000-0000-0000DB3C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377950" y="603250"/>
          <a:ext cx="2914650" cy="942975"/>
        </a:xfrm>
        <a:prstGeom prst="rect">
          <a:avLst/>
        </a:prstGeom>
        <a:solidFill>
          <a:srgbClr val="FFFFFF"/>
        </a:solid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500062</xdr:colOff>
      <xdr:row>0</xdr:row>
      <xdr:rowOff>276225</xdr:rowOff>
    </xdr:from>
    <xdr:to>
      <xdr:col>3</xdr:col>
      <xdr:colOff>178594</xdr:colOff>
      <xdr:row>3</xdr:row>
      <xdr:rowOff>23813</xdr:rowOff>
    </xdr:to>
    <xdr:pic>
      <xdr:nvPicPr>
        <xdr:cNvPr id="9967" name="Imagen 2">
          <a:extLst>
            <a:ext uri="{FF2B5EF4-FFF2-40B4-BE49-F238E27FC236}">
              <a16:creationId xmlns:a16="http://schemas.microsoft.com/office/drawing/2014/main" id="{00000000-0008-0000-0100-0000EF26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88406" y="276225"/>
          <a:ext cx="1357313" cy="985838"/>
        </a:xfrm>
        <a:prstGeom prst="rect">
          <a:avLst/>
        </a:prstGeom>
        <a:solidFill>
          <a:srgbClr val="FFFFFF"/>
        </a:solid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438150</xdr:colOff>
      <xdr:row>0</xdr:row>
      <xdr:rowOff>238125</xdr:rowOff>
    </xdr:from>
    <xdr:to>
      <xdr:col>1</xdr:col>
      <xdr:colOff>438150</xdr:colOff>
      <xdr:row>2</xdr:row>
      <xdr:rowOff>104775</xdr:rowOff>
    </xdr:to>
    <xdr:pic>
      <xdr:nvPicPr>
        <xdr:cNvPr id="2" name="Imagen 2">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38150" y="238125"/>
          <a:ext cx="819150" cy="666750"/>
        </a:xfrm>
        <a:prstGeom prst="rect">
          <a:avLst/>
        </a:prstGeom>
        <a:solidFill>
          <a:srgbClr val="FFFFFF"/>
        </a:solid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666750</xdr:colOff>
      <xdr:row>0</xdr:row>
      <xdr:rowOff>209550</xdr:rowOff>
    </xdr:from>
    <xdr:to>
      <xdr:col>1</xdr:col>
      <xdr:colOff>1453202</xdr:colOff>
      <xdr:row>3</xdr:row>
      <xdr:rowOff>102547</xdr:rowOff>
    </xdr:to>
    <xdr:pic>
      <xdr:nvPicPr>
        <xdr:cNvPr id="2" name="Imagen 1">
          <a:extLst>
            <a:ext uri="{FF2B5EF4-FFF2-40B4-BE49-F238E27FC236}">
              <a16:creationId xmlns:a16="http://schemas.microsoft.com/office/drawing/2014/main" id="{A0BA284B-4754-47FE-8F89-1A2BCEAB7F7C}"/>
            </a:ext>
          </a:extLst>
        </xdr:cNvPr>
        <xdr:cNvPicPr>
          <a:picLocks noChangeAspect="1"/>
        </xdr:cNvPicPr>
      </xdr:nvPicPr>
      <xdr:blipFill>
        <a:blip xmlns:r="http://schemas.openxmlformats.org/officeDocument/2006/relationships" r:embed="rId1"/>
        <a:stretch>
          <a:fillRect/>
        </a:stretch>
      </xdr:blipFill>
      <xdr:spPr>
        <a:xfrm>
          <a:off x="1247775" y="209550"/>
          <a:ext cx="786452" cy="6645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172.22.1.31/Documents%20and%20Settings/DIANA.OVIEDO/Escritorio/AJUSTES%20PROCEDIMIENTOS%20JUNIO%203/Procedimiento%2002/Documents%20and%20Settings/Andre/My%20Documents/Downloads/Territorializacion/Formatos%20de%20Territorializacion%20a%2031_12_2009/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sheetData sheetId="2"/>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4.v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5.v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15"/>
  <sheetViews>
    <sheetView view="pageBreakPreview" zoomScale="68" zoomScaleNormal="60" zoomScaleSheetLayoutView="68" workbookViewId="0">
      <selection activeCell="L14" sqref="L14"/>
    </sheetView>
  </sheetViews>
  <sheetFormatPr baseColWidth="10" defaultRowHeight="15" x14ac:dyDescent="0.25"/>
  <cols>
    <col min="1" max="2" width="8.85546875" style="1" customWidth="1"/>
    <col min="3" max="3" width="12.7109375" style="1" customWidth="1"/>
    <col min="4" max="4" width="6.42578125" style="1" customWidth="1"/>
    <col min="5" max="5" width="16.42578125" style="1" customWidth="1"/>
    <col min="6" max="6" width="7.5703125" style="1" customWidth="1"/>
    <col min="7" max="7" width="10.7109375" style="1" customWidth="1"/>
    <col min="8" max="8" width="8.85546875" style="1" customWidth="1"/>
    <col min="9" max="9" width="10.42578125" style="1" customWidth="1"/>
    <col min="10" max="10" width="13.5703125" style="22" bestFit="1" customWidth="1"/>
    <col min="11" max="11" width="10" style="30" customWidth="1"/>
    <col min="12" max="12" width="6.5703125" style="29" customWidth="1"/>
    <col min="13" max="13" width="9.140625" style="22" customWidth="1"/>
    <col min="14" max="14" width="9.42578125" style="30" customWidth="1"/>
    <col min="15" max="15" width="13.28515625" style="30" customWidth="1"/>
    <col min="16" max="16" width="9.85546875" style="29" customWidth="1"/>
    <col min="17" max="17" width="11.28515625" style="29" customWidth="1"/>
    <col min="18" max="18" width="11" style="29" customWidth="1"/>
    <col min="19" max="19" width="9.5703125" style="29" customWidth="1"/>
    <col min="20" max="20" width="8.85546875" style="30" customWidth="1"/>
    <col min="21" max="21" width="11" style="30" customWidth="1"/>
    <col min="22" max="22" width="7.5703125" style="29" customWidth="1"/>
    <col min="23" max="25" width="19.85546875" style="29" hidden="1" customWidth="1"/>
    <col min="26" max="26" width="12.7109375" style="30" hidden="1" customWidth="1"/>
    <col min="27" max="27" width="24.85546875" style="30" hidden="1" customWidth="1"/>
    <col min="28" max="28" width="7.7109375" style="29" customWidth="1"/>
    <col min="29" max="31" width="19.85546875" style="29" hidden="1" customWidth="1"/>
    <col min="32" max="32" width="15.140625" style="30" hidden="1" customWidth="1"/>
    <col min="33" max="33" width="25.5703125" style="30" hidden="1" customWidth="1"/>
    <col min="34" max="34" width="8.7109375" style="30" customWidth="1"/>
    <col min="35" max="37" width="19.85546875" style="30" hidden="1" customWidth="1"/>
    <col min="38" max="38" width="15.28515625" style="30" hidden="1" customWidth="1"/>
    <col min="39" max="39" width="8.85546875" style="1" customWidth="1"/>
    <col min="40" max="40" width="16.5703125" style="1" hidden="1" customWidth="1"/>
    <col min="41" max="41" width="12.85546875" style="1" hidden="1" customWidth="1"/>
    <col min="42" max="42" width="14.28515625" style="1" hidden="1" customWidth="1"/>
    <col min="43" max="43" width="10.28515625" style="1" customWidth="1"/>
    <col min="44" max="44" width="10.42578125" style="1" customWidth="1"/>
    <col min="45" max="45" width="64.28515625" style="1" customWidth="1"/>
    <col min="46" max="46" width="39.42578125" style="1" customWidth="1"/>
    <col min="47" max="47" width="20.85546875" style="1" customWidth="1"/>
    <col min="48" max="48" width="9.5703125" style="1" customWidth="1"/>
    <col min="49" max="49" width="6.85546875" style="1" customWidth="1"/>
    <col min="50" max="50" width="11.42578125" style="1"/>
    <col min="51" max="51" width="56.5703125" style="1" customWidth="1"/>
    <col min="52" max="16384" width="11.42578125" style="1"/>
  </cols>
  <sheetData>
    <row r="1" spans="1:49" ht="21" customHeight="1" thickBot="1" x14ac:dyDescent="0.3">
      <c r="A1" s="4"/>
      <c r="B1" s="4"/>
      <c r="C1" s="4"/>
      <c r="D1" s="4"/>
      <c r="E1" s="4"/>
      <c r="F1" s="4"/>
      <c r="G1" s="4"/>
      <c r="H1" s="4"/>
      <c r="I1" s="4"/>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4"/>
      <c r="AN1" s="4"/>
      <c r="AO1" s="4"/>
      <c r="AP1" s="4"/>
      <c r="AQ1" s="4"/>
      <c r="AR1" s="4"/>
      <c r="AS1" s="4"/>
      <c r="AT1" s="4"/>
      <c r="AU1" s="4"/>
      <c r="AV1" s="4"/>
      <c r="AW1" s="4"/>
    </row>
    <row r="2" spans="1:49" ht="38.25" customHeight="1" x14ac:dyDescent="0.25">
      <c r="A2" s="208"/>
      <c r="B2" s="209"/>
      <c r="C2" s="209"/>
      <c r="D2" s="209"/>
      <c r="E2" s="209"/>
      <c r="F2" s="209"/>
      <c r="G2" s="210"/>
      <c r="H2" s="216" t="s">
        <v>0</v>
      </c>
      <c r="I2" s="216"/>
      <c r="J2" s="216"/>
      <c r="K2" s="216"/>
      <c r="L2" s="216"/>
      <c r="M2" s="216"/>
      <c r="N2" s="216"/>
      <c r="O2" s="216"/>
      <c r="P2" s="216"/>
      <c r="Q2" s="216"/>
      <c r="R2" s="216"/>
      <c r="S2" s="216"/>
      <c r="T2" s="216"/>
      <c r="U2" s="216"/>
      <c r="V2" s="216"/>
      <c r="W2" s="216"/>
      <c r="X2" s="216"/>
      <c r="Y2" s="216"/>
      <c r="Z2" s="216"/>
      <c r="AA2" s="216"/>
      <c r="AB2" s="216"/>
      <c r="AC2" s="216"/>
      <c r="AD2" s="216"/>
      <c r="AE2" s="216"/>
      <c r="AF2" s="216"/>
      <c r="AG2" s="216"/>
      <c r="AH2" s="216"/>
      <c r="AI2" s="216"/>
      <c r="AJ2" s="216"/>
      <c r="AK2" s="216"/>
      <c r="AL2" s="216"/>
      <c r="AM2" s="216"/>
      <c r="AN2" s="216"/>
      <c r="AO2" s="216"/>
      <c r="AP2" s="216"/>
      <c r="AQ2" s="216"/>
      <c r="AR2" s="216"/>
      <c r="AS2" s="216"/>
      <c r="AT2" s="216"/>
      <c r="AU2" s="216"/>
      <c r="AV2" s="216"/>
      <c r="AW2" s="217"/>
    </row>
    <row r="3" spans="1:49" ht="28.5" customHeight="1" x14ac:dyDescent="0.25">
      <c r="A3" s="211"/>
      <c r="B3" s="212"/>
      <c r="C3" s="212"/>
      <c r="D3" s="212"/>
      <c r="E3" s="212"/>
      <c r="F3" s="212"/>
      <c r="G3" s="213"/>
      <c r="H3" s="192" t="s">
        <v>84</v>
      </c>
      <c r="I3" s="192"/>
      <c r="J3" s="192"/>
      <c r="K3" s="192"/>
      <c r="L3" s="192"/>
      <c r="M3" s="192"/>
      <c r="N3" s="192"/>
      <c r="O3" s="192"/>
      <c r="P3" s="192"/>
      <c r="Q3" s="192"/>
      <c r="R3" s="192"/>
      <c r="S3" s="192"/>
      <c r="T3" s="192"/>
      <c r="U3" s="192"/>
      <c r="V3" s="192"/>
      <c r="W3" s="192"/>
      <c r="X3" s="192"/>
      <c r="Y3" s="192"/>
      <c r="Z3" s="192"/>
      <c r="AA3" s="192"/>
      <c r="AB3" s="192"/>
      <c r="AC3" s="192"/>
      <c r="AD3" s="192"/>
      <c r="AE3" s="192"/>
      <c r="AF3" s="192"/>
      <c r="AG3" s="192"/>
      <c r="AH3" s="192"/>
      <c r="AI3" s="192"/>
      <c r="AJ3" s="192"/>
      <c r="AK3" s="192"/>
      <c r="AL3" s="192"/>
      <c r="AM3" s="192"/>
      <c r="AN3" s="192"/>
      <c r="AO3" s="192"/>
      <c r="AP3" s="192"/>
      <c r="AQ3" s="192"/>
      <c r="AR3" s="192"/>
      <c r="AS3" s="192"/>
      <c r="AT3" s="192"/>
      <c r="AU3" s="192"/>
      <c r="AV3" s="192"/>
      <c r="AW3" s="193"/>
    </row>
    <row r="4" spans="1:49" ht="27.75" customHeight="1" x14ac:dyDescent="0.25">
      <c r="A4" s="211"/>
      <c r="B4" s="212"/>
      <c r="C4" s="212"/>
      <c r="D4" s="212"/>
      <c r="E4" s="212"/>
      <c r="F4" s="212"/>
      <c r="G4" s="213"/>
      <c r="H4" s="192" t="s">
        <v>1</v>
      </c>
      <c r="I4" s="192"/>
      <c r="J4" s="192"/>
      <c r="K4" s="192"/>
      <c r="L4" s="192"/>
      <c r="M4" s="192"/>
      <c r="N4" s="192"/>
      <c r="O4" s="192"/>
      <c r="P4" s="192"/>
      <c r="Q4" s="192"/>
      <c r="R4" s="192"/>
      <c r="S4" s="192" t="s">
        <v>85</v>
      </c>
      <c r="T4" s="192"/>
      <c r="U4" s="192"/>
      <c r="V4" s="192"/>
      <c r="W4" s="192"/>
      <c r="X4" s="192"/>
      <c r="Y4" s="192"/>
      <c r="Z4" s="192"/>
      <c r="AA4" s="192"/>
      <c r="AB4" s="192"/>
      <c r="AC4" s="192"/>
      <c r="AD4" s="192"/>
      <c r="AE4" s="192"/>
      <c r="AF4" s="192"/>
      <c r="AG4" s="192"/>
      <c r="AH4" s="192"/>
      <c r="AI4" s="192"/>
      <c r="AJ4" s="192"/>
      <c r="AK4" s="192"/>
      <c r="AL4" s="192"/>
      <c r="AM4" s="192"/>
      <c r="AN4" s="192"/>
      <c r="AO4" s="192"/>
      <c r="AP4" s="192"/>
      <c r="AQ4" s="192"/>
      <c r="AR4" s="192"/>
      <c r="AS4" s="192"/>
      <c r="AT4" s="192"/>
      <c r="AU4" s="192"/>
      <c r="AV4" s="192"/>
      <c r="AW4" s="193"/>
    </row>
    <row r="5" spans="1:49" ht="26.25" customHeight="1" x14ac:dyDescent="0.25">
      <c r="A5" s="211"/>
      <c r="B5" s="212"/>
      <c r="C5" s="212"/>
      <c r="D5" s="212"/>
      <c r="E5" s="212"/>
      <c r="F5" s="212"/>
      <c r="G5" s="213"/>
      <c r="H5" s="192" t="s">
        <v>3</v>
      </c>
      <c r="I5" s="192"/>
      <c r="J5" s="192"/>
      <c r="K5" s="192"/>
      <c r="L5" s="192"/>
      <c r="M5" s="192"/>
      <c r="N5" s="192"/>
      <c r="O5" s="192"/>
      <c r="P5" s="192"/>
      <c r="Q5" s="192"/>
      <c r="R5" s="192"/>
      <c r="S5" s="192" t="s">
        <v>86</v>
      </c>
      <c r="T5" s="192"/>
      <c r="U5" s="192"/>
      <c r="V5" s="192"/>
      <c r="W5" s="192"/>
      <c r="X5" s="192"/>
      <c r="Y5" s="192"/>
      <c r="Z5" s="192"/>
      <c r="AA5" s="192"/>
      <c r="AB5" s="192"/>
      <c r="AC5" s="192"/>
      <c r="AD5" s="192"/>
      <c r="AE5" s="192"/>
      <c r="AF5" s="192"/>
      <c r="AG5" s="192"/>
      <c r="AH5" s="192"/>
      <c r="AI5" s="192"/>
      <c r="AJ5" s="192"/>
      <c r="AK5" s="192"/>
      <c r="AL5" s="192"/>
      <c r="AM5" s="192"/>
      <c r="AN5" s="192"/>
      <c r="AO5" s="192"/>
      <c r="AP5" s="192"/>
      <c r="AQ5" s="192"/>
      <c r="AR5" s="192"/>
      <c r="AS5" s="192"/>
      <c r="AT5" s="192"/>
      <c r="AU5" s="192"/>
      <c r="AV5" s="192"/>
      <c r="AW5" s="193"/>
    </row>
    <row r="6" spans="1:49" ht="15.75" x14ac:dyDescent="0.25">
      <c r="A6" s="40"/>
      <c r="B6" s="41"/>
      <c r="C6" s="41"/>
      <c r="D6" s="41"/>
      <c r="E6" s="41"/>
      <c r="F6" s="41"/>
      <c r="G6" s="41"/>
      <c r="H6" s="41"/>
      <c r="I6" s="41"/>
      <c r="J6" s="42"/>
      <c r="K6" s="42"/>
      <c r="L6" s="42"/>
      <c r="M6" s="42"/>
      <c r="N6" s="42"/>
      <c r="O6" s="42"/>
      <c r="P6" s="42"/>
      <c r="Q6" s="42"/>
      <c r="R6" s="42"/>
      <c r="S6" s="42"/>
      <c r="T6" s="42"/>
      <c r="U6" s="42"/>
      <c r="V6" s="42"/>
      <c r="W6" s="42"/>
      <c r="X6" s="42"/>
      <c r="Y6" s="42"/>
      <c r="Z6" s="42"/>
      <c r="AA6" s="42"/>
      <c r="AB6" s="42"/>
      <c r="AC6" s="42"/>
      <c r="AD6" s="42"/>
      <c r="AE6" s="42"/>
      <c r="AF6" s="42"/>
      <c r="AG6" s="42"/>
      <c r="AH6" s="42"/>
      <c r="AI6" s="42"/>
      <c r="AJ6" s="42"/>
      <c r="AK6" s="42"/>
      <c r="AL6" s="42"/>
      <c r="AM6" s="41"/>
      <c r="AN6" s="41"/>
      <c r="AO6" s="41"/>
      <c r="AP6" s="41"/>
      <c r="AQ6" s="41"/>
      <c r="AR6" s="41"/>
      <c r="AS6" s="41"/>
      <c r="AT6" s="41"/>
      <c r="AU6" s="41"/>
      <c r="AV6" s="41"/>
      <c r="AW6" s="43"/>
    </row>
    <row r="7" spans="1:49" ht="30" customHeight="1" x14ac:dyDescent="0.25">
      <c r="A7" s="221" t="s">
        <v>4</v>
      </c>
      <c r="B7" s="222"/>
      <c r="C7" s="192"/>
      <c r="D7" s="192"/>
      <c r="E7" s="192"/>
      <c r="F7" s="192"/>
      <c r="G7" s="192"/>
      <c r="H7" s="192"/>
      <c r="I7" s="192"/>
      <c r="J7" s="192"/>
      <c r="K7" s="192"/>
      <c r="L7" s="192"/>
      <c r="M7" s="192"/>
      <c r="N7" s="192"/>
      <c r="O7" s="192"/>
      <c r="P7" s="192"/>
      <c r="Q7" s="192"/>
      <c r="R7" s="192"/>
      <c r="S7" s="226" t="s">
        <v>106</v>
      </c>
      <c r="T7" s="227"/>
      <c r="U7" s="227"/>
      <c r="V7" s="227"/>
      <c r="W7" s="227"/>
      <c r="X7" s="227"/>
      <c r="Y7" s="227"/>
      <c r="Z7" s="227"/>
      <c r="AA7" s="227"/>
      <c r="AB7" s="227"/>
      <c r="AC7" s="227"/>
      <c r="AD7" s="227"/>
      <c r="AE7" s="227"/>
      <c r="AF7" s="227"/>
      <c r="AG7" s="227"/>
      <c r="AH7" s="227"/>
      <c r="AI7" s="227"/>
      <c r="AJ7" s="227"/>
      <c r="AK7" s="227"/>
      <c r="AL7" s="227"/>
      <c r="AM7" s="227"/>
      <c r="AN7" s="227"/>
      <c r="AO7" s="227"/>
      <c r="AP7" s="227"/>
      <c r="AQ7" s="227"/>
      <c r="AR7" s="227"/>
      <c r="AS7" s="227"/>
      <c r="AT7" s="227"/>
      <c r="AU7" s="227"/>
      <c r="AV7" s="227"/>
      <c r="AW7" s="228"/>
    </row>
    <row r="8" spans="1:49" ht="30" customHeight="1" thickBot="1" x14ac:dyDescent="0.3">
      <c r="A8" s="223" t="s">
        <v>2</v>
      </c>
      <c r="B8" s="224"/>
      <c r="C8" s="225"/>
      <c r="D8" s="225" t="s">
        <v>2</v>
      </c>
      <c r="E8" s="225"/>
      <c r="F8" s="225"/>
      <c r="G8" s="225"/>
      <c r="H8" s="225"/>
      <c r="I8" s="225"/>
      <c r="J8" s="225"/>
      <c r="K8" s="225"/>
      <c r="L8" s="225"/>
      <c r="M8" s="225"/>
      <c r="N8" s="225"/>
      <c r="O8" s="225"/>
      <c r="P8" s="225"/>
      <c r="Q8" s="225"/>
      <c r="R8" s="225"/>
      <c r="S8" s="218" t="s">
        <v>107</v>
      </c>
      <c r="T8" s="219"/>
      <c r="U8" s="219"/>
      <c r="V8" s="219"/>
      <c r="W8" s="219"/>
      <c r="X8" s="219"/>
      <c r="Y8" s="219"/>
      <c r="Z8" s="219"/>
      <c r="AA8" s="219"/>
      <c r="AB8" s="219"/>
      <c r="AC8" s="219"/>
      <c r="AD8" s="219"/>
      <c r="AE8" s="219"/>
      <c r="AF8" s="219"/>
      <c r="AG8" s="219"/>
      <c r="AH8" s="219"/>
      <c r="AI8" s="219"/>
      <c r="AJ8" s="219"/>
      <c r="AK8" s="219"/>
      <c r="AL8" s="219"/>
      <c r="AM8" s="219"/>
      <c r="AN8" s="219"/>
      <c r="AO8" s="219"/>
      <c r="AP8" s="219"/>
      <c r="AQ8" s="219"/>
      <c r="AR8" s="219"/>
      <c r="AS8" s="219"/>
      <c r="AT8" s="219"/>
      <c r="AU8" s="219"/>
      <c r="AV8" s="219"/>
      <c r="AW8" s="220"/>
    </row>
    <row r="9" spans="1:49" ht="36" customHeight="1" thickBot="1" x14ac:dyDescent="0.3">
      <c r="A9" s="37"/>
      <c r="B9" s="38"/>
      <c r="C9" s="38"/>
      <c r="D9" s="38"/>
      <c r="E9" s="38"/>
      <c r="F9" s="39"/>
      <c r="G9" s="39"/>
      <c r="H9" s="39"/>
      <c r="I9" s="39"/>
      <c r="J9" s="39"/>
      <c r="K9" s="39"/>
      <c r="L9" s="39"/>
      <c r="M9" s="39"/>
      <c r="N9" s="39"/>
      <c r="O9" s="39"/>
      <c r="P9" s="39"/>
      <c r="Q9" s="39"/>
      <c r="R9" s="39"/>
      <c r="S9" s="39"/>
      <c r="T9" s="39"/>
      <c r="U9" s="39"/>
      <c r="V9" s="39"/>
      <c r="W9" s="39"/>
      <c r="X9" s="39"/>
      <c r="Y9" s="39"/>
      <c r="Z9" s="39"/>
      <c r="AA9" s="39"/>
      <c r="AB9" s="39"/>
      <c r="AC9" s="39"/>
      <c r="AD9" s="39"/>
      <c r="AE9" s="39"/>
      <c r="AF9" s="39"/>
      <c r="AG9" s="39"/>
      <c r="AH9" s="39"/>
      <c r="AI9" s="39"/>
      <c r="AJ9" s="39"/>
      <c r="AK9" s="39"/>
      <c r="AL9" s="39"/>
      <c r="AM9" s="41"/>
      <c r="AN9" s="41"/>
      <c r="AO9" s="41"/>
      <c r="AP9" s="41"/>
      <c r="AQ9" s="41"/>
      <c r="AR9" s="41"/>
      <c r="AS9" s="41"/>
      <c r="AT9" s="41"/>
      <c r="AU9" s="41"/>
      <c r="AV9" s="41"/>
      <c r="AW9" s="43"/>
    </row>
    <row r="10" spans="1:49" s="2" customFormat="1" ht="70.5" customHeight="1" x14ac:dyDescent="0.25">
      <c r="A10" s="214" t="s">
        <v>62</v>
      </c>
      <c r="B10" s="215"/>
      <c r="C10" s="200"/>
      <c r="D10" s="200" t="s">
        <v>65</v>
      </c>
      <c r="E10" s="200"/>
      <c r="F10" s="200" t="s">
        <v>67</v>
      </c>
      <c r="G10" s="200"/>
      <c r="H10" s="200"/>
      <c r="I10" s="200"/>
      <c r="J10" s="200"/>
      <c r="K10" s="200"/>
      <c r="L10" s="200"/>
      <c r="M10" s="200"/>
      <c r="N10" s="200"/>
      <c r="O10" s="200"/>
      <c r="P10" s="200"/>
      <c r="Q10" s="200"/>
      <c r="R10" s="200"/>
      <c r="S10" s="200"/>
      <c r="T10" s="200"/>
      <c r="U10" s="200"/>
      <c r="V10" s="200"/>
      <c r="W10" s="200"/>
      <c r="X10" s="200"/>
      <c r="Y10" s="200"/>
      <c r="Z10" s="200"/>
      <c r="AA10" s="200"/>
      <c r="AB10" s="200"/>
      <c r="AC10" s="200"/>
      <c r="AD10" s="200"/>
      <c r="AE10" s="200"/>
      <c r="AF10" s="200"/>
      <c r="AG10" s="200"/>
      <c r="AH10" s="200"/>
      <c r="AI10" s="200"/>
      <c r="AJ10" s="200"/>
      <c r="AK10" s="200"/>
      <c r="AL10" s="200"/>
      <c r="AM10" s="200"/>
      <c r="AN10" s="200"/>
      <c r="AO10" s="200"/>
      <c r="AP10" s="200"/>
      <c r="AQ10" s="200" t="s">
        <v>75</v>
      </c>
      <c r="AR10" s="200" t="s">
        <v>76</v>
      </c>
      <c r="AS10" s="194" t="s">
        <v>77</v>
      </c>
      <c r="AT10" s="194" t="s">
        <v>78</v>
      </c>
      <c r="AU10" s="194" t="s">
        <v>79</v>
      </c>
      <c r="AV10" s="194" t="s">
        <v>80</v>
      </c>
      <c r="AW10" s="197" t="s">
        <v>81</v>
      </c>
    </row>
    <row r="11" spans="1:49" s="3" customFormat="1" ht="45.75" customHeight="1" x14ac:dyDescent="0.2">
      <c r="A11" s="188" t="s">
        <v>159</v>
      </c>
      <c r="B11" s="188" t="s">
        <v>63</v>
      </c>
      <c r="C11" s="190" t="s">
        <v>64</v>
      </c>
      <c r="D11" s="190" t="s">
        <v>45</v>
      </c>
      <c r="E11" s="190" t="s">
        <v>66</v>
      </c>
      <c r="F11" s="190" t="s">
        <v>68</v>
      </c>
      <c r="G11" s="190" t="s">
        <v>69</v>
      </c>
      <c r="H11" s="190" t="s">
        <v>70</v>
      </c>
      <c r="I11" s="190" t="s">
        <v>71</v>
      </c>
      <c r="J11" s="190" t="s">
        <v>72</v>
      </c>
      <c r="K11" s="201" t="s">
        <v>73</v>
      </c>
      <c r="L11" s="202"/>
      <c r="M11" s="202"/>
      <c r="N11" s="202"/>
      <c r="O11" s="202"/>
      <c r="P11" s="202"/>
      <c r="Q11" s="202"/>
      <c r="R11" s="202"/>
      <c r="S11" s="202"/>
      <c r="T11" s="202"/>
      <c r="U11" s="202"/>
      <c r="V11" s="202"/>
      <c r="W11" s="202"/>
      <c r="X11" s="202"/>
      <c r="Y11" s="202"/>
      <c r="Z11" s="202"/>
      <c r="AA11" s="202"/>
      <c r="AB11" s="202"/>
      <c r="AC11" s="202"/>
      <c r="AD11" s="202"/>
      <c r="AE11" s="202"/>
      <c r="AF11" s="202"/>
      <c r="AG11" s="202"/>
      <c r="AH11" s="202"/>
      <c r="AI11" s="202"/>
      <c r="AJ11" s="202"/>
      <c r="AK11" s="202"/>
      <c r="AL11" s="203"/>
      <c r="AM11" s="229" t="s">
        <v>74</v>
      </c>
      <c r="AN11" s="229"/>
      <c r="AO11" s="229"/>
      <c r="AP11" s="229"/>
      <c r="AQ11" s="190"/>
      <c r="AR11" s="190"/>
      <c r="AS11" s="195"/>
      <c r="AT11" s="195"/>
      <c r="AU11" s="195"/>
      <c r="AV11" s="195"/>
      <c r="AW11" s="198"/>
    </row>
    <row r="12" spans="1:49" s="3" customFormat="1" ht="51" customHeight="1" x14ac:dyDescent="0.2">
      <c r="A12" s="188"/>
      <c r="B12" s="188"/>
      <c r="C12" s="190"/>
      <c r="D12" s="190"/>
      <c r="E12" s="190"/>
      <c r="F12" s="190"/>
      <c r="G12" s="190"/>
      <c r="H12" s="190"/>
      <c r="I12" s="190"/>
      <c r="J12" s="190"/>
      <c r="K12" s="201">
        <v>2016</v>
      </c>
      <c r="L12" s="202"/>
      <c r="M12" s="202"/>
      <c r="N12" s="203"/>
      <c r="O12" s="201">
        <v>2017</v>
      </c>
      <c r="P12" s="202"/>
      <c r="Q12" s="202"/>
      <c r="R12" s="202"/>
      <c r="S12" s="202"/>
      <c r="T12" s="203"/>
      <c r="U12" s="201">
        <v>2018</v>
      </c>
      <c r="V12" s="202"/>
      <c r="W12" s="202"/>
      <c r="X12" s="202"/>
      <c r="Y12" s="202"/>
      <c r="Z12" s="203"/>
      <c r="AA12" s="201">
        <v>2019</v>
      </c>
      <c r="AB12" s="202"/>
      <c r="AC12" s="202"/>
      <c r="AD12" s="202"/>
      <c r="AE12" s="202"/>
      <c r="AF12" s="203"/>
      <c r="AG12" s="201">
        <v>2020</v>
      </c>
      <c r="AH12" s="202"/>
      <c r="AI12" s="202"/>
      <c r="AJ12" s="202"/>
      <c r="AK12" s="202"/>
      <c r="AL12" s="203"/>
      <c r="AM12" s="190" t="s">
        <v>5</v>
      </c>
      <c r="AN12" s="190" t="s">
        <v>6</v>
      </c>
      <c r="AO12" s="190" t="s">
        <v>7</v>
      </c>
      <c r="AP12" s="190" t="s">
        <v>8</v>
      </c>
      <c r="AQ12" s="190"/>
      <c r="AR12" s="190"/>
      <c r="AS12" s="195"/>
      <c r="AT12" s="195"/>
      <c r="AU12" s="195"/>
      <c r="AV12" s="195"/>
      <c r="AW12" s="198"/>
    </row>
    <row r="13" spans="1:49" s="3" customFormat="1" ht="54" customHeight="1" thickBot="1" x14ac:dyDescent="0.25">
      <c r="A13" s="189"/>
      <c r="B13" s="189"/>
      <c r="C13" s="191"/>
      <c r="D13" s="191"/>
      <c r="E13" s="191"/>
      <c r="F13" s="191"/>
      <c r="G13" s="191"/>
      <c r="H13" s="191"/>
      <c r="I13" s="191"/>
      <c r="J13" s="191"/>
      <c r="K13" s="105" t="s">
        <v>160</v>
      </c>
      <c r="L13" s="105" t="s">
        <v>161</v>
      </c>
      <c r="M13" s="105" t="s">
        <v>162</v>
      </c>
      <c r="N13" s="44" t="s">
        <v>33</v>
      </c>
      <c r="O13" s="105" t="s">
        <v>163</v>
      </c>
      <c r="P13" s="105" t="s">
        <v>164</v>
      </c>
      <c r="Q13" s="105" t="s">
        <v>165</v>
      </c>
      <c r="R13" s="105" t="s">
        <v>161</v>
      </c>
      <c r="S13" s="105" t="s">
        <v>162</v>
      </c>
      <c r="T13" s="44" t="s">
        <v>33</v>
      </c>
      <c r="U13" s="105" t="s">
        <v>163</v>
      </c>
      <c r="V13" s="105" t="s">
        <v>164</v>
      </c>
      <c r="W13" s="105" t="s">
        <v>165</v>
      </c>
      <c r="X13" s="105" t="s">
        <v>161</v>
      </c>
      <c r="Y13" s="105" t="s">
        <v>162</v>
      </c>
      <c r="Z13" s="44" t="s">
        <v>33</v>
      </c>
      <c r="AA13" s="105" t="s">
        <v>163</v>
      </c>
      <c r="AB13" s="105" t="s">
        <v>164</v>
      </c>
      <c r="AC13" s="105" t="s">
        <v>165</v>
      </c>
      <c r="AD13" s="105" t="s">
        <v>161</v>
      </c>
      <c r="AE13" s="105" t="s">
        <v>162</v>
      </c>
      <c r="AF13" s="44" t="s">
        <v>33</v>
      </c>
      <c r="AG13" s="105" t="s">
        <v>163</v>
      </c>
      <c r="AH13" s="105" t="s">
        <v>164</v>
      </c>
      <c r="AI13" s="105" t="s">
        <v>165</v>
      </c>
      <c r="AJ13" s="105" t="s">
        <v>161</v>
      </c>
      <c r="AK13" s="105" t="s">
        <v>162</v>
      </c>
      <c r="AL13" s="45" t="s">
        <v>33</v>
      </c>
      <c r="AM13" s="191"/>
      <c r="AN13" s="191"/>
      <c r="AO13" s="191"/>
      <c r="AP13" s="191"/>
      <c r="AQ13" s="191"/>
      <c r="AR13" s="191"/>
      <c r="AS13" s="196"/>
      <c r="AT13" s="196"/>
      <c r="AU13" s="196"/>
      <c r="AV13" s="196"/>
      <c r="AW13" s="199"/>
    </row>
    <row r="14" spans="1:49" s="3" customFormat="1" ht="409.5" x14ac:dyDescent="0.2">
      <c r="A14" s="79">
        <v>43</v>
      </c>
      <c r="B14" s="79">
        <v>189</v>
      </c>
      <c r="C14" s="80" t="s">
        <v>103</v>
      </c>
      <c r="D14" s="81">
        <v>379</v>
      </c>
      <c r="E14" s="80" t="s">
        <v>104</v>
      </c>
      <c r="F14" s="51">
        <v>411</v>
      </c>
      <c r="G14" s="46" t="s">
        <v>105</v>
      </c>
      <c r="H14" s="47" t="s">
        <v>87</v>
      </c>
      <c r="I14" s="47" t="s">
        <v>89</v>
      </c>
      <c r="J14" s="82">
        <v>1</v>
      </c>
      <c r="K14" s="357">
        <v>0.1</v>
      </c>
      <c r="L14" s="358">
        <v>0.1</v>
      </c>
      <c r="M14" s="358">
        <v>0.1</v>
      </c>
      <c r="N14" s="359">
        <v>9.4E-2</v>
      </c>
      <c r="O14" s="359">
        <v>0.65</v>
      </c>
      <c r="P14" s="357">
        <v>0.65</v>
      </c>
      <c r="Q14" s="357">
        <v>0.65</v>
      </c>
      <c r="R14" s="360">
        <v>0.65</v>
      </c>
      <c r="S14" s="361">
        <v>0.65</v>
      </c>
      <c r="T14" s="361">
        <v>0.45</v>
      </c>
      <c r="U14" s="361">
        <v>0.81</v>
      </c>
      <c r="V14" s="358">
        <v>0.81</v>
      </c>
      <c r="W14" s="362"/>
      <c r="X14" s="362"/>
      <c r="Y14" s="363"/>
      <c r="Z14" s="363"/>
      <c r="AA14" s="363"/>
      <c r="AB14" s="358">
        <v>0.9</v>
      </c>
      <c r="AC14" s="362"/>
      <c r="AD14" s="362"/>
      <c r="AE14" s="363"/>
      <c r="AF14" s="363"/>
      <c r="AG14" s="363"/>
      <c r="AH14" s="358">
        <v>1</v>
      </c>
      <c r="AI14" s="362"/>
      <c r="AJ14" s="362"/>
      <c r="AK14" s="363"/>
      <c r="AL14" s="363"/>
      <c r="AM14" s="364">
        <v>0.59</v>
      </c>
      <c r="AN14" s="364"/>
      <c r="AO14" s="364"/>
      <c r="AP14" s="359"/>
      <c r="AQ14" s="365">
        <f>AM14/V14</f>
        <v>0.72839506172839497</v>
      </c>
      <c r="AR14" s="365">
        <f>AM14/J14</f>
        <v>0.59</v>
      </c>
      <c r="AS14" s="98" t="s">
        <v>211</v>
      </c>
      <c r="AT14" s="98" t="s">
        <v>252</v>
      </c>
      <c r="AU14" s="98" t="s">
        <v>195</v>
      </c>
      <c r="AV14" s="98" t="s">
        <v>212</v>
      </c>
      <c r="AW14" s="99" t="s">
        <v>213</v>
      </c>
    </row>
    <row r="15" spans="1:49" ht="90.75" customHeight="1" thickBot="1" x14ac:dyDescent="0.3">
      <c r="A15" s="34"/>
      <c r="B15" s="35"/>
      <c r="C15" s="35"/>
      <c r="D15" s="204" t="s">
        <v>166</v>
      </c>
      <c r="E15" s="205"/>
      <c r="F15" s="206"/>
      <c r="G15" s="206"/>
      <c r="H15" s="206"/>
      <c r="I15" s="206"/>
      <c r="J15" s="206"/>
      <c r="K15" s="206"/>
      <c r="L15" s="206"/>
      <c r="M15" s="206"/>
      <c r="N15" s="206"/>
      <c r="O15" s="206"/>
      <c r="P15" s="206"/>
      <c r="Q15" s="206"/>
      <c r="R15" s="206"/>
      <c r="S15" s="206"/>
      <c r="T15" s="206"/>
      <c r="U15" s="206"/>
      <c r="V15" s="206"/>
      <c r="W15" s="206"/>
      <c r="X15" s="206"/>
      <c r="Y15" s="206"/>
      <c r="Z15" s="206"/>
      <c r="AA15" s="206"/>
      <c r="AB15" s="206"/>
      <c r="AC15" s="206"/>
      <c r="AD15" s="206"/>
      <c r="AE15" s="206"/>
      <c r="AF15" s="206"/>
      <c r="AG15" s="206"/>
      <c r="AH15" s="206"/>
      <c r="AI15" s="206"/>
      <c r="AJ15" s="206"/>
      <c r="AK15" s="206"/>
      <c r="AL15" s="206"/>
      <c r="AM15" s="206"/>
      <c r="AN15" s="206"/>
      <c r="AO15" s="206"/>
      <c r="AP15" s="206"/>
      <c r="AQ15" s="206"/>
      <c r="AR15" s="206"/>
      <c r="AS15" s="206"/>
      <c r="AT15" s="206"/>
      <c r="AU15" s="206"/>
      <c r="AV15" s="206"/>
      <c r="AW15" s="207"/>
    </row>
  </sheetData>
  <mergeCells count="43">
    <mergeCell ref="D15:AW15"/>
    <mergeCell ref="A2:G5"/>
    <mergeCell ref="A10:C10"/>
    <mergeCell ref="H2:AW2"/>
    <mergeCell ref="H3:AW3"/>
    <mergeCell ref="S8:AW8"/>
    <mergeCell ref="H4:R4"/>
    <mergeCell ref="D10:E10"/>
    <mergeCell ref="A7:R7"/>
    <mergeCell ref="A8:R8"/>
    <mergeCell ref="S7:AW7"/>
    <mergeCell ref="AU10:AU13"/>
    <mergeCell ref="S4:AW4"/>
    <mergeCell ref="H5:R5"/>
    <mergeCell ref="AM11:AP11"/>
    <mergeCell ref="K12:N12"/>
    <mergeCell ref="K11:AL11"/>
    <mergeCell ref="O12:T12"/>
    <mergeCell ref="U12:Z12"/>
    <mergeCell ref="AA12:AF12"/>
    <mergeCell ref="AG12:AL12"/>
    <mergeCell ref="S5:AW5"/>
    <mergeCell ref="J11:J13"/>
    <mergeCell ref="AV10:AV13"/>
    <mergeCell ref="AW10:AW13"/>
    <mergeCell ref="G11:G13"/>
    <mergeCell ref="H11:H13"/>
    <mergeCell ref="I11:I13"/>
    <mergeCell ref="AO12:AO13"/>
    <mergeCell ref="AP12:AP13"/>
    <mergeCell ref="AQ10:AQ13"/>
    <mergeCell ref="AR10:AR13"/>
    <mergeCell ref="AT10:AT13"/>
    <mergeCell ref="AS10:AS13"/>
    <mergeCell ref="AM12:AM13"/>
    <mergeCell ref="AN12:AN13"/>
    <mergeCell ref="F10:AP10"/>
    <mergeCell ref="A11:A13"/>
    <mergeCell ref="C11:C13"/>
    <mergeCell ref="D11:D13"/>
    <mergeCell ref="E11:E13"/>
    <mergeCell ref="F11:F13"/>
    <mergeCell ref="B11:B13"/>
  </mergeCells>
  <phoneticPr fontId="9" type="noConversion"/>
  <printOptions horizontalCentered="1" verticalCentered="1"/>
  <pageMargins left="0" right="0" top="0.35433070866141736" bottom="0.19685039370078741" header="0.31496062992125984" footer="0.31496062992125984"/>
  <pageSetup scale="50" fitToWidth="0" orientation="landscape"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8"/>
  <sheetViews>
    <sheetView topLeftCell="B1" zoomScale="66" zoomScaleNormal="66" zoomScaleSheetLayoutView="70" workbookViewId="0">
      <selection activeCell="Q4" sqref="Q4:AU4"/>
    </sheetView>
  </sheetViews>
  <sheetFormatPr baseColWidth="10" defaultRowHeight="15.75" x14ac:dyDescent="0.25"/>
  <cols>
    <col min="1" max="1" width="17.28515625" style="1" hidden="1" customWidth="1"/>
    <col min="2" max="2" width="3.42578125" style="1" customWidth="1"/>
    <col min="3" max="3" width="22" style="1" customWidth="1"/>
    <col min="4" max="4" width="14.5703125" style="7" customWidth="1"/>
    <col min="5" max="5" width="19.85546875" style="7" customWidth="1"/>
    <col min="6" max="6" width="15.5703125" style="7" customWidth="1"/>
    <col min="7" max="7" width="12" style="27" customWidth="1"/>
    <col min="8" max="8" width="14.7109375" style="8" customWidth="1"/>
    <col min="9" max="9" width="16.5703125" style="8" customWidth="1"/>
    <col min="10" max="10" width="16.28515625" style="8" customWidth="1"/>
    <col min="11" max="11" width="14.5703125" style="8" customWidth="1"/>
    <col min="12" max="12" width="14.7109375" style="8" customWidth="1"/>
    <col min="13" max="13" width="15.42578125" style="8" customWidth="1"/>
    <col min="14" max="14" width="20.28515625" style="8" bestFit="1" customWidth="1"/>
    <col min="15" max="15" width="19.42578125" style="8" bestFit="1" customWidth="1"/>
    <col min="16" max="16" width="16.140625" style="8" customWidth="1"/>
    <col min="17" max="17" width="16.85546875" style="8" customWidth="1"/>
    <col min="18" max="18" width="16.5703125" style="8" customWidth="1"/>
    <col min="19" max="20" width="16.42578125" style="8" customWidth="1"/>
    <col min="21" max="21" width="17.5703125" style="8" customWidth="1"/>
    <col min="22" max="22" width="14" style="8" customWidth="1"/>
    <col min="23" max="23" width="13.42578125" style="8" customWidth="1"/>
    <col min="24" max="24" width="18.85546875" style="8" customWidth="1"/>
    <col min="25" max="25" width="19.7109375" style="8" customWidth="1"/>
    <col min="26" max="26" width="15.42578125" style="8" customWidth="1"/>
    <col min="27" max="27" width="3" style="8" customWidth="1"/>
    <col min="28" max="28" width="4.140625" style="8" customWidth="1"/>
    <col min="29" max="29" width="3.42578125" style="8" customWidth="1"/>
    <col min="30" max="30" width="6" style="8" customWidth="1"/>
    <col min="31" max="31" width="4.140625" style="8" customWidth="1"/>
    <col min="32" max="32" width="17.7109375" style="8" customWidth="1"/>
    <col min="33" max="33" width="6.42578125" style="8" customWidth="1"/>
    <col min="34" max="34" width="5.5703125" style="8" customWidth="1"/>
    <col min="35" max="35" width="6.42578125" style="8" customWidth="1"/>
    <col min="36" max="36" width="13.42578125" style="8" customWidth="1"/>
    <col min="37" max="37" width="16.85546875" style="1" customWidth="1"/>
    <col min="38" max="38" width="16.7109375" style="1" hidden="1" customWidth="1"/>
    <col min="39" max="39" width="16.7109375" style="22" hidden="1" customWidth="1"/>
    <col min="40" max="40" width="5.140625" style="22" customWidth="1"/>
    <col min="41" max="41" width="6" style="1" customWidth="1"/>
    <col min="42" max="42" width="6.140625" style="1" customWidth="1"/>
    <col min="43" max="43" width="43.85546875" style="1" customWidth="1"/>
    <col min="44" max="44" width="27.28515625" style="1" customWidth="1"/>
    <col min="45" max="45" width="23.7109375" style="1" customWidth="1"/>
    <col min="46" max="46" width="28.28515625" style="1" customWidth="1"/>
    <col min="47" max="47" width="28" style="1" customWidth="1"/>
    <col min="48" max="48" width="11.42578125" style="1"/>
    <col min="49" max="49" width="11.42578125" style="1" customWidth="1"/>
    <col min="50" max="16384" width="11.42578125" style="1"/>
  </cols>
  <sheetData>
    <row r="1" spans="1:47" ht="24" customHeight="1" x14ac:dyDescent="0.25">
      <c r="A1" s="241"/>
      <c r="B1" s="242"/>
      <c r="C1" s="242"/>
      <c r="D1" s="242"/>
      <c r="E1" s="242"/>
      <c r="F1" s="253" t="s">
        <v>0</v>
      </c>
      <c r="G1" s="254"/>
      <c r="H1" s="254"/>
      <c r="I1" s="254"/>
      <c r="J1" s="254"/>
      <c r="K1" s="254"/>
      <c r="L1" s="254"/>
      <c r="M1" s="254"/>
      <c r="N1" s="254"/>
      <c r="O1" s="254"/>
      <c r="P1" s="254"/>
      <c r="Q1" s="254"/>
      <c r="R1" s="254"/>
      <c r="S1" s="254"/>
      <c r="T1" s="254"/>
      <c r="U1" s="254"/>
      <c r="V1" s="254"/>
      <c r="W1" s="254"/>
      <c r="X1" s="254"/>
      <c r="Y1" s="254"/>
      <c r="Z1" s="254"/>
      <c r="AA1" s="254"/>
      <c r="AB1" s="254"/>
      <c r="AC1" s="254"/>
      <c r="AD1" s="254"/>
      <c r="AE1" s="254"/>
      <c r="AF1" s="254"/>
      <c r="AG1" s="254"/>
      <c r="AH1" s="254"/>
      <c r="AI1" s="254"/>
      <c r="AJ1" s="254"/>
      <c r="AK1" s="254"/>
      <c r="AL1" s="254"/>
      <c r="AM1" s="254"/>
      <c r="AN1" s="254"/>
      <c r="AO1" s="254"/>
      <c r="AP1" s="254"/>
      <c r="AQ1" s="254"/>
      <c r="AR1" s="254"/>
      <c r="AS1" s="254"/>
      <c r="AT1" s="254"/>
      <c r="AU1" s="255"/>
    </row>
    <row r="2" spans="1:47" ht="15.75" customHeight="1" x14ac:dyDescent="0.25">
      <c r="A2" s="243"/>
      <c r="B2" s="244"/>
      <c r="C2" s="244"/>
      <c r="D2" s="244"/>
      <c r="E2" s="244"/>
      <c r="F2" s="247" t="s">
        <v>83</v>
      </c>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248"/>
      <c r="AK2" s="248"/>
      <c r="AL2" s="248"/>
      <c r="AM2" s="248"/>
      <c r="AN2" s="248"/>
      <c r="AO2" s="248"/>
      <c r="AP2" s="248"/>
      <c r="AQ2" s="248"/>
      <c r="AR2" s="248"/>
      <c r="AS2" s="248"/>
      <c r="AT2" s="248"/>
      <c r="AU2" s="249"/>
    </row>
    <row r="3" spans="1:47" ht="21.75" customHeight="1" x14ac:dyDescent="0.25">
      <c r="A3" s="243"/>
      <c r="B3" s="244"/>
      <c r="C3" s="244"/>
      <c r="D3" s="244"/>
      <c r="E3" s="244"/>
      <c r="F3" s="192" t="s">
        <v>1</v>
      </c>
      <c r="G3" s="192"/>
      <c r="H3" s="192"/>
      <c r="I3" s="192"/>
      <c r="J3" s="192"/>
      <c r="K3" s="192"/>
      <c r="L3" s="192"/>
      <c r="M3" s="192"/>
      <c r="N3" s="192"/>
      <c r="O3" s="192"/>
      <c r="P3" s="192"/>
      <c r="Q3" s="247" t="s">
        <v>85</v>
      </c>
      <c r="R3" s="248"/>
      <c r="S3" s="248"/>
      <c r="T3" s="248"/>
      <c r="U3" s="248"/>
      <c r="V3" s="248"/>
      <c r="W3" s="248"/>
      <c r="X3" s="248"/>
      <c r="Y3" s="248"/>
      <c r="Z3" s="248"/>
      <c r="AA3" s="248"/>
      <c r="AB3" s="248"/>
      <c r="AC3" s="248"/>
      <c r="AD3" s="248"/>
      <c r="AE3" s="248"/>
      <c r="AF3" s="248"/>
      <c r="AG3" s="248"/>
      <c r="AH3" s="248"/>
      <c r="AI3" s="248"/>
      <c r="AJ3" s="248"/>
      <c r="AK3" s="248"/>
      <c r="AL3" s="248"/>
      <c r="AM3" s="248"/>
      <c r="AN3" s="248"/>
      <c r="AO3" s="248"/>
      <c r="AP3" s="248"/>
      <c r="AQ3" s="248"/>
      <c r="AR3" s="248"/>
      <c r="AS3" s="248"/>
      <c r="AT3" s="248"/>
      <c r="AU3" s="249"/>
    </row>
    <row r="4" spans="1:47" ht="31.5" customHeight="1" thickBot="1" x14ac:dyDescent="0.3">
      <c r="A4" s="245"/>
      <c r="B4" s="246"/>
      <c r="C4" s="246"/>
      <c r="D4" s="246"/>
      <c r="E4" s="246"/>
      <c r="F4" s="225" t="s">
        <v>3</v>
      </c>
      <c r="G4" s="225"/>
      <c r="H4" s="225"/>
      <c r="I4" s="225"/>
      <c r="J4" s="225"/>
      <c r="K4" s="225"/>
      <c r="L4" s="225"/>
      <c r="M4" s="225"/>
      <c r="N4" s="225"/>
      <c r="O4" s="225"/>
      <c r="P4" s="225"/>
      <c r="Q4" s="250" t="s">
        <v>86</v>
      </c>
      <c r="R4" s="251"/>
      <c r="S4" s="251"/>
      <c r="T4" s="251"/>
      <c r="U4" s="251"/>
      <c r="V4" s="251"/>
      <c r="W4" s="251"/>
      <c r="X4" s="251"/>
      <c r="Y4" s="251"/>
      <c r="Z4" s="251"/>
      <c r="AA4" s="251"/>
      <c r="AB4" s="251"/>
      <c r="AC4" s="251"/>
      <c r="AD4" s="251"/>
      <c r="AE4" s="251"/>
      <c r="AF4" s="251"/>
      <c r="AG4" s="251"/>
      <c r="AH4" s="251"/>
      <c r="AI4" s="251"/>
      <c r="AJ4" s="251"/>
      <c r="AK4" s="251"/>
      <c r="AL4" s="251"/>
      <c r="AM4" s="251"/>
      <c r="AN4" s="251"/>
      <c r="AO4" s="251"/>
      <c r="AP4" s="251"/>
      <c r="AQ4" s="251"/>
      <c r="AR4" s="251"/>
      <c r="AS4" s="251"/>
      <c r="AT4" s="251"/>
      <c r="AU4" s="252"/>
    </row>
    <row r="5" spans="1:47" ht="28.5" customHeight="1" thickBot="1" x14ac:dyDescent="0.3">
      <c r="AN5" s="28"/>
    </row>
    <row r="6" spans="1:47" s="36" customFormat="1" ht="32.25" customHeight="1" x14ac:dyDescent="0.25">
      <c r="A6" s="256" t="s">
        <v>34</v>
      </c>
      <c r="B6" s="200" t="s">
        <v>44</v>
      </c>
      <c r="C6" s="200"/>
      <c r="D6" s="200"/>
      <c r="E6" s="200" t="s">
        <v>48</v>
      </c>
      <c r="F6" s="200" t="s">
        <v>49</v>
      </c>
      <c r="G6" s="200" t="s">
        <v>50</v>
      </c>
      <c r="H6" s="200" t="s">
        <v>51</v>
      </c>
      <c r="I6" s="238" t="s">
        <v>52</v>
      </c>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240"/>
      <c r="AK6" s="200" t="s">
        <v>53</v>
      </c>
      <c r="AL6" s="200"/>
      <c r="AM6" s="200"/>
      <c r="AN6" s="200"/>
      <c r="AO6" s="200" t="s">
        <v>55</v>
      </c>
      <c r="AP6" s="200" t="s">
        <v>56</v>
      </c>
      <c r="AQ6" s="200" t="s">
        <v>57</v>
      </c>
      <c r="AR6" s="200" t="s">
        <v>58</v>
      </c>
      <c r="AS6" s="200" t="s">
        <v>59</v>
      </c>
      <c r="AT6" s="200" t="s">
        <v>60</v>
      </c>
      <c r="AU6" s="259" t="s">
        <v>61</v>
      </c>
    </row>
    <row r="7" spans="1:47" s="36" customFormat="1" ht="35.25" customHeight="1" x14ac:dyDescent="0.25">
      <c r="A7" s="257"/>
      <c r="B7" s="190"/>
      <c r="C7" s="190"/>
      <c r="D7" s="190"/>
      <c r="E7" s="190"/>
      <c r="F7" s="190"/>
      <c r="G7" s="190"/>
      <c r="H7" s="190"/>
      <c r="I7" s="201">
        <v>2016</v>
      </c>
      <c r="J7" s="202"/>
      <c r="K7" s="202"/>
      <c r="L7" s="203"/>
      <c r="M7" s="201">
        <v>2017</v>
      </c>
      <c r="N7" s="202"/>
      <c r="O7" s="202"/>
      <c r="P7" s="202"/>
      <c r="Q7" s="202"/>
      <c r="R7" s="203"/>
      <c r="S7" s="201">
        <v>2018</v>
      </c>
      <c r="T7" s="202"/>
      <c r="U7" s="202"/>
      <c r="V7" s="202"/>
      <c r="W7" s="202"/>
      <c r="X7" s="203"/>
      <c r="Y7" s="201">
        <v>2019</v>
      </c>
      <c r="Z7" s="202"/>
      <c r="AA7" s="202"/>
      <c r="AB7" s="202"/>
      <c r="AC7" s="202"/>
      <c r="AD7" s="203"/>
      <c r="AE7" s="106"/>
      <c r="AF7" s="201">
        <v>2020</v>
      </c>
      <c r="AG7" s="202"/>
      <c r="AH7" s="202"/>
      <c r="AI7" s="202"/>
      <c r="AJ7" s="203"/>
      <c r="AK7" s="229" t="s">
        <v>54</v>
      </c>
      <c r="AL7" s="229"/>
      <c r="AM7" s="229"/>
      <c r="AN7" s="229"/>
      <c r="AO7" s="190"/>
      <c r="AP7" s="190"/>
      <c r="AQ7" s="190"/>
      <c r="AR7" s="190"/>
      <c r="AS7" s="190"/>
      <c r="AT7" s="190"/>
      <c r="AU7" s="260"/>
    </row>
    <row r="8" spans="1:47" s="36" customFormat="1" ht="57" customHeight="1" thickBot="1" x14ac:dyDescent="0.3">
      <c r="A8" s="258"/>
      <c r="B8" s="45" t="s">
        <v>45</v>
      </c>
      <c r="C8" s="44" t="s">
        <v>46</v>
      </c>
      <c r="D8" s="44" t="s">
        <v>47</v>
      </c>
      <c r="E8" s="191"/>
      <c r="F8" s="472"/>
      <c r="G8" s="191"/>
      <c r="H8" s="237"/>
      <c r="I8" s="105" t="s">
        <v>167</v>
      </c>
      <c r="J8" s="105" t="s">
        <v>161</v>
      </c>
      <c r="K8" s="105" t="s">
        <v>168</v>
      </c>
      <c r="L8" s="44" t="s">
        <v>33</v>
      </c>
      <c r="M8" s="105" t="s">
        <v>163</v>
      </c>
      <c r="N8" s="105" t="s">
        <v>164</v>
      </c>
      <c r="O8" s="105" t="s">
        <v>165</v>
      </c>
      <c r="P8" s="105" t="s">
        <v>161</v>
      </c>
      <c r="Q8" s="105" t="s">
        <v>162</v>
      </c>
      <c r="R8" s="44" t="s">
        <v>33</v>
      </c>
      <c r="S8" s="105" t="s">
        <v>163</v>
      </c>
      <c r="T8" s="105" t="s">
        <v>164</v>
      </c>
      <c r="U8" s="105" t="s">
        <v>165</v>
      </c>
      <c r="V8" s="105" t="s">
        <v>161</v>
      </c>
      <c r="W8" s="105" t="s">
        <v>162</v>
      </c>
      <c r="X8" s="44" t="s">
        <v>33</v>
      </c>
      <c r="Y8" s="105" t="s">
        <v>163</v>
      </c>
      <c r="Z8" s="105" t="s">
        <v>164</v>
      </c>
      <c r="AA8" s="105" t="s">
        <v>165</v>
      </c>
      <c r="AB8" s="105" t="s">
        <v>161</v>
      </c>
      <c r="AC8" s="105" t="s">
        <v>162</v>
      </c>
      <c r="AD8" s="45" t="s">
        <v>33</v>
      </c>
      <c r="AE8" s="105" t="s">
        <v>163</v>
      </c>
      <c r="AF8" s="105" t="s">
        <v>164</v>
      </c>
      <c r="AG8" s="105" t="s">
        <v>165</v>
      </c>
      <c r="AH8" s="105" t="s">
        <v>161</v>
      </c>
      <c r="AI8" s="105" t="s">
        <v>162</v>
      </c>
      <c r="AJ8" s="44" t="s">
        <v>33</v>
      </c>
      <c r="AK8" s="44" t="s">
        <v>5</v>
      </c>
      <c r="AL8" s="44" t="s">
        <v>6</v>
      </c>
      <c r="AM8" s="44" t="s">
        <v>7</v>
      </c>
      <c r="AN8" s="44" t="s">
        <v>8</v>
      </c>
      <c r="AO8" s="191"/>
      <c r="AP8" s="191"/>
      <c r="AQ8" s="191"/>
      <c r="AR8" s="191"/>
      <c r="AS8" s="191"/>
      <c r="AT8" s="191"/>
      <c r="AU8" s="261"/>
    </row>
    <row r="9" spans="1:47" s="52" customFormat="1" ht="30.75" customHeight="1" x14ac:dyDescent="0.25">
      <c r="A9" s="366" t="s">
        <v>97</v>
      </c>
      <c r="B9" s="367">
        <v>1</v>
      </c>
      <c r="C9" s="368" t="s">
        <v>88</v>
      </c>
      <c r="D9" s="369" t="s">
        <v>89</v>
      </c>
      <c r="E9" s="370">
        <v>379</v>
      </c>
      <c r="F9" s="375">
        <v>189</v>
      </c>
      <c r="G9" s="371" t="s">
        <v>9</v>
      </c>
      <c r="H9" s="54">
        <v>1</v>
      </c>
      <c r="I9" s="54">
        <v>0.2</v>
      </c>
      <c r="J9" s="54">
        <v>0.2</v>
      </c>
      <c r="K9" s="54">
        <v>0.2</v>
      </c>
      <c r="L9" s="55">
        <v>0.2</v>
      </c>
      <c r="M9" s="55">
        <v>0.65</v>
      </c>
      <c r="N9" s="54">
        <v>0.25</v>
      </c>
      <c r="O9" s="54">
        <v>0.65</v>
      </c>
      <c r="P9" s="54">
        <v>0.65</v>
      </c>
      <c r="Q9" s="54">
        <v>0.65</v>
      </c>
      <c r="R9" s="54">
        <v>0.59</v>
      </c>
      <c r="S9" s="54">
        <v>0.81</v>
      </c>
      <c r="T9" s="54">
        <v>0.81</v>
      </c>
      <c r="U9" s="54"/>
      <c r="V9" s="54"/>
      <c r="W9" s="54"/>
      <c r="X9" s="54"/>
      <c r="Y9" s="54"/>
      <c r="Z9" s="54">
        <v>1</v>
      </c>
      <c r="AA9" s="54"/>
      <c r="AB9" s="54"/>
      <c r="AC9" s="54"/>
      <c r="AD9" s="54"/>
      <c r="AE9" s="54"/>
      <c r="AF9" s="54">
        <v>1</v>
      </c>
      <c r="AG9" s="54"/>
      <c r="AH9" s="54"/>
      <c r="AI9" s="54"/>
      <c r="AJ9" s="54"/>
      <c r="AK9" s="55">
        <v>0.59099999999999997</v>
      </c>
      <c r="AL9" s="55"/>
      <c r="AM9" s="55"/>
      <c r="AN9" s="55"/>
      <c r="AO9" s="160">
        <f>+AK13/S13</f>
        <v>0.72962962962962952</v>
      </c>
      <c r="AP9" s="89">
        <f>+AK9/H9</f>
        <v>0.59099999999999997</v>
      </c>
      <c r="AQ9" s="233" t="s">
        <v>219</v>
      </c>
      <c r="AR9" s="233" t="s">
        <v>215</v>
      </c>
      <c r="AS9" s="233" t="s">
        <v>217</v>
      </c>
      <c r="AT9" s="233" t="s">
        <v>216</v>
      </c>
      <c r="AU9" s="233" t="s">
        <v>218</v>
      </c>
    </row>
    <row r="10" spans="1:47" s="5" customFormat="1" ht="30.75" customHeight="1" x14ac:dyDescent="0.25">
      <c r="A10" s="372"/>
      <c r="B10" s="373"/>
      <c r="C10" s="374"/>
      <c r="D10" s="375"/>
      <c r="E10" s="376"/>
      <c r="F10" s="375"/>
      <c r="G10" s="377" t="s">
        <v>10</v>
      </c>
      <c r="H10" s="56">
        <f>+K10+N10+T10+Z10+AF10</f>
        <v>3492828324</v>
      </c>
      <c r="I10" s="56">
        <v>973165848</v>
      </c>
      <c r="J10" s="56">
        <v>300000000</v>
      </c>
      <c r="K10" s="56">
        <f>913728324+63100000</f>
        <v>976828324</v>
      </c>
      <c r="L10" s="57">
        <v>973165848</v>
      </c>
      <c r="M10" s="57">
        <v>531000000</v>
      </c>
      <c r="N10" s="56">
        <v>531000000</v>
      </c>
      <c r="O10" s="56">
        <v>531000000</v>
      </c>
      <c r="P10" s="56">
        <v>531000000</v>
      </c>
      <c r="Q10" s="56">
        <v>531000000</v>
      </c>
      <c r="R10" s="56">
        <v>480859535</v>
      </c>
      <c r="S10" s="56">
        <v>1835000000</v>
      </c>
      <c r="T10" s="56">
        <v>1835000000</v>
      </c>
      <c r="U10" s="56"/>
      <c r="V10" s="56"/>
      <c r="W10" s="56"/>
      <c r="X10" s="56"/>
      <c r="Y10" s="56"/>
      <c r="Z10" s="56">
        <v>150000000</v>
      </c>
      <c r="AA10" s="56"/>
      <c r="AB10" s="56"/>
      <c r="AC10" s="56"/>
      <c r="AD10" s="56"/>
      <c r="AE10" s="56"/>
      <c r="AF10" s="56"/>
      <c r="AG10" s="56"/>
      <c r="AH10" s="56"/>
      <c r="AI10" s="56"/>
      <c r="AJ10" s="56"/>
      <c r="AK10" s="57">
        <v>19975500</v>
      </c>
      <c r="AL10" s="57"/>
      <c r="AM10" s="57"/>
      <c r="AN10" s="57"/>
      <c r="AO10" s="160">
        <f>+AK10/T10</f>
        <v>1.08858310626703E-2</v>
      </c>
      <c r="AP10" s="89">
        <f>(AK10+T10)/H10</f>
        <v>0.53108121210941028</v>
      </c>
      <c r="AQ10" s="234"/>
      <c r="AR10" s="234"/>
      <c r="AS10" s="234"/>
      <c r="AT10" s="234"/>
      <c r="AU10" s="234"/>
    </row>
    <row r="11" spans="1:47" s="52" customFormat="1" ht="30.75" customHeight="1" x14ac:dyDescent="0.25">
      <c r="A11" s="372"/>
      <c r="B11" s="373"/>
      <c r="C11" s="374"/>
      <c r="D11" s="375"/>
      <c r="E11" s="376"/>
      <c r="F11" s="375"/>
      <c r="G11" s="378" t="s">
        <v>11</v>
      </c>
      <c r="H11" s="100">
        <v>0</v>
      </c>
      <c r="I11" s="100">
        <v>0</v>
      </c>
      <c r="J11" s="100">
        <v>0</v>
      </c>
      <c r="K11" s="100">
        <v>0</v>
      </c>
      <c r="L11" s="59">
        <v>0</v>
      </c>
      <c r="M11" s="59">
        <v>0</v>
      </c>
      <c r="N11" s="100">
        <v>0</v>
      </c>
      <c r="O11" s="100">
        <v>0</v>
      </c>
      <c r="P11" s="100">
        <v>0</v>
      </c>
      <c r="Q11" s="100">
        <v>0</v>
      </c>
      <c r="R11" s="58"/>
      <c r="S11" s="100"/>
      <c r="T11" s="100"/>
      <c r="U11" s="58"/>
      <c r="V11" s="58"/>
      <c r="W11" s="58"/>
      <c r="X11" s="58"/>
      <c r="Y11" s="58"/>
      <c r="Z11" s="100"/>
      <c r="AA11" s="58"/>
      <c r="AB11" s="58"/>
      <c r="AC11" s="58"/>
      <c r="AD11" s="58"/>
      <c r="AE11" s="58"/>
      <c r="AF11" s="100"/>
      <c r="AG11" s="58"/>
      <c r="AH11" s="58"/>
      <c r="AI11" s="58"/>
      <c r="AJ11" s="58"/>
      <c r="AK11" s="59"/>
      <c r="AL11" s="59"/>
      <c r="AM11" s="59"/>
      <c r="AN11" s="59"/>
      <c r="AO11" s="89"/>
      <c r="AP11" s="89"/>
      <c r="AQ11" s="234"/>
      <c r="AR11" s="234"/>
      <c r="AS11" s="234"/>
      <c r="AT11" s="234"/>
      <c r="AU11" s="234"/>
    </row>
    <row r="12" spans="1:47" s="53" customFormat="1" ht="30.75" customHeight="1" x14ac:dyDescent="0.25">
      <c r="A12" s="372"/>
      <c r="B12" s="373"/>
      <c r="C12" s="374"/>
      <c r="D12" s="375"/>
      <c r="E12" s="376"/>
      <c r="F12" s="375"/>
      <c r="G12" s="379" t="s">
        <v>12</v>
      </c>
      <c r="H12" s="168">
        <v>0</v>
      </c>
      <c r="I12" s="168">
        <v>0</v>
      </c>
      <c r="J12" s="168">
        <v>0</v>
      </c>
      <c r="K12" s="168">
        <v>0</v>
      </c>
      <c r="L12" s="57">
        <v>0</v>
      </c>
      <c r="M12" s="57">
        <v>973165848</v>
      </c>
      <c r="N12" s="168">
        <v>1025129504</v>
      </c>
      <c r="O12" s="60">
        <v>973165848</v>
      </c>
      <c r="P12" s="157">
        <v>973165848</v>
      </c>
      <c r="Q12" s="157">
        <v>973165848</v>
      </c>
      <c r="R12" s="380">
        <v>855216372</v>
      </c>
      <c r="S12" s="157">
        <f>70926744+94157286+4983333+69961809+3243000+43675366+21832000</f>
        <v>308779538</v>
      </c>
      <c r="T12" s="157">
        <f>70926744+94157286+4983333+69961809+3243000+43675366+21832000</f>
        <v>308779538</v>
      </c>
      <c r="U12" s="157"/>
      <c r="V12" s="157"/>
      <c r="W12" s="157"/>
      <c r="X12" s="157"/>
      <c r="Y12" s="157"/>
      <c r="Z12" s="157"/>
      <c r="AA12" s="157"/>
      <c r="AB12" s="157"/>
      <c r="AC12" s="157"/>
      <c r="AD12" s="157"/>
      <c r="AE12" s="157"/>
      <c r="AF12" s="157"/>
      <c r="AG12" s="157"/>
      <c r="AH12" s="157"/>
      <c r="AI12" s="157"/>
      <c r="AJ12" s="157"/>
      <c r="AK12" s="157">
        <v>45413425</v>
      </c>
      <c r="AL12" s="157"/>
      <c r="AM12" s="157"/>
      <c r="AN12" s="157"/>
      <c r="AO12" s="156"/>
      <c r="AP12" s="89"/>
      <c r="AQ12" s="234"/>
      <c r="AR12" s="234"/>
      <c r="AS12" s="234"/>
      <c r="AT12" s="234"/>
      <c r="AU12" s="234"/>
    </row>
    <row r="13" spans="1:47" s="52" customFormat="1" ht="30.75" customHeight="1" x14ac:dyDescent="0.25">
      <c r="A13" s="372"/>
      <c r="B13" s="373"/>
      <c r="C13" s="374"/>
      <c r="D13" s="375"/>
      <c r="E13" s="376"/>
      <c r="F13" s="375"/>
      <c r="G13" s="378" t="s">
        <v>13</v>
      </c>
      <c r="H13" s="63">
        <f>+H9+H11</f>
        <v>1</v>
      </c>
      <c r="I13" s="63">
        <f>+I9+I11</f>
        <v>0.2</v>
      </c>
      <c r="J13" s="63">
        <f t="shared" ref="J13:L14" si="0">+J9+J11</f>
        <v>0.2</v>
      </c>
      <c r="K13" s="63">
        <f t="shared" si="0"/>
        <v>0.2</v>
      </c>
      <c r="L13" s="59">
        <f t="shared" si="0"/>
        <v>0.2</v>
      </c>
      <c r="M13" s="59">
        <f>+M9+M11</f>
        <v>0.65</v>
      </c>
      <c r="N13" s="63">
        <v>0.25</v>
      </c>
      <c r="O13" s="63">
        <v>0.65</v>
      </c>
      <c r="P13" s="63">
        <v>0.65</v>
      </c>
      <c r="Q13" s="63">
        <v>0.65</v>
      </c>
      <c r="R13" s="63">
        <f t="shared" ref="R13:T14" si="1">+R9+R11</f>
        <v>0.59</v>
      </c>
      <c r="S13" s="63">
        <f t="shared" si="1"/>
        <v>0.81</v>
      </c>
      <c r="T13" s="63">
        <f t="shared" si="1"/>
        <v>0.81</v>
      </c>
      <c r="U13" s="63"/>
      <c r="V13" s="63"/>
      <c r="W13" s="63"/>
      <c r="X13" s="63"/>
      <c r="Y13" s="63"/>
      <c r="Z13" s="63">
        <f>+Z9+Z11</f>
        <v>1</v>
      </c>
      <c r="AA13" s="63"/>
      <c r="AB13" s="63"/>
      <c r="AC13" s="63"/>
      <c r="AD13" s="63"/>
      <c r="AE13" s="63"/>
      <c r="AF13" s="63"/>
      <c r="AG13" s="63"/>
      <c r="AH13" s="63"/>
      <c r="AI13" s="63"/>
      <c r="AJ13" s="63"/>
      <c r="AK13" s="59">
        <f t="shared" ref="AK13:AK14" si="2">+AK9+AK11</f>
        <v>0.59099999999999997</v>
      </c>
      <c r="AL13" s="59"/>
      <c r="AM13" s="59"/>
      <c r="AN13" s="59"/>
      <c r="AO13" s="89"/>
      <c r="AP13" s="89"/>
      <c r="AQ13" s="234"/>
      <c r="AR13" s="234"/>
      <c r="AS13" s="234"/>
      <c r="AT13" s="234"/>
      <c r="AU13" s="234"/>
    </row>
    <row r="14" spans="1:47" s="5" customFormat="1" ht="30.75" customHeight="1" thickBot="1" x14ac:dyDescent="0.3">
      <c r="A14" s="372"/>
      <c r="B14" s="381"/>
      <c r="C14" s="382"/>
      <c r="D14" s="383"/>
      <c r="E14" s="376"/>
      <c r="F14" s="375"/>
      <c r="G14" s="384" t="s">
        <v>14</v>
      </c>
      <c r="H14" s="56">
        <f>+H10+H12</f>
        <v>3492828324</v>
      </c>
      <c r="I14" s="56">
        <f>+I10+I12</f>
        <v>973165848</v>
      </c>
      <c r="J14" s="56">
        <f t="shared" si="0"/>
        <v>300000000</v>
      </c>
      <c r="K14" s="56">
        <f t="shared" si="0"/>
        <v>976828324</v>
      </c>
      <c r="L14" s="92">
        <f t="shared" si="0"/>
        <v>973165848</v>
      </c>
      <c r="M14" s="385">
        <f>+M10+M12</f>
        <v>1504165848</v>
      </c>
      <c r="N14" s="56">
        <v>1556129504</v>
      </c>
      <c r="O14" s="56">
        <v>1504165848</v>
      </c>
      <c r="P14" s="56">
        <v>1504165848</v>
      </c>
      <c r="Q14" s="56">
        <v>1504165848</v>
      </c>
      <c r="R14" s="56">
        <f t="shared" si="1"/>
        <v>1336075907</v>
      </c>
      <c r="S14" s="56">
        <f t="shared" si="1"/>
        <v>2143779538</v>
      </c>
      <c r="T14" s="56">
        <f t="shared" si="1"/>
        <v>2143779538</v>
      </c>
      <c r="U14" s="56"/>
      <c r="V14" s="56"/>
      <c r="W14" s="56"/>
      <c r="X14" s="56"/>
      <c r="Y14" s="56"/>
      <c r="Z14" s="56">
        <f>+Z10+Z12</f>
        <v>150000000</v>
      </c>
      <c r="AA14" s="56"/>
      <c r="AB14" s="56"/>
      <c r="AC14" s="56"/>
      <c r="AD14" s="56"/>
      <c r="AE14" s="56"/>
      <c r="AF14" s="56"/>
      <c r="AG14" s="56"/>
      <c r="AH14" s="56"/>
      <c r="AI14" s="56"/>
      <c r="AJ14" s="56"/>
      <c r="AK14" s="92">
        <f t="shared" si="2"/>
        <v>65388925</v>
      </c>
      <c r="AL14" s="92"/>
      <c r="AM14" s="92"/>
      <c r="AN14" s="92"/>
      <c r="AO14" s="94"/>
      <c r="AP14" s="90"/>
      <c r="AQ14" s="235"/>
      <c r="AR14" s="235"/>
      <c r="AS14" s="235"/>
      <c r="AT14" s="235"/>
      <c r="AU14" s="235"/>
    </row>
    <row r="15" spans="1:47" s="5" customFormat="1" ht="30.75" customHeight="1" x14ac:dyDescent="0.25">
      <c r="A15" s="372"/>
      <c r="B15" s="386">
        <v>2</v>
      </c>
      <c r="C15" s="387" t="s">
        <v>90</v>
      </c>
      <c r="D15" s="369" t="s">
        <v>91</v>
      </c>
      <c r="E15" s="376"/>
      <c r="F15" s="375"/>
      <c r="G15" s="469" t="s">
        <v>9</v>
      </c>
      <c r="H15" s="169">
        <v>5</v>
      </c>
      <c r="I15" s="169">
        <v>1</v>
      </c>
      <c r="J15" s="64">
        <v>1</v>
      </c>
      <c r="K15" s="64">
        <v>1</v>
      </c>
      <c r="L15" s="85">
        <v>0.6</v>
      </c>
      <c r="M15" s="85">
        <v>1</v>
      </c>
      <c r="N15" s="64">
        <v>1</v>
      </c>
      <c r="O15" s="64">
        <v>1</v>
      </c>
      <c r="P15" s="64">
        <v>1</v>
      </c>
      <c r="Q15" s="64">
        <v>1</v>
      </c>
      <c r="R15" s="64">
        <v>1</v>
      </c>
      <c r="S15" s="64">
        <v>1</v>
      </c>
      <c r="T15" s="64">
        <v>1</v>
      </c>
      <c r="U15" s="64"/>
      <c r="V15" s="64"/>
      <c r="W15" s="64"/>
      <c r="X15" s="64"/>
      <c r="Y15" s="64"/>
      <c r="Z15" s="388">
        <v>1</v>
      </c>
      <c r="AA15" s="388"/>
      <c r="AB15" s="388"/>
      <c r="AC15" s="388"/>
      <c r="AD15" s="388"/>
      <c r="AE15" s="388"/>
      <c r="AF15" s="388">
        <v>1</v>
      </c>
      <c r="AG15" s="64"/>
      <c r="AH15" s="64"/>
      <c r="AI15" s="64"/>
      <c r="AJ15" s="64"/>
      <c r="AK15" s="84">
        <v>0.25</v>
      </c>
      <c r="AL15" s="84"/>
      <c r="AM15" s="85"/>
      <c r="AN15" s="85"/>
      <c r="AO15" s="153">
        <f>+AK19/S19</f>
        <v>0.25</v>
      </c>
      <c r="AP15" s="89">
        <f>(AK15+T15)/H15</f>
        <v>0.25</v>
      </c>
      <c r="AQ15" s="233" t="s">
        <v>184</v>
      </c>
      <c r="AR15" s="230" t="s">
        <v>183</v>
      </c>
      <c r="AS15" s="230" t="s">
        <v>183</v>
      </c>
      <c r="AT15" s="233" t="s">
        <v>185</v>
      </c>
      <c r="AU15" s="262" t="s">
        <v>186</v>
      </c>
    </row>
    <row r="16" spans="1:47" s="5" customFormat="1" ht="30.75" customHeight="1" x14ac:dyDescent="0.25">
      <c r="A16" s="372"/>
      <c r="B16" s="389"/>
      <c r="C16" s="390"/>
      <c r="D16" s="375"/>
      <c r="E16" s="376"/>
      <c r="F16" s="375"/>
      <c r="G16" s="470" t="s">
        <v>10</v>
      </c>
      <c r="H16" s="170">
        <f>+K16+N16+T16+Z16+AF16</f>
        <v>874000000</v>
      </c>
      <c r="I16" s="170">
        <v>250000000</v>
      </c>
      <c r="J16" s="171">
        <v>124000000</v>
      </c>
      <c r="K16" s="171">
        <f>85595420+38404580</f>
        <v>124000000</v>
      </c>
      <c r="L16" s="57">
        <v>110575745</v>
      </c>
      <c r="M16" s="57">
        <v>155000000</v>
      </c>
      <c r="N16" s="56">
        <v>155000000</v>
      </c>
      <c r="O16" s="56">
        <v>155000000</v>
      </c>
      <c r="P16" s="56">
        <v>155000000</v>
      </c>
      <c r="Q16" s="56">
        <v>155000000</v>
      </c>
      <c r="R16" s="56">
        <v>29234500</v>
      </c>
      <c r="S16" s="56">
        <v>115000000</v>
      </c>
      <c r="T16" s="56">
        <v>115000000</v>
      </c>
      <c r="U16" s="56"/>
      <c r="V16" s="56"/>
      <c r="W16" s="56"/>
      <c r="X16" s="56"/>
      <c r="Y16" s="56"/>
      <c r="Z16" s="391">
        <v>280000000</v>
      </c>
      <c r="AA16" s="391"/>
      <c r="AB16" s="391"/>
      <c r="AC16" s="391"/>
      <c r="AD16" s="391"/>
      <c r="AE16" s="391"/>
      <c r="AF16" s="391">
        <v>200000000</v>
      </c>
      <c r="AG16" s="56"/>
      <c r="AH16" s="56"/>
      <c r="AI16" s="56"/>
      <c r="AJ16" s="56"/>
      <c r="AK16" s="57">
        <v>26000000</v>
      </c>
      <c r="AL16" s="57"/>
      <c r="AM16" s="57"/>
      <c r="AN16" s="57"/>
      <c r="AO16" s="153">
        <f>+AK16/T16</f>
        <v>0.22608695652173913</v>
      </c>
      <c r="AP16" s="89">
        <f>(AK16+T16)/H16</f>
        <v>0.16132723112128147</v>
      </c>
      <c r="AQ16" s="234"/>
      <c r="AR16" s="231"/>
      <c r="AS16" s="231"/>
      <c r="AT16" s="234"/>
      <c r="AU16" s="263"/>
    </row>
    <row r="17" spans="1:47" s="5" customFormat="1" ht="30.75" customHeight="1" x14ac:dyDescent="0.25">
      <c r="A17" s="372"/>
      <c r="B17" s="389"/>
      <c r="C17" s="390"/>
      <c r="D17" s="375"/>
      <c r="E17" s="376"/>
      <c r="F17" s="375"/>
      <c r="G17" s="470" t="s">
        <v>11</v>
      </c>
      <c r="H17" s="172">
        <v>0</v>
      </c>
      <c r="I17" s="172">
        <v>0</v>
      </c>
      <c r="J17" s="173">
        <v>0</v>
      </c>
      <c r="K17" s="173">
        <v>0</v>
      </c>
      <c r="L17" s="88">
        <v>0</v>
      </c>
      <c r="M17" s="392">
        <v>0.4</v>
      </c>
      <c r="N17" s="102">
        <v>0.4</v>
      </c>
      <c r="O17" s="101">
        <v>0.4</v>
      </c>
      <c r="P17" s="101">
        <v>0.4</v>
      </c>
      <c r="Q17" s="101">
        <v>0.4</v>
      </c>
      <c r="R17" s="65">
        <v>0.4</v>
      </c>
      <c r="S17" s="65">
        <v>0</v>
      </c>
      <c r="T17" s="65">
        <v>0</v>
      </c>
      <c r="U17" s="65"/>
      <c r="V17" s="65"/>
      <c r="W17" s="65"/>
      <c r="X17" s="65"/>
      <c r="Y17" s="65"/>
      <c r="Z17" s="65"/>
      <c r="AA17" s="65"/>
      <c r="AB17" s="65"/>
      <c r="AC17" s="65"/>
      <c r="AD17" s="65"/>
      <c r="AE17" s="65"/>
      <c r="AF17" s="65"/>
      <c r="AG17" s="65"/>
      <c r="AH17" s="65"/>
      <c r="AI17" s="65"/>
      <c r="AJ17" s="65"/>
      <c r="AK17" s="87"/>
      <c r="AL17" s="87"/>
      <c r="AM17" s="88"/>
      <c r="AN17" s="88"/>
      <c r="AO17" s="89"/>
      <c r="AP17" s="89"/>
      <c r="AQ17" s="234"/>
      <c r="AR17" s="231"/>
      <c r="AS17" s="231"/>
      <c r="AT17" s="234"/>
      <c r="AU17" s="263"/>
    </row>
    <row r="18" spans="1:47" s="5" customFormat="1" ht="30.75" customHeight="1" x14ac:dyDescent="0.25">
      <c r="A18" s="372"/>
      <c r="B18" s="389"/>
      <c r="C18" s="390"/>
      <c r="D18" s="375"/>
      <c r="E18" s="376"/>
      <c r="F18" s="375"/>
      <c r="G18" s="470" t="s">
        <v>12</v>
      </c>
      <c r="H18" s="172">
        <v>0</v>
      </c>
      <c r="I18" s="172">
        <v>0</v>
      </c>
      <c r="J18" s="173">
        <v>0</v>
      </c>
      <c r="K18" s="173">
        <v>0</v>
      </c>
      <c r="L18" s="57"/>
      <c r="M18" s="57">
        <v>80302963</v>
      </c>
      <c r="N18" s="66">
        <v>28339305</v>
      </c>
      <c r="O18" s="66">
        <v>80302963</v>
      </c>
      <c r="P18" s="66">
        <v>80302963</v>
      </c>
      <c r="Q18" s="66">
        <v>80302963</v>
      </c>
      <c r="R18" s="66">
        <v>80302963</v>
      </c>
      <c r="S18" s="66">
        <v>1190467</v>
      </c>
      <c r="T18" s="66">
        <v>0</v>
      </c>
      <c r="U18" s="66"/>
      <c r="V18" s="66"/>
      <c r="W18" s="66"/>
      <c r="X18" s="66"/>
      <c r="Y18" s="66"/>
      <c r="Z18" s="66"/>
      <c r="AA18" s="66"/>
      <c r="AB18" s="66"/>
      <c r="AC18" s="66"/>
      <c r="AD18" s="66"/>
      <c r="AE18" s="66"/>
      <c r="AF18" s="66"/>
      <c r="AG18" s="66"/>
      <c r="AH18" s="66"/>
      <c r="AI18" s="66"/>
      <c r="AJ18" s="66"/>
      <c r="AK18" s="57">
        <v>0</v>
      </c>
      <c r="AL18" s="57"/>
      <c r="AM18" s="57"/>
      <c r="AN18" s="57"/>
      <c r="AO18" s="89"/>
      <c r="AP18" s="89"/>
      <c r="AQ18" s="234"/>
      <c r="AR18" s="231"/>
      <c r="AS18" s="231"/>
      <c r="AT18" s="234"/>
      <c r="AU18" s="263"/>
    </row>
    <row r="19" spans="1:47" s="5" customFormat="1" ht="30.75" customHeight="1" x14ac:dyDescent="0.25">
      <c r="A19" s="372"/>
      <c r="B19" s="389"/>
      <c r="C19" s="390"/>
      <c r="D19" s="375"/>
      <c r="E19" s="376"/>
      <c r="F19" s="375"/>
      <c r="G19" s="470" t="s">
        <v>13</v>
      </c>
      <c r="H19" s="174">
        <f>+H15+H17</f>
        <v>5</v>
      </c>
      <c r="I19" s="174">
        <f>+I15+I17</f>
        <v>1</v>
      </c>
      <c r="J19" s="174">
        <f t="shared" ref="J19:L20" si="3">+J15+J17</f>
        <v>1</v>
      </c>
      <c r="K19" s="174">
        <f t="shared" si="3"/>
        <v>1</v>
      </c>
      <c r="L19" s="87">
        <f t="shared" si="3"/>
        <v>0.6</v>
      </c>
      <c r="M19" s="393">
        <f>+M15+M17</f>
        <v>1.4</v>
      </c>
      <c r="N19" s="175">
        <v>1.4</v>
      </c>
      <c r="O19" s="175">
        <v>1.4</v>
      </c>
      <c r="P19" s="175">
        <v>1.4</v>
      </c>
      <c r="Q19" s="175">
        <v>1.4</v>
      </c>
      <c r="R19" s="174">
        <f t="shared" ref="R19:T20" si="4">+R15+R17</f>
        <v>1.4</v>
      </c>
      <c r="S19" s="174">
        <f t="shared" si="4"/>
        <v>1</v>
      </c>
      <c r="T19" s="174">
        <f t="shared" si="4"/>
        <v>1</v>
      </c>
      <c r="U19" s="174"/>
      <c r="V19" s="174"/>
      <c r="W19" s="174"/>
      <c r="X19" s="174"/>
      <c r="Y19" s="174"/>
      <c r="Z19" s="174">
        <f>+Z15+Z17</f>
        <v>1</v>
      </c>
      <c r="AA19" s="174"/>
      <c r="AB19" s="174"/>
      <c r="AC19" s="174"/>
      <c r="AD19" s="174"/>
      <c r="AE19" s="174"/>
      <c r="AF19" s="174">
        <f>+AF15+AF17</f>
        <v>1</v>
      </c>
      <c r="AG19" s="67"/>
      <c r="AH19" s="67"/>
      <c r="AI19" s="67"/>
      <c r="AJ19" s="67"/>
      <c r="AK19" s="87">
        <f t="shared" ref="AK19:AK20" si="5">+AK15+AK17</f>
        <v>0.25</v>
      </c>
      <c r="AL19" s="87"/>
      <c r="AM19" s="87"/>
      <c r="AN19" s="87"/>
      <c r="AO19" s="89"/>
      <c r="AP19" s="89"/>
      <c r="AQ19" s="234"/>
      <c r="AR19" s="231"/>
      <c r="AS19" s="231"/>
      <c r="AT19" s="234"/>
      <c r="AU19" s="263"/>
    </row>
    <row r="20" spans="1:47" s="5" customFormat="1" ht="30.75" customHeight="1" thickBot="1" x14ac:dyDescent="0.3">
      <c r="A20" s="372"/>
      <c r="B20" s="394"/>
      <c r="C20" s="395"/>
      <c r="D20" s="396"/>
      <c r="E20" s="376"/>
      <c r="F20" s="375"/>
      <c r="G20" s="471" t="s">
        <v>14</v>
      </c>
      <c r="H20" s="170">
        <f>+H16+H18</f>
        <v>874000000</v>
      </c>
      <c r="I20" s="170">
        <f>+I16+I18</f>
        <v>250000000</v>
      </c>
      <c r="J20" s="170">
        <f t="shared" si="3"/>
        <v>124000000</v>
      </c>
      <c r="K20" s="170">
        <f t="shared" si="3"/>
        <v>124000000</v>
      </c>
      <c r="L20" s="92">
        <f t="shared" si="3"/>
        <v>110575745</v>
      </c>
      <c r="M20" s="397">
        <f>+M16+M18</f>
        <v>235302963</v>
      </c>
      <c r="N20" s="170">
        <v>183339305</v>
      </c>
      <c r="O20" s="170">
        <v>235302963</v>
      </c>
      <c r="P20" s="170">
        <v>235302963</v>
      </c>
      <c r="Q20" s="170">
        <v>235302963</v>
      </c>
      <c r="R20" s="170">
        <f t="shared" si="4"/>
        <v>109537463</v>
      </c>
      <c r="S20" s="170">
        <f t="shared" si="4"/>
        <v>116190467</v>
      </c>
      <c r="T20" s="170">
        <f t="shared" si="4"/>
        <v>115000000</v>
      </c>
      <c r="U20" s="170"/>
      <c r="V20" s="170"/>
      <c r="W20" s="170"/>
      <c r="X20" s="170"/>
      <c r="Y20" s="170"/>
      <c r="Z20" s="170">
        <f>+Z16+Z18</f>
        <v>280000000</v>
      </c>
      <c r="AA20" s="170"/>
      <c r="AB20" s="170"/>
      <c r="AC20" s="170"/>
      <c r="AD20" s="170"/>
      <c r="AE20" s="170"/>
      <c r="AF20" s="170">
        <f>+AF16+AF18</f>
        <v>200000000</v>
      </c>
      <c r="AG20" s="171"/>
      <c r="AH20" s="171"/>
      <c r="AI20" s="171"/>
      <c r="AJ20" s="171"/>
      <c r="AK20" s="92">
        <f t="shared" si="5"/>
        <v>26000000</v>
      </c>
      <c r="AL20" s="92"/>
      <c r="AM20" s="92"/>
      <c r="AN20" s="92"/>
      <c r="AO20" s="90"/>
      <c r="AP20" s="89"/>
      <c r="AQ20" s="235"/>
      <c r="AR20" s="232"/>
      <c r="AS20" s="232"/>
      <c r="AT20" s="235"/>
      <c r="AU20" s="264"/>
    </row>
    <row r="21" spans="1:47" s="5" customFormat="1" ht="42" customHeight="1" x14ac:dyDescent="0.25">
      <c r="A21" s="372"/>
      <c r="B21" s="386">
        <v>3</v>
      </c>
      <c r="C21" s="387" t="s">
        <v>92</v>
      </c>
      <c r="D21" s="369" t="s">
        <v>89</v>
      </c>
      <c r="E21" s="376"/>
      <c r="F21" s="375"/>
      <c r="G21" s="469" t="s">
        <v>9</v>
      </c>
      <c r="H21" s="176">
        <v>25</v>
      </c>
      <c r="I21" s="176">
        <v>5</v>
      </c>
      <c r="J21" s="176">
        <v>5</v>
      </c>
      <c r="K21" s="176">
        <v>5</v>
      </c>
      <c r="L21" s="86">
        <v>5</v>
      </c>
      <c r="M21" s="86">
        <v>10</v>
      </c>
      <c r="N21" s="176">
        <v>10</v>
      </c>
      <c r="O21" s="176">
        <v>10</v>
      </c>
      <c r="P21" s="176">
        <v>10</v>
      </c>
      <c r="Q21" s="176">
        <v>10</v>
      </c>
      <c r="R21" s="176">
        <v>10</v>
      </c>
      <c r="S21" s="176">
        <v>15</v>
      </c>
      <c r="T21" s="176">
        <v>15</v>
      </c>
      <c r="U21" s="176"/>
      <c r="V21" s="176"/>
      <c r="W21" s="176"/>
      <c r="X21" s="176"/>
      <c r="Y21" s="176"/>
      <c r="Z21" s="176">
        <v>20</v>
      </c>
      <c r="AA21" s="176"/>
      <c r="AB21" s="176"/>
      <c r="AC21" s="176"/>
      <c r="AD21" s="176"/>
      <c r="AE21" s="176"/>
      <c r="AF21" s="176">
        <v>25</v>
      </c>
      <c r="AG21" s="176"/>
      <c r="AH21" s="176"/>
      <c r="AI21" s="176"/>
      <c r="AJ21" s="176"/>
      <c r="AK21" s="86">
        <v>10</v>
      </c>
      <c r="AL21" s="86"/>
      <c r="AM21" s="84"/>
      <c r="AN21" s="84"/>
      <c r="AO21" s="153">
        <f>+AK21/T21</f>
        <v>0.66666666666666663</v>
      </c>
      <c r="AP21" s="96">
        <f>(AK21+T21)/H21</f>
        <v>1</v>
      </c>
      <c r="AQ21" s="233" t="s">
        <v>220</v>
      </c>
      <c r="AR21" s="233" t="s">
        <v>194</v>
      </c>
      <c r="AS21" s="230" t="s">
        <v>195</v>
      </c>
      <c r="AT21" s="233" t="s">
        <v>196</v>
      </c>
      <c r="AU21" s="262"/>
    </row>
    <row r="22" spans="1:47" s="5" customFormat="1" ht="42" customHeight="1" x14ac:dyDescent="0.25">
      <c r="A22" s="372"/>
      <c r="B22" s="389"/>
      <c r="C22" s="390"/>
      <c r="D22" s="375"/>
      <c r="E22" s="376"/>
      <c r="F22" s="375"/>
      <c r="G22" s="470" t="s">
        <v>10</v>
      </c>
      <c r="H22" s="56">
        <f>+K22+N22+T22+Z22+AF22</f>
        <v>340000000</v>
      </c>
      <c r="I22" s="56">
        <v>66493359</v>
      </c>
      <c r="J22" s="56">
        <v>70000000</v>
      </c>
      <c r="K22" s="56">
        <v>70000000</v>
      </c>
      <c r="L22" s="57">
        <v>66493359</v>
      </c>
      <c r="M22" s="57">
        <v>30000000</v>
      </c>
      <c r="N22" s="56">
        <v>30000000</v>
      </c>
      <c r="O22" s="56">
        <v>30000000</v>
      </c>
      <c r="P22" s="56">
        <v>30000000</v>
      </c>
      <c r="Q22" s="56">
        <v>30000000</v>
      </c>
      <c r="R22" s="158">
        <v>30000000</v>
      </c>
      <c r="S22" s="56">
        <v>50000000</v>
      </c>
      <c r="T22" s="56">
        <v>50000000</v>
      </c>
      <c r="U22" s="56"/>
      <c r="V22" s="56"/>
      <c r="W22" s="56"/>
      <c r="X22" s="56"/>
      <c r="Y22" s="56"/>
      <c r="Z22" s="56">
        <v>90000000</v>
      </c>
      <c r="AA22" s="56"/>
      <c r="AB22" s="56"/>
      <c r="AC22" s="56"/>
      <c r="AD22" s="56"/>
      <c r="AE22" s="56"/>
      <c r="AF22" s="56">
        <v>100000000</v>
      </c>
      <c r="AG22" s="56"/>
      <c r="AH22" s="56"/>
      <c r="AI22" s="56"/>
      <c r="AJ22" s="56"/>
      <c r="AK22" s="57">
        <v>0</v>
      </c>
      <c r="AL22" s="57"/>
      <c r="AM22" s="57"/>
      <c r="AN22" s="57"/>
      <c r="AO22" s="160">
        <f>+AK22/T22</f>
        <v>0</v>
      </c>
      <c r="AP22" s="96">
        <f>(AK22+T22)/H22</f>
        <v>0.14705882352941177</v>
      </c>
      <c r="AQ22" s="234"/>
      <c r="AR22" s="234"/>
      <c r="AS22" s="231"/>
      <c r="AT22" s="234"/>
      <c r="AU22" s="263"/>
    </row>
    <row r="23" spans="1:47" s="5" customFormat="1" ht="42" customHeight="1" x14ac:dyDescent="0.25">
      <c r="A23" s="372"/>
      <c r="B23" s="389"/>
      <c r="C23" s="390"/>
      <c r="D23" s="375"/>
      <c r="E23" s="376"/>
      <c r="F23" s="375"/>
      <c r="G23" s="470" t="s">
        <v>11</v>
      </c>
      <c r="H23" s="56">
        <v>0</v>
      </c>
      <c r="I23" s="56">
        <v>0</v>
      </c>
      <c r="J23" s="56">
        <v>0</v>
      </c>
      <c r="K23" s="56">
        <v>0</v>
      </c>
      <c r="L23" s="88">
        <v>0</v>
      </c>
      <c r="M23" s="88">
        <v>0</v>
      </c>
      <c r="N23" s="56">
        <v>0</v>
      </c>
      <c r="O23" s="56">
        <v>0</v>
      </c>
      <c r="P23" s="56">
        <v>0</v>
      </c>
      <c r="Q23" s="56">
        <v>0</v>
      </c>
      <c r="R23" s="56">
        <v>0</v>
      </c>
      <c r="S23" s="56">
        <v>0</v>
      </c>
      <c r="T23" s="56">
        <v>0</v>
      </c>
      <c r="U23" s="56"/>
      <c r="V23" s="56"/>
      <c r="W23" s="56"/>
      <c r="X23" s="56"/>
      <c r="Y23" s="56"/>
      <c r="Z23" s="56"/>
      <c r="AA23" s="56"/>
      <c r="AB23" s="56"/>
      <c r="AC23" s="56"/>
      <c r="AD23" s="56"/>
      <c r="AE23" s="56"/>
      <c r="AF23" s="56"/>
      <c r="AG23" s="56"/>
      <c r="AH23" s="56"/>
      <c r="AI23" s="56"/>
      <c r="AJ23" s="56"/>
      <c r="AK23" s="88"/>
      <c r="AL23" s="88"/>
      <c r="AM23" s="88"/>
      <c r="AN23" s="88"/>
      <c r="AO23" s="89"/>
      <c r="AP23" s="89"/>
      <c r="AQ23" s="234"/>
      <c r="AR23" s="234"/>
      <c r="AS23" s="231"/>
      <c r="AT23" s="234"/>
      <c r="AU23" s="263"/>
    </row>
    <row r="24" spans="1:47" s="5" customFormat="1" ht="42" customHeight="1" x14ac:dyDescent="0.25">
      <c r="A24" s="372"/>
      <c r="B24" s="389"/>
      <c r="C24" s="390"/>
      <c r="D24" s="375"/>
      <c r="E24" s="376"/>
      <c r="F24" s="375"/>
      <c r="G24" s="470" t="s">
        <v>12</v>
      </c>
      <c r="H24" s="56">
        <v>0</v>
      </c>
      <c r="I24" s="56">
        <v>0</v>
      </c>
      <c r="J24" s="56">
        <v>0</v>
      </c>
      <c r="K24" s="56">
        <v>0</v>
      </c>
      <c r="L24" s="57">
        <v>0</v>
      </c>
      <c r="M24" s="57">
        <v>21511408</v>
      </c>
      <c r="N24" s="56">
        <v>40300517</v>
      </c>
      <c r="O24" s="56">
        <v>21511408</v>
      </c>
      <c r="P24" s="56">
        <v>21511408</v>
      </c>
      <c r="Q24" s="56">
        <v>21511408</v>
      </c>
      <c r="R24" s="56">
        <v>21511408</v>
      </c>
      <c r="S24" s="56">
        <v>29994052</v>
      </c>
      <c r="T24" s="56">
        <v>29994052</v>
      </c>
      <c r="U24" s="56"/>
      <c r="V24" s="56"/>
      <c r="W24" s="56"/>
      <c r="X24" s="56"/>
      <c r="Y24" s="56"/>
      <c r="Z24" s="56"/>
      <c r="AA24" s="56"/>
      <c r="AB24" s="56"/>
      <c r="AC24" s="56"/>
      <c r="AD24" s="56"/>
      <c r="AE24" s="56"/>
      <c r="AF24" s="56"/>
      <c r="AG24" s="56"/>
      <c r="AH24" s="56"/>
      <c r="AI24" s="56"/>
      <c r="AJ24" s="56"/>
      <c r="AK24" s="57">
        <v>0</v>
      </c>
      <c r="AL24" s="57"/>
      <c r="AM24" s="57"/>
      <c r="AN24" s="57"/>
      <c r="AO24" s="89"/>
      <c r="AP24" s="89"/>
      <c r="AQ24" s="234"/>
      <c r="AR24" s="234"/>
      <c r="AS24" s="231"/>
      <c r="AT24" s="234"/>
      <c r="AU24" s="263"/>
    </row>
    <row r="25" spans="1:47" s="5" customFormat="1" ht="42" customHeight="1" x14ac:dyDescent="0.25">
      <c r="A25" s="372"/>
      <c r="B25" s="389"/>
      <c r="C25" s="390"/>
      <c r="D25" s="375"/>
      <c r="E25" s="376"/>
      <c r="F25" s="375"/>
      <c r="G25" s="470" t="s">
        <v>13</v>
      </c>
      <c r="H25" s="56">
        <f>+H21+H23</f>
        <v>25</v>
      </c>
      <c r="I25" s="56">
        <f>+I21+I23</f>
        <v>5</v>
      </c>
      <c r="J25" s="56">
        <f t="shared" ref="J25:L26" si="6">+J21+J23</f>
        <v>5</v>
      </c>
      <c r="K25" s="56">
        <f t="shared" si="6"/>
        <v>5</v>
      </c>
      <c r="L25" s="87">
        <f t="shared" si="6"/>
        <v>5</v>
      </c>
      <c r="M25" s="87">
        <f>+M21+M23</f>
        <v>10</v>
      </c>
      <c r="N25" s="56">
        <v>10</v>
      </c>
      <c r="O25" s="56">
        <v>10</v>
      </c>
      <c r="P25" s="56">
        <v>10</v>
      </c>
      <c r="Q25" s="56">
        <v>10</v>
      </c>
      <c r="R25" s="56">
        <f t="shared" ref="R25:T26" si="7">+R21+R23</f>
        <v>10</v>
      </c>
      <c r="S25" s="56">
        <f t="shared" si="7"/>
        <v>15</v>
      </c>
      <c r="T25" s="56">
        <f t="shared" si="7"/>
        <v>15</v>
      </c>
      <c r="U25" s="56"/>
      <c r="V25" s="56"/>
      <c r="W25" s="56"/>
      <c r="X25" s="56"/>
      <c r="Y25" s="56"/>
      <c r="Z25" s="56">
        <f>+Z21+Z23</f>
        <v>20</v>
      </c>
      <c r="AA25" s="56"/>
      <c r="AB25" s="56"/>
      <c r="AC25" s="56"/>
      <c r="AD25" s="56"/>
      <c r="AE25" s="56"/>
      <c r="AF25" s="56">
        <f>+AF21+AF23</f>
        <v>25</v>
      </c>
      <c r="AG25" s="56"/>
      <c r="AH25" s="56"/>
      <c r="AI25" s="56"/>
      <c r="AJ25" s="56"/>
      <c r="AK25" s="87"/>
      <c r="AL25" s="87"/>
      <c r="AM25" s="87"/>
      <c r="AN25" s="87"/>
      <c r="AO25" s="89"/>
      <c r="AP25" s="89"/>
      <c r="AQ25" s="234"/>
      <c r="AR25" s="234"/>
      <c r="AS25" s="231"/>
      <c r="AT25" s="234"/>
      <c r="AU25" s="263"/>
    </row>
    <row r="26" spans="1:47" s="5" customFormat="1" ht="42" customHeight="1" thickBot="1" x14ac:dyDescent="0.3">
      <c r="A26" s="372"/>
      <c r="B26" s="398"/>
      <c r="C26" s="399"/>
      <c r="D26" s="383"/>
      <c r="E26" s="376"/>
      <c r="F26" s="375"/>
      <c r="G26" s="471" t="s">
        <v>14</v>
      </c>
      <c r="H26" s="177">
        <f>+H22+H24</f>
        <v>340000000</v>
      </c>
      <c r="I26" s="177">
        <f>+I22+I24</f>
        <v>66493359</v>
      </c>
      <c r="J26" s="177">
        <f t="shared" si="6"/>
        <v>70000000</v>
      </c>
      <c r="K26" s="177">
        <f t="shared" si="6"/>
        <v>70000000</v>
      </c>
      <c r="L26" s="92">
        <f t="shared" si="6"/>
        <v>66493359</v>
      </c>
      <c r="M26" s="92">
        <f>+M22+M24</f>
        <v>51511408</v>
      </c>
      <c r="N26" s="177">
        <v>70300517</v>
      </c>
      <c r="O26" s="177">
        <v>51511408</v>
      </c>
      <c r="P26" s="177">
        <v>51511408</v>
      </c>
      <c r="Q26" s="177">
        <v>51511408</v>
      </c>
      <c r="R26" s="177">
        <f t="shared" si="7"/>
        <v>51511408</v>
      </c>
      <c r="S26" s="177">
        <f t="shared" si="7"/>
        <v>79994052</v>
      </c>
      <c r="T26" s="177">
        <f t="shared" si="7"/>
        <v>79994052</v>
      </c>
      <c r="U26" s="177"/>
      <c r="V26" s="177"/>
      <c r="W26" s="177"/>
      <c r="X26" s="177"/>
      <c r="Y26" s="177"/>
      <c r="Z26" s="177">
        <f>+Z22+Z24</f>
        <v>90000000</v>
      </c>
      <c r="AA26" s="177"/>
      <c r="AB26" s="177"/>
      <c r="AC26" s="177"/>
      <c r="AD26" s="177"/>
      <c r="AE26" s="177"/>
      <c r="AF26" s="177">
        <f>+AF22+AF24</f>
        <v>100000000</v>
      </c>
      <c r="AG26" s="177"/>
      <c r="AH26" s="177"/>
      <c r="AI26" s="177"/>
      <c r="AJ26" s="177"/>
      <c r="AK26" s="92"/>
      <c r="AL26" s="92"/>
      <c r="AM26" s="92"/>
      <c r="AN26" s="92"/>
      <c r="AO26" s="91"/>
      <c r="AP26" s="91"/>
      <c r="AQ26" s="235"/>
      <c r="AR26" s="235"/>
      <c r="AS26" s="232"/>
      <c r="AT26" s="235"/>
      <c r="AU26" s="264"/>
    </row>
    <row r="27" spans="1:47" s="5" customFormat="1" ht="30.75" customHeight="1" x14ac:dyDescent="0.25">
      <c r="A27" s="366" t="s">
        <v>98</v>
      </c>
      <c r="B27" s="386">
        <v>4</v>
      </c>
      <c r="C27" s="387" t="s">
        <v>93</v>
      </c>
      <c r="D27" s="369" t="s">
        <v>89</v>
      </c>
      <c r="E27" s="376"/>
      <c r="F27" s="375"/>
      <c r="G27" s="469" t="s">
        <v>9</v>
      </c>
      <c r="H27" s="176">
        <v>10</v>
      </c>
      <c r="I27" s="400">
        <v>0.8</v>
      </c>
      <c r="J27" s="176">
        <v>1</v>
      </c>
      <c r="K27" s="176">
        <v>1</v>
      </c>
      <c r="L27" s="85">
        <v>0.8</v>
      </c>
      <c r="M27" s="85">
        <v>4</v>
      </c>
      <c r="N27" s="176">
        <v>4</v>
      </c>
      <c r="O27" s="176">
        <v>4</v>
      </c>
      <c r="P27" s="176">
        <v>4</v>
      </c>
      <c r="Q27" s="176">
        <v>4</v>
      </c>
      <c r="R27" s="176">
        <v>4</v>
      </c>
      <c r="S27" s="176">
        <v>7</v>
      </c>
      <c r="T27" s="176">
        <v>7</v>
      </c>
      <c r="U27" s="176"/>
      <c r="V27" s="176"/>
      <c r="W27" s="176"/>
      <c r="X27" s="176"/>
      <c r="Y27" s="176"/>
      <c r="Z27" s="176">
        <v>9</v>
      </c>
      <c r="AA27" s="176"/>
      <c r="AB27" s="176"/>
      <c r="AC27" s="176"/>
      <c r="AD27" s="176"/>
      <c r="AE27" s="176"/>
      <c r="AF27" s="176">
        <v>10</v>
      </c>
      <c r="AG27" s="176"/>
      <c r="AH27" s="176"/>
      <c r="AI27" s="176"/>
      <c r="AJ27" s="176"/>
      <c r="AK27" s="84">
        <v>4.75</v>
      </c>
      <c r="AL27" s="86"/>
      <c r="AM27" s="85"/>
      <c r="AN27" s="85"/>
      <c r="AO27" s="153">
        <f>+AK27/T27</f>
        <v>0.6785714285714286</v>
      </c>
      <c r="AP27" s="89">
        <f>(AK27+T27)/H27</f>
        <v>1.175</v>
      </c>
      <c r="AQ27" s="233" t="s">
        <v>209</v>
      </c>
      <c r="AR27" s="230" t="s">
        <v>183</v>
      </c>
      <c r="AS27" s="230" t="s">
        <v>183</v>
      </c>
      <c r="AT27" s="233" t="s">
        <v>199</v>
      </c>
      <c r="AU27" s="262" t="s">
        <v>200</v>
      </c>
    </row>
    <row r="28" spans="1:47" s="5" customFormat="1" ht="30.75" customHeight="1" x14ac:dyDescent="0.25">
      <c r="A28" s="372"/>
      <c r="B28" s="389"/>
      <c r="C28" s="390"/>
      <c r="D28" s="375"/>
      <c r="E28" s="376"/>
      <c r="F28" s="375"/>
      <c r="G28" s="470" t="s">
        <v>10</v>
      </c>
      <c r="H28" s="56">
        <f>+K28+N28+T28+Z28+AF28</f>
        <v>1899885738</v>
      </c>
      <c r="I28" s="56">
        <v>129054090</v>
      </c>
      <c r="J28" s="56">
        <v>380062738</v>
      </c>
      <c r="K28" s="56">
        <f>247726072+132336666</f>
        <v>380062738</v>
      </c>
      <c r="L28" s="57">
        <v>129054090</v>
      </c>
      <c r="M28" s="57">
        <v>549823000</v>
      </c>
      <c r="N28" s="56">
        <v>549823000</v>
      </c>
      <c r="O28" s="56">
        <v>549823000</v>
      </c>
      <c r="P28" s="56">
        <v>549823000</v>
      </c>
      <c r="Q28" s="56">
        <f>549823000-1367840</f>
        <v>548455160</v>
      </c>
      <c r="R28" s="56">
        <v>534003078</v>
      </c>
      <c r="S28" s="56">
        <v>470000000</v>
      </c>
      <c r="T28" s="56">
        <v>470000000</v>
      </c>
      <c r="U28" s="56"/>
      <c r="V28" s="56"/>
      <c r="W28" s="56"/>
      <c r="X28" s="56"/>
      <c r="Y28" s="56"/>
      <c r="Z28" s="56">
        <v>300000000</v>
      </c>
      <c r="AA28" s="56"/>
      <c r="AB28" s="56"/>
      <c r="AC28" s="56"/>
      <c r="AD28" s="56"/>
      <c r="AE28" s="56"/>
      <c r="AF28" s="56">
        <v>200000000</v>
      </c>
      <c r="AG28" s="56"/>
      <c r="AH28" s="56"/>
      <c r="AI28" s="56"/>
      <c r="AJ28" s="56"/>
      <c r="AK28" s="57">
        <v>150558000</v>
      </c>
      <c r="AL28" s="57"/>
      <c r="AM28" s="57"/>
      <c r="AN28" s="57"/>
      <c r="AO28" s="153">
        <f>+AK28/T28</f>
        <v>0.32033617021276595</v>
      </c>
      <c r="AP28" s="96">
        <f>(AK28+T28)/H28</f>
        <v>0.32662911647163489</v>
      </c>
      <c r="AQ28" s="234"/>
      <c r="AR28" s="231"/>
      <c r="AS28" s="231"/>
      <c r="AT28" s="234"/>
      <c r="AU28" s="263"/>
    </row>
    <row r="29" spans="1:47" s="5" customFormat="1" ht="30.75" customHeight="1" thickBot="1" x14ac:dyDescent="0.3">
      <c r="A29" s="372"/>
      <c r="B29" s="389"/>
      <c r="C29" s="390"/>
      <c r="D29" s="375"/>
      <c r="E29" s="376"/>
      <c r="F29" s="375"/>
      <c r="G29" s="470" t="s">
        <v>11</v>
      </c>
      <c r="H29" s="56">
        <v>0</v>
      </c>
      <c r="I29" s="56">
        <v>0</v>
      </c>
      <c r="J29" s="56">
        <v>0</v>
      </c>
      <c r="K29" s="56">
        <v>0</v>
      </c>
      <c r="L29" s="88">
        <v>0</v>
      </c>
      <c r="M29" s="88">
        <v>0</v>
      </c>
      <c r="N29" s="56">
        <v>0</v>
      </c>
      <c r="O29" s="56">
        <v>0</v>
      </c>
      <c r="P29" s="56">
        <v>0</v>
      </c>
      <c r="Q29" s="56">
        <v>0</v>
      </c>
      <c r="R29" s="56">
        <v>0</v>
      </c>
      <c r="S29" s="56">
        <v>0</v>
      </c>
      <c r="T29" s="56">
        <v>0</v>
      </c>
      <c r="U29" s="56"/>
      <c r="V29" s="56"/>
      <c r="W29" s="56"/>
      <c r="X29" s="56"/>
      <c r="Y29" s="56"/>
      <c r="Z29" s="56"/>
      <c r="AA29" s="56"/>
      <c r="AB29" s="56"/>
      <c r="AC29" s="56"/>
      <c r="AD29" s="56"/>
      <c r="AE29" s="56"/>
      <c r="AF29" s="56"/>
      <c r="AG29" s="56"/>
      <c r="AH29" s="56"/>
      <c r="AI29" s="56"/>
      <c r="AJ29" s="56"/>
      <c r="AK29" s="88">
        <v>0</v>
      </c>
      <c r="AL29" s="88"/>
      <c r="AM29" s="88"/>
      <c r="AN29" s="401"/>
      <c r="AO29" s="89"/>
      <c r="AP29" s="89"/>
      <c r="AQ29" s="234"/>
      <c r="AR29" s="231"/>
      <c r="AS29" s="231"/>
      <c r="AT29" s="234"/>
      <c r="AU29" s="263"/>
    </row>
    <row r="30" spans="1:47" s="5" customFormat="1" ht="30.75" customHeight="1" x14ac:dyDescent="0.25">
      <c r="A30" s="372"/>
      <c r="B30" s="389"/>
      <c r="C30" s="390"/>
      <c r="D30" s="375"/>
      <c r="E30" s="376"/>
      <c r="F30" s="375"/>
      <c r="G30" s="470" t="s">
        <v>12</v>
      </c>
      <c r="H30" s="56">
        <v>0</v>
      </c>
      <c r="I30" s="56">
        <v>0</v>
      </c>
      <c r="J30" s="56">
        <v>0</v>
      </c>
      <c r="K30" s="56">
        <v>0</v>
      </c>
      <c r="L30" s="57">
        <v>0</v>
      </c>
      <c r="M30" s="57">
        <v>115472095</v>
      </c>
      <c r="N30" s="56">
        <v>96683188</v>
      </c>
      <c r="O30" s="56">
        <v>115472095</v>
      </c>
      <c r="P30" s="56">
        <v>115472095</v>
      </c>
      <c r="Q30" s="56">
        <v>115472095</v>
      </c>
      <c r="R30" s="56">
        <v>115472095</v>
      </c>
      <c r="S30" s="56">
        <f>1773200+17245700+8004334+3492800+2837900+323000000+3856633+66531591+4219267+1673633</f>
        <v>432635058</v>
      </c>
      <c r="T30" s="56">
        <v>404885358</v>
      </c>
      <c r="U30" s="56"/>
      <c r="V30" s="56"/>
      <c r="W30" s="56"/>
      <c r="X30" s="56"/>
      <c r="Y30" s="56"/>
      <c r="Z30" s="56"/>
      <c r="AA30" s="56"/>
      <c r="AB30" s="56"/>
      <c r="AC30" s="56"/>
      <c r="AD30" s="56"/>
      <c r="AE30" s="56"/>
      <c r="AF30" s="56"/>
      <c r="AG30" s="56"/>
      <c r="AH30" s="56"/>
      <c r="AI30" s="56"/>
      <c r="AJ30" s="56"/>
      <c r="AK30" s="57">
        <v>105632000</v>
      </c>
      <c r="AL30" s="57"/>
      <c r="AM30" s="57"/>
      <c r="AN30" s="57"/>
      <c r="AO30" s="89"/>
      <c r="AP30" s="89"/>
      <c r="AQ30" s="234"/>
      <c r="AR30" s="231"/>
      <c r="AS30" s="231"/>
      <c r="AT30" s="234"/>
      <c r="AU30" s="263"/>
    </row>
    <row r="31" spans="1:47" s="5" customFormat="1" ht="30.75" customHeight="1" x14ac:dyDescent="0.25">
      <c r="A31" s="372"/>
      <c r="B31" s="389"/>
      <c r="C31" s="390"/>
      <c r="D31" s="375"/>
      <c r="E31" s="376"/>
      <c r="F31" s="375"/>
      <c r="G31" s="470" t="s">
        <v>13</v>
      </c>
      <c r="H31" s="56">
        <f>+H27+H29</f>
        <v>10</v>
      </c>
      <c r="I31" s="402">
        <f>+I27+I29</f>
        <v>0.8</v>
      </c>
      <c r="J31" s="56">
        <f t="shared" ref="J31:L32" si="8">+J27+J29</f>
        <v>1</v>
      </c>
      <c r="K31" s="56">
        <f t="shared" si="8"/>
        <v>1</v>
      </c>
      <c r="L31" s="87">
        <f t="shared" si="8"/>
        <v>0.8</v>
      </c>
      <c r="M31" s="87">
        <f>+M27+M29</f>
        <v>4</v>
      </c>
      <c r="N31" s="56">
        <v>4</v>
      </c>
      <c r="O31" s="56">
        <v>4</v>
      </c>
      <c r="P31" s="56">
        <v>4</v>
      </c>
      <c r="Q31" s="56">
        <v>4</v>
      </c>
      <c r="R31" s="56">
        <f t="shared" ref="R31:T32" si="9">+R27+R29</f>
        <v>4</v>
      </c>
      <c r="S31" s="56">
        <f t="shared" si="9"/>
        <v>7</v>
      </c>
      <c r="T31" s="56">
        <f t="shared" si="9"/>
        <v>7</v>
      </c>
      <c r="U31" s="56"/>
      <c r="V31" s="56"/>
      <c r="W31" s="56"/>
      <c r="X31" s="56"/>
      <c r="Y31" s="56"/>
      <c r="Z31" s="56">
        <f>+Z27+Z29</f>
        <v>9</v>
      </c>
      <c r="AA31" s="56"/>
      <c r="AB31" s="56"/>
      <c r="AC31" s="56"/>
      <c r="AD31" s="56"/>
      <c r="AE31" s="56"/>
      <c r="AF31" s="56">
        <f>+AF27+AF29</f>
        <v>10</v>
      </c>
      <c r="AG31" s="56"/>
      <c r="AH31" s="56"/>
      <c r="AI31" s="56"/>
      <c r="AJ31" s="56"/>
      <c r="AK31" s="87">
        <f t="shared" ref="AK31:AK32" si="10">+AK27+AK29</f>
        <v>4.75</v>
      </c>
      <c r="AL31" s="87"/>
      <c r="AM31" s="87"/>
      <c r="AN31" s="87"/>
      <c r="AO31" s="89"/>
      <c r="AP31" s="89"/>
      <c r="AQ31" s="234"/>
      <c r="AR31" s="231"/>
      <c r="AS31" s="231"/>
      <c r="AT31" s="234"/>
      <c r="AU31" s="263"/>
    </row>
    <row r="32" spans="1:47" s="5" customFormat="1" ht="30.75" customHeight="1" thickBot="1" x14ac:dyDescent="0.3">
      <c r="A32" s="403"/>
      <c r="B32" s="398"/>
      <c r="C32" s="399"/>
      <c r="D32" s="383"/>
      <c r="E32" s="376"/>
      <c r="F32" s="375"/>
      <c r="G32" s="471" t="s">
        <v>14</v>
      </c>
      <c r="H32" s="177">
        <f>+H28+H30</f>
        <v>1899885738</v>
      </c>
      <c r="I32" s="177">
        <f>+I28+I30</f>
        <v>129054090</v>
      </c>
      <c r="J32" s="177">
        <f t="shared" si="8"/>
        <v>380062738</v>
      </c>
      <c r="K32" s="177">
        <f t="shared" si="8"/>
        <v>380062738</v>
      </c>
      <c r="L32" s="92">
        <f t="shared" si="8"/>
        <v>129054090</v>
      </c>
      <c r="M32" s="92">
        <f>+M28+M30</f>
        <v>665295095</v>
      </c>
      <c r="N32" s="177">
        <v>646506188</v>
      </c>
      <c r="O32" s="177">
        <v>646506188</v>
      </c>
      <c r="P32" s="177">
        <v>646506188</v>
      </c>
      <c r="Q32" s="177">
        <v>646506188</v>
      </c>
      <c r="R32" s="177">
        <f t="shared" si="9"/>
        <v>649475173</v>
      </c>
      <c r="S32" s="177">
        <f t="shared" si="9"/>
        <v>902635058</v>
      </c>
      <c r="T32" s="177">
        <f t="shared" si="9"/>
        <v>874885358</v>
      </c>
      <c r="U32" s="177"/>
      <c r="V32" s="177"/>
      <c r="W32" s="177"/>
      <c r="X32" s="177"/>
      <c r="Y32" s="177"/>
      <c r="Z32" s="177">
        <f>+Z28+Z30</f>
        <v>300000000</v>
      </c>
      <c r="AA32" s="177"/>
      <c r="AB32" s="177"/>
      <c r="AC32" s="177"/>
      <c r="AD32" s="177"/>
      <c r="AE32" s="177"/>
      <c r="AF32" s="177">
        <f>+AF28+AF30</f>
        <v>200000000</v>
      </c>
      <c r="AG32" s="177"/>
      <c r="AH32" s="177"/>
      <c r="AI32" s="177"/>
      <c r="AJ32" s="177"/>
      <c r="AK32" s="92">
        <f t="shared" si="10"/>
        <v>256190000</v>
      </c>
      <c r="AL32" s="92"/>
      <c r="AM32" s="92"/>
      <c r="AN32" s="92"/>
      <c r="AO32" s="90"/>
      <c r="AP32" s="90"/>
      <c r="AQ32" s="235"/>
      <c r="AR32" s="232"/>
      <c r="AS32" s="232"/>
      <c r="AT32" s="235"/>
      <c r="AU32" s="264"/>
    </row>
    <row r="33" spans="1:51" s="52" customFormat="1" ht="30.75" customHeight="1" x14ac:dyDescent="0.25">
      <c r="A33" s="404" t="s">
        <v>99</v>
      </c>
      <c r="B33" s="386">
        <v>5</v>
      </c>
      <c r="C33" s="387" t="s">
        <v>94</v>
      </c>
      <c r="D33" s="369" t="s">
        <v>89</v>
      </c>
      <c r="E33" s="376"/>
      <c r="F33" s="375"/>
      <c r="G33" s="469" t="s">
        <v>9</v>
      </c>
      <c r="H33" s="178">
        <v>0.9</v>
      </c>
      <c r="I33" s="178">
        <v>0.85</v>
      </c>
      <c r="J33" s="178">
        <v>0.85</v>
      </c>
      <c r="K33" s="178">
        <v>0.85</v>
      </c>
      <c r="L33" s="179">
        <v>0.85</v>
      </c>
      <c r="M33" s="405">
        <v>0.86499999999999999</v>
      </c>
      <c r="N33" s="180">
        <v>0.86499999999999999</v>
      </c>
      <c r="O33" s="180">
        <v>0.86499999999999999</v>
      </c>
      <c r="P33" s="180">
        <v>0.86499999999999999</v>
      </c>
      <c r="Q33" s="180">
        <v>0.86499999999999999</v>
      </c>
      <c r="R33" s="178">
        <v>0.87</v>
      </c>
      <c r="S33" s="178">
        <v>0.88</v>
      </c>
      <c r="T33" s="178">
        <v>0.88</v>
      </c>
      <c r="U33" s="178"/>
      <c r="V33" s="178"/>
      <c r="W33" s="178"/>
      <c r="X33" s="178"/>
      <c r="Y33" s="178"/>
      <c r="Z33" s="178">
        <v>0.89</v>
      </c>
      <c r="AA33" s="178"/>
      <c r="AB33" s="178"/>
      <c r="AC33" s="178"/>
      <c r="AD33" s="178"/>
      <c r="AE33" s="178"/>
      <c r="AF33" s="178">
        <v>0.9</v>
      </c>
      <c r="AG33" s="178"/>
      <c r="AH33" s="178"/>
      <c r="AI33" s="178"/>
      <c r="AJ33" s="178"/>
      <c r="AK33" s="406">
        <v>0.86870000000000003</v>
      </c>
      <c r="AL33" s="103"/>
      <c r="AM33" s="55"/>
      <c r="AN33" s="55"/>
      <c r="AO33" s="153">
        <f>+AK33/T33</f>
        <v>0.98715909090909093</v>
      </c>
      <c r="AP33" s="89">
        <f>+AK33/H33</f>
        <v>0.9652222222222222</v>
      </c>
      <c r="AQ33" s="233" t="s">
        <v>210</v>
      </c>
      <c r="AR33" s="230" t="s">
        <v>183</v>
      </c>
      <c r="AS33" s="230" t="s">
        <v>183</v>
      </c>
      <c r="AT33" s="233" t="s">
        <v>201</v>
      </c>
      <c r="AU33" s="262" t="s">
        <v>202</v>
      </c>
    </row>
    <row r="34" spans="1:51" s="5" customFormat="1" ht="30.75" customHeight="1" x14ac:dyDescent="0.25">
      <c r="A34" s="404"/>
      <c r="B34" s="389"/>
      <c r="C34" s="390"/>
      <c r="D34" s="375"/>
      <c r="E34" s="376"/>
      <c r="F34" s="375"/>
      <c r="G34" s="470" t="s">
        <v>10</v>
      </c>
      <c r="H34" s="407">
        <f>+K34+N34+T34+Z34+AF34</f>
        <v>3069438958</v>
      </c>
      <c r="I34" s="407">
        <v>425843558</v>
      </c>
      <c r="J34" s="181">
        <v>456438958</v>
      </c>
      <c r="K34" s="56">
        <f>8500000+417938958</f>
        <v>426438958</v>
      </c>
      <c r="L34" s="57">
        <v>425843558</v>
      </c>
      <c r="M34" s="57">
        <v>521417500</v>
      </c>
      <c r="N34" s="56">
        <v>522000000</v>
      </c>
      <c r="O34" s="56">
        <v>522000000</v>
      </c>
      <c r="P34" s="56">
        <v>522000000</v>
      </c>
      <c r="Q34" s="56">
        <v>522000000</v>
      </c>
      <c r="R34" s="158">
        <v>521417500</v>
      </c>
      <c r="S34" s="56">
        <v>527000000</v>
      </c>
      <c r="T34" s="56">
        <v>525000000</v>
      </c>
      <c r="U34" s="56"/>
      <c r="V34" s="56"/>
      <c r="W34" s="56"/>
      <c r="X34" s="56"/>
      <c r="Y34" s="56"/>
      <c r="Z34" s="56">
        <v>786000000</v>
      </c>
      <c r="AA34" s="56"/>
      <c r="AB34" s="56"/>
      <c r="AC34" s="56"/>
      <c r="AD34" s="56"/>
      <c r="AE34" s="56"/>
      <c r="AF34" s="56">
        <v>810000000</v>
      </c>
      <c r="AG34" s="56"/>
      <c r="AH34" s="56"/>
      <c r="AI34" s="56"/>
      <c r="AJ34" s="56"/>
      <c r="AK34" s="57">
        <v>481008000</v>
      </c>
      <c r="AL34" s="57"/>
      <c r="AM34" s="57"/>
      <c r="AN34" s="57"/>
      <c r="AO34" s="153">
        <f>+AK34/T34</f>
        <v>0.91620571428571429</v>
      </c>
      <c r="AP34" s="96">
        <f>(AK34+T34)/H34</f>
        <v>0.32774979850242719</v>
      </c>
      <c r="AQ34" s="234"/>
      <c r="AR34" s="231"/>
      <c r="AS34" s="231"/>
      <c r="AT34" s="234"/>
      <c r="AU34" s="263"/>
    </row>
    <row r="35" spans="1:51" s="52" customFormat="1" ht="30.75" customHeight="1" x14ac:dyDescent="0.25">
      <c r="A35" s="404"/>
      <c r="B35" s="389"/>
      <c r="C35" s="390"/>
      <c r="D35" s="375"/>
      <c r="E35" s="376"/>
      <c r="F35" s="375"/>
      <c r="G35" s="470" t="s">
        <v>11</v>
      </c>
      <c r="H35" s="100">
        <v>0</v>
      </c>
      <c r="I35" s="100">
        <v>0</v>
      </c>
      <c r="J35" s="100">
        <v>0</v>
      </c>
      <c r="K35" s="100">
        <v>0</v>
      </c>
      <c r="L35" s="59"/>
      <c r="M35" s="59">
        <v>0</v>
      </c>
      <c r="N35" s="100">
        <v>0</v>
      </c>
      <c r="O35" s="100">
        <v>0</v>
      </c>
      <c r="P35" s="100">
        <v>0</v>
      </c>
      <c r="Q35" s="100">
        <v>0</v>
      </c>
      <c r="R35" s="100">
        <v>0</v>
      </c>
      <c r="S35" s="100">
        <v>0</v>
      </c>
      <c r="T35" s="100">
        <v>0</v>
      </c>
      <c r="U35" s="100"/>
      <c r="V35" s="100"/>
      <c r="W35" s="100"/>
      <c r="X35" s="100"/>
      <c r="Y35" s="100"/>
      <c r="Z35" s="100"/>
      <c r="AA35" s="100"/>
      <c r="AB35" s="100"/>
      <c r="AC35" s="100"/>
      <c r="AD35" s="100"/>
      <c r="AE35" s="100"/>
      <c r="AF35" s="100"/>
      <c r="AG35" s="100"/>
      <c r="AH35" s="100"/>
      <c r="AI35" s="100"/>
      <c r="AJ35" s="100"/>
      <c r="AK35" s="59"/>
      <c r="AL35" s="59"/>
      <c r="AM35" s="59"/>
      <c r="AN35" s="59"/>
      <c r="AO35" s="89"/>
      <c r="AP35" s="89"/>
      <c r="AQ35" s="234"/>
      <c r="AR35" s="231"/>
      <c r="AS35" s="231"/>
      <c r="AT35" s="234"/>
      <c r="AU35" s="263"/>
    </row>
    <row r="36" spans="1:51" s="5" customFormat="1" ht="30.75" customHeight="1" x14ac:dyDescent="0.25">
      <c r="A36" s="404"/>
      <c r="B36" s="389"/>
      <c r="C36" s="390"/>
      <c r="D36" s="375"/>
      <c r="E36" s="376"/>
      <c r="F36" s="375"/>
      <c r="G36" s="470" t="s">
        <v>12</v>
      </c>
      <c r="H36" s="56">
        <v>0</v>
      </c>
      <c r="I36" s="56">
        <v>0</v>
      </c>
      <c r="J36" s="56">
        <v>0</v>
      </c>
      <c r="K36" s="56">
        <v>0</v>
      </c>
      <c r="L36" s="57"/>
      <c r="M36" s="57">
        <v>130745383</v>
      </c>
      <c r="N36" s="56">
        <v>117004537</v>
      </c>
      <c r="O36" s="56">
        <v>130745383</v>
      </c>
      <c r="P36" s="56">
        <v>130745383</v>
      </c>
      <c r="Q36" s="56">
        <v>130745383</v>
      </c>
      <c r="R36" s="158">
        <v>130745383</v>
      </c>
      <c r="S36" s="56">
        <v>2885500</v>
      </c>
      <c r="T36" s="56">
        <v>2885500</v>
      </c>
      <c r="U36" s="56"/>
      <c r="V36" s="56"/>
      <c r="W36" s="56"/>
      <c r="X36" s="56"/>
      <c r="Y36" s="56"/>
      <c r="Z36" s="56"/>
      <c r="AA36" s="56"/>
      <c r="AB36" s="56"/>
      <c r="AC36" s="56"/>
      <c r="AD36" s="56"/>
      <c r="AE36" s="56"/>
      <c r="AF36" s="56"/>
      <c r="AG36" s="56"/>
      <c r="AH36" s="56"/>
      <c r="AI36" s="56"/>
      <c r="AJ36" s="56"/>
      <c r="AK36" s="57">
        <v>2885500</v>
      </c>
      <c r="AL36" s="57"/>
      <c r="AM36" s="57"/>
      <c r="AN36" s="57"/>
      <c r="AO36" s="89"/>
      <c r="AP36" s="89"/>
      <c r="AQ36" s="234"/>
      <c r="AR36" s="231"/>
      <c r="AS36" s="231"/>
      <c r="AT36" s="234"/>
      <c r="AU36" s="263"/>
    </row>
    <row r="37" spans="1:51" s="52" customFormat="1" ht="30.75" customHeight="1" x14ac:dyDescent="0.25">
      <c r="A37" s="404"/>
      <c r="B37" s="389"/>
      <c r="C37" s="390"/>
      <c r="D37" s="375"/>
      <c r="E37" s="376"/>
      <c r="F37" s="375"/>
      <c r="G37" s="470" t="s">
        <v>13</v>
      </c>
      <c r="H37" s="100">
        <f>+H33+H35</f>
        <v>0.9</v>
      </c>
      <c r="I37" s="100">
        <f>+I33+I35</f>
        <v>0.85</v>
      </c>
      <c r="J37" s="100">
        <f t="shared" ref="J37:L38" si="11">+J33+J35</f>
        <v>0.85</v>
      </c>
      <c r="K37" s="100">
        <f t="shared" si="11"/>
        <v>0.85</v>
      </c>
      <c r="L37" s="59">
        <f t="shared" si="11"/>
        <v>0.85</v>
      </c>
      <c r="M37" s="104">
        <f>+M33+M35</f>
        <v>0.86499999999999999</v>
      </c>
      <c r="N37" s="182">
        <v>0.86499999999999999</v>
      </c>
      <c r="O37" s="182">
        <v>0.86499999999999999</v>
      </c>
      <c r="P37" s="182">
        <v>0.86499999999999999</v>
      </c>
      <c r="Q37" s="182">
        <v>0.86499999999999999</v>
      </c>
      <c r="R37" s="100">
        <f t="shared" ref="R37:T38" si="12">+R33+R35</f>
        <v>0.87</v>
      </c>
      <c r="S37" s="100">
        <f t="shared" si="12"/>
        <v>0.88</v>
      </c>
      <c r="T37" s="100">
        <f t="shared" si="12"/>
        <v>0.88</v>
      </c>
      <c r="U37" s="100"/>
      <c r="V37" s="100"/>
      <c r="W37" s="100"/>
      <c r="X37" s="100"/>
      <c r="Y37" s="100"/>
      <c r="Z37" s="100">
        <f>+Z33+Z35</f>
        <v>0.89</v>
      </c>
      <c r="AA37" s="100"/>
      <c r="AB37" s="100"/>
      <c r="AC37" s="100"/>
      <c r="AD37" s="100"/>
      <c r="AE37" s="100"/>
      <c r="AF37" s="100">
        <f>+AF33+AF35</f>
        <v>0.9</v>
      </c>
      <c r="AG37" s="100"/>
      <c r="AH37" s="100"/>
      <c r="AI37" s="100"/>
      <c r="AJ37" s="100"/>
      <c r="AK37" s="59"/>
      <c r="AL37" s="104"/>
      <c r="AM37" s="59"/>
      <c r="AN37" s="59"/>
      <c r="AO37" s="89"/>
      <c r="AP37" s="89"/>
      <c r="AQ37" s="234"/>
      <c r="AR37" s="231"/>
      <c r="AS37" s="231"/>
      <c r="AT37" s="234"/>
      <c r="AU37" s="263"/>
    </row>
    <row r="38" spans="1:51" s="5" customFormat="1" ht="30.75" customHeight="1" thickBot="1" x14ac:dyDescent="0.3">
      <c r="A38" s="404"/>
      <c r="B38" s="398"/>
      <c r="C38" s="399"/>
      <c r="D38" s="383"/>
      <c r="E38" s="376"/>
      <c r="F38" s="375"/>
      <c r="G38" s="471" t="s">
        <v>14</v>
      </c>
      <c r="H38" s="177">
        <f>+H34+H36</f>
        <v>3069438958</v>
      </c>
      <c r="I38" s="177">
        <f>+I34+I36</f>
        <v>425843558</v>
      </c>
      <c r="J38" s="177">
        <f t="shared" si="11"/>
        <v>456438958</v>
      </c>
      <c r="K38" s="177">
        <f t="shared" si="11"/>
        <v>426438958</v>
      </c>
      <c r="L38" s="92">
        <f t="shared" si="11"/>
        <v>425843558</v>
      </c>
      <c r="M38" s="92">
        <f>+M34+M36</f>
        <v>652162883</v>
      </c>
      <c r="N38" s="177">
        <v>639004537</v>
      </c>
      <c r="O38" s="177">
        <v>652745383</v>
      </c>
      <c r="P38" s="177">
        <v>652745383</v>
      </c>
      <c r="Q38" s="177">
        <v>652745383</v>
      </c>
      <c r="R38" s="177">
        <f t="shared" si="12"/>
        <v>652162883</v>
      </c>
      <c r="S38" s="177">
        <f t="shared" si="12"/>
        <v>529885500</v>
      </c>
      <c r="T38" s="177">
        <f t="shared" si="12"/>
        <v>527885500</v>
      </c>
      <c r="U38" s="177"/>
      <c r="V38" s="177"/>
      <c r="W38" s="177"/>
      <c r="X38" s="177"/>
      <c r="Y38" s="177"/>
      <c r="Z38" s="177">
        <f>+Z34+Z36</f>
        <v>786000000</v>
      </c>
      <c r="AA38" s="177"/>
      <c r="AB38" s="177"/>
      <c r="AC38" s="177"/>
      <c r="AD38" s="177"/>
      <c r="AE38" s="177"/>
      <c r="AF38" s="177">
        <f>+AF34+AF36</f>
        <v>810000000</v>
      </c>
      <c r="AG38" s="177"/>
      <c r="AH38" s="177"/>
      <c r="AI38" s="177"/>
      <c r="AJ38" s="177"/>
      <c r="AK38" s="92"/>
      <c r="AL38" s="92"/>
      <c r="AM38" s="92"/>
      <c r="AN38" s="92"/>
      <c r="AO38" s="94"/>
      <c r="AP38" s="90"/>
      <c r="AQ38" s="235"/>
      <c r="AR38" s="232"/>
      <c r="AS38" s="232"/>
      <c r="AT38" s="235"/>
      <c r="AU38" s="264"/>
    </row>
    <row r="39" spans="1:51" s="52" customFormat="1" ht="30.75" customHeight="1" x14ac:dyDescent="0.25">
      <c r="A39" s="404"/>
      <c r="B39" s="386">
        <v>6</v>
      </c>
      <c r="C39" s="387" t="s">
        <v>95</v>
      </c>
      <c r="D39" s="369" t="s">
        <v>96</v>
      </c>
      <c r="E39" s="376"/>
      <c r="F39" s="375"/>
      <c r="G39" s="469" t="s">
        <v>9</v>
      </c>
      <c r="H39" s="408">
        <v>0.82</v>
      </c>
      <c r="I39" s="408">
        <v>0.82</v>
      </c>
      <c r="J39" s="408">
        <v>0.82</v>
      </c>
      <c r="K39" s="408">
        <v>0.82</v>
      </c>
      <c r="L39" s="179">
        <v>0.82</v>
      </c>
      <c r="M39" s="179">
        <v>0.82</v>
      </c>
      <c r="N39" s="408">
        <v>0.82</v>
      </c>
      <c r="O39" s="408">
        <v>0.82</v>
      </c>
      <c r="P39" s="408">
        <v>0.82</v>
      </c>
      <c r="Q39" s="408">
        <v>0.82</v>
      </c>
      <c r="R39" s="408">
        <v>0.82</v>
      </c>
      <c r="S39" s="408">
        <v>0.82</v>
      </c>
      <c r="T39" s="408">
        <v>0.82</v>
      </c>
      <c r="U39" s="408"/>
      <c r="V39" s="408"/>
      <c r="W39" s="408"/>
      <c r="X39" s="408"/>
      <c r="Y39" s="408"/>
      <c r="Z39" s="408">
        <v>0.82</v>
      </c>
      <c r="AA39" s="408"/>
      <c r="AB39" s="408"/>
      <c r="AC39" s="408"/>
      <c r="AD39" s="408"/>
      <c r="AE39" s="408"/>
      <c r="AF39" s="408">
        <v>0.82</v>
      </c>
      <c r="AG39" s="408"/>
      <c r="AH39" s="408"/>
      <c r="AI39" s="408"/>
      <c r="AJ39" s="408"/>
      <c r="AK39" s="55">
        <v>0.82</v>
      </c>
      <c r="AL39" s="55"/>
      <c r="AM39" s="179"/>
      <c r="AN39" s="179"/>
      <c r="AO39" s="153">
        <f>+AK39/T39</f>
        <v>1</v>
      </c>
      <c r="AP39" s="89">
        <f>(AK39+P39)/(O39+Q39+V39+AA39+AF39)</f>
        <v>0.66666666666666663</v>
      </c>
      <c r="AQ39" s="233" t="s">
        <v>222</v>
      </c>
      <c r="AR39" s="230" t="s">
        <v>183</v>
      </c>
      <c r="AS39" s="230" t="s">
        <v>183</v>
      </c>
      <c r="AT39" s="233" t="s">
        <v>207</v>
      </c>
      <c r="AU39" s="262" t="s">
        <v>208</v>
      </c>
    </row>
    <row r="40" spans="1:51" s="5" customFormat="1" ht="30.75" customHeight="1" x14ac:dyDescent="0.25">
      <c r="A40" s="404"/>
      <c r="B40" s="389"/>
      <c r="C40" s="390"/>
      <c r="D40" s="375"/>
      <c r="E40" s="376"/>
      <c r="F40" s="375"/>
      <c r="G40" s="470" t="s">
        <v>10</v>
      </c>
      <c r="H40" s="409">
        <f>+K40+N40+T40+Z40+AF40</f>
        <v>2609561042</v>
      </c>
      <c r="I40" s="409">
        <v>381526164</v>
      </c>
      <c r="J40" s="181">
        <v>351561042</v>
      </c>
      <c r="K40" s="56">
        <f>+J40+30000000</f>
        <v>381561042</v>
      </c>
      <c r="L40" s="57">
        <v>381526164</v>
      </c>
      <c r="M40" s="57">
        <v>480689000</v>
      </c>
      <c r="N40" s="56">
        <v>502000000</v>
      </c>
      <c r="O40" s="56">
        <v>502000000</v>
      </c>
      <c r="P40" s="56">
        <v>502000000</v>
      </c>
      <c r="Q40" s="56">
        <v>502000000</v>
      </c>
      <c r="R40" s="158">
        <v>480689000</v>
      </c>
      <c r="S40" s="56">
        <v>520000000</v>
      </c>
      <c r="T40" s="56">
        <v>522000000</v>
      </c>
      <c r="U40" s="56"/>
      <c r="V40" s="56"/>
      <c r="W40" s="56"/>
      <c r="X40" s="56"/>
      <c r="Y40" s="56"/>
      <c r="Z40" s="56">
        <v>593000000</v>
      </c>
      <c r="AA40" s="56"/>
      <c r="AB40" s="56"/>
      <c r="AC40" s="56"/>
      <c r="AD40" s="56"/>
      <c r="AE40" s="56"/>
      <c r="AF40" s="56">
        <v>611000000</v>
      </c>
      <c r="AG40" s="56"/>
      <c r="AH40" s="56"/>
      <c r="AI40" s="56"/>
      <c r="AJ40" s="56"/>
      <c r="AK40" s="57">
        <v>522000000</v>
      </c>
      <c r="AL40" s="410"/>
      <c r="AM40" s="57"/>
      <c r="AN40" s="57"/>
      <c r="AO40" s="153">
        <f>+AK40/T40</f>
        <v>1</v>
      </c>
      <c r="AP40" s="89" t="e">
        <f>(#REF!+T40)/H40</f>
        <v>#REF!</v>
      </c>
      <c r="AQ40" s="234"/>
      <c r="AR40" s="231"/>
      <c r="AS40" s="231"/>
      <c r="AT40" s="234"/>
      <c r="AU40" s="263"/>
      <c r="AW40" s="183">
        <f>+AK40-T40</f>
        <v>0</v>
      </c>
    </row>
    <row r="41" spans="1:51" s="52" customFormat="1" ht="30.75" customHeight="1" x14ac:dyDescent="0.25">
      <c r="A41" s="404"/>
      <c r="B41" s="389"/>
      <c r="C41" s="390"/>
      <c r="D41" s="375"/>
      <c r="E41" s="376"/>
      <c r="F41" s="375"/>
      <c r="G41" s="470" t="s">
        <v>11</v>
      </c>
      <c r="H41" s="54">
        <v>0</v>
      </c>
      <c r="I41" s="54">
        <v>0</v>
      </c>
      <c r="J41" s="100">
        <v>0</v>
      </c>
      <c r="K41" s="100">
        <v>0</v>
      </c>
      <c r="L41" s="59">
        <v>0</v>
      </c>
      <c r="M41" s="59">
        <v>0</v>
      </c>
      <c r="N41" s="58"/>
      <c r="O41" s="58"/>
      <c r="P41" s="58"/>
      <c r="Q41" s="58"/>
      <c r="R41" s="58">
        <v>0</v>
      </c>
      <c r="S41" s="58">
        <v>0</v>
      </c>
      <c r="T41" s="58">
        <v>0</v>
      </c>
      <c r="U41" s="58"/>
      <c r="V41" s="58"/>
      <c r="W41" s="58"/>
      <c r="X41" s="58"/>
      <c r="Y41" s="58"/>
      <c r="Z41" s="58"/>
      <c r="AA41" s="58"/>
      <c r="AB41" s="58"/>
      <c r="AC41" s="58"/>
      <c r="AD41" s="58"/>
      <c r="AE41" s="58"/>
      <c r="AF41" s="58"/>
      <c r="AG41" s="58"/>
      <c r="AH41" s="58"/>
      <c r="AI41" s="58"/>
      <c r="AJ41" s="58"/>
      <c r="AK41" s="59"/>
      <c r="AL41" s="59"/>
      <c r="AM41" s="59"/>
      <c r="AN41" s="59"/>
      <c r="AO41" s="89"/>
      <c r="AP41" s="89"/>
      <c r="AQ41" s="234"/>
      <c r="AR41" s="231"/>
      <c r="AS41" s="231"/>
      <c r="AT41" s="234"/>
      <c r="AU41" s="263"/>
    </row>
    <row r="42" spans="1:51" s="53" customFormat="1" ht="30.75" customHeight="1" x14ac:dyDescent="0.25">
      <c r="A42" s="404"/>
      <c r="B42" s="389"/>
      <c r="C42" s="390"/>
      <c r="D42" s="375"/>
      <c r="E42" s="376"/>
      <c r="F42" s="375"/>
      <c r="G42" s="470" t="s">
        <v>12</v>
      </c>
      <c r="H42" s="407">
        <v>0</v>
      </c>
      <c r="I42" s="407">
        <v>0</v>
      </c>
      <c r="J42" s="56">
        <v>0</v>
      </c>
      <c r="K42" s="100">
        <v>0</v>
      </c>
      <c r="L42" s="62">
        <v>0</v>
      </c>
      <c r="M42" s="62">
        <v>97152272</v>
      </c>
      <c r="N42" s="159">
        <v>110892918</v>
      </c>
      <c r="O42" s="159">
        <v>97152272</v>
      </c>
      <c r="P42" s="159">
        <v>97152272</v>
      </c>
      <c r="Q42" s="159">
        <v>97152272</v>
      </c>
      <c r="R42" s="159">
        <v>97152272</v>
      </c>
      <c r="S42" s="56">
        <f>4091967+2442733+19383000</f>
        <v>25917700</v>
      </c>
      <c r="T42" s="56">
        <f>4091967+2442733+19383000</f>
        <v>25917700</v>
      </c>
      <c r="U42" s="60"/>
      <c r="V42" s="60"/>
      <c r="W42" s="60"/>
      <c r="X42" s="60"/>
      <c r="Y42" s="60"/>
      <c r="Z42" s="60"/>
      <c r="AA42" s="60"/>
      <c r="AB42" s="60"/>
      <c r="AC42" s="60"/>
      <c r="AD42" s="60"/>
      <c r="AE42" s="60"/>
      <c r="AF42" s="60"/>
      <c r="AG42" s="60"/>
      <c r="AH42" s="60"/>
      <c r="AI42" s="60"/>
      <c r="AJ42" s="60"/>
      <c r="AK42" s="57">
        <v>6534700</v>
      </c>
      <c r="AL42" s="57"/>
      <c r="AM42" s="61"/>
      <c r="AN42" s="61"/>
      <c r="AO42" s="89"/>
      <c r="AP42" s="89"/>
      <c r="AQ42" s="234"/>
      <c r="AR42" s="231"/>
      <c r="AS42" s="231"/>
      <c r="AT42" s="234"/>
      <c r="AU42" s="263"/>
    </row>
    <row r="43" spans="1:51" s="52" customFormat="1" ht="30.75" customHeight="1" x14ac:dyDescent="0.25">
      <c r="A43" s="404"/>
      <c r="B43" s="389"/>
      <c r="C43" s="390"/>
      <c r="D43" s="375"/>
      <c r="E43" s="376"/>
      <c r="F43" s="375"/>
      <c r="G43" s="470" t="s">
        <v>13</v>
      </c>
      <c r="H43" s="63">
        <f>+H39+H41</f>
        <v>0.82</v>
      </c>
      <c r="I43" s="63">
        <f>+I39+I41</f>
        <v>0.82</v>
      </c>
      <c r="J43" s="63">
        <f t="shared" ref="J43:L44" si="13">+J39+J41</f>
        <v>0.82</v>
      </c>
      <c r="K43" s="63">
        <f t="shared" si="13"/>
        <v>0.82</v>
      </c>
      <c r="L43" s="59">
        <f t="shared" si="13"/>
        <v>0.82</v>
      </c>
      <c r="M43" s="59">
        <f>+M39+M41</f>
        <v>0.82</v>
      </c>
      <c r="N43" s="63">
        <v>0.82</v>
      </c>
      <c r="O43" s="63">
        <v>0.82</v>
      </c>
      <c r="P43" s="63">
        <v>0.82</v>
      </c>
      <c r="Q43" s="63">
        <v>0.82</v>
      </c>
      <c r="R43" s="63">
        <f t="shared" ref="R43:T44" si="14">+R39+R41</f>
        <v>0.82</v>
      </c>
      <c r="S43" s="63">
        <f t="shared" si="14"/>
        <v>0.82</v>
      </c>
      <c r="T43" s="63">
        <f t="shared" si="14"/>
        <v>0.82</v>
      </c>
      <c r="U43" s="63"/>
      <c r="V43" s="63"/>
      <c r="W43" s="63"/>
      <c r="X43" s="63"/>
      <c r="Y43" s="63"/>
      <c r="Z43" s="63">
        <f>+Z39+Z41</f>
        <v>0.82</v>
      </c>
      <c r="AA43" s="63"/>
      <c r="AB43" s="63"/>
      <c r="AC43" s="63"/>
      <c r="AD43" s="63"/>
      <c r="AE43" s="63"/>
      <c r="AF43" s="63">
        <f>+AF39+AF41</f>
        <v>0.82</v>
      </c>
      <c r="AG43" s="63"/>
      <c r="AH43" s="63"/>
      <c r="AI43" s="63"/>
      <c r="AJ43" s="63"/>
      <c r="AK43" s="59"/>
      <c r="AL43" s="59"/>
      <c r="AM43" s="59"/>
      <c r="AN43" s="59"/>
      <c r="AO43" s="156"/>
      <c r="AP43" s="155"/>
      <c r="AQ43" s="234"/>
      <c r="AR43" s="231"/>
      <c r="AS43" s="231"/>
      <c r="AT43" s="234"/>
      <c r="AU43" s="263"/>
    </row>
    <row r="44" spans="1:51" s="5" customFormat="1" ht="30.75" customHeight="1" thickBot="1" x14ac:dyDescent="0.3">
      <c r="A44" s="411"/>
      <c r="B44" s="398"/>
      <c r="C44" s="399"/>
      <c r="D44" s="383"/>
      <c r="E44" s="412"/>
      <c r="F44" s="375"/>
      <c r="G44" s="471" t="s">
        <v>14</v>
      </c>
      <c r="H44" s="177">
        <f>+H40+H42</f>
        <v>2609561042</v>
      </c>
      <c r="I44" s="177">
        <f>+I40+I42</f>
        <v>381526164</v>
      </c>
      <c r="J44" s="177">
        <f t="shared" si="13"/>
        <v>351561042</v>
      </c>
      <c r="K44" s="177">
        <f t="shared" si="13"/>
        <v>381561042</v>
      </c>
      <c r="L44" s="92">
        <f t="shared" si="13"/>
        <v>381526164</v>
      </c>
      <c r="M44" s="92">
        <f>+M40+M42</f>
        <v>577841272</v>
      </c>
      <c r="N44" s="177">
        <v>612892918</v>
      </c>
      <c r="O44" s="177">
        <v>599152272</v>
      </c>
      <c r="P44" s="177">
        <v>599152272</v>
      </c>
      <c r="Q44" s="177">
        <v>599152272</v>
      </c>
      <c r="R44" s="177">
        <f t="shared" si="14"/>
        <v>577841272</v>
      </c>
      <c r="S44" s="177">
        <f t="shared" si="14"/>
        <v>545917700</v>
      </c>
      <c r="T44" s="177">
        <f t="shared" si="14"/>
        <v>547917700</v>
      </c>
      <c r="U44" s="177"/>
      <c r="V44" s="177"/>
      <c r="W44" s="177"/>
      <c r="X44" s="177"/>
      <c r="Y44" s="177"/>
      <c r="Z44" s="177">
        <f>+Z40+Z42</f>
        <v>593000000</v>
      </c>
      <c r="AA44" s="177"/>
      <c r="AB44" s="177"/>
      <c r="AC44" s="177"/>
      <c r="AD44" s="177"/>
      <c r="AE44" s="177"/>
      <c r="AF44" s="177">
        <f>+AF40+AF42</f>
        <v>611000000</v>
      </c>
      <c r="AG44" s="177"/>
      <c r="AH44" s="177"/>
      <c r="AI44" s="177"/>
      <c r="AJ44" s="177"/>
      <c r="AK44" s="92"/>
      <c r="AL44" s="92"/>
      <c r="AM44" s="92"/>
      <c r="AN44" s="92"/>
      <c r="AO44" s="155"/>
      <c r="AP44" s="155"/>
      <c r="AQ44" s="235"/>
      <c r="AR44" s="232"/>
      <c r="AS44" s="232"/>
      <c r="AT44" s="235"/>
      <c r="AU44" s="264"/>
    </row>
    <row r="45" spans="1:51" ht="31.5" customHeight="1" x14ac:dyDescent="0.25">
      <c r="A45" s="413" t="s">
        <v>15</v>
      </c>
      <c r="B45" s="414"/>
      <c r="C45" s="414"/>
      <c r="D45" s="414"/>
      <c r="E45" s="414"/>
      <c r="F45" s="415"/>
      <c r="G45" s="416" t="s">
        <v>10</v>
      </c>
      <c r="H45" s="417">
        <f>+H10+H16+H22+H28+H34+H40</f>
        <v>12285714062</v>
      </c>
      <c r="I45" s="417">
        <f t="shared" ref="I45" si="15">+I10+I16+I22+I28+I34+I40</f>
        <v>2226083019</v>
      </c>
      <c r="J45" s="417">
        <f>+J10+J16+J22+J28+J34+J40</f>
        <v>1682062738</v>
      </c>
      <c r="K45" s="417">
        <f>+K10+K16+K22+K28+K34+K40</f>
        <v>2358891062</v>
      </c>
      <c r="L45" s="417">
        <f>+L10+L16+L22+L28+L34+L40</f>
        <v>2086658764</v>
      </c>
      <c r="M45" s="417">
        <f t="shared" ref="M45" si="16">+M10+M16+M22+M28+M34+M40</f>
        <v>2267929500</v>
      </c>
      <c r="N45" s="417">
        <f>+N10+N16+N22+N28+N34+N40</f>
        <v>2289823000</v>
      </c>
      <c r="O45" s="417">
        <f t="shared" ref="O45:AJ45" si="17">+O10+O16+O22+O28+O34+O40</f>
        <v>2289823000</v>
      </c>
      <c r="P45" s="417">
        <f t="shared" si="17"/>
        <v>2289823000</v>
      </c>
      <c r="Q45" s="417">
        <f>+Q10+Q16+Q22+Q28+Q34+Q40</f>
        <v>2288455160</v>
      </c>
      <c r="R45" s="417">
        <f>+R10+R16+R22+R28+R34+R40</f>
        <v>2076203613</v>
      </c>
      <c r="S45" s="417">
        <f t="shared" si="17"/>
        <v>3517000000</v>
      </c>
      <c r="T45" s="417">
        <f t="shared" si="17"/>
        <v>3517000000</v>
      </c>
      <c r="U45" s="417">
        <f t="shared" si="17"/>
        <v>0</v>
      </c>
      <c r="V45" s="417">
        <f t="shared" si="17"/>
        <v>0</v>
      </c>
      <c r="W45" s="417">
        <f t="shared" si="17"/>
        <v>0</v>
      </c>
      <c r="X45" s="417">
        <f t="shared" si="17"/>
        <v>0</v>
      </c>
      <c r="Y45" s="417">
        <f t="shared" si="17"/>
        <v>0</v>
      </c>
      <c r="Z45" s="417">
        <f t="shared" si="17"/>
        <v>2199000000</v>
      </c>
      <c r="AA45" s="417">
        <f t="shared" si="17"/>
        <v>0</v>
      </c>
      <c r="AB45" s="417">
        <f t="shared" si="17"/>
        <v>0</v>
      </c>
      <c r="AC45" s="417">
        <f t="shared" si="17"/>
        <v>0</v>
      </c>
      <c r="AD45" s="417">
        <f t="shared" si="17"/>
        <v>0</v>
      </c>
      <c r="AE45" s="417">
        <f t="shared" si="17"/>
        <v>0</v>
      </c>
      <c r="AF45" s="417">
        <f t="shared" si="17"/>
        <v>1921000000</v>
      </c>
      <c r="AG45" s="417">
        <f t="shared" si="17"/>
        <v>0</v>
      </c>
      <c r="AH45" s="417">
        <f t="shared" si="17"/>
        <v>0</v>
      </c>
      <c r="AI45" s="417">
        <f t="shared" si="17"/>
        <v>0</v>
      </c>
      <c r="AJ45" s="417">
        <f t="shared" si="17"/>
        <v>0</v>
      </c>
      <c r="AK45" s="417">
        <f>+AK10+AK16+AK22+AK28+AK34+AK40</f>
        <v>1199541500</v>
      </c>
      <c r="AL45" s="417"/>
      <c r="AM45" s="417"/>
      <c r="AN45" s="417"/>
      <c r="AO45" s="418"/>
      <c r="AP45" s="419"/>
      <c r="AQ45" s="420"/>
      <c r="AR45" s="420"/>
      <c r="AS45" s="420"/>
      <c r="AT45" s="420"/>
      <c r="AU45" s="421"/>
    </row>
    <row r="46" spans="1:51" ht="28.5" customHeight="1" x14ac:dyDescent="0.25">
      <c r="A46" s="413"/>
      <c r="B46" s="414"/>
      <c r="C46" s="414"/>
      <c r="D46" s="414"/>
      <c r="E46" s="414"/>
      <c r="F46" s="415"/>
      <c r="G46" s="422" t="s">
        <v>12</v>
      </c>
      <c r="H46" s="409">
        <f t="shared" ref="H46:R46" si="18">+H12+H18+H24+H30+H36+H42</f>
        <v>0</v>
      </c>
      <c r="I46" s="417">
        <f t="shared" si="18"/>
        <v>0</v>
      </c>
      <c r="J46" s="409">
        <f t="shared" si="18"/>
        <v>0</v>
      </c>
      <c r="K46" s="409">
        <f t="shared" si="18"/>
        <v>0</v>
      </c>
      <c r="L46" s="409">
        <f t="shared" si="18"/>
        <v>0</v>
      </c>
      <c r="M46" s="417">
        <f t="shared" si="18"/>
        <v>1418349969</v>
      </c>
      <c r="N46" s="409">
        <f t="shared" si="18"/>
        <v>1418349969</v>
      </c>
      <c r="O46" s="409">
        <f t="shared" si="18"/>
        <v>1418349969</v>
      </c>
      <c r="P46" s="409">
        <f t="shared" si="18"/>
        <v>1418349969</v>
      </c>
      <c r="Q46" s="409">
        <f t="shared" si="18"/>
        <v>1418349969</v>
      </c>
      <c r="R46" s="409">
        <f t="shared" si="18"/>
        <v>1300400493</v>
      </c>
      <c r="S46" s="409">
        <f t="shared" ref="S46:AJ46" si="19">+S12+S18+S24+S30+S36+S42</f>
        <v>801402315</v>
      </c>
      <c r="T46" s="409">
        <f>+T12+T18+T24+T30+T36+T42</f>
        <v>772462148</v>
      </c>
      <c r="U46" s="409">
        <f t="shared" si="19"/>
        <v>0</v>
      </c>
      <c r="V46" s="409">
        <f t="shared" si="19"/>
        <v>0</v>
      </c>
      <c r="W46" s="409">
        <f t="shared" si="19"/>
        <v>0</v>
      </c>
      <c r="X46" s="409">
        <f t="shared" si="19"/>
        <v>0</v>
      </c>
      <c r="Y46" s="409">
        <f t="shared" si="19"/>
        <v>0</v>
      </c>
      <c r="Z46" s="409">
        <f t="shared" si="19"/>
        <v>0</v>
      </c>
      <c r="AA46" s="409">
        <f t="shared" si="19"/>
        <v>0</v>
      </c>
      <c r="AB46" s="409">
        <f t="shared" si="19"/>
        <v>0</v>
      </c>
      <c r="AC46" s="409">
        <f t="shared" si="19"/>
        <v>0</v>
      </c>
      <c r="AD46" s="409">
        <f t="shared" si="19"/>
        <v>0</v>
      </c>
      <c r="AE46" s="409">
        <f t="shared" si="19"/>
        <v>0</v>
      </c>
      <c r="AF46" s="409">
        <f t="shared" si="19"/>
        <v>0</v>
      </c>
      <c r="AG46" s="409">
        <f t="shared" si="19"/>
        <v>0</v>
      </c>
      <c r="AH46" s="409">
        <f t="shared" si="19"/>
        <v>0</v>
      </c>
      <c r="AI46" s="409">
        <f t="shared" si="19"/>
        <v>0</v>
      </c>
      <c r="AJ46" s="409">
        <f t="shared" si="19"/>
        <v>0</v>
      </c>
      <c r="AK46" s="409">
        <f>+AK12+AK18+AK24+AK30+AK36+AK42</f>
        <v>160465625</v>
      </c>
      <c r="AL46" s="409"/>
      <c r="AM46" s="409"/>
      <c r="AN46" s="409"/>
      <c r="AO46" s="419"/>
      <c r="AP46" s="419"/>
      <c r="AQ46" s="420"/>
      <c r="AR46" s="420"/>
      <c r="AS46" s="420"/>
      <c r="AT46" s="420"/>
      <c r="AU46" s="421"/>
    </row>
    <row r="47" spans="1:51" ht="35.25" customHeight="1" thickBot="1" x14ac:dyDescent="0.3">
      <c r="A47" s="423"/>
      <c r="B47" s="424"/>
      <c r="C47" s="424"/>
      <c r="D47" s="424"/>
      <c r="E47" s="424"/>
      <c r="F47" s="425"/>
      <c r="G47" s="426" t="s">
        <v>15</v>
      </c>
      <c r="H47" s="427">
        <f t="shared" ref="H47:R47" si="20">+H45+H46</f>
        <v>12285714062</v>
      </c>
      <c r="I47" s="427">
        <f t="shared" si="20"/>
        <v>2226083019</v>
      </c>
      <c r="J47" s="427">
        <f t="shared" si="20"/>
        <v>1682062738</v>
      </c>
      <c r="K47" s="427">
        <f t="shared" si="20"/>
        <v>2358891062</v>
      </c>
      <c r="L47" s="427">
        <f t="shared" si="20"/>
        <v>2086658764</v>
      </c>
      <c r="M47" s="427">
        <f t="shared" si="20"/>
        <v>3686279469</v>
      </c>
      <c r="N47" s="427">
        <f t="shared" si="20"/>
        <v>3708172969</v>
      </c>
      <c r="O47" s="427">
        <f t="shared" si="20"/>
        <v>3708172969</v>
      </c>
      <c r="P47" s="427">
        <f t="shared" si="20"/>
        <v>3708172969</v>
      </c>
      <c r="Q47" s="427">
        <f t="shared" si="20"/>
        <v>3706805129</v>
      </c>
      <c r="R47" s="427">
        <f t="shared" si="20"/>
        <v>3376604106</v>
      </c>
      <c r="S47" s="427">
        <f t="shared" ref="S47:AK47" si="21">+S45+S46</f>
        <v>4318402315</v>
      </c>
      <c r="T47" s="427">
        <f t="shared" si="21"/>
        <v>4289462148</v>
      </c>
      <c r="U47" s="427">
        <f t="shared" si="21"/>
        <v>0</v>
      </c>
      <c r="V47" s="427">
        <f t="shared" si="21"/>
        <v>0</v>
      </c>
      <c r="W47" s="427">
        <f t="shared" si="21"/>
        <v>0</v>
      </c>
      <c r="X47" s="427">
        <f t="shared" si="21"/>
        <v>0</v>
      </c>
      <c r="Y47" s="427">
        <f t="shared" si="21"/>
        <v>0</v>
      </c>
      <c r="Z47" s="427">
        <f t="shared" si="21"/>
        <v>2199000000</v>
      </c>
      <c r="AA47" s="427">
        <f t="shared" si="21"/>
        <v>0</v>
      </c>
      <c r="AB47" s="427">
        <f t="shared" si="21"/>
        <v>0</v>
      </c>
      <c r="AC47" s="427">
        <f t="shared" si="21"/>
        <v>0</v>
      </c>
      <c r="AD47" s="427">
        <f t="shared" si="21"/>
        <v>0</v>
      </c>
      <c r="AE47" s="427">
        <f t="shared" si="21"/>
        <v>0</v>
      </c>
      <c r="AF47" s="427">
        <f t="shared" si="21"/>
        <v>1921000000</v>
      </c>
      <c r="AG47" s="427">
        <f t="shared" si="21"/>
        <v>0</v>
      </c>
      <c r="AH47" s="427">
        <f t="shared" si="21"/>
        <v>0</v>
      </c>
      <c r="AI47" s="427">
        <f t="shared" si="21"/>
        <v>0</v>
      </c>
      <c r="AJ47" s="427">
        <f t="shared" si="21"/>
        <v>0</v>
      </c>
      <c r="AK47" s="427">
        <f t="shared" si="21"/>
        <v>1360007125</v>
      </c>
      <c r="AL47" s="427"/>
      <c r="AM47" s="427"/>
      <c r="AN47" s="427"/>
      <c r="AO47" s="428"/>
      <c r="AP47" s="428"/>
      <c r="AQ47" s="429"/>
      <c r="AR47" s="429"/>
      <c r="AS47" s="429"/>
      <c r="AT47" s="429"/>
      <c r="AU47" s="430"/>
      <c r="AV47" s="6"/>
      <c r="AW47" s="6"/>
      <c r="AX47" s="6"/>
      <c r="AY47" s="6"/>
    </row>
    <row r="48" spans="1:51" ht="71.25" customHeight="1" x14ac:dyDescent="0.25">
      <c r="A48" s="236" t="s">
        <v>166</v>
      </c>
      <c r="B48" s="236"/>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236"/>
      <c r="AB48" s="236"/>
      <c r="AC48" s="236"/>
      <c r="AD48" s="236"/>
      <c r="AE48" s="236"/>
      <c r="AF48" s="236"/>
      <c r="AG48" s="236"/>
      <c r="AH48" s="236"/>
      <c r="AI48" s="236"/>
      <c r="AJ48" s="236"/>
      <c r="AK48" s="236"/>
      <c r="AL48" s="236"/>
      <c r="AM48" s="236"/>
      <c r="AN48" s="236"/>
      <c r="AO48" s="236"/>
      <c r="AP48" s="236"/>
      <c r="AQ48" s="236"/>
      <c r="AR48" s="236"/>
      <c r="AS48" s="236"/>
      <c r="AT48" s="236"/>
      <c r="AU48" s="236"/>
    </row>
  </sheetData>
  <mergeCells count="83">
    <mergeCell ref="AT33:AT38"/>
    <mergeCell ref="AU33:AU38"/>
    <mergeCell ref="AT27:AT32"/>
    <mergeCell ref="AU27:AU32"/>
    <mergeCell ref="AQ21:AQ26"/>
    <mergeCell ref="AR21:AR26"/>
    <mergeCell ref="AS21:AS26"/>
    <mergeCell ref="AT21:AT26"/>
    <mergeCell ref="AU21:AU26"/>
    <mergeCell ref="A1:E4"/>
    <mergeCell ref="AK7:AN7"/>
    <mergeCell ref="F3:P3"/>
    <mergeCell ref="F4:P4"/>
    <mergeCell ref="Q3:AU3"/>
    <mergeCell ref="Q4:AU4"/>
    <mergeCell ref="F1:AU1"/>
    <mergeCell ref="F2:AU2"/>
    <mergeCell ref="F6:F8"/>
    <mergeCell ref="AK6:AN6"/>
    <mergeCell ref="AO6:AO8"/>
    <mergeCell ref="AR6:AR8"/>
    <mergeCell ref="A6:A8"/>
    <mergeCell ref="AS6:AS8"/>
    <mergeCell ref="AT6:AT8"/>
    <mergeCell ref="AU6:AU8"/>
    <mergeCell ref="AQ6:AQ8"/>
    <mergeCell ref="G6:G8"/>
    <mergeCell ref="H6:H8"/>
    <mergeCell ref="AP6:AP8"/>
    <mergeCell ref="B6:D7"/>
    <mergeCell ref="E6:E8"/>
    <mergeCell ref="AF7:AJ7"/>
    <mergeCell ref="I7:L7"/>
    <mergeCell ref="I6:AJ6"/>
    <mergeCell ref="M7:R7"/>
    <mergeCell ref="S7:X7"/>
    <mergeCell ref="Y7:AD7"/>
    <mergeCell ref="AU9:AU14"/>
    <mergeCell ref="AR9:AR14"/>
    <mergeCell ref="A48:AU48"/>
    <mergeCell ref="AT39:AT44"/>
    <mergeCell ref="AU39:AU44"/>
    <mergeCell ref="B39:B44"/>
    <mergeCell ref="C39:C44"/>
    <mergeCell ref="D39:D44"/>
    <mergeCell ref="AT15:AT20"/>
    <mergeCell ref="AU15:AU20"/>
    <mergeCell ref="AS9:AS14"/>
    <mergeCell ref="AT9:AT14"/>
    <mergeCell ref="A45:F47"/>
    <mergeCell ref="B15:B20"/>
    <mergeCell ref="AQ27:AQ32"/>
    <mergeCell ref="AR27:AR32"/>
    <mergeCell ref="AS39:AS44"/>
    <mergeCell ref="AQ39:AQ44"/>
    <mergeCell ref="D21:D26"/>
    <mergeCell ref="D27:D32"/>
    <mergeCell ref="D33:D38"/>
    <mergeCell ref="AS27:AS32"/>
    <mergeCell ref="AQ33:AQ38"/>
    <mergeCell ref="AR33:AR38"/>
    <mergeCell ref="AS33:AS38"/>
    <mergeCell ref="AS15:AS20"/>
    <mergeCell ref="D15:D20"/>
    <mergeCell ref="C15:C20"/>
    <mergeCell ref="AR15:AR20"/>
    <mergeCell ref="A9:A26"/>
    <mergeCell ref="B9:B14"/>
    <mergeCell ref="C9:C14"/>
    <mergeCell ref="D9:D14"/>
    <mergeCell ref="AQ9:AQ14"/>
    <mergeCell ref="E9:E44"/>
    <mergeCell ref="F9:F44"/>
    <mergeCell ref="AQ15:AQ20"/>
    <mergeCell ref="C21:C26"/>
    <mergeCell ref="C27:C32"/>
    <mergeCell ref="C33:C38"/>
    <mergeCell ref="AR39:AR44"/>
    <mergeCell ref="A27:A32"/>
    <mergeCell ref="A33:A44"/>
    <mergeCell ref="B21:B26"/>
    <mergeCell ref="B27:B32"/>
    <mergeCell ref="B33:B38"/>
  </mergeCells>
  <printOptions horizontalCentered="1" verticalCentered="1"/>
  <pageMargins left="0" right="0" top="0.35433070866141736" bottom="0.78740157480314965" header="0.31496062992125984" footer="0"/>
  <pageSetup scale="50" fitToHeight="0" orientation="landscape" r:id="rId1"/>
  <headerFooter>
    <oddFooter>&amp;C&amp;G</oddFooter>
  </headerFooter>
  <drawing r:id="rId2"/>
  <legacyDrawingHF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H139"/>
  <sheetViews>
    <sheetView tabSelected="1" zoomScale="80" zoomScaleNormal="80" zoomScaleSheetLayoutView="80" workbookViewId="0">
      <selection activeCell="C8" sqref="C8:C9"/>
    </sheetView>
  </sheetViews>
  <sheetFormatPr baseColWidth="10" defaultColWidth="6.140625" defaultRowHeight="12.75" x14ac:dyDescent="0.25"/>
  <cols>
    <col min="1" max="1" width="11.85546875" style="9" customWidth="1"/>
    <col min="2" max="2" width="14" style="9" customWidth="1"/>
    <col min="3" max="3" width="36.140625" style="26" customWidth="1"/>
    <col min="4" max="6" width="6.140625" style="9"/>
    <col min="7" max="13" width="6.5703125" style="9" bestFit="1" customWidth="1"/>
    <col min="14" max="14" width="6.5703125" style="10" bestFit="1" customWidth="1"/>
    <col min="15" max="15" width="7.7109375" style="10" bestFit="1" customWidth="1"/>
    <col min="16" max="18" width="6.5703125" style="10" bestFit="1" customWidth="1"/>
    <col min="19" max="19" width="9.7109375" style="10" customWidth="1"/>
    <col min="20" max="20" width="10.5703125" style="10" customWidth="1"/>
    <col min="21" max="21" width="12" style="10" customWidth="1"/>
    <col min="22" max="22" width="44" style="14" customWidth="1"/>
    <col min="23" max="60" width="6.140625" style="14"/>
    <col min="61" max="16384" width="6.140625" style="9"/>
  </cols>
  <sheetData>
    <row r="1" spans="1:22" s="11" customFormat="1" ht="33" customHeight="1" x14ac:dyDescent="0.25">
      <c r="A1" s="297"/>
      <c r="B1" s="298"/>
      <c r="C1" s="303" t="s">
        <v>0</v>
      </c>
      <c r="D1" s="303"/>
      <c r="E1" s="303"/>
      <c r="F1" s="303"/>
      <c r="G1" s="303"/>
      <c r="H1" s="303"/>
      <c r="I1" s="303"/>
      <c r="J1" s="303"/>
      <c r="K1" s="303"/>
      <c r="L1" s="303"/>
      <c r="M1" s="303"/>
      <c r="N1" s="303"/>
      <c r="O1" s="303"/>
      <c r="P1" s="303"/>
      <c r="Q1" s="303"/>
      <c r="R1" s="303"/>
      <c r="S1" s="303"/>
      <c r="T1" s="303"/>
      <c r="U1" s="303"/>
      <c r="V1" s="304"/>
    </row>
    <row r="2" spans="1:22" s="11" customFormat="1" ht="30" customHeight="1" x14ac:dyDescent="0.25">
      <c r="A2" s="299"/>
      <c r="B2" s="300"/>
      <c r="C2" s="305" t="s">
        <v>82</v>
      </c>
      <c r="D2" s="305"/>
      <c r="E2" s="305"/>
      <c r="F2" s="305"/>
      <c r="G2" s="305"/>
      <c r="H2" s="305"/>
      <c r="I2" s="305"/>
      <c r="J2" s="305"/>
      <c r="K2" s="305"/>
      <c r="L2" s="305"/>
      <c r="M2" s="305"/>
      <c r="N2" s="305"/>
      <c r="O2" s="305"/>
      <c r="P2" s="305"/>
      <c r="Q2" s="305"/>
      <c r="R2" s="305"/>
      <c r="S2" s="305"/>
      <c r="T2" s="305"/>
      <c r="U2" s="305"/>
      <c r="V2" s="306"/>
    </row>
    <row r="3" spans="1:22" s="11" customFormat="1" ht="27.75" customHeight="1" x14ac:dyDescent="0.25">
      <c r="A3" s="299"/>
      <c r="B3" s="300"/>
      <c r="C3" s="31" t="s">
        <v>1</v>
      </c>
      <c r="D3" s="307" t="s">
        <v>85</v>
      </c>
      <c r="E3" s="307"/>
      <c r="F3" s="307"/>
      <c r="G3" s="307"/>
      <c r="H3" s="307"/>
      <c r="I3" s="307"/>
      <c r="J3" s="307"/>
      <c r="K3" s="307"/>
      <c r="L3" s="307"/>
      <c r="M3" s="307"/>
      <c r="N3" s="307"/>
      <c r="O3" s="307"/>
      <c r="P3" s="307"/>
      <c r="Q3" s="307"/>
      <c r="R3" s="307"/>
      <c r="S3" s="307"/>
      <c r="T3" s="307"/>
      <c r="U3" s="307"/>
      <c r="V3" s="308"/>
    </row>
    <row r="4" spans="1:22" s="11" customFormat="1" ht="33" customHeight="1" thickBot="1" x14ac:dyDescent="0.3">
      <c r="A4" s="301"/>
      <c r="B4" s="302"/>
      <c r="C4" s="48" t="s">
        <v>16</v>
      </c>
      <c r="D4" s="309" t="s">
        <v>86</v>
      </c>
      <c r="E4" s="309"/>
      <c r="F4" s="309"/>
      <c r="G4" s="309"/>
      <c r="H4" s="309"/>
      <c r="I4" s="309"/>
      <c r="J4" s="309"/>
      <c r="K4" s="309"/>
      <c r="L4" s="309"/>
      <c r="M4" s="309"/>
      <c r="N4" s="309"/>
      <c r="O4" s="309"/>
      <c r="P4" s="309"/>
      <c r="Q4" s="309"/>
      <c r="R4" s="309"/>
      <c r="S4" s="309"/>
      <c r="T4" s="309"/>
      <c r="U4" s="309"/>
      <c r="V4" s="310"/>
    </row>
    <row r="5" spans="1:22" s="11" customFormat="1" ht="13.5" thickBot="1" x14ac:dyDescent="0.3">
      <c r="A5" s="12"/>
      <c r="B5" s="9"/>
      <c r="C5" s="23"/>
      <c r="D5" s="9"/>
      <c r="E5" s="9"/>
      <c r="F5" s="9"/>
      <c r="G5" s="9"/>
      <c r="H5" s="9"/>
      <c r="I5" s="9"/>
      <c r="J5" s="9"/>
      <c r="K5" s="9"/>
      <c r="L5" s="9"/>
      <c r="M5" s="9"/>
      <c r="N5" s="10"/>
      <c r="O5" s="10"/>
      <c r="P5" s="10"/>
      <c r="Q5" s="10"/>
      <c r="R5" s="10"/>
      <c r="S5" s="10"/>
      <c r="T5" s="10"/>
      <c r="U5" s="10"/>
    </row>
    <row r="6" spans="1:22" s="13" customFormat="1" ht="42.75" customHeight="1" x14ac:dyDescent="0.25">
      <c r="A6" s="311" t="s">
        <v>34</v>
      </c>
      <c r="B6" s="313" t="s">
        <v>35</v>
      </c>
      <c r="C6" s="315" t="s">
        <v>36</v>
      </c>
      <c r="D6" s="322" t="s">
        <v>37</v>
      </c>
      <c r="E6" s="323"/>
      <c r="F6" s="313" t="s">
        <v>171</v>
      </c>
      <c r="G6" s="313"/>
      <c r="H6" s="313"/>
      <c r="I6" s="313"/>
      <c r="J6" s="313"/>
      <c r="K6" s="313"/>
      <c r="L6" s="313"/>
      <c r="M6" s="313"/>
      <c r="N6" s="313"/>
      <c r="O6" s="313"/>
      <c r="P6" s="313"/>
      <c r="Q6" s="313"/>
      <c r="R6" s="313"/>
      <c r="S6" s="313"/>
      <c r="T6" s="313" t="s">
        <v>41</v>
      </c>
      <c r="U6" s="313"/>
      <c r="V6" s="324" t="s">
        <v>253</v>
      </c>
    </row>
    <row r="7" spans="1:22" s="13" customFormat="1" ht="48.75" customHeight="1" thickBot="1" x14ac:dyDescent="0.3">
      <c r="A7" s="312"/>
      <c r="B7" s="314"/>
      <c r="C7" s="316"/>
      <c r="D7" s="68" t="s">
        <v>38</v>
      </c>
      <c r="E7" s="68" t="s">
        <v>39</v>
      </c>
      <c r="F7" s="68" t="s">
        <v>40</v>
      </c>
      <c r="G7" s="69" t="s">
        <v>17</v>
      </c>
      <c r="H7" s="69" t="s">
        <v>18</v>
      </c>
      <c r="I7" s="69" t="s">
        <v>19</v>
      </c>
      <c r="J7" s="69" t="s">
        <v>20</v>
      </c>
      <c r="K7" s="69" t="s">
        <v>21</v>
      </c>
      <c r="L7" s="69" t="s">
        <v>22</v>
      </c>
      <c r="M7" s="69" t="s">
        <v>23</v>
      </c>
      <c r="N7" s="69" t="s">
        <v>24</v>
      </c>
      <c r="O7" s="69" t="s">
        <v>25</v>
      </c>
      <c r="P7" s="69" t="s">
        <v>26</v>
      </c>
      <c r="Q7" s="69" t="s">
        <v>27</v>
      </c>
      <c r="R7" s="69" t="s">
        <v>28</v>
      </c>
      <c r="S7" s="95" t="s">
        <v>29</v>
      </c>
      <c r="T7" s="95" t="s">
        <v>42</v>
      </c>
      <c r="U7" s="95" t="s">
        <v>43</v>
      </c>
      <c r="V7" s="325"/>
    </row>
    <row r="8" spans="1:22" s="14" customFormat="1" ht="35.25" customHeight="1" x14ac:dyDescent="0.25">
      <c r="A8" s="294" t="s">
        <v>100</v>
      </c>
      <c r="B8" s="294" t="s">
        <v>88</v>
      </c>
      <c r="C8" s="431" t="s">
        <v>223</v>
      </c>
      <c r="D8" s="267" t="s">
        <v>101</v>
      </c>
      <c r="E8" s="267"/>
      <c r="F8" s="32" t="s">
        <v>30</v>
      </c>
      <c r="G8" s="83">
        <v>0</v>
      </c>
      <c r="H8" s="83">
        <v>0</v>
      </c>
      <c r="I8" s="83">
        <v>0.2</v>
      </c>
      <c r="J8" s="83">
        <v>0.2</v>
      </c>
      <c r="K8" s="83">
        <v>0.2</v>
      </c>
      <c r="L8" s="83">
        <v>0.2</v>
      </c>
      <c r="M8" s="83">
        <v>0.2</v>
      </c>
      <c r="N8" s="83">
        <v>0</v>
      </c>
      <c r="O8" s="83">
        <v>0</v>
      </c>
      <c r="P8" s="83">
        <v>0</v>
      </c>
      <c r="Q8" s="83">
        <v>0</v>
      </c>
      <c r="R8" s="83">
        <v>0</v>
      </c>
      <c r="S8" s="72">
        <f t="shared" ref="S8:S35" si="0">SUM(G8:R8)</f>
        <v>1</v>
      </c>
      <c r="T8" s="271">
        <v>0.2</v>
      </c>
      <c r="U8" s="292">
        <v>0.02</v>
      </c>
      <c r="V8" s="444" t="s">
        <v>219</v>
      </c>
    </row>
    <row r="9" spans="1:22" s="14" customFormat="1" ht="35.25" customHeight="1" thickBot="1" x14ac:dyDescent="0.3">
      <c r="A9" s="295"/>
      <c r="B9" s="295"/>
      <c r="C9" s="432"/>
      <c r="D9" s="268"/>
      <c r="E9" s="268"/>
      <c r="F9" s="70" t="s">
        <v>31</v>
      </c>
      <c r="G9" s="71">
        <v>0</v>
      </c>
      <c r="H9" s="71">
        <v>0</v>
      </c>
      <c r="I9" s="71">
        <v>0.2</v>
      </c>
      <c r="J9" s="71">
        <v>0</v>
      </c>
      <c r="K9" s="71">
        <v>0</v>
      </c>
      <c r="L9" s="71">
        <v>0</v>
      </c>
      <c r="M9" s="71">
        <v>0</v>
      </c>
      <c r="N9" s="71">
        <v>0</v>
      </c>
      <c r="O9" s="71">
        <v>0</v>
      </c>
      <c r="P9" s="97">
        <v>0</v>
      </c>
      <c r="Q9" s="97">
        <v>0</v>
      </c>
      <c r="R9" s="97">
        <v>0</v>
      </c>
      <c r="S9" s="72">
        <f>SUM(G9:R9)</f>
        <v>0.2</v>
      </c>
      <c r="T9" s="272"/>
      <c r="U9" s="278"/>
      <c r="V9" s="445"/>
    </row>
    <row r="10" spans="1:22" s="14" customFormat="1" ht="35.25" customHeight="1" thickBot="1" x14ac:dyDescent="0.3">
      <c r="A10" s="295"/>
      <c r="B10" s="295"/>
      <c r="C10" s="433" t="s">
        <v>224</v>
      </c>
      <c r="D10" s="276" t="s">
        <v>101</v>
      </c>
      <c r="E10" s="276"/>
      <c r="F10" s="49" t="s">
        <v>30</v>
      </c>
      <c r="G10" s="437">
        <v>0</v>
      </c>
      <c r="H10" s="437">
        <v>0</v>
      </c>
      <c r="I10" s="437">
        <v>0</v>
      </c>
      <c r="J10" s="437">
        <v>0</v>
      </c>
      <c r="K10" s="437">
        <v>0.15</v>
      </c>
      <c r="L10" s="437">
        <v>0.15</v>
      </c>
      <c r="M10" s="437">
        <v>0.2</v>
      </c>
      <c r="N10" s="437">
        <v>0.3</v>
      </c>
      <c r="O10" s="154">
        <v>0.2</v>
      </c>
      <c r="P10" s="83">
        <v>0</v>
      </c>
      <c r="Q10" s="83">
        <v>0</v>
      </c>
      <c r="R10" s="83">
        <v>0</v>
      </c>
      <c r="S10" s="72">
        <f t="shared" si="0"/>
        <v>1</v>
      </c>
      <c r="T10" s="272"/>
      <c r="U10" s="277">
        <v>0.12</v>
      </c>
      <c r="V10" s="446" t="s">
        <v>198</v>
      </c>
    </row>
    <row r="11" spans="1:22" s="14" customFormat="1" ht="35.25" customHeight="1" thickBot="1" x14ac:dyDescent="0.3">
      <c r="A11" s="295"/>
      <c r="B11" s="295"/>
      <c r="C11" s="432"/>
      <c r="D11" s="268"/>
      <c r="E11" s="268"/>
      <c r="F11" s="70" t="s">
        <v>31</v>
      </c>
      <c r="G11" s="437">
        <v>0</v>
      </c>
      <c r="H11" s="437">
        <v>0</v>
      </c>
      <c r="I11" s="437">
        <v>0</v>
      </c>
      <c r="J11" s="437">
        <v>0</v>
      </c>
      <c r="K11" s="437">
        <v>0</v>
      </c>
      <c r="L11" s="437">
        <v>0</v>
      </c>
      <c r="M11" s="437">
        <v>0</v>
      </c>
      <c r="N11" s="437">
        <v>0</v>
      </c>
      <c r="O11" s="437">
        <v>0</v>
      </c>
      <c r="P11" s="83">
        <v>0</v>
      </c>
      <c r="Q11" s="83">
        <v>0</v>
      </c>
      <c r="R11" s="83">
        <v>0</v>
      </c>
      <c r="S11" s="72">
        <f t="shared" si="0"/>
        <v>0</v>
      </c>
      <c r="T11" s="272"/>
      <c r="U11" s="278"/>
      <c r="V11" s="445"/>
    </row>
    <row r="12" spans="1:22" s="14" customFormat="1" ht="35.25" customHeight="1" x14ac:dyDescent="0.25">
      <c r="A12" s="295"/>
      <c r="B12" s="295"/>
      <c r="C12" s="433" t="s">
        <v>225</v>
      </c>
      <c r="D12" s="276" t="s">
        <v>101</v>
      </c>
      <c r="E12" s="276"/>
      <c r="F12" s="49" t="s">
        <v>30</v>
      </c>
      <c r="G12" s="438">
        <v>0</v>
      </c>
      <c r="H12" s="438">
        <v>0.2</v>
      </c>
      <c r="I12" s="438">
        <v>0.3</v>
      </c>
      <c r="J12" s="438">
        <v>0.3</v>
      </c>
      <c r="K12" s="438">
        <v>0.2</v>
      </c>
      <c r="L12" s="437">
        <v>0</v>
      </c>
      <c r="M12" s="437">
        <v>0</v>
      </c>
      <c r="N12" s="437">
        <v>0</v>
      </c>
      <c r="O12" s="437">
        <v>0</v>
      </c>
      <c r="P12" s="83">
        <v>0</v>
      </c>
      <c r="Q12" s="76">
        <v>0</v>
      </c>
      <c r="R12" s="76">
        <v>0</v>
      </c>
      <c r="S12" s="72">
        <f t="shared" si="0"/>
        <v>1</v>
      </c>
      <c r="T12" s="272"/>
      <c r="U12" s="277">
        <v>0.04</v>
      </c>
      <c r="V12" s="444" t="s">
        <v>214</v>
      </c>
    </row>
    <row r="13" spans="1:22" s="14" customFormat="1" ht="35.25" customHeight="1" thickBot="1" x14ac:dyDescent="0.3">
      <c r="A13" s="295"/>
      <c r="B13" s="295"/>
      <c r="C13" s="432"/>
      <c r="D13" s="268"/>
      <c r="E13" s="268"/>
      <c r="F13" s="70" t="s">
        <v>31</v>
      </c>
      <c r="G13" s="71">
        <v>0</v>
      </c>
      <c r="H13" s="71">
        <v>0</v>
      </c>
      <c r="I13" s="71">
        <v>0</v>
      </c>
      <c r="J13" s="71">
        <v>0</v>
      </c>
      <c r="K13" s="71">
        <v>0</v>
      </c>
      <c r="L13" s="71">
        <v>0</v>
      </c>
      <c r="M13" s="71">
        <v>0</v>
      </c>
      <c r="N13" s="71">
        <v>0</v>
      </c>
      <c r="O13" s="71">
        <v>0</v>
      </c>
      <c r="P13" s="71">
        <v>0</v>
      </c>
      <c r="Q13" s="71">
        <v>0</v>
      </c>
      <c r="R13" s="71">
        <v>0</v>
      </c>
      <c r="S13" s="72">
        <f t="shared" si="0"/>
        <v>0</v>
      </c>
      <c r="T13" s="272"/>
      <c r="U13" s="278"/>
      <c r="V13" s="445"/>
    </row>
    <row r="14" spans="1:22" s="14" customFormat="1" ht="35.25" customHeight="1" x14ac:dyDescent="0.25">
      <c r="A14" s="295"/>
      <c r="B14" s="295"/>
      <c r="C14" s="434" t="s">
        <v>226</v>
      </c>
      <c r="D14" s="269" t="s">
        <v>101</v>
      </c>
      <c r="E14" s="269"/>
      <c r="F14" s="49" t="s">
        <v>30</v>
      </c>
      <c r="G14" s="437">
        <v>0</v>
      </c>
      <c r="H14" s="437">
        <v>0</v>
      </c>
      <c r="I14" s="437">
        <v>0</v>
      </c>
      <c r="J14" s="437">
        <v>0</v>
      </c>
      <c r="K14" s="437">
        <v>0</v>
      </c>
      <c r="L14" s="437">
        <v>0</v>
      </c>
      <c r="M14" s="437">
        <v>0</v>
      </c>
      <c r="N14" s="437">
        <v>0.2</v>
      </c>
      <c r="O14" s="437">
        <v>0.2</v>
      </c>
      <c r="P14" s="83">
        <v>0.2</v>
      </c>
      <c r="Q14" s="83">
        <v>0.2</v>
      </c>
      <c r="R14" s="83">
        <v>0.2</v>
      </c>
      <c r="S14" s="72">
        <f t="shared" si="0"/>
        <v>1</v>
      </c>
      <c r="T14" s="272"/>
      <c r="U14" s="274">
        <v>0.02</v>
      </c>
      <c r="V14" s="444" t="s">
        <v>198</v>
      </c>
    </row>
    <row r="15" spans="1:22" s="14" customFormat="1" ht="35.25" customHeight="1" thickBot="1" x14ac:dyDescent="0.3">
      <c r="A15" s="295"/>
      <c r="B15" s="296"/>
      <c r="C15" s="435"/>
      <c r="D15" s="270"/>
      <c r="E15" s="270"/>
      <c r="F15" s="70" t="s">
        <v>31</v>
      </c>
      <c r="G15" s="71">
        <v>0</v>
      </c>
      <c r="H15" s="71">
        <v>0</v>
      </c>
      <c r="I15" s="71">
        <v>0</v>
      </c>
      <c r="J15" s="71">
        <v>0</v>
      </c>
      <c r="K15" s="71">
        <v>0</v>
      </c>
      <c r="L15" s="71">
        <v>0</v>
      </c>
      <c r="M15" s="71">
        <v>0</v>
      </c>
      <c r="N15" s="71">
        <v>0</v>
      </c>
      <c r="O15" s="71">
        <v>0</v>
      </c>
      <c r="P15" s="71">
        <v>0</v>
      </c>
      <c r="Q15" s="71">
        <v>0</v>
      </c>
      <c r="R15" s="71">
        <v>0</v>
      </c>
      <c r="S15" s="72">
        <f t="shared" si="0"/>
        <v>0</v>
      </c>
      <c r="T15" s="273"/>
      <c r="U15" s="275"/>
      <c r="V15" s="445"/>
    </row>
    <row r="16" spans="1:22" s="14" customFormat="1" ht="30.75" customHeight="1" x14ac:dyDescent="0.25">
      <c r="A16" s="295"/>
      <c r="B16" s="319" t="s">
        <v>90</v>
      </c>
      <c r="C16" s="431" t="s">
        <v>227</v>
      </c>
      <c r="D16" s="267" t="s">
        <v>101</v>
      </c>
      <c r="E16" s="267"/>
      <c r="F16" s="32" t="s">
        <v>30</v>
      </c>
      <c r="G16" s="437">
        <v>0.06</v>
      </c>
      <c r="H16" s="437">
        <v>0.06</v>
      </c>
      <c r="I16" s="437">
        <v>0.06</v>
      </c>
      <c r="J16" s="437">
        <v>0.06</v>
      </c>
      <c r="K16" s="437">
        <v>0.06</v>
      </c>
      <c r="L16" s="437">
        <v>0.2</v>
      </c>
      <c r="M16" s="437">
        <v>0.06</v>
      </c>
      <c r="N16" s="437">
        <v>0.06</v>
      </c>
      <c r="O16" s="437">
        <v>0.06</v>
      </c>
      <c r="P16" s="83">
        <v>0.06</v>
      </c>
      <c r="Q16" s="83">
        <v>0.06</v>
      </c>
      <c r="R16" s="83">
        <v>0.2</v>
      </c>
      <c r="S16" s="72">
        <f t="shared" si="0"/>
        <v>1.0000000000000002</v>
      </c>
      <c r="T16" s="271">
        <v>0.05</v>
      </c>
      <c r="U16" s="292">
        <v>0.01</v>
      </c>
      <c r="V16" s="447" t="s">
        <v>173</v>
      </c>
    </row>
    <row r="17" spans="1:22" s="14" customFormat="1" ht="30.75" customHeight="1" thickBot="1" x14ac:dyDescent="0.3">
      <c r="A17" s="295"/>
      <c r="B17" s="320"/>
      <c r="C17" s="436"/>
      <c r="D17" s="293"/>
      <c r="E17" s="293"/>
      <c r="F17" s="33" t="s">
        <v>31</v>
      </c>
      <c r="G17" s="437">
        <v>0.06</v>
      </c>
      <c r="H17" s="437">
        <v>0.06</v>
      </c>
      <c r="I17" s="437">
        <v>0.06</v>
      </c>
      <c r="J17" s="437">
        <v>0</v>
      </c>
      <c r="K17" s="437">
        <v>0</v>
      </c>
      <c r="L17" s="437">
        <v>0</v>
      </c>
      <c r="M17" s="437">
        <v>0</v>
      </c>
      <c r="N17" s="437">
        <v>0</v>
      </c>
      <c r="O17" s="437">
        <v>0</v>
      </c>
      <c r="P17" s="83">
        <v>0</v>
      </c>
      <c r="Q17" s="83">
        <v>0</v>
      </c>
      <c r="R17" s="83">
        <v>0</v>
      </c>
      <c r="S17" s="72">
        <f t="shared" si="0"/>
        <v>0.18</v>
      </c>
      <c r="T17" s="272"/>
      <c r="U17" s="278"/>
      <c r="V17" s="448"/>
    </row>
    <row r="18" spans="1:22" s="14" customFormat="1" ht="30.75" customHeight="1" x14ac:dyDescent="0.25">
      <c r="A18" s="295"/>
      <c r="B18" s="320"/>
      <c r="C18" s="431" t="s">
        <v>228</v>
      </c>
      <c r="D18" s="267" t="s">
        <v>101</v>
      </c>
      <c r="E18" s="267"/>
      <c r="F18" s="32" t="s">
        <v>30</v>
      </c>
      <c r="G18" s="437">
        <v>0</v>
      </c>
      <c r="H18" s="437">
        <v>0</v>
      </c>
      <c r="I18" s="437">
        <v>0.5</v>
      </c>
      <c r="J18" s="437">
        <v>0.3</v>
      </c>
      <c r="K18" s="437">
        <v>0.2</v>
      </c>
      <c r="L18" s="437">
        <v>0</v>
      </c>
      <c r="M18" s="437">
        <v>0</v>
      </c>
      <c r="N18" s="437">
        <v>0</v>
      </c>
      <c r="O18" s="437">
        <v>0</v>
      </c>
      <c r="P18" s="83">
        <v>0</v>
      </c>
      <c r="Q18" s="83">
        <v>0</v>
      </c>
      <c r="R18" s="83">
        <v>0</v>
      </c>
      <c r="S18" s="72">
        <f t="shared" si="0"/>
        <v>1</v>
      </c>
      <c r="T18" s="272"/>
      <c r="U18" s="292">
        <v>0.01</v>
      </c>
      <c r="V18" s="444" t="s">
        <v>174</v>
      </c>
    </row>
    <row r="19" spans="1:22" s="14" customFormat="1" ht="30.75" customHeight="1" thickBot="1" x14ac:dyDescent="0.3">
      <c r="A19" s="295"/>
      <c r="B19" s="320"/>
      <c r="C19" s="436"/>
      <c r="D19" s="293"/>
      <c r="E19" s="293"/>
      <c r="F19" s="33" t="s">
        <v>31</v>
      </c>
      <c r="G19" s="437">
        <v>0</v>
      </c>
      <c r="H19" s="437">
        <v>0</v>
      </c>
      <c r="I19" s="437">
        <v>0.5</v>
      </c>
      <c r="J19" s="437">
        <v>0</v>
      </c>
      <c r="K19" s="437">
        <v>0</v>
      </c>
      <c r="L19" s="437">
        <v>0</v>
      </c>
      <c r="M19" s="437">
        <v>0</v>
      </c>
      <c r="N19" s="437">
        <v>0</v>
      </c>
      <c r="O19" s="437">
        <v>0</v>
      </c>
      <c r="P19" s="83">
        <v>0</v>
      </c>
      <c r="Q19" s="83">
        <v>0</v>
      </c>
      <c r="R19" s="83">
        <v>0</v>
      </c>
      <c r="S19" s="72">
        <f t="shared" si="0"/>
        <v>0.5</v>
      </c>
      <c r="T19" s="272"/>
      <c r="U19" s="278"/>
      <c r="V19" s="449"/>
    </row>
    <row r="20" spans="1:22" s="14" customFormat="1" ht="41.25" customHeight="1" x14ac:dyDescent="0.25">
      <c r="A20" s="295"/>
      <c r="B20" s="320"/>
      <c r="C20" s="431" t="s">
        <v>229</v>
      </c>
      <c r="D20" s="267" t="s">
        <v>101</v>
      </c>
      <c r="E20" s="267"/>
      <c r="F20" s="32" t="s">
        <v>30</v>
      </c>
      <c r="G20" s="437">
        <v>0</v>
      </c>
      <c r="H20" s="437">
        <v>0.05</v>
      </c>
      <c r="I20" s="437">
        <v>0.1</v>
      </c>
      <c r="J20" s="437">
        <v>0.1</v>
      </c>
      <c r="K20" s="437">
        <v>0.1</v>
      </c>
      <c r="L20" s="437">
        <v>0.1</v>
      </c>
      <c r="M20" s="437">
        <v>0.1</v>
      </c>
      <c r="N20" s="437">
        <v>0.1</v>
      </c>
      <c r="O20" s="439">
        <v>0.1</v>
      </c>
      <c r="P20" s="83">
        <v>0.1</v>
      </c>
      <c r="Q20" s="83">
        <v>0.1</v>
      </c>
      <c r="R20" s="83">
        <v>0.05</v>
      </c>
      <c r="S20" s="72">
        <f t="shared" si="0"/>
        <v>0.99999999999999989</v>
      </c>
      <c r="T20" s="272"/>
      <c r="U20" s="292">
        <v>0.01</v>
      </c>
      <c r="V20" s="450" t="s">
        <v>175</v>
      </c>
    </row>
    <row r="21" spans="1:22" s="14" customFormat="1" ht="41.25" customHeight="1" thickBot="1" x14ac:dyDescent="0.3">
      <c r="A21" s="295"/>
      <c r="B21" s="320"/>
      <c r="C21" s="432"/>
      <c r="D21" s="268"/>
      <c r="E21" s="268"/>
      <c r="F21" s="70" t="s">
        <v>31</v>
      </c>
      <c r="G21" s="437">
        <v>0</v>
      </c>
      <c r="H21" s="437">
        <v>0.05</v>
      </c>
      <c r="I21" s="437">
        <v>0.1</v>
      </c>
      <c r="J21" s="437">
        <v>0</v>
      </c>
      <c r="K21" s="437">
        <v>0</v>
      </c>
      <c r="L21" s="437">
        <v>0</v>
      </c>
      <c r="M21" s="437">
        <v>0</v>
      </c>
      <c r="N21" s="437">
        <v>0</v>
      </c>
      <c r="O21" s="437">
        <v>0</v>
      </c>
      <c r="P21" s="83">
        <v>0</v>
      </c>
      <c r="Q21" s="83">
        <v>0</v>
      </c>
      <c r="R21" s="83">
        <v>0</v>
      </c>
      <c r="S21" s="72">
        <f t="shared" si="0"/>
        <v>0.15000000000000002</v>
      </c>
      <c r="T21" s="272"/>
      <c r="U21" s="278"/>
      <c r="V21" s="451"/>
    </row>
    <row r="22" spans="1:22" s="14" customFormat="1" ht="30.75" customHeight="1" x14ac:dyDescent="0.25">
      <c r="A22" s="295"/>
      <c r="B22" s="320"/>
      <c r="C22" s="431" t="s">
        <v>230</v>
      </c>
      <c r="D22" s="267" t="s">
        <v>101</v>
      </c>
      <c r="E22" s="267"/>
      <c r="F22" s="32" t="s">
        <v>30</v>
      </c>
      <c r="G22" s="437">
        <v>0.05</v>
      </c>
      <c r="H22" s="437">
        <v>0.09</v>
      </c>
      <c r="I22" s="437">
        <v>0.09</v>
      </c>
      <c r="J22" s="437">
        <v>0.09</v>
      </c>
      <c r="K22" s="437">
        <v>0.09</v>
      </c>
      <c r="L22" s="437">
        <v>0.09</v>
      </c>
      <c r="M22" s="437">
        <v>0.09</v>
      </c>
      <c r="N22" s="437">
        <v>0.09</v>
      </c>
      <c r="O22" s="438">
        <v>0.09</v>
      </c>
      <c r="P22" s="77">
        <v>0.09</v>
      </c>
      <c r="Q22" s="77">
        <v>0.09</v>
      </c>
      <c r="R22" s="77">
        <v>0.05</v>
      </c>
      <c r="S22" s="72">
        <f t="shared" si="0"/>
        <v>0.99999999999999989</v>
      </c>
      <c r="T22" s="272"/>
      <c r="U22" s="292">
        <v>0.01</v>
      </c>
      <c r="V22" s="450" t="s">
        <v>176</v>
      </c>
    </row>
    <row r="23" spans="1:22" s="14" customFormat="1" ht="30.75" customHeight="1" thickBot="1" x14ac:dyDescent="0.3">
      <c r="A23" s="295"/>
      <c r="B23" s="320"/>
      <c r="C23" s="436"/>
      <c r="D23" s="293"/>
      <c r="E23" s="293"/>
      <c r="F23" s="33" t="s">
        <v>31</v>
      </c>
      <c r="G23" s="437">
        <v>0.05</v>
      </c>
      <c r="H23" s="437">
        <v>0.09</v>
      </c>
      <c r="I23" s="437">
        <v>0.09</v>
      </c>
      <c r="J23" s="437">
        <v>0</v>
      </c>
      <c r="K23" s="437">
        <v>0</v>
      </c>
      <c r="L23" s="437">
        <v>0</v>
      </c>
      <c r="M23" s="437">
        <v>0</v>
      </c>
      <c r="N23" s="437">
        <v>0</v>
      </c>
      <c r="O23" s="437">
        <v>0</v>
      </c>
      <c r="P23" s="83">
        <v>0</v>
      </c>
      <c r="Q23" s="83">
        <v>0</v>
      </c>
      <c r="R23" s="83">
        <v>0</v>
      </c>
      <c r="S23" s="72">
        <f t="shared" si="0"/>
        <v>0.23</v>
      </c>
      <c r="T23" s="272"/>
      <c r="U23" s="278"/>
      <c r="V23" s="451"/>
    </row>
    <row r="24" spans="1:22" s="14" customFormat="1" ht="30.75" customHeight="1" x14ac:dyDescent="0.25">
      <c r="A24" s="295"/>
      <c r="B24" s="320"/>
      <c r="C24" s="431" t="s">
        <v>231</v>
      </c>
      <c r="D24" s="267" t="s">
        <v>101</v>
      </c>
      <c r="E24" s="267"/>
      <c r="F24" s="32" t="s">
        <v>30</v>
      </c>
      <c r="G24" s="437">
        <v>0.05</v>
      </c>
      <c r="H24" s="437">
        <v>0.09</v>
      </c>
      <c r="I24" s="437">
        <v>0.09</v>
      </c>
      <c r="J24" s="437">
        <v>0.09</v>
      </c>
      <c r="K24" s="437">
        <v>0.09</v>
      </c>
      <c r="L24" s="437">
        <v>0.09</v>
      </c>
      <c r="M24" s="437">
        <v>0.09</v>
      </c>
      <c r="N24" s="437">
        <v>0.09</v>
      </c>
      <c r="O24" s="437">
        <v>0.09</v>
      </c>
      <c r="P24" s="83">
        <v>0.09</v>
      </c>
      <c r="Q24" s="83">
        <v>0.09</v>
      </c>
      <c r="R24" s="83">
        <v>0.05</v>
      </c>
      <c r="S24" s="72">
        <f t="shared" si="0"/>
        <v>0.99999999999999989</v>
      </c>
      <c r="T24" s="272"/>
      <c r="U24" s="292">
        <v>0.01</v>
      </c>
      <c r="V24" s="444" t="s">
        <v>177</v>
      </c>
    </row>
    <row r="25" spans="1:22" s="14" customFormat="1" ht="30.75" customHeight="1" thickBot="1" x14ac:dyDescent="0.3">
      <c r="A25" s="295"/>
      <c r="B25" s="321"/>
      <c r="C25" s="436"/>
      <c r="D25" s="293"/>
      <c r="E25" s="293"/>
      <c r="F25" s="33" t="s">
        <v>31</v>
      </c>
      <c r="G25" s="440">
        <v>0.05</v>
      </c>
      <c r="H25" s="440">
        <v>0.09</v>
      </c>
      <c r="I25" s="440">
        <v>0.09</v>
      </c>
      <c r="J25" s="440">
        <v>0</v>
      </c>
      <c r="K25" s="440">
        <v>0</v>
      </c>
      <c r="L25" s="440">
        <v>0</v>
      </c>
      <c r="M25" s="440">
        <v>0</v>
      </c>
      <c r="N25" s="440">
        <v>0</v>
      </c>
      <c r="O25" s="440">
        <v>0</v>
      </c>
      <c r="P25" s="162">
        <v>0</v>
      </c>
      <c r="Q25" s="162">
        <v>0</v>
      </c>
      <c r="R25" s="162">
        <v>0</v>
      </c>
      <c r="S25" s="72">
        <f t="shared" si="0"/>
        <v>0.23</v>
      </c>
      <c r="T25" s="273"/>
      <c r="U25" s="278"/>
      <c r="V25" s="452"/>
    </row>
    <row r="26" spans="1:22" s="14" customFormat="1" ht="30.75" customHeight="1" x14ac:dyDescent="0.25">
      <c r="A26" s="295"/>
      <c r="B26" s="317" t="s">
        <v>92</v>
      </c>
      <c r="C26" s="431" t="s">
        <v>232</v>
      </c>
      <c r="D26" s="267" t="s">
        <v>101</v>
      </c>
      <c r="E26" s="267"/>
      <c r="F26" s="32" t="s">
        <v>30</v>
      </c>
      <c r="G26" s="441">
        <v>0</v>
      </c>
      <c r="H26" s="441">
        <v>0</v>
      </c>
      <c r="I26" s="441">
        <v>0.25</v>
      </c>
      <c r="J26" s="441">
        <v>0</v>
      </c>
      <c r="K26" s="441">
        <v>0.25</v>
      </c>
      <c r="L26" s="441">
        <v>0</v>
      </c>
      <c r="M26" s="441">
        <v>0</v>
      </c>
      <c r="N26" s="441">
        <v>0.25</v>
      </c>
      <c r="O26" s="441">
        <v>0</v>
      </c>
      <c r="P26" s="164">
        <v>0</v>
      </c>
      <c r="Q26" s="164">
        <v>0.25</v>
      </c>
      <c r="R26" s="164">
        <v>0</v>
      </c>
      <c r="S26" s="165">
        <f t="shared" si="0"/>
        <v>1</v>
      </c>
      <c r="T26" s="271">
        <v>0.2</v>
      </c>
      <c r="U26" s="292">
        <v>2.5000000000000001E-2</v>
      </c>
      <c r="V26" s="453" t="s">
        <v>190</v>
      </c>
    </row>
    <row r="27" spans="1:22" s="14" customFormat="1" ht="30.75" customHeight="1" thickBot="1" x14ac:dyDescent="0.3">
      <c r="A27" s="295"/>
      <c r="B27" s="318"/>
      <c r="C27" s="432"/>
      <c r="D27" s="268"/>
      <c r="E27" s="268"/>
      <c r="F27" s="70" t="s">
        <v>31</v>
      </c>
      <c r="G27" s="442">
        <v>0</v>
      </c>
      <c r="H27" s="442">
        <v>0</v>
      </c>
      <c r="I27" s="442">
        <v>0</v>
      </c>
      <c r="J27" s="442">
        <v>0</v>
      </c>
      <c r="K27" s="442">
        <v>0</v>
      </c>
      <c r="L27" s="442">
        <v>0</v>
      </c>
      <c r="M27" s="442">
        <v>0</v>
      </c>
      <c r="N27" s="442">
        <v>0</v>
      </c>
      <c r="O27" s="442">
        <v>0</v>
      </c>
      <c r="P27" s="166">
        <v>0</v>
      </c>
      <c r="Q27" s="166">
        <v>0</v>
      </c>
      <c r="R27" s="166">
        <v>0</v>
      </c>
      <c r="S27" s="167">
        <f t="shared" si="0"/>
        <v>0</v>
      </c>
      <c r="T27" s="272"/>
      <c r="U27" s="278"/>
      <c r="V27" s="454"/>
    </row>
    <row r="28" spans="1:22" s="14" customFormat="1" ht="30.75" customHeight="1" x14ac:dyDescent="0.25">
      <c r="A28" s="295"/>
      <c r="B28" s="318"/>
      <c r="C28" s="433" t="s">
        <v>233</v>
      </c>
      <c r="D28" s="276" t="s">
        <v>101</v>
      </c>
      <c r="E28" s="276"/>
      <c r="F28" s="49" t="s">
        <v>30</v>
      </c>
      <c r="G28" s="437">
        <v>0</v>
      </c>
      <c r="H28" s="437">
        <v>0</v>
      </c>
      <c r="I28" s="437">
        <v>0</v>
      </c>
      <c r="J28" s="437">
        <v>0</v>
      </c>
      <c r="K28" s="437">
        <v>0</v>
      </c>
      <c r="L28" s="437">
        <v>0</v>
      </c>
      <c r="M28" s="437">
        <v>0</v>
      </c>
      <c r="N28" s="437">
        <v>0</v>
      </c>
      <c r="O28" s="437">
        <v>0.3</v>
      </c>
      <c r="P28" s="83">
        <v>0.3</v>
      </c>
      <c r="Q28" s="83">
        <v>0</v>
      </c>
      <c r="R28" s="83">
        <v>0.4</v>
      </c>
      <c r="S28" s="163">
        <f t="shared" si="0"/>
        <v>1</v>
      </c>
      <c r="T28" s="272"/>
      <c r="U28" s="292">
        <v>0.05</v>
      </c>
      <c r="V28" s="455" t="s">
        <v>191</v>
      </c>
    </row>
    <row r="29" spans="1:22" s="14" customFormat="1" ht="30.75" customHeight="1" thickBot="1" x14ac:dyDescent="0.3">
      <c r="A29" s="295"/>
      <c r="B29" s="318"/>
      <c r="C29" s="432"/>
      <c r="D29" s="268"/>
      <c r="E29" s="268"/>
      <c r="F29" s="70" t="s">
        <v>31</v>
      </c>
      <c r="G29" s="437">
        <v>0</v>
      </c>
      <c r="H29" s="437">
        <v>0</v>
      </c>
      <c r="I29" s="437">
        <v>0</v>
      </c>
      <c r="J29" s="437">
        <v>0</v>
      </c>
      <c r="K29" s="437">
        <v>0</v>
      </c>
      <c r="L29" s="437">
        <v>0</v>
      </c>
      <c r="M29" s="437">
        <v>0</v>
      </c>
      <c r="N29" s="437">
        <v>0</v>
      </c>
      <c r="O29" s="437">
        <v>0</v>
      </c>
      <c r="P29" s="83">
        <v>0</v>
      </c>
      <c r="Q29" s="83">
        <v>0</v>
      </c>
      <c r="R29" s="83">
        <v>0</v>
      </c>
      <c r="S29" s="72">
        <f t="shared" si="0"/>
        <v>0</v>
      </c>
      <c r="T29" s="272"/>
      <c r="U29" s="278"/>
      <c r="V29" s="455"/>
    </row>
    <row r="30" spans="1:22" s="14" customFormat="1" ht="30.75" customHeight="1" x14ac:dyDescent="0.25">
      <c r="A30" s="295"/>
      <c r="B30" s="318"/>
      <c r="C30" s="431" t="s">
        <v>234</v>
      </c>
      <c r="D30" s="267" t="s">
        <v>101</v>
      </c>
      <c r="E30" s="267"/>
      <c r="F30" s="32" t="s">
        <v>30</v>
      </c>
      <c r="G30" s="437">
        <v>0</v>
      </c>
      <c r="H30" s="437">
        <v>0</v>
      </c>
      <c r="I30" s="437">
        <v>0</v>
      </c>
      <c r="J30" s="437">
        <v>0.1</v>
      </c>
      <c r="K30" s="437">
        <v>0.1</v>
      </c>
      <c r="L30" s="437">
        <v>0.1</v>
      </c>
      <c r="M30" s="437">
        <v>0.05</v>
      </c>
      <c r="N30" s="437">
        <v>0.1</v>
      </c>
      <c r="O30" s="437">
        <v>0.15</v>
      </c>
      <c r="P30" s="83">
        <v>0.1</v>
      </c>
      <c r="Q30" s="83">
        <v>0.2</v>
      </c>
      <c r="R30" s="83">
        <v>0.1</v>
      </c>
      <c r="S30" s="72">
        <f t="shared" si="0"/>
        <v>1.0000000000000002</v>
      </c>
      <c r="T30" s="272"/>
      <c r="U30" s="265">
        <v>0.05</v>
      </c>
      <c r="V30" s="447" t="s">
        <v>193</v>
      </c>
    </row>
    <row r="31" spans="1:22" s="14" customFormat="1" ht="30.75" customHeight="1" thickBot="1" x14ac:dyDescent="0.3">
      <c r="A31" s="295"/>
      <c r="B31" s="318"/>
      <c r="C31" s="432"/>
      <c r="D31" s="268"/>
      <c r="E31" s="268"/>
      <c r="F31" s="70" t="s">
        <v>31</v>
      </c>
      <c r="G31" s="437">
        <v>0</v>
      </c>
      <c r="H31" s="437">
        <v>0</v>
      </c>
      <c r="I31" s="437">
        <v>0</v>
      </c>
      <c r="J31" s="437">
        <v>0</v>
      </c>
      <c r="K31" s="437">
        <v>0</v>
      </c>
      <c r="L31" s="437">
        <v>0</v>
      </c>
      <c r="M31" s="437">
        <v>0</v>
      </c>
      <c r="N31" s="437">
        <v>0</v>
      </c>
      <c r="O31" s="437">
        <v>0</v>
      </c>
      <c r="P31" s="83">
        <v>0</v>
      </c>
      <c r="Q31" s="83">
        <v>0</v>
      </c>
      <c r="R31" s="83">
        <v>0</v>
      </c>
      <c r="S31" s="72">
        <f t="shared" si="0"/>
        <v>0</v>
      </c>
      <c r="T31" s="272"/>
      <c r="U31" s="266"/>
      <c r="V31" s="448"/>
    </row>
    <row r="32" spans="1:22" s="14" customFormat="1" ht="30.75" customHeight="1" x14ac:dyDescent="0.25">
      <c r="A32" s="295"/>
      <c r="B32" s="318"/>
      <c r="C32" s="431" t="s">
        <v>235</v>
      </c>
      <c r="D32" s="267" t="s">
        <v>101</v>
      </c>
      <c r="E32" s="267"/>
      <c r="F32" s="32" t="s">
        <v>30</v>
      </c>
      <c r="G32" s="437">
        <v>0</v>
      </c>
      <c r="H32" s="437">
        <v>0.05</v>
      </c>
      <c r="I32" s="437">
        <v>0.05</v>
      </c>
      <c r="J32" s="437">
        <v>0.1</v>
      </c>
      <c r="K32" s="437">
        <v>0.3</v>
      </c>
      <c r="L32" s="437">
        <v>0</v>
      </c>
      <c r="M32" s="437">
        <v>0.05</v>
      </c>
      <c r="N32" s="437">
        <v>0.05</v>
      </c>
      <c r="O32" s="437">
        <v>0.05</v>
      </c>
      <c r="P32" s="83">
        <v>0.15</v>
      </c>
      <c r="Q32" s="83">
        <v>0.2</v>
      </c>
      <c r="R32" s="83">
        <v>0</v>
      </c>
      <c r="S32" s="72">
        <f t="shared" si="0"/>
        <v>1.0000000000000002</v>
      </c>
      <c r="T32" s="272"/>
      <c r="U32" s="265">
        <v>0.05</v>
      </c>
      <c r="V32" s="447" t="s">
        <v>187</v>
      </c>
    </row>
    <row r="33" spans="1:22" s="14" customFormat="1" ht="30.75" customHeight="1" thickBot="1" x14ac:dyDescent="0.3">
      <c r="A33" s="295"/>
      <c r="B33" s="318"/>
      <c r="C33" s="432"/>
      <c r="D33" s="268"/>
      <c r="E33" s="268"/>
      <c r="F33" s="70" t="s">
        <v>31</v>
      </c>
      <c r="G33" s="437">
        <v>0</v>
      </c>
      <c r="H33" s="437">
        <v>0.05</v>
      </c>
      <c r="I33" s="437">
        <v>0.05</v>
      </c>
      <c r="J33" s="437">
        <v>0</v>
      </c>
      <c r="K33" s="437">
        <v>0</v>
      </c>
      <c r="L33" s="437">
        <v>0</v>
      </c>
      <c r="M33" s="437">
        <v>0</v>
      </c>
      <c r="N33" s="437">
        <v>0</v>
      </c>
      <c r="O33" s="437">
        <v>0</v>
      </c>
      <c r="P33" s="83">
        <v>0</v>
      </c>
      <c r="Q33" s="83">
        <v>0</v>
      </c>
      <c r="R33" s="83">
        <v>0</v>
      </c>
      <c r="S33" s="72">
        <f t="shared" si="0"/>
        <v>0.1</v>
      </c>
      <c r="T33" s="272"/>
      <c r="U33" s="266"/>
      <c r="V33" s="448"/>
    </row>
    <row r="34" spans="1:22" s="14" customFormat="1" ht="30.75" customHeight="1" x14ac:dyDescent="0.25">
      <c r="A34" s="295"/>
      <c r="B34" s="318"/>
      <c r="C34" s="431" t="s">
        <v>236</v>
      </c>
      <c r="D34" s="267" t="s">
        <v>101</v>
      </c>
      <c r="E34" s="267"/>
      <c r="F34" s="32" t="s">
        <v>30</v>
      </c>
      <c r="G34" s="437">
        <v>0</v>
      </c>
      <c r="H34" s="437">
        <v>0</v>
      </c>
      <c r="I34" s="437">
        <v>0.25</v>
      </c>
      <c r="J34" s="437">
        <v>0</v>
      </c>
      <c r="K34" s="437">
        <v>0</v>
      </c>
      <c r="L34" s="437">
        <v>0.25</v>
      </c>
      <c r="M34" s="437">
        <v>0</v>
      </c>
      <c r="N34" s="437">
        <v>0</v>
      </c>
      <c r="O34" s="437">
        <v>0.25</v>
      </c>
      <c r="P34" s="83">
        <v>0</v>
      </c>
      <c r="Q34" s="83">
        <v>0</v>
      </c>
      <c r="R34" s="83">
        <v>0.25</v>
      </c>
      <c r="S34" s="72">
        <f t="shared" si="0"/>
        <v>1</v>
      </c>
      <c r="T34" s="272"/>
      <c r="U34" s="265">
        <v>2.5000000000000001E-2</v>
      </c>
      <c r="V34" s="447" t="s">
        <v>192</v>
      </c>
    </row>
    <row r="35" spans="1:22" s="14" customFormat="1" ht="30.75" customHeight="1" thickBot="1" x14ac:dyDescent="0.3">
      <c r="A35" s="295"/>
      <c r="B35" s="318"/>
      <c r="C35" s="432"/>
      <c r="D35" s="268"/>
      <c r="E35" s="268"/>
      <c r="F35" s="70" t="s">
        <v>31</v>
      </c>
      <c r="G35" s="437">
        <v>0</v>
      </c>
      <c r="H35" s="437">
        <v>0</v>
      </c>
      <c r="I35" s="437">
        <v>0</v>
      </c>
      <c r="J35" s="437">
        <v>0</v>
      </c>
      <c r="K35" s="437">
        <v>0</v>
      </c>
      <c r="L35" s="437">
        <v>0</v>
      </c>
      <c r="M35" s="437">
        <v>0</v>
      </c>
      <c r="N35" s="437">
        <v>0</v>
      </c>
      <c r="O35" s="437">
        <v>0</v>
      </c>
      <c r="P35" s="83">
        <v>0</v>
      </c>
      <c r="Q35" s="83">
        <v>0</v>
      </c>
      <c r="R35" s="83">
        <v>0</v>
      </c>
      <c r="S35" s="72">
        <f t="shared" si="0"/>
        <v>0</v>
      </c>
      <c r="T35" s="272"/>
      <c r="U35" s="266"/>
      <c r="V35" s="448"/>
    </row>
    <row r="36" spans="1:22" s="14" customFormat="1" ht="25.5" customHeight="1" x14ac:dyDescent="0.25">
      <c r="A36" s="287"/>
      <c r="B36" s="289" t="s">
        <v>172</v>
      </c>
      <c r="C36" s="431" t="s">
        <v>237</v>
      </c>
      <c r="D36" s="267" t="s">
        <v>101</v>
      </c>
      <c r="E36" s="267"/>
      <c r="F36" s="32" t="s">
        <v>30</v>
      </c>
      <c r="G36" s="73">
        <v>0.05</v>
      </c>
      <c r="H36" s="73">
        <v>0.09</v>
      </c>
      <c r="I36" s="73">
        <v>0.09</v>
      </c>
      <c r="J36" s="437">
        <v>0.09</v>
      </c>
      <c r="K36" s="437">
        <v>0.09</v>
      </c>
      <c r="L36" s="437">
        <v>0.09</v>
      </c>
      <c r="M36" s="437">
        <v>0.09</v>
      </c>
      <c r="N36" s="437">
        <v>0.09</v>
      </c>
      <c r="O36" s="437">
        <v>0.09</v>
      </c>
      <c r="P36" s="161">
        <v>0.09</v>
      </c>
      <c r="Q36" s="161">
        <v>0.09</v>
      </c>
      <c r="R36" s="161">
        <v>0.05</v>
      </c>
      <c r="S36" s="72">
        <f t="shared" ref="S36:S63" si="1">SUM(G36:R36)</f>
        <v>0.99999999999999989</v>
      </c>
      <c r="T36" s="272">
        <v>0.2</v>
      </c>
      <c r="U36" s="265">
        <v>0.05</v>
      </c>
      <c r="V36" s="456" t="s">
        <v>188</v>
      </c>
    </row>
    <row r="37" spans="1:22" s="14" customFormat="1" ht="62.25" customHeight="1" thickBot="1" x14ac:dyDescent="0.3">
      <c r="A37" s="287"/>
      <c r="B37" s="290"/>
      <c r="C37" s="432"/>
      <c r="D37" s="268"/>
      <c r="E37" s="268"/>
      <c r="F37" s="70" t="s">
        <v>31</v>
      </c>
      <c r="G37" s="437">
        <v>0.3</v>
      </c>
      <c r="H37" s="437">
        <v>0.3</v>
      </c>
      <c r="I37" s="437">
        <v>0.2</v>
      </c>
      <c r="J37" s="437">
        <v>0</v>
      </c>
      <c r="K37" s="437">
        <v>0</v>
      </c>
      <c r="L37" s="437">
        <v>0</v>
      </c>
      <c r="M37" s="437">
        <v>0</v>
      </c>
      <c r="N37" s="437">
        <v>0</v>
      </c>
      <c r="O37" s="437">
        <v>0</v>
      </c>
      <c r="P37" s="83">
        <v>0</v>
      </c>
      <c r="Q37" s="83">
        <v>0</v>
      </c>
      <c r="R37" s="83">
        <v>0</v>
      </c>
      <c r="S37" s="72">
        <f t="shared" si="1"/>
        <v>0.8</v>
      </c>
      <c r="T37" s="272"/>
      <c r="U37" s="266"/>
      <c r="V37" s="457"/>
    </row>
    <row r="38" spans="1:22" s="14" customFormat="1" ht="30.75" customHeight="1" x14ac:dyDescent="0.25">
      <c r="A38" s="287"/>
      <c r="B38" s="290"/>
      <c r="C38" s="431" t="s">
        <v>238</v>
      </c>
      <c r="D38" s="267" t="s">
        <v>101</v>
      </c>
      <c r="E38" s="267"/>
      <c r="F38" s="32" t="s">
        <v>30</v>
      </c>
      <c r="G38" s="73">
        <v>0.05</v>
      </c>
      <c r="H38" s="73">
        <v>0.09</v>
      </c>
      <c r="I38" s="73">
        <v>0.09</v>
      </c>
      <c r="J38" s="437">
        <v>0.09</v>
      </c>
      <c r="K38" s="437">
        <v>0.09</v>
      </c>
      <c r="L38" s="437">
        <v>0.09</v>
      </c>
      <c r="M38" s="437">
        <v>0.09</v>
      </c>
      <c r="N38" s="437">
        <v>0.09</v>
      </c>
      <c r="O38" s="437">
        <v>0.09</v>
      </c>
      <c r="P38" s="73">
        <v>0.09</v>
      </c>
      <c r="Q38" s="73">
        <v>0.09</v>
      </c>
      <c r="R38" s="73">
        <v>0.05</v>
      </c>
      <c r="S38" s="72">
        <f t="shared" si="1"/>
        <v>0.99999999999999989</v>
      </c>
      <c r="T38" s="272"/>
      <c r="U38" s="265">
        <v>0.05</v>
      </c>
      <c r="V38" s="456" t="s">
        <v>189</v>
      </c>
    </row>
    <row r="39" spans="1:22" s="14" customFormat="1" ht="30.75" customHeight="1" thickBot="1" x14ac:dyDescent="0.3">
      <c r="A39" s="287"/>
      <c r="B39" s="290"/>
      <c r="C39" s="432"/>
      <c r="D39" s="268"/>
      <c r="E39" s="268"/>
      <c r="F39" s="70" t="s">
        <v>31</v>
      </c>
      <c r="G39" s="437">
        <v>0.05</v>
      </c>
      <c r="H39" s="437">
        <v>0.09</v>
      </c>
      <c r="I39" s="437">
        <v>0.09</v>
      </c>
      <c r="J39" s="437">
        <v>0</v>
      </c>
      <c r="K39" s="437">
        <v>0</v>
      </c>
      <c r="L39" s="437">
        <v>0</v>
      </c>
      <c r="M39" s="437">
        <v>0</v>
      </c>
      <c r="N39" s="437">
        <v>0</v>
      </c>
      <c r="O39" s="437">
        <v>0</v>
      </c>
      <c r="P39" s="83">
        <v>0</v>
      </c>
      <c r="Q39" s="83">
        <v>0</v>
      </c>
      <c r="R39" s="83">
        <v>0</v>
      </c>
      <c r="S39" s="72">
        <f t="shared" si="1"/>
        <v>0.23</v>
      </c>
      <c r="T39" s="272"/>
      <c r="U39" s="266"/>
      <c r="V39" s="457"/>
    </row>
    <row r="40" spans="1:22" s="14" customFormat="1" ht="78" customHeight="1" x14ac:dyDescent="0.25">
      <c r="A40" s="287"/>
      <c r="B40" s="290"/>
      <c r="C40" s="431" t="s">
        <v>239</v>
      </c>
      <c r="D40" s="267" t="s">
        <v>101</v>
      </c>
      <c r="E40" s="267"/>
      <c r="F40" s="32" t="s">
        <v>30</v>
      </c>
      <c r="G40" s="73">
        <v>0</v>
      </c>
      <c r="H40" s="73">
        <v>0</v>
      </c>
      <c r="I40" s="73">
        <v>0</v>
      </c>
      <c r="J40" s="437">
        <v>0</v>
      </c>
      <c r="K40" s="437">
        <v>0</v>
      </c>
      <c r="L40" s="437">
        <v>0</v>
      </c>
      <c r="M40" s="437">
        <v>0</v>
      </c>
      <c r="N40" s="437">
        <v>0.3</v>
      </c>
      <c r="O40" s="437">
        <v>0.3</v>
      </c>
      <c r="P40" s="78">
        <v>0.3</v>
      </c>
      <c r="Q40" s="78">
        <v>0.1</v>
      </c>
      <c r="R40" s="78">
        <v>0</v>
      </c>
      <c r="S40" s="72">
        <f t="shared" si="1"/>
        <v>0.99999999999999989</v>
      </c>
      <c r="T40" s="272"/>
      <c r="U40" s="265">
        <v>0.1</v>
      </c>
      <c r="V40" s="455" t="s">
        <v>198</v>
      </c>
    </row>
    <row r="41" spans="1:22" s="14" customFormat="1" ht="78" customHeight="1" thickBot="1" x14ac:dyDescent="0.3">
      <c r="A41" s="288"/>
      <c r="B41" s="291"/>
      <c r="C41" s="432"/>
      <c r="D41" s="268"/>
      <c r="E41" s="268"/>
      <c r="F41" s="70" t="s">
        <v>31</v>
      </c>
      <c r="G41" s="437">
        <v>0</v>
      </c>
      <c r="H41" s="437">
        <v>0</v>
      </c>
      <c r="I41" s="437">
        <v>0</v>
      </c>
      <c r="J41" s="437">
        <v>0</v>
      </c>
      <c r="K41" s="437">
        <v>0</v>
      </c>
      <c r="L41" s="437">
        <v>0</v>
      </c>
      <c r="M41" s="437">
        <v>0</v>
      </c>
      <c r="N41" s="437">
        <v>0</v>
      </c>
      <c r="O41" s="437">
        <v>0</v>
      </c>
      <c r="P41" s="83">
        <v>0</v>
      </c>
      <c r="Q41" s="83">
        <v>0</v>
      </c>
      <c r="R41" s="83">
        <v>0</v>
      </c>
      <c r="S41" s="72">
        <f t="shared" si="1"/>
        <v>0</v>
      </c>
      <c r="T41" s="273"/>
      <c r="U41" s="266"/>
      <c r="V41" s="455"/>
    </row>
    <row r="42" spans="1:22" s="14" customFormat="1" ht="30.75" customHeight="1" thickBot="1" x14ac:dyDescent="0.3">
      <c r="A42" s="281" t="s">
        <v>102</v>
      </c>
      <c r="B42" s="284" t="s">
        <v>94</v>
      </c>
      <c r="C42" s="431" t="s">
        <v>240</v>
      </c>
      <c r="D42" s="267" t="s">
        <v>101</v>
      </c>
      <c r="E42" s="267"/>
      <c r="F42" s="32" t="s">
        <v>30</v>
      </c>
      <c r="G42" s="73">
        <v>0.05</v>
      </c>
      <c r="H42" s="73">
        <v>0.09</v>
      </c>
      <c r="I42" s="73">
        <v>0.09</v>
      </c>
      <c r="J42" s="73">
        <v>0.09</v>
      </c>
      <c r="K42" s="73">
        <v>0.09</v>
      </c>
      <c r="L42" s="73">
        <v>0.09</v>
      </c>
      <c r="M42" s="73">
        <v>0.09</v>
      </c>
      <c r="N42" s="73">
        <v>0.09</v>
      </c>
      <c r="O42" s="73">
        <v>0.09</v>
      </c>
      <c r="P42" s="73">
        <v>0.09</v>
      </c>
      <c r="Q42" s="73">
        <v>0.09</v>
      </c>
      <c r="R42" s="73">
        <v>0.05</v>
      </c>
      <c r="S42" s="72">
        <f t="shared" si="1"/>
        <v>0.99999999999999989</v>
      </c>
      <c r="T42" s="271">
        <v>0.2</v>
      </c>
      <c r="U42" s="265">
        <v>2.5000000000000001E-2</v>
      </c>
      <c r="V42" s="458" t="s">
        <v>204</v>
      </c>
    </row>
    <row r="43" spans="1:22" s="14" customFormat="1" ht="30.75" customHeight="1" thickBot="1" x14ac:dyDescent="0.3">
      <c r="A43" s="282"/>
      <c r="B43" s="285"/>
      <c r="C43" s="432"/>
      <c r="D43" s="268"/>
      <c r="E43" s="268"/>
      <c r="F43" s="70" t="s">
        <v>31</v>
      </c>
      <c r="G43" s="73">
        <v>0.05</v>
      </c>
      <c r="H43" s="73">
        <v>0.09</v>
      </c>
      <c r="I43" s="73">
        <v>0.09</v>
      </c>
      <c r="J43" s="73">
        <v>0</v>
      </c>
      <c r="K43" s="73">
        <v>0</v>
      </c>
      <c r="L43" s="73">
        <v>0</v>
      </c>
      <c r="M43" s="73">
        <v>0</v>
      </c>
      <c r="N43" s="73">
        <v>0</v>
      </c>
      <c r="O43" s="73">
        <v>0</v>
      </c>
      <c r="P43" s="73">
        <v>0</v>
      </c>
      <c r="Q43" s="73">
        <v>0</v>
      </c>
      <c r="R43" s="73">
        <v>0</v>
      </c>
      <c r="S43" s="72">
        <f t="shared" si="1"/>
        <v>0.23</v>
      </c>
      <c r="T43" s="272"/>
      <c r="U43" s="266"/>
      <c r="V43" s="459"/>
    </row>
    <row r="44" spans="1:22" s="14" customFormat="1" ht="30.75" customHeight="1" thickBot="1" x14ac:dyDescent="0.3">
      <c r="A44" s="282"/>
      <c r="B44" s="285"/>
      <c r="C44" s="431" t="s">
        <v>241</v>
      </c>
      <c r="D44" s="267" t="s">
        <v>101</v>
      </c>
      <c r="E44" s="267"/>
      <c r="F44" s="32" t="s">
        <v>30</v>
      </c>
      <c r="G44" s="73">
        <v>0.05</v>
      </c>
      <c r="H44" s="73">
        <v>0.09</v>
      </c>
      <c r="I44" s="73">
        <v>0.09</v>
      </c>
      <c r="J44" s="437">
        <v>0.09</v>
      </c>
      <c r="K44" s="437">
        <v>0.09</v>
      </c>
      <c r="L44" s="437">
        <v>0.09</v>
      </c>
      <c r="M44" s="437">
        <v>0.09</v>
      </c>
      <c r="N44" s="437">
        <v>0.09</v>
      </c>
      <c r="O44" s="437">
        <v>0.09</v>
      </c>
      <c r="P44" s="73">
        <v>0.09</v>
      </c>
      <c r="Q44" s="73">
        <v>0.09</v>
      </c>
      <c r="R44" s="73">
        <v>0.05</v>
      </c>
      <c r="S44" s="72">
        <f t="shared" si="1"/>
        <v>0.99999999999999989</v>
      </c>
      <c r="T44" s="272"/>
      <c r="U44" s="265">
        <v>0.02</v>
      </c>
      <c r="V44" s="458" t="s">
        <v>197</v>
      </c>
    </row>
    <row r="45" spans="1:22" s="14" customFormat="1" ht="30.75" customHeight="1" thickBot="1" x14ac:dyDescent="0.3">
      <c r="A45" s="282"/>
      <c r="B45" s="285"/>
      <c r="C45" s="432"/>
      <c r="D45" s="268"/>
      <c r="E45" s="268"/>
      <c r="F45" s="70" t="s">
        <v>31</v>
      </c>
      <c r="G45" s="73">
        <v>0.05</v>
      </c>
      <c r="H45" s="73">
        <v>0.09</v>
      </c>
      <c r="I45" s="73">
        <v>0.09</v>
      </c>
      <c r="J45" s="437">
        <v>0</v>
      </c>
      <c r="K45" s="437">
        <v>0</v>
      </c>
      <c r="L45" s="437">
        <v>0</v>
      </c>
      <c r="M45" s="437">
        <v>0</v>
      </c>
      <c r="N45" s="437">
        <v>0</v>
      </c>
      <c r="O45" s="437">
        <v>0</v>
      </c>
      <c r="P45" s="73">
        <v>0</v>
      </c>
      <c r="Q45" s="73">
        <v>0</v>
      </c>
      <c r="R45" s="73">
        <v>0</v>
      </c>
      <c r="S45" s="72">
        <f t="shared" si="1"/>
        <v>0.23</v>
      </c>
      <c r="T45" s="272"/>
      <c r="U45" s="266"/>
      <c r="V45" s="459"/>
    </row>
    <row r="46" spans="1:22" s="14" customFormat="1" ht="30.75" customHeight="1" x14ac:dyDescent="0.25">
      <c r="A46" s="282"/>
      <c r="B46" s="285"/>
      <c r="C46" s="431" t="s">
        <v>242</v>
      </c>
      <c r="D46" s="267" t="s">
        <v>101</v>
      </c>
      <c r="E46" s="267"/>
      <c r="F46" s="32" t="s">
        <v>30</v>
      </c>
      <c r="G46" s="73">
        <v>0.05</v>
      </c>
      <c r="H46" s="73">
        <v>0.09</v>
      </c>
      <c r="I46" s="73">
        <v>0.09</v>
      </c>
      <c r="J46" s="437">
        <v>0.09</v>
      </c>
      <c r="K46" s="437">
        <v>0.09</v>
      </c>
      <c r="L46" s="437">
        <v>0.09</v>
      </c>
      <c r="M46" s="437">
        <v>0.09</v>
      </c>
      <c r="N46" s="437">
        <v>0.09</v>
      </c>
      <c r="O46" s="437">
        <v>0.09</v>
      </c>
      <c r="P46" s="73">
        <v>0.09</v>
      </c>
      <c r="Q46" s="73">
        <v>0.09</v>
      </c>
      <c r="R46" s="73">
        <v>0.05</v>
      </c>
      <c r="S46" s="72">
        <f t="shared" si="1"/>
        <v>0.99999999999999989</v>
      </c>
      <c r="T46" s="272"/>
      <c r="U46" s="265">
        <v>0.02</v>
      </c>
      <c r="V46" s="458" t="s">
        <v>178</v>
      </c>
    </row>
    <row r="47" spans="1:22" s="14" customFormat="1" ht="30.75" customHeight="1" thickBot="1" x14ac:dyDescent="0.3">
      <c r="A47" s="282"/>
      <c r="B47" s="285"/>
      <c r="C47" s="432"/>
      <c r="D47" s="268"/>
      <c r="E47" s="268"/>
      <c r="F47" s="70" t="s">
        <v>31</v>
      </c>
      <c r="G47" s="437">
        <v>0</v>
      </c>
      <c r="H47" s="437">
        <v>0</v>
      </c>
      <c r="I47" s="437">
        <v>0</v>
      </c>
      <c r="J47" s="437">
        <v>0</v>
      </c>
      <c r="K47" s="437">
        <v>0</v>
      </c>
      <c r="L47" s="437">
        <v>0</v>
      </c>
      <c r="M47" s="437">
        <v>0</v>
      </c>
      <c r="N47" s="437">
        <v>0</v>
      </c>
      <c r="O47" s="437">
        <v>0</v>
      </c>
      <c r="P47" s="83">
        <v>0</v>
      </c>
      <c r="Q47" s="83">
        <v>0</v>
      </c>
      <c r="R47" s="83">
        <v>0</v>
      </c>
      <c r="S47" s="72">
        <f t="shared" si="1"/>
        <v>0</v>
      </c>
      <c r="T47" s="272"/>
      <c r="U47" s="266"/>
      <c r="V47" s="459"/>
    </row>
    <row r="48" spans="1:22" s="14" customFormat="1" ht="30.75" customHeight="1" x14ac:dyDescent="0.25">
      <c r="A48" s="282"/>
      <c r="B48" s="285"/>
      <c r="C48" s="431" t="s">
        <v>243</v>
      </c>
      <c r="D48" s="267" t="s">
        <v>101</v>
      </c>
      <c r="E48" s="267"/>
      <c r="F48" s="32" t="s">
        <v>30</v>
      </c>
      <c r="G48" s="73">
        <v>0.05</v>
      </c>
      <c r="H48" s="73">
        <v>0.09</v>
      </c>
      <c r="I48" s="73">
        <v>0.09</v>
      </c>
      <c r="J48" s="437">
        <v>0.09</v>
      </c>
      <c r="K48" s="437">
        <v>0.09</v>
      </c>
      <c r="L48" s="437">
        <v>0.09</v>
      </c>
      <c r="M48" s="437">
        <v>0.09</v>
      </c>
      <c r="N48" s="437">
        <v>0.09</v>
      </c>
      <c r="O48" s="437">
        <v>0.09</v>
      </c>
      <c r="P48" s="73">
        <v>0.09</v>
      </c>
      <c r="Q48" s="73">
        <v>0.09</v>
      </c>
      <c r="R48" s="73">
        <v>0.05</v>
      </c>
      <c r="S48" s="72">
        <f t="shared" si="1"/>
        <v>0.99999999999999989</v>
      </c>
      <c r="T48" s="272"/>
      <c r="U48" s="265">
        <v>2.5000000000000001E-2</v>
      </c>
      <c r="V48" s="458" t="s">
        <v>179</v>
      </c>
    </row>
    <row r="49" spans="1:22" s="14" customFormat="1" ht="30.75" customHeight="1" thickBot="1" x14ac:dyDescent="0.3">
      <c r="A49" s="282"/>
      <c r="B49" s="285"/>
      <c r="C49" s="432"/>
      <c r="D49" s="268"/>
      <c r="E49" s="268"/>
      <c r="F49" s="70" t="s">
        <v>31</v>
      </c>
      <c r="G49" s="437">
        <v>0.05</v>
      </c>
      <c r="H49" s="437">
        <v>0.09</v>
      </c>
      <c r="I49" s="437">
        <v>0.09</v>
      </c>
      <c r="J49" s="437">
        <v>0</v>
      </c>
      <c r="K49" s="437">
        <v>0</v>
      </c>
      <c r="L49" s="437">
        <v>0</v>
      </c>
      <c r="M49" s="437">
        <v>0</v>
      </c>
      <c r="N49" s="437">
        <v>0</v>
      </c>
      <c r="O49" s="437">
        <v>0</v>
      </c>
      <c r="P49" s="83">
        <v>0</v>
      </c>
      <c r="Q49" s="83">
        <v>0</v>
      </c>
      <c r="R49" s="83">
        <v>0</v>
      </c>
      <c r="S49" s="72">
        <f t="shared" si="1"/>
        <v>0.23</v>
      </c>
      <c r="T49" s="272"/>
      <c r="U49" s="266"/>
      <c r="V49" s="459"/>
    </row>
    <row r="50" spans="1:22" s="14" customFormat="1" ht="30.75" customHeight="1" x14ac:dyDescent="0.25">
      <c r="A50" s="282"/>
      <c r="B50" s="285"/>
      <c r="C50" s="431" t="s">
        <v>244</v>
      </c>
      <c r="D50" s="267" t="s">
        <v>101</v>
      </c>
      <c r="E50" s="267"/>
      <c r="F50" s="32" t="s">
        <v>30</v>
      </c>
      <c r="G50" s="73">
        <v>0.05</v>
      </c>
      <c r="H50" s="73">
        <v>0.09</v>
      </c>
      <c r="I50" s="73">
        <v>0.09</v>
      </c>
      <c r="J50" s="437">
        <v>0.09</v>
      </c>
      <c r="K50" s="437">
        <v>0.09</v>
      </c>
      <c r="L50" s="437">
        <v>0.09</v>
      </c>
      <c r="M50" s="437">
        <v>0.09</v>
      </c>
      <c r="N50" s="437">
        <v>0.09</v>
      </c>
      <c r="O50" s="437">
        <v>0.09</v>
      </c>
      <c r="P50" s="73">
        <v>0.09</v>
      </c>
      <c r="Q50" s="73">
        <v>0.09</v>
      </c>
      <c r="R50" s="73">
        <v>0.05</v>
      </c>
      <c r="S50" s="72">
        <f t="shared" si="1"/>
        <v>0.99999999999999989</v>
      </c>
      <c r="T50" s="272"/>
      <c r="U50" s="265">
        <v>0.03</v>
      </c>
      <c r="V50" s="458" t="s">
        <v>205</v>
      </c>
    </row>
    <row r="51" spans="1:22" s="14" customFormat="1" ht="30.75" customHeight="1" thickBot="1" x14ac:dyDescent="0.3">
      <c r="A51" s="282"/>
      <c r="B51" s="285"/>
      <c r="C51" s="432"/>
      <c r="D51" s="268"/>
      <c r="E51" s="268"/>
      <c r="F51" s="70" t="s">
        <v>31</v>
      </c>
      <c r="G51" s="437">
        <v>0.05</v>
      </c>
      <c r="H51" s="437">
        <v>0.09</v>
      </c>
      <c r="I51" s="437">
        <v>0.09</v>
      </c>
      <c r="J51" s="437">
        <v>0</v>
      </c>
      <c r="K51" s="437">
        <v>0</v>
      </c>
      <c r="L51" s="437">
        <v>0</v>
      </c>
      <c r="M51" s="437">
        <v>0</v>
      </c>
      <c r="N51" s="437">
        <v>0</v>
      </c>
      <c r="O51" s="437">
        <v>0</v>
      </c>
      <c r="P51" s="83">
        <v>0</v>
      </c>
      <c r="Q51" s="83">
        <v>0</v>
      </c>
      <c r="R51" s="83">
        <v>0</v>
      </c>
      <c r="S51" s="72">
        <f t="shared" si="1"/>
        <v>0.23</v>
      </c>
      <c r="T51" s="272"/>
      <c r="U51" s="266"/>
      <c r="V51" s="460"/>
    </row>
    <row r="52" spans="1:22" s="14" customFormat="1" ht="30.75" customHeight="1" x14ac:dyDescent="0.25">
      <c r="A52" s="282"/>
      <c r="B52" s="285"/>
      <c r="C52" s="431" t="s">
        <v>245</v>
      </c>
      <c r="D52" s="267" t="s">
        <v>101</v>
      </c>
      <c r="E52" s="267"/>
      <c r="F52" s="32" t="s">
        <v>30</v>
      </c>
      <c r="G52" s="73">
        <v>0.05</v>
      </c>
      <c r="H52" s="73">
        <v>0.09</v>
      </c>
      <c r="I52" s="73">
        <v>0.09</v>
      </c>
      <c r="J52" s="437">
        <v>0.09</v>
      </c>
      <c r="K52" s="437">
        <v>0.09</v>
      </c>
      <c r="L52" s="437">
        <v>0.09</v>
      </c>
      <c r="M52" s="437">
        <v>0.09</v>
      </c>
      <c r="N52" s="437">
        <v>0.09</v>
      </c>
      <c r="O52" s="437">
        <v>0.09</v>
      </c>
      <c r="P52" s="73">
        <v>0.09</v>
      </c>
      <c r="Q52" s="73">
        <v>0.09</v>
      </c>
      <c r="R52" s="73">
        <v>0.05</v>
      </c>
      <c r="S52" s="72">
        <f t="shared" si="1"/>
        <v>0.99999999999999989</v>
      </c>
      <c r="T52" s="272"/>
      <c r="U52" s="265">
        <v>0.02</v>
      </c>
      <c r="V52" s="458" t="s">
        <v>203</v>
      </c>
    </row>
    <row r="53" spans="1:22" s="14" customFormat="1" ht="30.75" customHeight="1" thickBot="1" x14ac:dyDescent="0.3">
      <c r="A53" s="282"/>
      <c r="B53" s="285"/>
      <c r="C53" s="432"/>
      <c r="D53" s="268"/>
      <c r="E53" s="268"/>
      <c r="F53" s="70" t="s">
        <v>31</v>
      </c>
      <c r="G53" s="437">
        <v>0.05</v>
      </c>
      <c r="H53" s="437">
        <v>0.09</v>
      </c>
      <c r="I53" s="437">
        <v>0.09</v>
      </c>
      <c r="J53" s="437">
        <v>0</v>
      </c>
      <c r="K53" s="437">
        <v>0</v>
      </c>
      <c r="L53" s="437">
        <v>0</v>
      </c>
      <c r="M53" s="437">
        <v>0</v>
      </c>
      <c r="N53" s="437">
        <v>0</v>
      </c>
      <c r="O53" s="437">
        <v>0</v>
      </c>
      <c r="P53" s="83">
        <v>0</v>
      </c>
      <c r="Q53" s="83">
        <v>0</v>
      </c>
      <c r="R53" s="83">
        <v>0</v>
      </c>
      <c r="S53" s="72">
        <f t="shared" si="1"/>
        <v>0.23</v>
      </c>
      <c r="T53" s="272"/>
      <c r="U53" s="266"/>
      <c r="V53" s="461"/>
    </row>
    <row r="54" spans="1:22" s="14" customFormat="1" ht="30.75" customHeight="1" x14ac:dyDescent="0.25">
      <c r="A54" s="282"/>
      <c r="B54" s="285"/>
      <c r="C54" s="431" t="s">
        <v>246</v>
      </c>
      <c r="D54" s="267" t="s">
        <v>101</v>
      </c>
      <c r="E54" s="267"/>
      <c r="F54" s="32" t="s">
        <v>30</v>
      </c>
      <c r="G54" s="73">
        <v>0.05</v>
      </c>
      <c r="H54" s="73">
        <v>0.09</v>
      </c>
      <c r="I54" s="73">
        <v>0.09</v>
      </c>
      <c r="J54" s="437">
        <v>0.09</v>
      </c>
      <c r="K54" s="437">
        <v>0.09</v>
      </c>
      <c r="L54" s="437">
        <v>0.09</v>
      </c>
      <c r="M54" s="437">
        <v>0.09</v>
      </c>
      <c r="N54" s="437">
        <v>0.09</v>
      </c>
      <c r="O54" s="437">
        <v>0.09</v>
      </c>
      <c r="P54" s="73">
        <v>0.09</v>
      </c>
      <c r="Q54" s="73">
        <v>0.09</v>
      </c>
      <c r="R54" s="73">
        <v>0.05</v>
      </c>
      <c r="S54" s="72">
        <f t="shared" si="1"/>
        <v>0.99999999999999989</v>
      </c>
      <c r="T54" s="272"/>
      <c r="U54" s="265">
        <v>2.5000000000000001E-2</v>
      </c>
      <c r="V54" s="458" t="s">
        <v>180</v>
      </c>
    </row>
    <row r="55" spans="1:22" s="14" customFormat="1" ht="30.75" customHeight="1" thickBot="1" x14ac:dyDescent="0.3">
      <c r="A55" s="282"/>
      <c r="B55" s="285"/>
      <c r="C55" s="432"/>
      <c r="D55" s="268"/>
      <c r="E55" s="268"/>
      <c r="F55" s="70" t="s">
        <v>31</v>
      </c>
      <c r="G55" s="437">
        <v>0.05</v>
      </c>
      <c r="H55" s="437">
        <v>0.09</v>
      </c>
      <c r="I55" s="437">
        <v>0.09</v>
      </c>
      <c r="J55" s="437">
        <v>0</v>
      </c>
      <c r="K55" s="437">
        <v>0</v>
      </c>
      <c r="L55" s="437">
        <v>0</v>
      </c>
      <c r="M55" s="437">
        <v>0</v>
      </c>
      <c r="N55" s="437">
        <v>0</v>
      </c>
      <c r="O55" s="437">
        <v>0</v>
      </c>
      <c r="P55" s="83">
        <v>0</v>
      </c>
      <c r="Q55" s="83">
        <v>0</v>
      </c>
      <c r="R55" s="83">
        <v>0</v>
      </c>
      <c r="S55" s="72">
        <f t="shared" si="1"/>
        <v>0.23</v>
      </c>
      <c r="T55" s="272"/>
      <c r="U55" s="266"/>
      <c r="V55" s="460"/>
    </row>
    <row r="56" spans="1:22" s="14" customFormat="1" ht="30.75" customHeight="1" x14ac:dyDescent="0.25">
      <c r="A56" s="282"/>
      <c r="B56" s="285"/>
      <c r="C56" s="431" t="s">
        <v>247</v>
      </c>
      <c r="D56" s="267" t="s">
        <v>101</v>
      </c>
      <c r="E56" s="267"/>
      <c r="F56" s="32" t="s">
        <v>30</v>
      </c>
      <c r="G56" s="73">
        <v>0.05</v>
      </c>
      <c r="H56" s="73">
        <v>0.09</v>
      </c>
      <c r="I56" s="73">
        <v>0.09</v>
      </c>
      <c r="J56" s="437">
        <v>0.09</v>
      </c>
      <c r="K56" s="437">
        <v>0.09</v>
      </c>
      <c r="L56" s="437">
        <v>0.09</v>
      </c>
      <c r="M56" s="437">
        <v>0.09</v>
      </c>
      <c r="N56" s="437">
        <v>0.09</v>
      </c>
      <c r="O56" s="437">
        <v>0.09</v>
      </c>
      <c r="P56" s="73">
        <v>0.09</v>
      </c>
      <c r="Q56" s="73">
        <v>0.09</v>
      </c>
      <c r="R56" s="73">
        <v>0.05</v>
      </c>
      <c r="S56" s="72">
        <f t="shared" si="1"/>
        <v>0.99999999999999989</v>
      </c>
      <c r="T56" s="272"/>
      <c r="U56" s="265">
        <v>0.02</v>
      </c>
      <c r="V56" s="458" t="s">
        <v>181</v>
      </c>
    </row>
    <row r="57" spans="1:22" s="14" customFormat="1" ht="30.75" customHeight="1" thickBot="1" x14ac:dyDescent="0.3">
      <c r="A57" s="282"/>
      <c r="B57" s="285"/>
      <c r="C57" s="432"/>
      <c r="D57" s="268"/>
      <c r="E57" s="268"/>
      <c r="F57" s="70" t="s">
        <v>31</v>
      </c>
      <c r="G57" s="437">
        <v>0.05</v>
      </c>
      <c r="H57" s="437">
        <v>0.09</v>
      </c>
      <c r="I57" s="437">
        <v>0.09</v>
      </c>
      <c r="J57" s="437">
        <v>0</v>
      </c>
      <c r="K57" s="437">
        <v>0</v>
      </c>
      <c r="L57" s="437">
        <v>0</v>
      </c>
      <c r="M57" s="437">
        <v>0</v>
      </c>
      <c r="N57" s="437">
        <v>0</v>
      </c>
      <c r="O57" s="437">
        <v>0</v>
      </c>
      <c r="P57" s="83">
        <v>0</v>
      </c>
      <c r="Q57" s="83">
        <v>0</v>
      </c>
      <c r="R57" s="83">
        <v>0</v>
      </c>
      <c r="S57" s="72">
        <f t="shared" si="1"/>
        <v>0.23</v>
      </c>
      <c r="T57" s="272"/>
      <c r="U57" s="266"/>
      <c r="V57" s="459"/>
    </row>
    <row r="58" spans="1:22" s="14" customFormat="1" ht="30.75" customHeight="1" x14ac:dyDescent="0.25">
      <c r="A58" s="282"/>
      <c r="B58" s="285"/>
      <c r="C58" s="431" t="s">
        <v>248</v>
      </c>
      <c r="D58" s="267" t="s">
        <v>101</v>
      </c>
      <c r="E58" s="267"/>
      <c r="F58" s="32" t="s">
        <v>30</v>
      </c>
      <c r="G58" s="73">
        <v>0.05</v>
      </c>
      <c r="H58" s="73">
        <v>0.09</v>
      </c>
      <c r="I58" s="73">
        <v>0.09</v>
      </c>
      <c r="J58" s="437">
        <v>0.09</v>
      </c>
      <c r="K58" s="437">
        <v>0.09</v>
      </c>
      <c r="L58" s="437">
        <v>0.09</v>
      </c>
      <c r="M58" s="437">
        <v>0.09</v>
      </c>
      <c r="N58" s="437">
        <v>0.09</v>
      </c>
      <c r="O58" s="437">
        <v>0.09</v>
      </c>
      <c r="P58" s="73">
        <v>0.09</v>
      </c>
      <c r="Q58" s="73">
        <v>0.09</v>
      </c>
      <c r="R58" s="73">
        <v>0.05</v>
      </c>
      <c r="S58" s="72">
        <f t="shared" si="1"/>
        <v>0.99999999999999989</v>
      </c>
      <c r="T58" s="272"/>
      <c r="U58" s="265">
        <v>1.4999999999999999E-2</v>
      </c>
      <c r="V58" s="462" t="s">
        <v>206</v>
      </c>
    </row>
    <row r="59" spans="1:22" s="14" customFormat="1" ht="57" customHeight="1" thickBot="1" x14ac:dyDescent="0.3">
      <c r="A59" s="282"/>
      <c r="B59" s="286"/>
      <c r="C59" s="432"/>
      <c r="D59" s="268"/>
      <c r="E59" s="268"/>
      <c r="F59" s="70" t="s">
        <v>31</v>
      </c>
      <c r="G59" s="437">
        <v>0.05</v>
      </c>
      <c r="H59" s="437">
        <v>0.09</v>
      </c>
      <c r="I59" s="437">
        <v>0.09</v>
      </c>
      <c r="J59" s="437">
        <v>0</v>
      </c>
      <c r="K59" s="437">
        <v>0</v>
      </c>
      <c r="L59" s="437">
        <v>0</v>
      </c>
      <c r="M59" s="437">
        <v>0</v>
      </c>
      <c r="N59" s="437">
        <v>0</v>
      </c>
      <c r="O59" s="437">
        <v>0</v>
      </c>
      <c r="P59" s="83">
        <v>0</v>
      </c>
      <c r="Q59" s="83">
        <v>0</v>
      </c>
      <c r="R59" s="83">
        <v>0</v>
      </c>
      <c r="S59" s="72">
        <f t="shared" si="1"/>
        <v>0.23</v>
      </c>
      <c r="T59" s="273"/>
      <c r="U59" s="266"/>
      <c r="V59" s="463"/>
    </row>
    <row r="60" spans="1:22" s="14" customFormat="1" ht="30.75" customHeight="1" x14ac:dyDescent="0.25">
      <c r="A60" s="282"/>
      <c r="B60" s="284" t="s">
        <v>95</v>
      </c>
      <c r="C60" s="431" t="s">
        <v>249</v>
      </c>
      <c r="D60" s="267" t="s">
        <v>101</v>
      </c>
      <c r="E60" s="267"/>
      <c r="F60" s="32" t="s">
        <v>30</v>
      </c>
      <c r="G60" s="73">
        <v>0.05</v>
      </c>
      <c r="H60" s="73">
        <v>0.09</v>
      </c>
      <c r="I60" s="73">
        <v>0.09</v>
      </c>
      <c r="J60" s="437">
        <v>0.09</v>
      </c>
      <c r="K60" s="437">
        <v>0.09</v>
      </c>
      <c r="L60" s="437">
        <v>0.09</v>
      </c>
      <c r="M60" s="437">
        <v>0.09</v>
      </c>
      <c r="N60" s="437">
        <v>0.09</v>
      </c>
      <c r="O60" s="437">
        <v>0.09</v>
      </c>
      <c r="P60" s="73">
        <v>0.09</v>
      </c>
      <c r="Q60" s="73">
        <v>0.09</v>
      </c>
      <c r="R60" s="73">
        <v>0.05</v>
      </c>
      <c r="S60" s="72">
        <f t="shared" si="1"/>
        <v>0.99999999999999989</v>
      </c>
      <c r="T60" s="271">
        <v>0.15</v>
      </c>
      <c r="U60" s="265">
        <v>0.06</v>
      </c>
      <c r="V60" s="464" t="s">
        <v>221</v>
      </c>
    </row>
    <row r="61" spans="1:22" s="14" customFormat="1" ht="93.75" customHeight="1" thickBot="1" x14ac:dyDescent="0.3">
      <c r="A61" s="282"/>
      <c r="B61" s="285"/>
      <c r="C61" s="432"/>
      <c r="D61" s="268"/>
      <c r="E61" s="268"/>
      <c r="F61" s="70" t="s">
        <v>31</v>
      </c>
      <c r="G61" s="437">
        <v>0.05</v>
      </c>
      <c r="H61" s="437">
        <v>0.09</v>
      </c>
      <c r="I61" s="437">
        <v>0.09</v>
      </c>
      <c r="J61" s="437">
        <v>0</v>
      </c>
      <c r="K61" s="437">
        <v>0</v>
      </c>
      <c r="L61" s="437">
        <v>0</v>
      </c>
      <c r="M61" s="437">
        <v>0</v>
      </c>
      <c r="N61" s="437">
        <v>0</v>
      </c>
      <c r="O61" s="437">
        <v>0</v>
      </c>
      <c r="P61" s="83">
        <v>0</v>
      </c>
      <c r="Q61" s="83">
        <v>0</v>
      </c>
      <c r="R61" s="83">
        <v>0</v>
      </c>
      <c r="S61" s="72">
        <f t="shared" si="1"/>
        <v>0.23</v>
      </c>
      <c r="T61" s="272"/>
      <c r="U61" s="266"/>
      <c r="V61" s="465"/>
    </row>
    <row r="62" spans="1:22" s="14" customFormat="1" ht="30.75" customHeight="1" thickBot="1" x14ac:dyDescent="0.3">
      <c r="A62" s="282"/>
      <c r="B62" s="285"/>
      <c r="C62" s="431" t="s">
        <v>250</v>
      </c>
      <c r="D62" s="267" t="s">
        <v>101</v>
      </c>
      <c r="E62" s="267"/>
      <c r="F62" s="32" t="s">
        <v>30</v>
      </c>
      <c r="G62" s="73">
        <v>0.05</v>
      </c>
      <c r="H62" s="73">
        <v>0.09</v>
      </c>
      <c r="I62" s="73">
        <v>0.09</v>
      </c>
      <c r="J62" s="437">
        <v>0.09</v>
      </c>
      <c r="K62" s="437">
        <v>0.09</v>
      </c>
      <c r="L62" s="437">
        <v>0.09</v>
      </c>
      <c r="M62" s="437">
        <v>0.09</v>
      </c>
      <c r="N62" s="437">
        <v>0.09</v>
      </c>
      <c r="O62" s="437">
        <v>0.09</v>
      </c>
      <c r="P62" s="73">
        <v>0.09</v>
      </c>
      <c r="Q62" s="73">
        <v>0.09</v>
      </c>
      <c r="R62" s="73">
        <v>0.05</v>
      </c>
      <c r="S62" s="72">
        <f t="shared" si="1"/>
        <v>0.99999999999999989</v>
      </c>
      <c r="T62" s="272"/>
      <c r="U62" s="265">
        <v>0.05</v>
      </c>
      <c r="V62" s="465"/>
    </row>
    <row r="63" spans="1:22" s="14" customFormat="1" ht="75" customHeight="1" thickBot="1" x14ac:dyDescent="0.3">
      <c r="A63" s="282"/>
      <c r="B63" s="285"/>
      <c r="C63" s="432"/>
      <c r="D63" s="268"/>
      <c r="E63" s="268"/>
      <c r="F63" s="70" t="s">
        <v>31</v>
      </c>
      <c r="G63" s="73">
        <v>0.05</v>
      </c>
      <c r="H63" s="73">
        <v>0.09</v>
      </c>
      <c r="I63" s="73">
        <v>0.09</v>
      </c>
      <c r="J63" s="71">
        <v>0</v>
      </c>
      <c r="K63" s="71">
        <v>0</v>
      </c>
      <c r="L63" s="71">
        <v>0</v>
      </c>
      <c r="M63" s="443">
        <v>0</v>
      </c>
      <c r="N63" s="443">
        <v>0</v>
      </c>
      <c r="O63" s="443">
        <v>0</v>
      </c>
      <c r="P63" s="73">
        <v>0</v>
      </c>
      <c r="Q63" s="73">
        <v>0</v>
      </c>
      <c r="R63" s="73">
        <v>0</v>
      </c>
      <c r="S63" s="72">
        <f t="shared" si="1"/>
        <v>0.23</v>
      </c>
      <c r="T63" s="272"/>
      <c r="U63" s="266"/>
      <c r="V63" s="466"/>
    </row>
    <row r="64" spans="1:22" s="14" customFormat="1" ht="30.75" customHeight="1" thickBot="1" x14ac:dyDescent="0.3">
      <c r="A64" s="282"/>
      <c r="B64" s="285"/>
      <c r="C64" s="431" t="s">
        <v>251</v>
      </c>
      <c r="D64" s="267" t="s">
        <v>101</v>
      </c>
      <c r="E64" s="267"/>
      <c r="F64" s="32" t="s">
        <v>30</v>
      </c>
      <c r="G64" s="73">
        <v>0.05</v>
      </c>
      <c r="H64" s="73">
        <v>0.09</v>
      </c>
      <c r="I64" s="73">
        <v>0.09</v>
      </c>
      <c r="J64" s="437">
        <v>0.09</v>
      </c>
      <c r="K64" s="437">
        <v>0.09</v>
      </c>
      <c r="L64" s="437">
        <v>0.09</v>
      </c>
      <c r="M64" s="437">
        <v>0.09</v>
      </c>
      <c r="N64" s="437">
        <v>0.09</v>
      </c>
      <c r="O64" s="437">
        <v>0.09</v>
      </c>
      <c r="P64" s="73">
        <v>0.09</v>
      </c>
      <c r="Q64" s="73">
        <v>0.09</v>
      </c>
      <c r="R64" s="73">
        <v>0.05</v>
      </c>
      <c r="S64" s="72">
        <f>SUM(G64:R64)</f>
        <v>0.99999999999999989</v>
      </c>
      <c r="T64" s="272"/>
      <c r="U64" s="265">
        <v>0.04</v>
      </c>
      <c r="V64" s="467" t="s">
        <v>182</v>
      </c>
    </row>
    <row r="65" spans="1:60" s="14" customFormat="1" ht="87" customHeight="1" thickBot="1" x14ac:dyDescent="0.3">
      <c r="A65" s="283"/>
      <c r="B65" s="286"/>
      <c r="C65" s="432"/>
      <c r="D65" s="268"/>
      <c r="E65" s="268"/>
      <c r="F65" s="70" t="s">
        <v>31</v>
      </c>
      <c r="G65" s="73">
        <v>0.05</v>
      </c>
      <c r="H65" s="73">
        <v>0.09</v>
      </c>
      <c r="I65" s="73">
        <v>0.09</v>
      </c>
      <c r="J65" s="71">
        <v>0</v>
      </c>
      <c r="K65" s="71">
        <v>0</v>
      </c>
      <c r="L65" s="71">
        <v>0</v>
      </c>
      <c r="M65" s="443">
        <v>0</v>
      </c>
      <c r="N65" s="443">
        <v>0</v>
      </c>
      <c r="O65" s="443">
        <v>0</v>
      </c>
      <c r="P65" s="73">
        <v>0</v>
      </c>
      <c r="Q65" s="73">
        <v>0</v>
      </c>
      <c r="R65" s="73">
        <v>0</v>
      </c>
      <c r="S65" s="72">
        <f>SUM(G65:R65)</f>
        <v>0.23</v>
      </c>
      <c r="T65" s="273"/>
      <c r="U65" s="266"/>
      <c r="V65" s="468"/>
    </row>
    <row r="66" spans="1:60" s="16" customFormat="1" ht="18.75" customHeight="1" thickBot="1" x14ac:dyDescent="0.3">
      <c r="A66" s="279" t="s">
        <v>32</v>
      </c>
      <c r="B66" s="280"/>
      <c r="C66" s="280"/>
      <c r="D66" s="280"/>
      <c r="E66" s="280"/>
      <c r="F66" s="280"/>
      <c r="G66" s="280"/>
      <c r="H66" s="280"/>
      <c r="I66" s="280"/>
      <c r="J66" s="280"/>
      <c r="K66" s="280"/>
      <c r="L66" s="280"/>
      <c r="M66" s="280"/>
      <c r="N66" s="280"/>
      <c r="O66" s="280"/>
      <c r="P66" s="280"/>
      <c r="Q66" s="280"/>
      <c r="R66" s="280"/>
      <c r="S66" s="280"/>
      <c r="T66" s="74">
        <f>SUM(T8:T65)</f>
        <v>1</v>
      </c>
      <c r="U66" s="93">
        <f>SUM(U8:U65)</f>
        <v>1.0000000000000002</v>
      </c>
      <c r="V66" s="7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row>
    <row r="67" spans="1:60" s="16" customFormat="1" ht="30.75" customHeight="1" x14ac:dyDescent="0.25">
      <c r="A67" s="17"/>
      <c r="B67" s="17"/>
      <c r="C67" s="24"/>
      <c r="D67" s="17"/>
      <c r="E67" s="17"/>
      <c r="F67" s="17"/>
      <c r="G67" s="18"/>
      <c r="H67" s="18"/>
      <c r="I67" s="18"/>
      <c r="J67" s="18"/>
      <c r="K67" s="18"/>
      <c r="L67" s="18"/>
      <c r="M67" s="18"/>
      <c r="N67" s="18"/>
      <c r="O67" s="18"/>
      <c r="P67" s="18"/>
      <c r="Q67" s="18"/>
      <c r="R67" s="18"/>
      <c r="S67" s="18"/>
      <c r="T67" s="19"/>
      <c r="U67" s="19"/>
      <c r="V67" s="50" t="s">
        <v>166</v>
      </c>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row>
    <row r="68" spans="1:60" ht="29.25" customHeight="1" x14ac:dyDescent="0.25">
      <c r="A68" s="14"/>
      <c r="B68" s="14"/>
      <c r="C68" s="25"/>
      <c r="D68" s="14"/>
      <c r="E68" s="14"/>
      <c r="F68" s="14"/>
      <c r="G68" s="14"/>
      <c r="H68" s="14"/>
      <c r="I68" s="14"/>
      <c r="J68" s="14"/>
      <c r="K68" s="14"/>
      <c r="L68" s="14"/>
      <c r="M68" s="14"/>
      <c r="N68" s="20"/>
      <c r="O68" s="20"/>
      <c r="P68" s="20"/>
      <c r="Q68" s="20"/>
      <c r="R68" s="20"/>
      <c r="S68" s="20"/>
      <c r="T68" s="20"/>
      <c r="U68" s="20"/>
    </row>
    <row r="69" spans="1:60" x14ac:dyDescent="0.25">
      <c r="A69" s="14"/>
      <c r="B69" s="14"/>
      <c r="C69" s="25"/>
      <c r="D69" s="14"/>
      <c r="E69" s="14"/>
      <c r="F69" s="14"/>
      <c r="G69" s="14"/>
      <c r="H69" s="14"/>
      <c r="I69" s="14"/>
      <c r="J69" s="14"/>
      <c r="K69" s="14"/>
      <c r="L69" s="14"/>
      <c r="M69" s="14"/>
      <c r="N69" s="20"/>
      <c r="O69" s="20"/>
      <c r="P69" s="20"/>
      <c r="Q69" s="20"/>
      <c r="R69" s="20"/>
      <c r="S69" s="20"/>
      <c r="T69" s="20"/>
      <c r="U69" s="20"/>
    </row>
    <row r="70" spans="1:60" x14ac:dyDescent="0.25">
      <c r="A70" s="14"/>
      <c r="B70" s="14"/>
      <c r="C70" s="25"/>
      <c r="D70" s="14"/>
      <c r="E70" s="14"/>
      <c r="F70" s="14"/>
      <c r="G70" s="14"/>
      <c r="H70" s="14"/>
      <c r="I70" s="14"/>
      <c r="J70" s="14"/>
      <c r="K70" s="14"/>
      <c r="L70" s="14"/>
      <c r="M70" s="14"/>
      <c r="N70" s="20"/>
      <c r="O70" s="20"/>
      <c r="P70" s="20"/>
      <c r="Q70" s="20"/>
      <c r="R70" s="20"/>
      <c r="S70" s="20"/>
      <c r="T70" s="20"/>
      <c r="U70" s="20"/>
    </row>
    <row r="71" spans="1:60" x14ac:dyDescent="0.25">
      <c r="A71" s="14"/>
      <c r="B71" s="14"/>
      <c r="C71" s="25"/>
      <c r="D71" s="14"/>
      <c r="E71" s="14"/>
      <c r="F71" s="14"/>
      <c r="G71" s="14"/>
      <c r="H71" s="14"/>
      <c r="I71" s="14"/>
      <c r="J71" s="14"/>
      <c r="K71" s="14"/>
      <c r="L71" s="14"/>
      <c r="M71" s="14"/>
      <c r="N71" s="20"/>
      <c r="O71" s="20"/>
      <c r="P71" s="20"/>
      <c r="Q71" s="20"/>
      <c r="R71" s="20"/>
      <c r="S71" s="20"/>
      <c r="T71" s="20"/>
      <c r="U71" s="20"/>
    </row>
    <row r="72" spans="1:60" x14ac:dyDescent="0.25">
      <c r="A72" s="14"/>
      <c r="B72" s="14"/>
      <c r="C72" s="25"/>
      <c r="D72" s="14"/>
      <c r="E72" s="14"/>
      <c r="F72" s="14"/>
      <c r="G72" s="14"/>
      <c r="H72" s="14"/>
      <c r="I72" s="14"/>
      <c r="J72" s="14"/>
      <c r="K72" s="14"/>
      <c r="L72" s="14"/>
      <c r="M72" s="14"/>
      <c r="N72" s="20"/>
      <c r="O72" s="20"/>
      <c r="P72" s="20"/>
      <c r="Q72" s="20"/>
      <c r="R72" s="20"/>
      <c r="S72" s="20"/>
      <c r="T72" s="20"/>
      <c r="U72" s="20"/>
    </row>
    <row r="73" spans="1:60" x14ac:dyDescent="0.25">
      <c r="A73" s="14"/>
      <c r="B73" s="14"/>
      <c r="C73" s="25"/>
      <c r="D73" s="14"/>
      <c r="E73" s="14"/>
      <c r="F73" s="14"/>
      <c r="G73" s="14"/>
      <c r="H73" s="14"/>
      <c r="I73" s="14"/>
      <c r="J73" s="14"/>
      <c r="K73" s="14"/>
      <c r="L73" s="14"/>
      <c r="M73" s="14"/>
      <c r="N73" s="20"/>
      <c r="O73" s="20"/>
      <c r="P73" s="20"/>
      <c r="Q73" s="20"/>
      <c r="R73" s="20"/>
      <c r="S73" s="20"/>
      <c r="T73" s="20"/>
      <c r="U73" s="20"/>
    </row>
    <row r="74" spans="1:60" x14ac:dyDescent="0.25">
      <c r="A74" s="14"/>
      <c r="B74" s="14"/>
      <c r="C74" s="25"/>
      <c r="D74" s="14"/>
      <c r="E74" s="14"/>
      <c r="F74" s="14"/>
      <c r="G74" s="14"/>
      <c r="H74" s="14"/>
      <c r="I74" s="14"/>
      <c r="J74" s="14"/>
      <c r="K74" s="14"/>
      <c r="L74" s="14"/>
      <c r="M74" s="14"/>
      <c r="N74" s="20"/>
      <c r="O74" s="20"/>
      <c r="P74" s="20"/>
      <c r="Q74" s="20"/>
      <c r="R74" s="20"/>
      <c r="S74" s="20"/>
      <c r="T74" s="20"/>
      <c r="U74" s="20"/>
    </row>
    <row r="75" spans="1:60" x14ac:dyDescent="0.25">
      <c r="A75" s="14"/>
      <c r="B75" s="14"/>
      <c r="C75" s="25"/>
      <c r="D75" s="14"/>
      <c r="E75" s="14"/>
      <c r="F75" s="14"/>
      <c r="G75" s="14"/>
      <c r="H75" s="14"/>
      <c r="I75" s="14"/>
      <c r="J75" s="14"/>
      <c r="K75" s="14"/>
      <c r="L75" s="14"/>
      <c r="M75" s="14"/>
      <c r="N75" s="20"/>
      <c r="O75" s="20"/>
      <c r="P75" s="20"/>
      <c r="Q75" s="20"/>
      <c r="R75" s="20"/>
      <c r="S75" s="20"/>
      <c r="T75" s="20"/>
      <c r="U75" s="20"/>
    </row>
    <row r="76" spans="1:60" x14ac:dyDescent="0.25">
      <c r="A76" s="14"/>
      <c r="B76" s="14"/>
      <c r="C76" s="25"/>
      <c r="D76" s="14"/>
      <c r="E76" s="14"/>
      <c r="F76" s="14"/>
      <c r="G76" s="14"/>
      <c r="H76" s="14"/>
      <c r="I76" s="14"/>
      <c r="J76" s="14"/>
      <c r="K76" s="14"/>
      <c r="L76" s="14"/>
      <c r="M76" s="14"/>
      <c r="N76" s="20"/>
      <c r="O76" s="20"/>
      <c r="P76" s="20"/>
      <c r="Q76" s="20"/>
      <c r="R76" s="20"/>
      <c r="S76" s="20"/>
      <c r="T76" s="20"/>
      <c r="U76" s="20"/>
    </row>
    <row r="77" spans="1:60" x14ac:dyDescent="0.25">
      <c r="A77" s="14"/>
      <c r="B77" s="14"/>
      <c r="C77" s="25"/>
      <c r="D77" s="14"/>
      <c r="E77" s="14"/>
      <c r="F77" s="14"/>
      <c r="G77" s="14"/>
      <c r="H77" s="14"/>
      <c r="I77" s="14"/>
      <c r="J77" s="14"/>
      <c r="K77" s="14"/>
      <c r="L77" s="14"/>
      <c r="M77" s="14"/>
      <c r="N77" s="20"/>
      <c r="O77" s="20"/>
      <c r="P77" s="20"/>
      <c r="Q77" s="20"/>
      <c r="R77" s="20"/>
      <c r="S77" s="20"/>
      <c r="T77" s="20"/>
      <c r="U77" s="20"/>
    </row>
    <row r="78" spans="1:60" x14ac:dyDescent="0.25">
      <c r="A78" s="14"/>
      <c r="B78" s="14"/>
      <c r="C78" s="25"/>
      <c r="D78" s="14"/>
      <c r="E78" s="14"/>
      <c r="F78" s="14"/>
      <c r="G78" s="14"/>
      <c r="H78" s="14"/>
      <c r="I78" s="14"/>
      <c r="J78" s="14"/>
      <c r="K78" s="14"/>
      <c r="L78" s="14"/>
      <c r="M78" s="14"/>
      <c r="N78" s="20"/>
      <c r="O78" s="20"/>
      <c r="P78" s="20"/>
      <c r="Q78" s="20"/>
      <c r="R78" s="20"/>
      <c r="S78" s="20"/>
      <c r="T78" s="20"/>
      <c r="U78" s="20"/>
    </row>
    <row r="79" spans="1:60" x14ac:dyDescent="0.25">
      <c r="A79" s="14"/>
      <c r="B79" s="14"/>
      <c r="C79" s="25"/>
      <c r="D79" s="14"/>
      <c r="E79" s="14"/>
      <c r="F79" s="14"/>
      <c r="G79" s="14"/>
      <c r="H79" s="14"/>
      <c r="I79" s="14"/>
      <c r="J79" s="14"/>
      <c r="K79" s="14"/>
      <c r="L79" s="14"/>
      <c r="M79" s="14"/>
      <c r="N79" s="20"/>
      <c r="O79" s="20"/>
      <c r="P79" s="20"/>
      <c r="Q79" s="20"/>
      <c r="R79" s="20"/>
      <c r="S79" s="20"/>
      <c r="T79" s="20"/>
      <c r="U79" s="20"/>
    </row>
    <row r="80" spans="1:60" x14ac:dyDescent="0.25">
      <c r="A80" s="14"/>
      <c r="B80" s="14"/>
      <c r="C80" s="25"/>
      <c r="D80" s="14"/>
      <c r="E80" s="14"/>
      <c r="F80" s="14"/>
      <c r="G80" s="14"/>
      <c r="H80" s="14"/>
      <c r="I80" s="14"/>
      <c r="J80" s="14"/>
      <c r="K80" s="14"/>
      <c r="L80" s="14"/>
      <c r="M80" s="14"/>
      <c r="N80" s="20"/>
      <c r="O80" s="20"/>
      <c r="P80" s="20"/>
      <c r="Q80" s="20"/>
      <c r="R80" s="20"/>
      <c r="S80" s="20"/>
      <c r="T80" s="20"/>
      <c r="U80" s="20"/>
    </row>
    <row r="81" spans="1:21" x14ac:dyDescent="0.25">
      <c r="A81" s="14"/>
      <c r="B81" s="14"/>
      <c r="C81" s="25"/>
      <c r="D81" s="14"/>
      <c r="E81" s="14"/>
      <c r="F81" s="14"/>
      <c r="G81" s="14"/>
      <c r="H81" s="14"/>
      <c r="I81" s="14"/>
      <c r="J81" s="14"/>
      <c r="K81" s="14"/>
      <c r="L81" s="14"/>
      <c r="M81" s="14"/>
      <c r="N81" s="20"/>
      <c r="O81" s="20"/>
      <c r="P81" s="20"/>
      <c r="Q81" s="20"/>
      <c r="R81" s="20"/>
      <c r="S81" s="20"/>
      <c r="T81" s="20"/>
      <c r="U81" s="20"/>
    </row>
    <row r="82" spans="1:21" x14ac:dyDescent="0.25">
      <c r="A82" s="14"/>
      <c r="B82" s="14"/>
      <c r="C82" s="25"/>
      <c r="D82" s="14"/>
      <c r="E82" s="14"/>
      <c r="F82" s="14"/>
      <c r="G82" s="14"/>
      <c r="H82" s="14"/>
      <c r="I82" s="14"/>
      <c r="J82" s="14"/>
      <c r="K82" s="14"/>
      <c r="L82" s="14"/>
      <c r="M82" s="14"/>
      <c r="N82" s="20"/>
      <c r="O82" s="20"/>
      <c r="P82" s="20"/>
      <c r="Q82" s="20"/>
      <c r="R82" s="20"/>
      <c r="S82" s="20"/>
      <c r="T82" s="20"/>
      <c r="U82" s="20"/>
    </row>
    <row r="83" spans="1:21" x14ac:dyDescent="0.25">
      <c r="A83" s="14"/>
      <c r="B83" s="14"/>
      <c r="C83" s="25"/>
      <c r="D83" s="14"/>
      <c r="E83" s="14"/>
      <c r="F83" s="14"/>
      <c r="G83" s="14"/>
      <c r="H83" s="14"/>
      <c r="I83" s="14"/>
      <c r="J83" s="14"/>
      <c r="K83" s="14"/>
      <c r="L83" s="14"/>
      <c r="M83" s="14"/>
      <c r="N83" s="20"/>
      <c r="O83" s="20"/>
      <c r="P83" s="20"/>
      <c r="Q83" s="20"/>
      <c r="R83" s="20"/>
      <c r="S83" s="20"/>
      <c r="T83" s="20"/>
      <c r="U83" s="20"/>
    </row>
    <row r="84" spans="1:21" x14ac:dyDescent="0.25">
      <c r="A84" s="14"/>
      <c r="B84" s="14"/>
      <c r="C84" s="25"/>
      <c r="D84" s="14"/>
      <c r="E84" s="14"/>
      <c r="F84" s="14"/>
      <c r="G84" s="14"/>
      <c r="H84" s="14"/>
      <c r="I84" s="14"/>
      <c r="J84" s="14"/>
      <c r="K84" s="14"/>
      <c r="L84" s="14"/>
      <c r="M84" s="14"/>
      <c r="N84" s="20"/>
      <c r="O84" s="20"/>
      <c r="P84" s="20"/>
      <c r="Q84" s="20"/>
      <c r="R84" s="20"/>
      <c r="S84" s="20"/>
      <c r="T84" s="20"/>
      <c r="U84" s="20"/>
    </row>
    <row r="85" spans="1:21" x14ac:dyDescent="0.25">
      <c r="A85" s="14"/>
      <c r="B85" s="14"/>
      <c r="C85" s="25"/>
      <c r="D85" s="14"/>
      <c r="E85" s="14"/>
      <c r="F85" s="14"/>
      <c r="G85" s="14"/>
      <c r="H85" s="14"/>
      <c r="I85" s="14"/>
      <c r="J85" s="14"/>
      <c r="K85" s="14"/>
      <c r="L85" s="14"/>
      <c r="M85" s="14"/>
      <c r="N85" s="20"/>
      <c r="O85" s="20"/>
      <c r="P85" s="20"/>
      <c r="Q85" s="20"/>
      <c r="R85" s="20"/>
      <c r="S85" s="20"/>
      <c r="T85" s="20"/>
      <c r="U85" s="20"/>
    </row>
    <row r="86" spans="1:21" x14ac:dyDescent="0.25">
      <c r="A86" s="14"/>
      <c r="B86" s="14"/>
      <c r="C86" s="25"/>
      <c r="D86" s="14"/>
      <c r="E86" s="14"/>
      <c r="F86" s="14"/>
      <c r="G86" s="14"/>
      <c r="H86" s="14"/>
      <c r="I86" s="14"/>
      <c r="J86" s="14"/>
      <c r="K86" s="14"/>
      <c r="L86" s="14"/>
      <c r="M86" s="14"/>
      <c r="N86" s="20"/>
      <c r="O86" s="20"/>
      <c r="P86" s="20"/>
      <c r="Q86" s="20"/>
      <c r="R86" s="20"/>
      <c r="S86" s="20"/>
      <c r="T86" s="20"/>
      <c r="U86" s="20"/>
    </row>
    <row r="87" spans="1:21" x14ac:dyDescent="0.25">
      <c r="A87" s="14"/>
      <c r="B87" s="14"/>
      <c r="C87" s="25"/>
      <c r="D87" s="14"/>
      <c r="E87" s="14"/>
      <c r="F87" s="14"/>
      <c r="G87" s="14"/>
      <c r="H87" s="14"/>
      <c r="I87" s="14"/>
      <c r="J87" s="14"/>
      <c r="K87" s="14"/>
      <c r="L87" s="14"/>
      <c r="M87" s="14"/>
      <c r="N87" s="20"/>
      <c r="O87" s="20"/>
      <c r="P87" s="20"/>
      <c r="Q87" s="20"/>
      <c r="R87" s="20"/>
      <c r="S87" s="20"/>
      <c r="T87" s="20"/>
      <c r="U87" s="20"/>
    </row>
    <row r="88" spans="1:21" x14ac:dyDescent="0.25">
      <c r="A88" s="14"/>
      <c r="B88" s="14"/>
      <c r="C88" s="25"/>
      <c r="D88" s="14"/>
      <c r="E88" s="14"/>
      <c r="F88" s="14"/>
      <c r="G88" s="14"/>
      <c r="H88" s="14"/>
      <c r="I88" s="14"/>
      <c r="J88" s="14"/>
      <c r="K88" s="14"/>
      <c r="L88" s="14"/>
      <c r="M88" s="14"/>
      <c r="N88" s="20"/>
      <c r="O88" s="20"/>
      <c r="P88" s="20"/>
      <c r="Q88" s="20"/>
      <c r="R88" s="20"/>
      <c r="S88" s="20"/>
      <c r="T88" s="20"/>
      <c r="U88" s="20"/>
    </row>
    <row r="89" spans="1:21" x14ac:dyDescent="0.25">
      <c r="A89" s="14"/>
      <c r="B89" s="14"/>
      <c r="C89" s="25"/>
      <c r="D89" s="14"/>
      <c r="E89" s="14"/>
      <c r="F89" s="14"/>
      <c r="G89" s="14"/>
      <c r="H89" s="14"/>
      <c r="I89" s="14"/>
      <c r="J89" s="14"/>
      <c r="K89" s="14"/>
      <c r="L89" s="14"/>
      <c r="M89" s="14"/>
      <c r="N89" s="20"/>
      <c r="O89" s="20"/>
      <c r="P89" s="20"/>
      <c r="Q89" s="20"/>
      <c r="R89" s="20"/>
      <c r="S89" s="20"/>
      <c r="T89" s="20"/>
      <c r="U89" s="20"/>
    </row>
    <row r="90" spans="1:21" x14ac:dyDescent="0.25">
      <c r="A90" s="14"/>
      <c r="B90" s="14"/>
      <c r="C90" s="25"/>
      <c r="D90" s="14"/>
      <c r="E90" s="14"/>
      <c r="F90" s="14"/>
      <c r="G90" s="14"/>
      <c r="H90" s="14"/>
      <c r="I90" s="14"/>
      <c r="J90" s="14"/>
      <c r="K90" s="14"/>
      <c r="L90" s="14"/>
      <c r="M90" s="14"/>
      <c r="N90" s="20"/>
      <c r="O90" s="20"/>
      <c r="P90" s="20"/>
      <c r="Q90" s="20"/>
      <c r="R90" s="20"/>
      <c r="S90" s="20"/>
      <c r="T90" s="20"/>
      <c r="U90" s="20"/>
    </row>
    <row r="91" spans="1:21" x14ac:dyDescent="0.25">
      <c r="A91" s="14"/>
      <c r="B91" s="14"/>
      <c r="C91" s="25"/>
      <c r="D91" s="14"/>
      <c r="E91" s="14"/>
      <c r="F91" s="14"/>
      <c r="G91" s="14"/>
      <c r="H91" s="14"/>
      <c r="I91" s="14"/>
      <c r="J91" s="14"/>
      <c r="K91" s="14"/>
      <c r="L91" s="14"/>
      <c r="M91" s="14"/>
      <c r="N91" s="20"/>
      <c r="O91" s="20"/>
      <c r="P91" s="20"/>
      <c r="Q91" s="20"/>
      <c r="R91" s="20"/>
      <c r="S91" s="20"/>
      <c r="T91" s="20"/>
      <c r="U91" s="20"/>
    </row>
    <row r="92" spans="1:21" x14ac:dyDescent="0.25">
      <c r="A92" s="14"/>
      <c r="B92" s="14"/>
      <c r="C92" s="25"/>
      <c r="D92" s="14"/>
      <c r="E92" s="14"/>
      <c r="F92" s="14"/>
      <c r="G92" s="14"/>
      <c r="H92" s="14"/>
      <c r="I92" s="14"/>
      <c r="J92" s="14"/>
      <c r="K92" s="14"/>
      <c r="L92" s="14"/>
      <c r="M92" s="14"/>
      <c r="N92" s="20"/>
      <c r="O92" s="20"/>
      <c r="P92" s="20"/>
      <c r="Q92" s="20"/>
      <c r="R92" s="20"/>
      <c r="S92" s="20"/>
      <c r="T92" s="20"/>
      <c r="U92" s="20"/>
    </row>
    <row r="93" spans="1:21" x14ac:dyDescent="0.25">
      <c r="A93" s="14"/>
      <c r="B93" s="14"/>
      <c r="C93" s="25"/>
      <c r="D93" s="14"/>
      <c r="E93" s="14"/>
      <c r="F93" s="14"/>
      <c r="G93" s="14"/>
      <c r="H93" s="14"/>
      <c r="I93" s="14"/>
      <c r="J93" s="14"/>
      <c r="K93" s="14"/>
      <c r="L93" s="14"/>
      <c r="M93" s="14"/>
      <c r="N93" s="20"/>
      <c r="O93" s="20"/>
      <c r="P93" s="20"/>
      <c r="Q93" s="20"/>
      <c r="R93" s="20"/>
      <c r="S93" s="20"/>
      <c r="T93" s="20"/>
      <c r="U93" s="20"/>
    </row>
    <row r="94" spans="1:21" x14ac:dyDescent="0.25">
      <c r="A94" s="14"/>
      <c r="B94" s="14"/>
      <c r="C94" s="25"/>
      <c r="D94" s="14"/>
      <c r="E94" s="14"/>
      <c r="F94" s="14"/>
      <c r="G94" s="14"/>
      <c r="H94" s="14"/>
      <c r="I94" s="14"/>
      <c r="J94" s="14"/>
      <c r="K94" s="14"/>
      <c r="L94" s="14"/>
      <c r="M94" s="14"/>
      <c r="N94" s="20"/>
      <c r="O94" s="20"/>
      <c r="P94" s="20"/>
      <c r="Q94" s="20"/>
      <c r="R94" s="20"/>
      <c r="S94" s="20"/>
      <c r="T94" s="20"/>
      <c r="U94" s="20"/>
    </row>
    <row r="95" spans="1:21" x14ac:dyDescent="0.25">
      <c r="A95" s="14"/>
      <c r="B95" s="14"/>
      <c r="C95" s="25"/>
      <c r="D95" s="14"/>
      <c r="E95" s="14"/>
      <c r="F95" s="14"/>
      <c r="G95" s="14"/>
      <c r="H95" s="14"/>
      <c r="I95" s="14"/>
      <c r="J95" s="14"/>
      <c r="K95" s="14"/>
      <c r="L95" s="14"/>
      <c r="M95" s="14"/>
      <c r="N95" s="20"/>
      <c r="O95" s="20"/>
      <c r="P95" s="20"/>
      <c r="Q95" s="20"/>
      <c r="R95" s="20"/>
      <c r="S95" s="20"/>
      <c r="T95" s="20"/>
      <c r="U95" s="20"/>
    </row>
    <row r="96" spans="1:21" x14ac:dyDescent="0.25">
      <c r="A96" s="14"/>
      <c r="B96" s="14"/>
      <c r="C96" s="25"/>
      <c r="D96" s="14"/>
      <c r="E96" s="14"/>
      <c r="F96" s="14"/>
      <c r="G96" s="14"/>
      <c r="H96" s="14"/>
      <c r="I96" s="14"/>
      <c r="J96" s="14"/>
      <c r="K96" s="14"/>
      <c r="L96" s="14"/>
      <c r="M96" s="14"/>
      <c r="N96" s="20"/>
      <c r="O96" s="20"/>
      <c r="P96" s="20"/>
      <c r="Q96" s="20"/>
      <c r="R96" s="20"/>
      <c r="S96" s="20"/>
      <c r="T96" s="20"/>
      <c r="U96" s="20"/>
    </row>
    <row r="97" spans="1:21" x14ac:dyDescent="0.25">
      <c r="A97" s="14"/>
      <c r="B97" s="14"/>
      <c r="C97" s="25"/>
      <c r="D97" s="14"/>
      <c r="E97" s="14"/>
      <c r="F97" s="14"/>
      <c r="G97" s="14"/>
      <c r="H97" s="14"/>
      <c r="I97" s="14"/>
      <c r="J97" s="14"/>
      <c r="K97" s="14"/>
      <c r="L97" s="14"/>
      <c r="M97" s="14"/>
      <c r="N97" s="20"/>
      <c r="O97" s="20"/>
      <c r="P97" s="20"/>
      <c r="Q97" s="20"/>
      <c r="R97" s="20"/>
      <c r="S97" s="20"/>
      <c r="T97" s="20"/>
      <c r="U97" s="20"/>
    </row>
    <row r="98" spans="1:21" x14ac:dyDescent="0.25">
      <c r="A98" s="14"/>
      <c r="B98" s="14"/>
      <c r="C98" s="25"/>
      <c r="D98" s="14"/>
      <c r="E98" s="14"/>
      <c r="F98" s="14"/>
      <c r="G98" s="14"/>
      <c r="H98" s="14"/>
      <c r="I98" s="14"/>
      <c r="J98" s="14"/>
      <c r="K98" s="14"/>
      <c r="L98" s="14"/>
      <c r="M98" s="14"/>
      <c r="N98" s="20"/>
      <c r="O98" s="20"/>
      <c r="P98" s="20"/>
      <c r="Q98" s="20"/>
      <c r="R98" s="20"/>
      <c r="S98" s="20"/>
      <c r="T98" s="20"/>
      <c r="U98" s="20"/>
    </row>
    <row r="99" spans="1:21" x14ac:dyDescent="0.25">
      <c r="A99" s="14"/>
      <c r="B99" s="14"/>
      <c r="C99" s="25"/>
      <c r="D99" s="14"/>
      <c r="E99" s="14"/>
      <c r="F99" s="14"/>
      <c r="G99" s="14"/>
      <c r="H99" s="14"/>
      <c r="I99" s="14"/>
      <c r="J99" s="14"/>
      <c r="K99" s="14"/>
      <c r="L99" s="14"/>
      <c r="M99" s="14"/>
      <c r="N99" s="20"/>
      <c r="O99" s="20"/>
      <c r="P99" s="20"/>
      <c r="Q99" s="20"/>
      <c r="R99" s="20"/>
      <c r="S99" s="20"/>
      <c r="T99" s="20"/>
      <c r="U99" s="20"/>
    </row>
    <row r="100" spans="1:21" x14ac:dyDescent="0.25">
      <c r="A100" s="14"/>
      <c r="B100" s="14"/>
      <c r="C100" s="25"/>
      <c r="D100" s="14"/>
      <c r="E100" s="14"/>
      <c r="F100" s="14"/>
      <c r="G100" s="14"/>
      <c r="H100" s="14"/>
      <c r="I100" s="14"/>
      <c r="J100" s="14"/>
      <c r="K100" s="14"/>
      <c r="L100" s="14"/>
      <c r="M100" s="14"/>
      <c r="N100" s="20"/>
      <c r="O100" s="20"/>
      <c r="P100" s="20"/>
      <c r="Q100" s="20"/>
      <c r="R100" s="20"/>
      <c r="S100" s="20"/>
      <c r="T100" s="20"/>
      <c r="U100" s="20"/>
    </row>
    <row r="101" spans="1:21" x14ac:dyDescent="0.25">
      <c r="A101" s="14"/>
      <c r="B101" s="14"/>
      <c r="C101" s="25"/>
      <c r="D101" s="14"/>
      <c r="E101" s="14"/>
      <c r="F101" s="14"/>
      <c r="G101" s="14"/>
      <c r="H101" s="14"/>
      <c r="I101" s="14"/>
      <c r="J101" s="14"/>
      <c r="K101" s="14"/>
      <c r="L101" s="14"/>
      <c r="M101" s="14"/>
      <c r="N101" s="20"/>
      <c r="O101" s="20"/>
      <c r="P101" s="20"/>
      <c r="Q101" s="20"/>
      <c r="R101" s="20"/>
      <c r="S101" s="20"/>
      <c r="T101" s="20"/>
      <c r="U101" s="20"/>
    </row>
    <row r="102" spans="1:21" x14ac:dyDescent="0.25">
      <c r="A102" s="14"/>
      <c r="B102" s="14"/>
      <c r="C102" s="25"/>
      <c r="D102" s="14"/>
      <c r="E102" s="14"/>
      <c r="F102" s="14"/>
      <c r="G102" s="14"/>
      <c r="H102" s="14"/>
      <c r="I102" s="14"/>
      <c r="J102" s="14"/>
      <c r="K102" s="14"/>
      <c r="L102" s="14"/>
      <c r="M102" s="14"/>
      <c r="N102" s="20"/>
      <c r="O102" s="20"/>
      <c r="P102" s="20"/>
      <c r="Q102" s="20"/>
      <c r="R102" s="20"/>
      <c r="S102" s="20"/>
      <c r="T102" s="20"/>
      <c r="U102" s="20"/>
    </row>
    <row r="103" spans="1:21" x14ac:dyDescent="0.25">
      <c r="A103" s="14"/>
      <c r="B103" s="14"/>
      <c r="C103" s="25"/>
      <c r="D103" s="14"/>
      <c r="E103" s="14"/>
      <c r="F103" s="14"/>
      <c r="G103" s="14"/>
      <c r="H103" s="14"/>
      <c r="I103" s="14"/>
      <c r="J103" s="14"/>
      <c r="K103" s="14"/>
      <c r="L103" s="14"/>
      <c r="M103" s="14"/>
      <c r="N103" s="20"/>
      <c r="O103" s="20"/>
      <c r="P103" s="20"/>
      <c r="Q103" s="20"/>
      <c r="R103" s="20"/>
      <c r="S103" s="20"/>
      <c r="T103" s="20"/>
      <c r="U103" s="20"/>
    </row>
    <row r="104" spans="1:21" x14ac:dyDescent="0.25">
      <c r="A104" s="14"/>
      <c r="B104" s="14"/>
      <c r="C104" s="25"/>
      <c r="D104" s="14"/>
      <c r="E104" s="14"/>
      <c r="F104" s="14"/>
      <c r="G104" s="14"/>
      <c r="H104" s="14"/>
      <c r="I104" s="14"/>
      <c r="J104" s="14"/>
      <c r="K104" s="14"/>
      <c r="L104" s="14"/>
      <c r="M104" s="14"/>
      <c r="N104" s="20"/>
      <c r="O104" s="20"/>
      <c r="P104" s="20"/>
      <c r="Q104" s="20"/>
      <c r="R104" s="20"/>
      <c r="S104" s="20"/>
      <c r="T104" s="20"/>
      <c r="U104" s="20"/>
    </row>
    <row r="105" spans="1:21" x14ac:dyDescent="0.25">
      <c r="A105" s="14"/>
      <c r="B105" s="14"/>
      <c r="C105" s="25"/>
      <c r="D105" s="14"/>
      <c r="E105" s="14"/>
      <c r="F105" s="14"/>
      <c r="G105" s="14"/>
      <c r="H105" s="14"/>
      <c r="I105" s="14"/>
      <c r="J105" s="14"/>
      <c r="K105" s="14"/>
      <c r="L105" s="14"/>
      <c r="M105" s="14"/>
      <c r="N105" s="20"/>
      <c r="O105" s="20"/>
      <c r="P105" s="20"/>
      <c r="Q105" s="20"/>
      <c r="R105" s="20"/>
      <c r="S105" s="20"/>
      <c r="T105" s="20"/>
      <c r="U105" s="20"/>
    </row>
    <row r="106" spans="1:21" x14ac:dyDescent="0.25">
      <c r="A106" s="14"/>
      <c r="B106" s="14"/>
      <c r="C106" s="25"/>
      <c r="D106" s="14"/>
      <c r="E106" s="14"/>
      <c r="F106" s="14"/>
      <c r="G106" s="14"/>
      <c r="H106" s="14"/>
      <c r="I106" s="14"/>
      <c r="J106" s="14"/>
      <c r="K106" s="14"/>
      <c r="L106" s="14"/>
      <c r="M106" s="14"/>
      <c r="N106" s="20"/>
      <c r="O106" s="20"/>
      <c r="P106" s="20"/>
      <c r="Q106" s="20"/>
      <c r="R106" s="20"/>
      <c r="S106" s="20"/>
      <c r="T106" s="20"/>
      <c r="U106" s="20"/>
    </row>
    <row r="107" spans="1:21" x14ac:dyDescent="0.25">
      <c r="A107" s="14"/>
      <c r="B107" s="14"/>
      <c r="C107" s="25"/>
      <c r="D107" s="14"/>
      <c r="E107" s="14"/>
      <c r="F107" s="14"/>
      <c r="G107" s="14"/>
      <c r="H107" s="14"/>
      <c r="I107" s="14"/>
      <c r="J107" s="14"/>
      <c r="K107" s="14"/>
      <c r="L107" s="14"/>
      <c r="M107" s="14"/>
      <c r="N107" s="20"/>
      <c r="O107" s="20"/>
      <c r="P107" s="20"/>
      <c r="Q107" s="20"/>
      <c r="R107" s="20"/>
      <c r="S107" s="20"/>
      <c r="T107" s="20"/>
      <c r="U107" s="20"/>
    </row>
    <row r="108" spans="1:21" x14ac:dyDescent="0.25">
      <c r="A108" s="14"/>
      <c r="B108" s="14"/>
      <c r="C108" s="25"/>
      <c r="D108" s="14"/>
      <c r="E108" s="14"/>
      <c r="F108" s="14"/>
      <c r="G108" s="14"/>
      <c r="H108" s="14"/>
      <c r="I108" s="14"/>
      <c r="J108" s="14"/>
      <c r="K108" s="14"/>
      <c r="L108" s="14"/>
      <c r="M108" s="14"/>
      <c r="N108" s="20"/>
      <c r="O108" s="20"/>
      <c r="P108" s="20"/>
      <c r="Q108" s="20"/>
      <c r="R108" s="20"/>
      <c r="S108" s="20"/>
      <c r="T108" s="20"/>
      <c r="U108" s="20"/>
    </row>
    <row r="109" spans="1:21" x14ac:dyDescent="0.25">
      <c r="A109" s="14"/>
      <c r="B109" s="14"/>
      <c r="C109" s="25"/>
      <c r="D109" s="14"/>
      <c r="E109" s="14"/>
      <c r="F109" s="14"/>
      <c r="G109" s="14"/>
      <c r="H109" s="14"/>
      <c r="I109" s="14"/>
      <c r="J109" s="14"/>
      <c r="K109" s="14"/>
      <c r="L109" s="14"/>
      <c r="M109" s="14"/>
      <c r="N109" s="20"/>
      <c r="O109" s="20"/>
      <c r="P109" s="20"/>
      <c r="Q109" s="20"/>
      <c r="R109" s="20"/>
      <c r="S109" s="20"/>
      <c r="T109" s="20"/>
      <c r="U109" s="20"/>
    </row>
    <row r="110" spans="1:21" x14ac:dyDescent="0.25">
      <c r="A110" s="14"/>
      <c r="B110" s="14"/>
      <c r="C110" s="25"/>
      <c r="D110" s="14"/>
      <c r="E110" s="14"/>
      <c r="F110" s="14"/>
      <c r="G110" s="14"/>
      <c r="H110" s="14"/>
      <c r="I110" s="14"/>
      <c r="J110" s="14"/>
      <c r="K110" s="14"/>
      <c r="L110" s="14"/>
      <c r="M110" s="14"/>
      <c r="N110" s="20"/>
      <c r="O110" s="20"/>
      <c r="P110" s="20"/>
      <c r="Q110" s="20"/>
      <c r="R110" s="20"/>
      <c r="S110" s="20"/>
      <c r="T110" s="20"/>
      <c r="U110" s="20"/>
    </row>
    <row r="111" spans="1:21" x14ac:dyDescent="0.25">
      <c r="A111" s="14"/>
      <c r="B111" s="14"/>
      <c r="C111" s="25"/>
      <c r="D111" s="14"/>
      <c r="E111" s="14"/>
      <c r="F111" s="14"/>
      <c r="G111" s="14"/>
      <c r="H111" s="14"/>
      <c r="I111" s="14"/>
      <c r="J111" s="14"/>
      <c r="K111" s="14"/>
      <c r="L111" s="14"/>
      <c r="M111" s="14"/>
      <c r="N111" s="20"/>
      <c r="O111" s="20"/>
      <c r="P111" s="20"/>
      <c r="Q111" s="20"/>
      <c r="R111" s="20"/>
      <c r="S111" s="20"/>
      <c r="T111" s="20"/>
      <c r="U111" s="20"/>
    </row>
    <row r="112" spans="1:21" x14ac:dyDescent="0.25">
      <c r="A112" s="14"/>
      <c r="B112" s="14"/>
      <c r="C112" s="25"/>
      <c r="D112" s="14"/>
      <c r="E112" s="14"/>
      <c r="F112" s="14"/>
      <c r="G112" s="14"/>
      <c r="H112" s="14"/>
      <c r="I112" s="14"/>
      <c r="J112" s="14"/>
      <c r="K112" s="14"/>
      <c r="L112" s="14"/>
      <c r="M112" s="14"/>
      <c r="N112" s="20"/>
      <c r="O112" s="20"/>
      <c r="P112" s="20"/>
      <c r="Q112" s="20"/>
      <c r="R112" s="20"/>
      <c r="S112" s="20"/>
      <c r="T112" s="20"/>
      <c r="U112" s="20"/>
    </row>
    <row r="113" spans="1:21" x14ac:dyDescent="0.25">
      <c r="A113" s="14"/>
      <c r="B113" s="14"/>
      <c r="C113" s="25"/>
      <c r="D113" s="14"/>
      <c r="E113" s="14"/>
      <c r="F113" s="14"/>
      <c r="G113" s="14"/>
      <c r="H113" s="14"/>
      <c r="I113" s="14"/>
      <c r="J113" s="14"/>
      <c r="K113" s="14"/>
      <c r="L113" s="14"/>
      <c r="M113" s="14"/>
      <c r="N113" s="20"/>
      <c r="O113" s="20"/>
      <c r="P113" s="20"/>
      <c r="Q113" s="20"/>
      <c r="R113" s="20"/>
      <c r="S113" s="20"/>
      <c r="T113" s="20"/>
      <c r="U113" s="20"/>
    </row>
    <row r="114" spans="1:21" x14ac:dyDescent="0.25">
      <c r="A114" s="14"/>
      <c r="B114" s="14"/>
      <c r="C114" s="25"/>
      <c r="D114" s="14"/>
      <c r="E114" s="14"/>
      <c r="F114" s="14"/>
      <c r="G114" s="14"/>
      <c r="H114" s="14"/>
      <c r="I114" s="14"/>
      <c r="J114" s="14"/>
      <c r="K114" s="14"/>
      <c r="L114" s="14"/>
      <c r="M114" s="14"/>
      <c r="N114" s="20"/>
      <c r="O114" s="20"/>
      <c r="P114" s="20"/>
      <c r="Q114" s="20"/>
      <c r="R114" s="20"/>
      <c r="S114" s="20"/>
      <c r="T114" s="20"/>
      <c r="U114" s="20"/>
    </row>
    <row r="115" spans="1:21" x14ac:dyDescent="0.25">
      <c r="A115" s="14"/>
      <c r="B115" s="14"/>
      <c r="C115" s="25"/>
      <c r="D115" s="14"/>
      <c r="E115" s="14"/>
      <c r="F115" s="14"/>
      <c r="G115" s="14"/>
      <c r="H115" s="14"/>
      <c r="I115" s="14"/>
      <c r="J115" s="14"/>
      <c r="K115" s="14"/>
      <c r="L115" s="14"/>
      <c r="M115" s="14"/>
      <c r="N115" s="20"/>
      <c r="O115" s="20"/>
      <c r="P115" s="20"/>
      <c r="Q115" s="20"/>
      <c r="R115" s="20"/>
      <c r="S115" s="20"/>
      <c r="T115" s="20"/>
      <c r="U115" s="20"/>
    </row>
    <row r="116" spans="1:21" x14ac:dyDescent="0.25">
      <c r="A116" s="14"/>
      <c r="B116" s="14"/>
      <c r="C116" s="25"/>
      <c r="D116" s="14"/>
      <c r="E116" s="14"/>
      <c r="F116" s="14"/>
      <c r="G116" s="14"/>
      <c r="H116" s="14"/>
      <c r="I116" s="14"/>
      <c r="J116" s="14"/>
      <c r="K116" s="14"/>
      <c r="L116" s="14"/>
      <c r="M116" s="14"/>
      <c r="N116" s="20"/>
      <c r="O116" s="20"/>
      <c r="P116" s="20"/>
      <c r="Q116" s="20"/>
      <c r="R116" s="20"/>
      <c r="S116" s="20"/>
      <c r="T116" s="20"/>
      <c r="U116" s="20"/>
    </row>
    <row r="117" spans="1:21" x14ac:dyDescent="0.25">
      <c r="A117" s="14"/>
      <c r="B117" s="14"/>
      <c r="C117" s="25"/>
      <c r="D117" s="14"/>
      <c r="E117" s="14"/>
      <c r="F117" s="14"/>
      <c r="G117" s="14"/>
      <c r="H117" s="14"/>
      <c r="I117" s="14"/>
      <c r="J117" s="14"/>
      <c r="K117" s="14"/>
      <c r="L117" s="14"/>
      <c r="M117" s="14"/>
      <c r="N117" s="20"/>
      <c r="O117" s="20"/>
      <c r="P117" s="20"/>
      <c r="Q117" s="20"/>
      <c r="R117" s="20"/>
      <c r="S117" s="20"/>
      <c r="T117" s="20"/>
      <c r="U117" s="20"/>
    </row>
    <row r="118" spans="1:21" x14ac:dyDescent="0.25">
      <c r="A118" s="14"/>
      <c r="B118" s="14"/>
      <c r="C118" s="25"/>
      <c r="D118" s="14"/>
      <c r="E118" s="14"/>
      <c r="F118" s="14"/>
      <c r="G118" s="14"/>
      <c r="H118" s="14"/>
      <c r="I118" s="14"/>
      <c r="J118" s="14"/>
      <c r="K118" s="14"/>
      <c r="L118" s="14"/>
      <c r="M118" s="14"/>
      <c r="N118" s="20"/>
      <c r="O118" s="20"/>
      <c r="P118" s="20"/>
      <c r="Q118" s="20"/>
      <c r="R118" s="20"/>
      <c r="S118" s="20"/>
      <c r="T118" s="20"/>
      <c r="U118" s="20"/>
    </row>
    <row r="119" spans="1:21" x14ac:dyDescent="0.25">
      <c r="A119" s="14"/>
      <c r="B119" s="14"/>
      <c r="C119" s="25"/>
      <c r="D119" s="14"/>
      <c r="E119" s="14"/>
      <c r="F119" s="14"/>
      <c r="G119" s="14"/>
      <c r="H119" s="14"/>
      <c r="I119" s="14"/>
      <c r="J119" s="14"/>
      <c r="K119" s="14"/>
      <c r="L119" s="14"/>
      <c r="M119" s="14"/>
      <c r="N119" s="20"/>
      <c r="O119" s="20"/>
      <c r="P119" s="20"/>
      <c r="Q119" s="20"/>
      <c r="R119" s="20"/>
      <c r="S119" s="20"/>
      <c r="T119" s="20"/>
      <c r="U119" s="20"/>
    </row>
    <row r="120" spans="1:21" x14ac:dyDescent="0.25">
      <c r="A120" s="14"/>
      <c r="B120" s="14"/>
      <c r="C120" s="25"/>
      <c r="D120" s="14"/>
      <c r="E120" s="14"/>
      <c r="F120" s="14"/>
      <c r="G120" s="14"/>
      <c r="H120" s="14"/>
      <c r="I120" s="14"/>
      <c r="J120" s="14"/>
      <c r="K120" s="14"/>
      <c r="L120" s="14"/>
      <c r="M120" s="14"/>
      <c r="N120" s="20"/>
      <c r="O120" s="20"/>
      <c r="P120" s="20"/>
      <c r="Q120" s="20"/>
      <c r="R120" s="20"/>
      <c r="S120" s="20"/>
      <c r="T120" s="20"/>
      <c r="U120" s="20"/>
    </row>
    <row r="121" spans="1:21" x14ac:dyDescent="0.25">
      <c r="A121" s="14"/>
      <c r="B121" s="14"/>
      <c r="C121" s="25"/>
      <c r="D121" s="14"/>
      <c r="E121" s="14"/>
      <c r="F121" s="14"/>
      <c r="G121" s="14"/>
      <c r="H121" s="14"/>
      <c r="I121" s="14"/>
      <c r="J121" s="14"/>
      <c r="K121" s="14"/>
      <c r="L121" s="14"/>
      <c r="M121" s="14"/>
      <c r="N121" s="20"/>
      <c r="O121" s="20"/>
      <c r="P121" s="20"/>
      <c r="Q121" s="20"/>
      <c r="R121" s="20"/>
      <c r="S121" s="20"/>
      <c r="T121" s="20"/>
      <c r="U121" s="20"/>
    </row>
    <row r="122" spans="1:21" x14ac:dyDescent="0.25">
      <c r="A122" s="14"/>
      <c r="B122" s="14"/>
      <c r="C122" s="25"/>
      <c r="D122" s="14"/>
      <c r="E122" s="14"/>
      <c r="F122" s="14"/>
      <c r="G122" s="14"/>
      <c r="H122" s="14"/>
      <c r="I122" s="14"/>
      <c r="J122" s="14"/>
      <c r="K122" s="14"/>
      <c r="L122" s="14"/>
      <c r="M122" s="14"/>
      <c r="N122" s="20"/>
      <c r="O122" s="20"/>
      <c r="P122" s="20"/>
      <c r="Q122" s="20"/>
      <c r="R122" s="20"/>
      <c r="S122" s="20"/>
      <c r="T122" s="20"/>
      <c r="U122" s="20"/>
    </row>
    <row r="123" spans="1:21" x14ac:dyDescent="0.25">
      <c r="A123" s="14"/>
      <c r="B123" s="14"/>
      <c r="C123" s="25"/>
      <c r="D123" s="14"/>
      <c r="E123" s="14"/>
      <c r="F123" s="14"/>
      <c r="G123" s="14"/>
      <c r="H123" s="14"/>
      <c r="I123" s="14"/>
      <c r="J123" s="14"/>
      <c r="K123" s="14"/>
      <c r="L123" s="14"/>
      <c r="M123" s="14"/>
      <c r="N123" s="20"/>
      <c r="O123" s="20"/>
      <c r="P123" s="20"/>
      <c r="Q123" s="20"/>
      <c r="R123" s="20"/>
      <c r="S123" s="20"/>
      <c r="T123" s="20"/>
      <c r="U123" s="20"/>
    </row>
    <row r="124" spans="1:21" x14ac:dyDescent="0.25">
      <c r="A124" s="14"/>
      <c r="B124" s="14"/>
      <c r="C124" s="25"/>
      <c r="D124" s="14"/>
      <c r="E124" s="14"/>
      <c r="F124" s="14"/>
      <c r="G124" s="14"/>
      <c r="H124" s="14"/>
      <c r="I124" s="14"/>
      <c r="J124" s="14"/>
      <c r="K124" s="14"/>
      <c r="L124" s="14"/>
      <c r="M124" s="14"/>
      <c r="N124" s="20"/>
      <c r="O124" s="20"/>
      <c r="P124" s="20"/>
      <c r="Q124" s="20"/>
      <c r="R124" s="20"/>
      <c r="S124" s="20"/>
      <c r="T124" s="20"/>
      <c r="U124" s="20"/>
    </row>
    <row r="125" spans="1:21" x14ac:dyDescent="0.25">
      <c r="A125" s="14"/>
      <c r="B125" s="14"/>
      <c r="C125" s="25"/>
      <c r="D125" s="14"/>
      <c r="E125" s="14"/>
      <c r="F125" s="14"/>
      <c r="G125" s="14"/>
      <c r="H125" s="14"/>
      <c r="I125" s="14"/>
      <c r="J125" s="14"/>
      <c r="K125" s="14"/>
      <c r="L125" s="14"/>
      <c r="M125" s="14"/>
      <c r="N125" s="20"/>
      <c r="O125" s="20"/>
      <c r="P125" s="20"/>
      <c r="Q125" s="20"/>
      <c r="R125" s="20"/>
      <c r="S125" s="20"/>
      <c r="T125" s="20"/>
      <c r="U125" s="20"/>
    </row>
    <row r="126" spans="1:21" x14ac:dyDescent="0.25">
      <c r="A126" s="14"/>
      <c r="B126" s="14"/>
      <c r="C126" s="25"/>
      <c r="D126" s="14"/>
      <c r="E126" s="14"/>
      <c r="F126" s="14"/>
      <c r="G126" s="14"/>
      <c r="H126" s="14"/>
      <c r="I126" s="14"/>
      <c r="J126" s="14"/>
      <c r="K126" s="14"/>
      <c r="L126" s="14"/>
      <c r="M126" s="14"/>
      <c r="N126" s="20"/>
      <c r="O126" s="20"/>
      <c r="P126" s="20"/>
      <c r="Q126" s="20"/>
      <c r="R126" s="20"/>
      <c r="S126" s="20"/>
      <c r="T126" s="20"/>
      <c r="U126" s="20"/>
    </row>
    <row r="127" spans="1:21" x14ac:dyDescent="0.25">
      <c r="A127" s="14"/>
      <c r="B127" s="14"/>
      <c r="C127" s="25"/>
      <c r="D127" s="14"/>
      <c r="E127" s="14"/>
      <c r="F127" s="14"/>
      <c r="G127" s="14"/>
      <c r="H127" s="14"/>
      <c r="I127" s="14"/>
      <c r="J127" s="14"/>
      <c r="K127" s="14"/>
      <c r="L127" s="14"/>
      <c r="M127" s="14"/>
      <c r="N127" s="20"/>
      <c r="O127" s="20"/>
      <c r="P127" s="20"/>
      <c r="Q127" s="20"/>
      <c r="R127" s="20"/>
      <c r="S127" s="20"/>
      <c r="T127" s="20"/>
      <c r="U127" s="20"/>
    </row>
    <row r="128" spans="1:21" x14ac:dyDescent="0.25">
      <c r="A128" s="14"/>
      <c r="B128" s="14"/>
      <c r="C128" s="25"/>
      <c r="D128" s="14"/>
      <c r="E128" s="14"/>
      <c r="F128" s="14"/>
      <c r="G128" s="14"/>
      <c r="H128" s="14"/>
      <c r="I128" s="14"/>
      <c r="J128" s="14"/>
      <c r="K128" s="14"/>
      <c r="L128" s="14"/>
      <c r="M128" s="14"/>
      <c r="N128" s="20"/>
      <c r="O128" s="20"/>
      <c r="P128" s="20"/>
      <c r="Q128" s="20"/>
      <c r="R128" s="20"/>
      <c r="S128" s="20"/>
      <c r="T128" s="20"/>
      <c r="U128" s="20"/>
    </row>
    <row r="129" spans="1:21" x14ac:dyDescent="0.25">
      <c r="A129" s="14"/>
      <c r="B129" s="14"/>
      <c r="C129" s="25"/>
      <c r="D129" s="14"/>
      <c r="E129" s="14"/>
      <c r="F129" s="14"/>
      <c r="G129" s="14"/>
      <c r="H129" s="14"/>
      <c r="I129" s="14"/>
      <c r="J129" s="14"/>
      <c r="K129" s="14"/>
      <c r="L129" s="14"/>
      <c r="M129" s="14"/>
      <c r="N129" s="20"/>
      <c r="O129" s="20"/>
      <c r="P129" s="20"/>
      <c r="Q129" s="20"/>
      <c r="R129" s="20"/>
      <c r="S129" s="20"/>
      <c r="T129" s="20"/>
      <c r="U129" s="20"/>
    </row>
    <row r="130" spans="1:21" x14ac:dyDescent="0.25">
      <c r="A130" s="14"/>
      <c r="B130" s="14"/>
      <c r="C130" s="25"/>
      <c r="D130" s="14"/>
      <c r="E130" s="14"/>
      <c r="F130" s="14"/>
      <c r="G130" s="14"/>
      <c r="H130" s="14"/>
      <c r="I130" s="14"/>
      <c r="J130" s="14"/>
      <c r="K130" s="14"/>
      <c r="L130" s="14"/>
      <c r="M130" s="14"/>
      <c r="N130" s="20"/>
      <c r="O130" s="20"/>
      <c r="P130" s="20"/>
      <c r="Q130" s="20"/>
      <c r="R130" s="20"/>
      <c r="S130" s="20"/>
      <c r="T130" s="20"/>
      <c r="U130" s="20"/>
    </row>
    <row r="131" spans="1:21" x14ac:dyDescent="0.25">
      <c r="A131" s="14"/>
      <c r="B131" s="14"/>
      <c r="C131" s="25"/>
      <c r="D131" s="14"/>
      <c r="E131" s="14"/>
      <c r="F131" s="14"/>
      <c r="G131" s="14"/>
      <c r="H131" s="14"/>
      <c r="I131" s="14"/>
      <c r="J131" s="14"/>
      <c r="K131" s="14"/>
      <c r="L131" s="14"/>
      <c r="M131" s="14"/>
      <c r="N131" s="20"/>
      <c r="O131" s="20"/>
      <c r="P131" s="20"/>
      <c r="Q131" s="20"/>
      <c r="R131" s="20"/>
      <c r="S131" s="20"/>
      <c r="T131" s="20"/>
      <c r="U131" s="20"/>
    </row>
    <row r="132" spans="1:21" x14ac:dyDescent="0.25">
      <c r="A132" s="14"/>
      <c r="B132" s="14"/>
      <c r="C132" s="25"/>
      <c r="D132" s="14"/>
      <c r="E132" s="14"/>
      <c r="F132" s="14"/>
      <c r="G132" s="14"/>
      <c r="H132" s="14"/>
      <c r="I132" s="14"/>
      <c r="J132" s="14"/>
      <c r="K132" s="14"/>
      <c r="L132" s="14"/>
      <c r="M132" s="14"/>
      <c r="N132" s="20"/>
      <c r="O132" s="20"/>
      <c r="P132" s="20"/>
      <c r="Q132" s="20"/>
      <c r="R132" s="20"/>
      <c r="S132" s="20"/>
      <c r="T132" s="20"/>
      <c r="U132" s="20"/>
    </row>
    <row r="133" spans="1:21" x14ac:dyDescent="0.25">
      <c r="A133" s="14"/>
      <c r="B133" s="14"/>
      <c r="C133" s="25"/>
      <c r="D133" s="14"/>
      <c r="E133" s="14"/>
      <c r="F133" s="14"/>
      <c r="G133" s="14"/>
      <c r="H133" s="14"/>
      <c r="I133" s="14"/>
      <c r="J133" s="14"/>
      <c r="K133" s="14"/>
      <c r="L133" s="14"/>
      <c r="M133" s="14"/>
      <c r="N133" s="20"/>
      <c r="O133" s="20"/>
      <c r="P133" s="20"/>
      <c r="Q133" s="20"/>
      <c r="R133" s="20"/>
      <c r="S133" s="20"/>
      <c r="T133" s="20"/>
      <c r="U133" s="20"/>
    </row>
    <row r="134" spans="1:21" x14ac:dyDescent="0.25">
      <c r="A134" s="14"/>
      <c r="B134" s="14"/>
      <c r="C134" s="25"/>
      <c r="D134" s="14"/>
      <c r="E134" s="14"/>
      <c r="F134" s="14"/>
      <c r="G134" s="14"/>
      <c r="H134" s="14"/>
      <c r="I134" s="14"/>
      <c r="J134" s="14"/>
      <c r="K134" s="14"/>
      <c r="L134" s="14"/>
      <c r="M134" s="14"/>
      <c r="N134" s="20"/>
      <c r="O134" s="20"/>
      <c r="P134" s="20"/>
      <c r="Q134" s="20"/>
      <c r="R134" s="20"/>
      <c r="S134" s="20"/>
      <c r="T134" s="20"/>
      <c r="U134" s="20"/>
    </row>
    <row r="135" spans="1:21" x14ac:dyDescent="0.25">
      <c r="A135" s="14"/>
      <c r="B135" s="14"/>
      <c r="C135" s="25"/>
      <c r="D135" s="14"/>
      <c r="E135" s="14"/>
      <c r="F135" s="14"/>
      <c r="G135" s="14"/>
      <c r="H135" s="14"/>
      <c r="I135" s="14"/>
      <c r="J135" s="14"/>
      <c r="K135" s="14"/>
      <c r="L135" s="14"/>
      <c r="M135" s="14"/>
      <c r="N135" s="20"/>
      <c r="O135" s="20"/>
      <c r="P135" s="20"/>
      <c r="Q135" s="20"/>
      <c r="R135" s="20"/>
      <c r="S135" s="20"/>
      <c r="T135" s="20"/>
      <c r="U135" s="20"/>
    </row>
    <row r="136" spans="1:21" x14ac:dyDescent="0.25">
      <c r="C136" s="25"/>
      <c r="D136" s="14"/>
      <c r="E136" s="14"/>
      <c r="F136" s="14"/>
      <c r="G136" s="14"/>
      <c r="H136" s="14"/>
      <c r="I136" s="14"/>
      <c r="J136" s="14"/>
      <c r="K136" s="14"/>
      <c r="L136" s="14"/>
      <c r="M136" s="14"/>
      <c r="N136" s="20"/>
    </row>
    <row r="137" spans="1:21" x14ac:dyDescent="0.25">
      <c r="C137" s="25"/>
      <c r="D137" s="14"/>
      <c r="E137" s="14"/>
      <c r="F137" s="14"/>
      <c r="G137" s="14"/>
      <c r="H137" s="14"/>
      <c r="I137" s="14"/>
      <c r="J137" s="14"/>
      <c r="K137" s="14"/>
      <c r="L137" s="14"/>
      <c r="M137" s="14"/>
      <c r="N137" s="20"/>
    </row>
    <row r="138" spans="1:21" x14ac:dyDescent="0.25">
      <c r="C138" s="25"/>
      <c r="D138" s="14"/>
      <c r="E138" s="14"/>
      <c r="F138" s="14"/>
      <c r="G138" s="14"/>
      <c r="H138" s="14"/>
      <c r="I138" s="14"/>
      <c r="J138" s="14"/>
      <c r="K138" s="14"/>
      <c r="L138" s="14"/>
      <c r="M138" s="14"/>
      <c r="N138" s="20"/>
    </row>
    <row r="139" spans="1:21" x14ac:dyDescent="0.25">
      <c r="C139" s="25"/>
      <c r="D139" s="14"/>
      <c r="E139" s="14"/>
      <c r="F139" s="14"/>
      <c r="G139" s="14"/>
      <c r="H139" s="14"/>
      <c r="I139" s="14"/>
      <c r="J139" s="14"/>
      <c r="K139" s="14"/>
      <c r="L139" s="14"/>
      <c r="M139" s="14"/>
      <c r="N139" s="20"/>
    </row>
  </sheetData>
  <mergeCells count="172">
    <mergeCell ref="V10:V11"/>
    <mergeCell ref="C12:C13"/>
    <mergeCell ref="D6:E6"/>
    <mergeCell ref="F6:S6"/>
    <mergeCell ref="T6:U6"/>
    <mergeCell ref="V6:V7"/>
    <mergeCell ref="D8:D9"/>
    <mergeCell ref="E8:E9"/>
    <mergeCell ref="U8:U9"/>
    <mergeCell ref="V8:V9"/>
    <mergeCell ref="D12:D13"/>
    <mergeCell ref="E12:E13"/>
    <mergeCell ref="U12:U13"/>
    <mergeCell ref="B8:B15"/>
    <mergeCell ref="A8:A35"/>
    <mergeCell ref="C8:C9"/>
    <mergeCell ref="A1:B4"/>
    <mergeCell ref="C1:V1"/>
    <mergeCell ref="C2:V2"/>
    <mergeCell ref="D3:V3"/>
    <mergeCell ref="D4:V4"/>
    <mergeCell ref="A6:A7"/>
    <mergeCell ref="B6:B7"/>
    <mergeCell ref="C6:C7"/>
    <mergeCell ref="C16:C17"/>
    <mergeCell ref="D16:D17"/>
    <mergeCell ref="E16:E17"/>
    <mergeCell ref="C20:C21"/>
    <mergeCell ref="D20:D21"/>
    <mergeCell ref="E20:E21"/>
    <mergeCell ref="V12:V13"/>
    <mergeCell ref="V16:V17"/>
    <mergeCell ref="B26:B35"/>
    <mergeCell ref="C26:C27"/>
    <mergeCell ref="B16:B25"/>
    <mergeCell ref="E22:E23"/>
    <mergeCell ref="U22:U23"/>
    <mergeCell ref="U18:U19"/>
    <mergeCell ref="C28:C29"/>
    <mergeCell ref="D28:D29"/>
    <mergeCell ref="E28:E29"/>
    <mergeCell ref="U28:U29"/>
    <mergeCell ref="E26:E27"/>
    <mergeCell ref="U26:U27"/>
    <mergeCell ref="C30:C31"/>
    <mergeCell ref="D30:D31"/>
    <mergeCell ref="E30:E31"/>
    <mergeCell ref="U30:U31"/>
    <mergeCell ref="D26:D27"/>
    <mergeCell ref="C24:C25"/>
    <mergeCell ref="D24:D25"/>
    <mergeCell ref="E24:E25"/>
    <mergeCell ref="U24:U25"/>
    <mergeCell ref="V24:V25"/>
    <mergeCell ref="V22:V23"/>
    <mergeCell ref="V18:V19"/>
    <mergeCell ref="V20:V21"/>
    <mergeCell ref="T16:T25"/>
    <mergeCell ref="U16:U17"/>
    <mergeCell ref="C32:C33"/>
    <mergeCell ref="D32:D33"/>
    <mergeCell ref="E32:E33"/>
    <mergeCell ref="U32:U33"/>
    <mergeCell ref="V26:V27"/>
    <mergeCell ref="V30:V31"/>
    <mergeCell ref="V32:V33"/>
    <mergeCell ref="T26:T35"/>
    <mergeCell ref="C22:C23"/>
    <mergeCell ref="D22:D23"/>
    <mergeCell ref="C34:C35"/>
    <mergeCell ref="D34:D35"/>
    <mergeCell ref="E34:E35"/>
    <mergeCell ref="U34:U35"/>
    <mergeCell ref="U20:U21"/>
    <mergeCell ref="C18:C19"/>
    <mergeCell ref="D18:D19"/>
    <mergeCell ref="E18:E19"/>
    <mergeCell ref="E38:E39"/>
    <mergeCell ref="U38:U39"/>
    <mergeCell ref="C40:C41"/>
    <mergeCell ref="D40:D41"/>
    <mergeCell ref="E40:E41"/>
    <mergeCell ref="U40:U41"/>
    <mergeCell ref="V40:V41"/>
    <mergeCell ref="A36:A41"/>
    <mergeCell ref="B36:B41"/>
    <mergeCell ref="T36:T41"/>
    <mergeCell ref="C36:C37"/>
    <mergeCell ref="D36:D37"/>
    <mergeCell ref="E36:E37"/>
    <mergeCell ref="U36:U37"/>
    <mergeCell ref="C64:C65"/>
    <mergeCell ref="D64:D65"/>
    <mergeCell ref="E64:E65"/>
    <mergeCell ref="C56:C57"/>
    <mergeCell ref="D56:D57"/>
    <mergeCell ref="E56:E57"/>
    <mergeCell ref="D58:D59"/>
    <mergeCell ref="E58:E59"/>
    <mergeCell ref="D48:D49"/>
    <mergeCell ref="C54:C55"/>
    <mergeCell ref="D54:D55"/>
    <mergeCell ref="E54:E55"/>
    <mergeCell ref="C58:C59"/>
    <mergeCell ref="E60:E61"/>
    <mergeCell ref="C52:C53"/>
    <mergeCell ref="D52:D53"/>
    <mergeCell ref="E52:E53"/>
    <mergeCell ref="T60:T65"/>
    <mergeCell ref="E50:E51"/>
    <mergeCell ref="A66:S66"/>
    <mergeCell ref="U60:U61"/>
    <mergeCell ref="C62:C63"/>
    <mergeCell ref="D62:D63"/>
    <mergeCell ref="E62:E63"/>
    <mergeCell ref="U62:U63"/>
    <mergeCell ref="A42:A65"/>
    <mergeCell ref="B60:B65"/>
    <mergeCell ref="C60:C61"/>
    <mergeCell ref="D60:D61"/>
    <mergeCell ref="C48:C49"/>
    <mergeCell ref="U48:U49"/>
    <mergeCell ref="T42:T59"/>
    <mergeCell ref="C46:C47"/>
    <mergeCell ref="D46:D47"/>
    <mergeCell ref="E46:E47"/>
    <mergeCell ref="C50:C51"/>
    <mergeCell ref="D50:D51"/>
    <mergeCell ref="U56:U57"/>
    <mergeCell ref="E48:E49"/>
    <mergeCell ref="U64:U65"/>
    <mergeCell ref="B42:B59"/>
    <mergeCell ref="V64:V65"/>
    <mergeCell ref="U58:U59"/>
    <mergeCell ref="V58:V59"/>
    <mergeCell ref="U50:U51"/>
    <mergeCell ref="V48:V49"/>
    <mergeCell ref="V50:V51"/>
    <mergeCell ref="V28:V29"/>
    <mergeCell ref="V34:V35"/>
    <mergeCell ref="V56:V57"/>
    <mergeCell ref="U46:U47"/>
    <mergeCell ref="V46:V47"/>
    <mergeCell ref="V52:V53"/>
    <mergeCell ref="U54:U55"/>
    <mergeCell ref="V54:V55"/>
    <mergeCell ref="U52:U53"/>
    <mergeCell ref="V60:V63"/>
    <mergeCell ref="V14:V15"/>
    <mergeCell ref="U42:U43"/>
    <mergeCell ref="V42:V43"/>
    <mergeCell ref="C44:C45"/>
    <mergeCell ref="D44:D45"/>
    <mergeCell ref="E44:E45"/>
    <mergeCell ref="U44:U45"/>
    <mergeCell ref="V44:V45"/>
    <mergeCell ref="C42:C43"/>
    <mergeCell ref="D42:D43"/>
    <mergeCell ref="D14:D15"/>
    <mergeCell ref="E14:E15"/>
    <mergeCell ref="C14:C15"/>
    <mergeCell ref="T8:T15"/>
    <mergeCell ref="U14:U15"/>
    <mergeCell ref="C10:C11"/>
    <mergeCell ref="D10:D11"/>
    <mergeCell ref="E10:E11"/>
    <mergeCell ref="U10:U11"/>
    <mergeCell ref="V36:V37"/>
    <mergeCell ref="V38:V39"/>
    <mergeCell ref="E42:E43"/>
    <mergeCell ref="C38:C39"/>
    <mergeCell ref="D38:D39"/>
  </mergeCells>
  <printOptions horizontalCentered="1"/>
  <pageMargins left="0" right="0" top="0.55118110236220474" bottom="0" header="0.31496062992125984" footer="0"/>
  <pageSetup scale="55" orientation="portrait" r:id="rId1"/>
  <drawing r:id="rId2"/>
  <legacyDrawing r:id="rId3"/>
  <legacyDrawingHF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F39"/>
  <sheetViews>
    <sheetView workbookViewId="0">
      <selection sqref="A1:D4"/>
    </sheetView>
  </sheetViews>
  <sheetFormatPr baseColWidth="10" defaultRowHeight="12.75" x14ac:dyDescent="0.2"/>
  <cols>
    <col min="1" max="1" width="8.7109375" style="110" customWidth="1"/>
    <col min="2" max="2" width="25.85546875" style="110" customWidth="1"/>
    <col min="3" max="3" width="15.5703125" style="110" customWidth="1"/>
    <col min="4" max="4" width="16" style="110" customWidth="1"/>
    <col min="5" max="5" width="21.5703125" style="110" customWidth="1"/>
    <col min="6" max="6" width="24" style="110" bestFit="1" customWidth="1"/>
    <col min="7" max="9" width="16" style="110" customWidth="1"/>
    <col min="10" max="10" width="20.5703125" style="110" customWidth="1"/>
    <col min="11" max="13" width="16" style="110" customWidth="1"/>
    <col min="14" max="14" width="28.7109375" style="110" customWidth="1"/>
    <col min="15" max="15" width="14.85546875" style="110" customWidth="1"/>
    <col min="16" max="17" width="10.140625" style="110" customWidth="1"/>
    <col min="18" max="18" width="14.42578125" style="110" customWidth="1"/>
    <col min="19" max="19" width="12.42578125" style="110" customWidth="1"/>
    <col min="20" max="23" width="16.7109375" style="110" customWidth="1"/>
    <col min="24" max="24" width="32" style="110" customWidth="1"/>
    <col min="25" max="26" width="22.28515625" style="151" customWidth="1"/>
    <col min="27" max="27" width="29.7109375" style="107" customWidth="1"/>
    <col min="28" max="28" width="4.85546875" style="107" customWidth="1"/>
    <col min="29" max="29" width="7.7109375" style="108" customWidth="1"/>
    <col min="30" max="30" width="14.140625" style="108" customWidth="1"/>
    <col min="31" max="31" width="1.85546875" style="108" customWidth="1"/>
    <col min="32" max="32" width="14.28515625" style="108" customWidth="1"/>
    <col min="33" max="33" width="1.85546875" style="108" customWidth="1"/>
    <col min="34" max="34" width="16.85546875" style="108" customWidth="1"/>
    <col min="35" max="36" width="1.85546875" style="108" customWidth="1"/>
    <col min="37" max="37" width="14.140625" style="108" customWidth="1"/>
    <col min="38" max="40" width="11.42578125" style="109"/>
    <col min="41" max="84" width="11.42578125" style="107"/>
    <col min="85" max="16384" width="11.42578125" style="110"/>
  </cols>
  <sheetData>
    <row r="1" spans="1:84" ht="20.25" customHeight="1" x14ac:dyDescent="0.2">
      <c r="A1" s="473"/>
      <c r="B1" s="473"/>
      <c r="C1" s="473"/>
      <c r="D1" s="473"/>
      <c r="E1" s="474" t="s">
        <v>0</v>
      </c>
      <c r="F1" s="474"/>
      <c r="G1" s="474"/>
      <c r="H1" s="474"/>
      <c r="I1" s="474"/>
      <c r="J1" s="474"/>
      <c r="K1" s="474"/>
      <c r="L1" s="474"/>
      <c r="M1" s="474"/>
      <c r="N1" s="474"/>
      <c r="O1" s="474"/>
      <c r="P1" s="474"/>
      <c r="Q1" s="474"/>
      <c r="R1" s="474"/>
      <c r="S1" s="474"/>
      <c r="T1" s="474"/>
      <c r="U1" s="474"/>
      <c r="V1" s="474"/>
      <c r="W1" s="474"/>
      <c r="X1" s="474"/>
      <c r="Y1" s="474"/>
      <c r="Z1" s="474"/>
    </row>
    <row r="2" spans="1:84" ht="20.25" customHeight="1" x14ac:dyDescent="0.2">
      <c r="A2" s="473"/>
      <c r="B2" s="473"/>
      <c r="C2" s="473"/>
      <c r="D2" s="473"/>
      <c r="E2" s="474" t="s">
        <v>108</v>
      </c>
      <c r="F2" s="474"/>
      <c r="G2" s="474"/>
      <c r="H2" s="474"/>
      <c r="I2" s="474"/>
      <c r="J2" s="474"/>
      <c r="K2" s="474"/>
      <c r="L2" s="474"/>
      <c r="M2" s="474"/>
      <c r="N2" s="474"/>
      <c r="O2" s="474"/>
      <c r="P2" s="474"/>
      <c r="Q2" s="474"/>
      <c r="R2" s="474"/>
      <c r="S2" s="474"/>
      <c r="T2" s="474"/>
      <c r="U2" s="474"/>
      <c r="V2" s="474"/>
      <c r="W2" s="474"/>
      <c r="X2" s="474"/>
      <c r="Y2" s="474"/>
      <c r="Z2" s="474"/>
    </row>
    <row r="3" spans="1:84" ht="20.25" customHeight="1" x14ac:dyDescent="0.2">
      <c r="A3" s="473"/>
      <c r="B3" s="473"/>
      <c r="C3" s="473"/>
      <c r="D3" s="473"/>
      <c r="E3" s="326" t="s">
        <v>109</v>
      </c>
      <c r="F3" s="326"/>
      <c r="G3" s="326" t="s">
        <v>86</v>
      </c>
      <c r="H3" s="326"/>
      <c r="I3" s="326"/>
      <c r="J3" s="326"/>
      <c r="K3" s="326"/>
      <c r="L3" s="326"/>
      <c r="M3" s="326"/>
      <c r="N3" s="326"/>
      <c r="O3" s="326"/>
      <c r="P3" s="326"/>
      <c r="Q3" s="326"/>
      <c r="R3" s="326"/>
      <c r="S3" s="326"/>
      <c r="T3" s="326"/>
      <c r="U3" s="326"/>
      <c r="V3" s="326"/>
      <c r="W3" s="326"/>
      <c r="X3" s="326"/>
      <c r="Y3" s="326"/>
      <c r="Z3" s="326"/>
    </row>
    <row r="4" spans="1:84" ht="20.25" customHeight="1" x14ac:dyDescent="0.2">
      <c r="A4" s="473"/>
      <c r="B4" s="473"/>
      <c r="C4" s="473"/>
      <c r="D4" s="473"/>
      <c r="E4" s="326" t="s">
        <v>110</v>
      </c>
      <c r="F4" s="326"/>
      <c r="G4" s="326" t="s">
        <v>254</v>
      </c>
      <c r="H4" s="326"/>
      <c r="I4" s="326"/>
      <c r="J4" s="326"/>
      <c r="K4" s="326"/>
      <c r="L4" s="326"/>
      <c r="M4" s="326"/>
      <c r="N4" s="326"/>
      <c r="O4" s="326"/>
      <c r="P4" s="326"/>
      <c r="Q4" s="326"/>
      <c r="R4" s="326"/>
      <c r="S4" s="326"/>
      <c r="T4" s="326"/>
      <c r="U4" s="326"/>
      <c r="V4" s="326"/>
      <c r="W4" s="326"/>
      <c r="X4" s="326"/>
      <c r="Y4" s="326"/>
      <c r="Z4" s="326"/>
    </row>
    <row r="5" spans="1:84" s="114" customFormat="1" ht="12.75" customHeight="1" thickBot="1" x14ac:dyDescent="0.25">
      <c r="A5" s="339" t="s">
        <v>111</v>
      </c>
      <c r="B5" s="339" t="s">
        <v>112</v>
      </c>
      <c r="C5" s="339" t="s">
        <v>170</v>
      </c>
      <c r="D5" s="340" t="s">
        <v>113</v>
      </c>
      <c r="E5" s="475" t="s">
        <v>114</v>
      </c>
      <c r="F5" s="327" t="s">
        <v>115</v>
      </c>
      <c r="G5" s="327"/>
      <c r="H5" s="327"/>
      <c r="I5" s="328"/>
      <c r="J5" s="327" t="s">
        <v>116</v>
      </c>
      <c r="K5" s="327"/>
      <c r="L5" s="327"/>
      <c r="M5" s="327"/>
      <c r="N5" s="328"/>
      <c r="O5" s="327" t="s">
        <v>117</v>
      </c>
      <c r="P5" s="327"/>
      <c r="Q5" s="327"/>
      <c r="R5" s="327"/>
      <c r="S5" s="328"/>
      <c r="T5" s="329" t="s">
        <v>118</v>
      </c>
      <c r="U5" s="327"/>
      <c r="V5" s="327"/>
      <c r="W5" s="327"/>
      <c r="X5" s="327"/>
      <c r="Y5" s="327"/>
      <c r="Z5" s="328"/>
      <c r="AA5" s="111"/>
      <c r="AB5" s="111"/>
      <c r="AC5" s="112"/>
      <c r="AD5" s="112"/>
      <c r="AE5" s="112"/>
      <c r="AF5" s="112"/>
      <c r="AG5" s="112"/>
      <c r="AH5" s="112"/>
      <c r="AI5" s="112"/>
      <c r="AJ5" s="112"/>
      <c r="AK5" s="112"/>
      <c r="AL5" s="113"/>
      <c r="AM5" s="113"/>
      <c r="AN5" s="113"/>
      <c r="AO5" s="111"/>
      <c r="AP5" s="111"/>
      <c r="AQ5" s="111"/>
      <c r="AR5" s="111"/>
      <c r="AS5" s="111"/>
      <c r="AT5" s="111"/>
      <c r="AU5" s="111"/>
      <c r="AV5" s="111"/>
      <c r="AW5" s="111"/>
      <c r="AX5" s="111"/>
      <c r="AY5" s="111"/>
      <c r="AZ5" s="111"/>
      <c r="BA5" s="111"/>
      <c r="BB5" s="111"/>
      <c r="BC5" s="111"/>
      <c r="BD5" s="111"/>
      <c r="BE5" s="111"/>
      <c r="BF5" s="111"/>
      <c r="BG5" s="111"/>
      <c r="BH5" s="111"/>
      <c r="BI5" s="111"/>
      <c r="BJ5" s="111"/>
      <c r="BK5" s="111"/>
      <c r="BL5" s="111"/>
      <c r="BM5" s="111"/>
      <c r="BN5" s="111"/>
      <c r="BO5" s="111"/>
      <c r="BP5" s="111"/>
      <c r="BQ5" s="111"/>
      <c r="BR5" s="111"/>
      <c r="BS5" s="111"/>
      <c r="BT5" s="111"/>
      <c r="BU5" s="111"/>
      <c r="BV5" s="111"/>
      <c r="BW5" s="111"/>
      <c r="BX5" s="111"/>
      <c r="BY5" s="111"/>
      <c r="BZ5" s="111"/>
      <c r="CA5" s="111"/>
      <c r="CB5" s="111"/>
      <c r="CC5" s="111"/>
      <c r="CD5" s="111"/>
      <c r="CE5" s="111"/>
      <c r="CF5" s="111"/>
    </row>
    <row r="6" spans="1:84" s="114" customFormat="1" ht="23.25" thickBot="1" x14ac:dyDescent="0.25">
      <c r="A6" s="339" t="s">
        <v>119</v>
      </c>
      <c r="B6" s="339"/>
      <c r="C6" s="339"/>
      <c r="D6" s="340"/>
      <c r="E6" s="341"/>
      <c r="F6" s="115" t="s">
        <v>120</v>
      </c>
      <c r="G6" s="115" t="s">
        <v>121</v>
      </c>
      <c r="H6" s="115" t="s">
        <v>122</v>
      </c>
      <c r="I6" s="115" t="s">
        <v>123</v>
      </c>
      <c r="J6" s="115" t="s">
        <v>124</v>
      </c>
      <c r="K6" s="115" t="s">
        <v>125</v>
      </c>
      <c r="L6" s="115"/>
      <c r="M6" s="115" t="s">
        <v>126</v>
      </c>
      <c r="N6" s="115" t="s">
        <v>127</v>
      </c>
      <c r="O6" s="116" t="s">
        <v>128</v>
      </c>
      <c r="P6" s="117" t="s">
        <v>129</v>
      </c>
      <c r="Q6" s="117" t="s">
        <v>130</v>
      </c>
      <c r="R6" s="117" t="s">
        <v>131</v>
      </c>
      <c r="S6" s="117" t="s">
        <v>132</v>
      </c>
      <c r="T6" s="115" t="s">
        <v>133</v>
      </c>
      <c r="U6" s="115" t="s">
        <v>134</v>
      </c>
      <c r="V6" s="152" t="s">
        <v>169</v>
      </c>
      <c r="W6" s="116" t="s">
        <v>135</v>
      </c>
      <c r="X6" s="116" t="s">
        <v>136</v>
      </c>
      <c r="Y6" s="118" t="s">
        <v>137</v>
      </c>
      <c r="Z6" s="119" t="s">
        <v>138</v>
      </c>
      <c r="AA6" s="111"/>
      <c r="AB6" s="111"/>
      <c r="AC6" s="120"/>
      <c r="AD6" s="120"/>
      <c r="AE6" s="121"/>
      <c r="AF6" s="120"/>
      <c r="AG6" s="121"/>
      <c r="AH6" s="120"/>
      <c r="AI6" s="112"/>
      <c r="AJ6" s="112"/>
      <c r="AK6" s="122"/>
      <c r="AL6" s="113"/>
      <c r="AM6" s="113"/>
      <c r="AN6" s="113"/>
      <c r="AO6" s="111"/>
      <c r="AP6" s="111"/>
      <c r="AQ6" s="111"/>
      <c r="AR6" s="111"/>
      <c r="AS6" s="111"/>
      <c r="AT6" s="111"/>
      <c r="AU6" s="111"/>
      <c r="AV6" s="111"/>
      <c r="AW6" s="111"/>
      <c r="AX6" s="111"/>
      <c r="AY6" s="111"/>
      <c r="AZ6" s="111"/>
      <c r="BA6" s="111"/>
      <c r="BB6" s="111"/>
      <c r="BC6" s="111"/>
      <c r="BD6" s="111"/>
      <c r="BE6" s="111"/>
      <c r="BF6" s="111"/>
      <c r="BG6" s="111"/>
      <c r="BH6" s="111"/>
      <c r="BI6" s="111"/>
      <c r="BJ6" s="111"/>
      <c r="BK6" s="111"/>
      <c r="BL6" s="111"/>
      <c r="BM6" s="111"/>
      <c r="BN6" s="111"/>
      <c r="BO6" s="111"/>
      <c r="BP6" s="111"/>
      <c r="BQ6" s="111"/>
      <c r="BR6" s="111"/>
      <c r="BS6" s="111"/>
      <c r="BT6" s="111"/>
      <c r="BU6" s="111"/>
      <c r="BV6" s="111"/>
      <c r="BW6" s="111"/>
      <c r="BX6" s="111"/>
      <c r="BY6" s="111"/>
      <c r="BZ6" s="111"/>
      <c r="CA6" s="111"/>
      <c r="CB6" s="111"/>
      <c r="CC6" s="111"/>
      <c r="CD6" s="111"/>
      <c r="CE6" s="111"/>
      <c r="CF6" s="111"/>
    </row>
    <row r="7" spans="1:84" ht="21" customHeight="1" x14ac:dyDescent="0.2">
      <c r="A7" s="350">
        <v>1</v>
      </c>
      <c r="B7" s="349" t="s">
        <v>88</v>
      </c>
      <c r="C7" s="349" t="s">
        <v>139</v>
      </c>
      <c r="D7" s="123" t="s">
        <v>140</v>
      </c>
      <c r="E7" s="124">
        <v>0.96</v>
      </c>
      <c r="F7" s="124">
        <v>0.96</v>
      </c>
      <c r="G7" s="124"/>
      <c r="H7" s="124"/>
      <c r="I7" s="124"/>
      <c r="J7" s="124">
        <v>0.59099999999999997</v>
      </c>
      <c r="K7" s="125"/>
      <c r="L7" s="125"/>
      <c r="M7" s="476"/>
      <c r="N7" s="477"/>
      <c r="O7" s="330" t="s">
        <v>141</v>
      </c>
      <c r="P7" s="333" t="s">
        <v>142</v>
      </c>
      <c r="Q7" s="336" t="s">
        <v>143</v>
      </c>
      <c r="R7" s="333" t="s">
        <v>144</v>
      </c>
      <c r="S7" s="336" t="s">
        <v>141</v>
      </c>
      <c r="T7" s="336" t="s">
        <v>145</v>
      </c>
      <c r="U7" s="336" t="s">
        <v>146</v>
      </c>
      <c r="V7" s="184"/>
      <c r="W7" s="336" t="s">
        <v>147</v>
      </c>
      <c r="X7" s="342" t="s">
        <v>148</v>
      </c>
      <c r="Y7" s="342" t="s">
        <v>149</v>
      </c>
      <c r="Z7" s="342">
        <v>1053</v>
      </c>
      <c r="AC7" s="127"/>
      <c r="AD7" s="127"/>
      <c r="AE7" s="128"/>
      <c r="AF7" s="128"/>
      <c r="AG7" s="128"/>
      <c r="AH7" s="127"/>
      <c r="AI7" s="128"/>
      <c r="AJ7" s="128"/>
      <c r="AK7" s="128"/>
    </row>
    <row r="8" spans="1:84" ht="21" customHeight="1" x14ac:dyDescent="0.2">
      <c r="A8" s="351"/>
      <c r="B8" s="347"/>
      <c r="C8" s="347"/>
      <c r="D8" s="129" t="s">
        <v>150</v>
      </c>
      <c r="E8" s="130">
        <v>1835000000</v>
      </c>
      <c r="F8" s="130">
        <v>1835000000</v>
      </c>
      <c r="G8" s="130"/>
      <c r="H8" s="130"/>
      <c r="I8" s="130"/>
      <c r="J8" s="130">
        <v>19975500</v>
      </c>
      <c r="K8" s="130"/>
      <c r="L8" s="130"/>
      <c r="M8" s="478"/>
      <c r="N8" s="479"/>
      <c r="O8" s="331"/>
      <c r="P8" s="334"/>
      <c r="Q8" s="337"/>
      <c r="R8" s="334"/>
      <c r="S8" s="337"/>
      <c r="T8" s="337"/>
      <c r="U8" s="337"/>
      <c r="V8" s="185"/>
      <c r="W8" s="337"/>
      <c r="X8" s="337"/>
      <c r="Y8" s="337"/>
      <c r="Z8" s="337"/>
      <c r="AC8" s="127"/>
      <c r="AD8" s="127"/>
      <c r="AE8" s="128"/>
      <c r="AF8" s="128"/>
      <c r="AG8" s="128"/>
      <c r="AH8" s="127"/>
      <c r="AI8" s="128"/>
      <c r="AJ8" s="128"/>
      <c r="AK8" s="128"/>
    </row>
    <row r="9" spans="1:84" ht="21" customHeight="1" x14ac:dyDescent="0.2">
      <c r="A9" s="351"/>
      <c r="B9" s="347"/>
      <c r="C9" s="347"/>
      <c r="D9" s="129" t="s">
        <v>151</v>
      </c>
      <c r="E9" s="132"/>
      <c r="F9" s="132"/>
      <c r="G9" s="132"/>
      <c r="H9" s="132"/>
      <c r="I9" s="132"/>
      <c r="J9" s="132"/>
      <c r="K9" s="132"/>
      <c r="L9" s="132"/>
      <c r="M9" s="480"/>
      <c r="N9" s="479"/>
      <c r="O9" s="331"/>
      <c r="P9" s="334"/>
      <c r="Q9" s="337"/>
      <c r="R9" s="334"/>
      <c r="S9" s="337"/>
      <c r="T9" s="337"/>
      <c r="U9" s="337"/>
      <c r="V9" s="185"/>
      <c r="W9" s="337"/>
      <c r="X9" s="337"/>
      <c r="Y9" s="337"/>
      <c r="Z9" s="337"/>
      <c r="AC9" s="127"/>
      <c r="AD9" s="127"/>
      <c r="AE9" s="128"/>
      <c r="AF9" s="128"/>
      <c r="AG9" s="128"/>
      <c r="AH9" s="127"/>
      <c r="AI9" s="128"/>
      <c r="AJ9" s="128"/>
      <c r="AK9" s="128"/>
    </row>
    <row r="10" spans="1:84" ht="21" customHeight="1" thickBot="1" x14ac:dyDescent="0.25">
      <c r="A10" s="352"/>
      <c r="B10" s="348"/>
      <c r="C10" s="348"/>
      <c r="D10" s="134" t="s">
        <v>152</v>
      </c>
      <c r="E10" s="135">
        <v>308779538</v>
      </c>
      <c r="F10" s="135">
        <v>308779538</v>
      </c>
      <c r="G10" s="135"/>
      <c r="H10" s="135"/>
      <c r="I10" s="135"/>
      <c r="J10" s="135">
        <v>45413425</v>
      </c>
      <c r="K10" s="135"/>
      <c r="L10" s="135"/>
      <c r="M10" s="481"/>
      <c r="N10" s="482"/>
      <c r="O10" s="332"/>
      <c r="P10" s="335"/>
      <c r="Q10" s="338"/>
      <c r="R10" s="335"/>
      <c r="S10" s="338"/>
      <c r="T10" s="338"/>
      <c r="U10" s="338"/>
      <c r="V10" s="186"/>
      <c r="W10" s="338"/>
      <c r="X10" s="338"/>
      <c r="Y10" s="338"/>
      <c r="Z10" s="338"/>
      <c r="AC10" s="127"/>
      <c r="AD10" s="127"/>
      <c r="AE10" s="128"/>
      <c r="AF10" s="128"/>
      <c r="AG10" s="128"/>
      <c r="AH10" s="127"/>
      <c r="AI10" s="128"/>
      <c r="AJ10" s="128"/>
      <c r="AK10" s="128"/>
    </row>
    <row r="11" spans="1:84" ht="21" customHeight="1" x14ac:dyDescent="0.2">
      <c r="A11" s="343">
        <v>2</v>
      </c>
      <c r="B11" s="346" t="s">
        <v>90</v>
      </c>
      <c r="C11" s="349" t="s">
        <v>139</v>
      </c>
      <c r="D11" s="137" t="s">
        <v>140</v>
      </c>
      <c r="E11" s="138">
        <v>0.96</v>
      </c>
      <c r="F11" s="138">
        <v>0.96</v>
      </c>
      <c r="G11" s="139"/>
      <c r="H11" s="139"/>
      <c r="I11" s="139"/>
      <c r="J11" s="139">
        <v>0.59099999999999997</v>
      </c>
      <c r="K11" s="139"/>
      <c r="L11" s="139"/>
      <c r="M11" s="483"/>
      <c r="N11" s="477"/>
      <c r="O11" s="330" t="s">
        <v>141</v>
      </c>
      <c r="P11" s="333" t="s">
        <v>142</v>
      </c>
      <c r="Q11" s="336" t="s">
        <v>143</v>
      </c>
      <c r="R11" s="333" t="s">
        <v>144</v>
      </c>
      <c r="S11" s="336" t="s">
        <v>141</v>
      </c>
      <c r="T11" s="336" t="s">
        <v>145</v>
      </c>
      <c r="U11" s="336" t="s">
        <v>146</v>
      </c>
      <c r="V11" s="184"/>
      <c r="W11" s="336" t="s">
        <v>147</v>
      </c>
      <c r="X11" s="336" t="s">
        <v>148</v>
      </c>
      <c r="Y11" s="336" t="s">
        <v>149</v>
      </c>
      <c r="Z11" s="342">
        <v>1053</v>
      </c>
      <c r="AC11" s="127"/>
      <c r="AD11" s="127"/>
      <c r="AE11" s="128"/>
      <c r="AF11" s="128"/>
      <c r="AG11" s="128"/>
      <c r="AH11" s="127"/>
      <c r="AI11" s="128"/>
      <c r="AJ11" s="128"/>
      <c r="AK11" s="128"/>
    </row>
    <row r="12" spans="1:84" ht="21" customHeight="1" x14ac:dyDescent="0.2">
      <c r="A12" s="344"/>
      <c r="B12" s="347"/>
      <c r="C12" s="347"/>
      <c r="D12" s="129" t="s">
        <v>150</v>
      </c>
      <c r="E12" s="131">
        <v>2143779538</v>
      </c>
      <c r="F12" s="131">
        <v>2143779538</v>
      </c>
      <c r="G12" s="130"/>
      <c r="H12" s="130"/>
      <c r="I12" s="130"/>
      <c r="J12" s="130">
        <v>65388925</v>
      </c>
      <c r="K12" s="130"/>
      <c r="L12" s="130"/>
      <c r="M12" s="478"/>
      <c r="N12" s="479"/>
      <c r="O12" s="331"/>
      <c r="P12" s="334"/>
      <c r="Q12" s="337"/>
      <c r="R12" s="334"/>
      <c r="S12" s="337"/>
      <c r="T12" s="337"/>
      <c r="U12" s="337"/>
      <c r="V12" s="185"/>
      <c r="W12" s="337"/>
      <c r="X12" s="337"/>
      <c r="Y12" s="337"/>
      <c r="Z12" s="337"/>
      <c r="AC12" s="127"/>
      <c r="AD12" s="127"/>
      <c r="AE12" s="128"/>
      <c r="AF12" s="128"/>
      <c r="AG12" s="128"/>
      <c r="AH12" s="127"/>
      <c r="AI12" s="128"/>
      <c r="AJ12" s="128"/>
      <c r="AK12" s="128"/>
    </row>
    <row r="13" spans="1:84" ht="21" customHeight="1" x14ac:dyDescent="0.2">
      <c r="A13" s="344"/>
      <c r="B13" s="347"/>
      <c r="C13" s="347"/>
      <c r="D13" s="129" t="s">
        <v>151</v>
      </c>
      <c r="E13" s="138">
        <v>1</v>
      </c>
      <c r="F13" s="138">
        <v>1</v>
      </c>
      <c r="G13" s="139"/>
      <c r="H13" s="139"/>
      <c r="I13" s="139"/>
      <c r="J13" s="139">
        <v>0.25</v>
      </c>
      <c r="K13" s="139"/>
      <c r="L13" s="139"/>
      <c r="M13" s="483"/>
      <c r="N13" s="479"/>
      <c r="O13" s="331"/>
      <c r="P13" s="334"/>
      <c r="Q13" s="337"/>
      <c r="R13" s="334"/>
      <c r="S13" s="337"/>
      <c r="T13" s="337"/>
      <c r="U13" s="337"/>
      <c r="V13" s="185"/>
      <c r="W13" s="337"/>
      <c r="X13" s="337"/>
      <c r="Y13" s="337"/>
      <c r="Z13" s="337"/>
      <c r="AC13" s="127"/>
      <c r="AD13" s="127"/>
      <c r="AE13" s="128"/>
      <c r="AF13" s="128"/>
      <c r="AG13" s="128"/>
      <c r="AH13" s="127"/>
      <c r="AI13" s="128"/>
      <c r="AJ13" s="128"/>
      <c r="AK13" s="128"/>
    </row>
    <row r="14" spans="1:84" ht="21" customHeight="1" thickBot="1" x14ac:dyDescent="0.25">
      <c r="A14" s="345"/>
      <c r="B14" s="348"/>
      <c r="C14" s="348"/>
      <c r="D14" s="134" t="s">
        <v>152</v>
      </c>
      <c r="E14" s="136">
        <v>115000000</v>
      </c>
      <c r="F14" s="136">
        <v>115000000</v>
      </c>
      <c r="G14" s="135"/>
      <c r="H14" s="135"/>
      <c r="I14" s="135"/>
      <c r="J14" s="135">
        <v>26000000</v>
      </c>
      <c r="K14" s="135"/>
      <c r="L14" s="135"/>
      <c r="M14" s="481"/>
      <c r="N14" s="482"/>
      <c r="O14" s="332"/>
      <c r="P14" s="335"/>
      <c r="Q14" s="338"/>
      <c r="R14" s="335"/>
      <c r="S14" s="338"/>
      <c r="T14" s="338"/>
      <c r="U14" s="338"/>
      <c r="V14" s="186"/>
      <c r="W14" s="338"/>
      <c r="X14" s="338"/>
      <c r="Y14" s="338"/>
      <c r="Z14" s="338"/>
      <c r="AC14" s="127"/>
      <c r="AD14" s="127"/>
      <c r="AE14" s="128"/>
      <c r="AF14" s="128"/>
      <c r="AG14" s="128"/>
      <c r="AH14" s="127"/>
      <c r="AI14" s="128"/>
      <c r="AJ14" s="128"/>
      <c r="AK14" s="128"/>
    </row>
    <row r="15" spans="1:84" ht="21" customHeight="1" x14ac:dyDescent="0.2">
      <c r="A15" s="353">
        <v>3</v>
      </c>
      <c r="B15" s="346" t="s">
        <v>92</v>
      </c>
      <c r="C15" s="349" t="s">
        <v>139</v>
      </c>
      <c r="D15" s="137" t="s">
        <v>140</v>
      </c>
      <c r="E15" s="138">
        <v>0</v>
      </c>
      <c r="F15" s="138">
        <v>0</v>
      </c>
      <c r="G15" s="139"/>
      <c r="H15" s="139"/>
      <c r="I15" s="139"/>
      <c r="J15" s="139"/>
      <c r="K15" s="139"/>
      <c r="L15" s="139"/>
      <c r="M15" s="483"/>
      <c r="N15" s="477"/>
      <c r="O15" s="330" t="s">
        <v>141</v>
      </c>
      <c r="P15" s="333" t="s">
        <v>142</v>
      </c>
      <c r="Q15" s="336" t="s">
        <v>143</v>
      </c>
      <c r="R15" s="333" t="s">
        <v>144</v>
      </c>
      <c r="S15" s="336" t="s">
        <v>141</v>
      </c>
      <c r="T15" s="336" t="s">
        <v>145</v>
      </c>
      <c r="U15" s="336" t="s">
        <v>146</v>
      </c>
      <c r="V15" s="184"/>
      <c r="W15" s="336" t="s">
        <v>147</v>
      </c>
      <c r="X15" s="336" t="s">
        <v>148</v>
      </c>
      <c r="Y15" s="336" t="s">
        <v>149</v>
      </c>
      <c r="Z15" s="342">
        <v>1053</v>
      </c>
      <c r="AC15" s="127"/>
      <c r="AD15" s="127"/>
      <c r="AE15" s="128"/>
      <c r="AF15" s="128"/>
      <c r="AG15" s="128"/>
      <c r="AH15" s="127"/>
      <c r="AI15" s="128"/>
      <c r="AJ15" s="128"/>
      <c r="AK15" s="128"/>
    </row>
    <row r="16" spans="1:84" ht="21" customHeight="1" x14ac:dyDescent="0.2">
      <c r="A16" s="351"/>
      <c r="B16" s="347"/>
      <c r="C16" s="347"/>
      <c r="D16" s="129" t="s">
        <v>150</v>
      </c>
      <c r="E16" s="131">
        <v>1190467</v>
      </c>
      <c r="F16" s="131">
        <v>1190467</v>
      </c>
      <c r="G16" s="130"/>
      <c r="H16" s="130"/>
      <c r="I16" s="130"/>
      <c r="J16" s="130">
        <v>0</v>
      </c>
      <c r="K16" s="130"/>
      <c r="L16" s="130"/>
      <c r="M16" s="478"/>
      <c r="N16" s="479"/>
      <c r="O16" s="331"/>
      <c r="P16" s="334"/>
      <c r="Q16" s="337"/>
      <c r="R16" s="334"/>
      <c r="S16" s="337"/>
      <c r="T16" s="337"/>
      <c r="U16" s="337"/>
      <c r="V16" s="185"/>
      <c r="W16" s="337"/>
      <c r="X16" s="337"/>
      <c r="Y16" s="337"/>
      <c r="Z16" s="337"/>
      <c r="AC16" s="127"/>
      <c r="AD16" s="127"/>
      <c r="AE16" s="128"/>
      <c r="AF16" s="128"/>
      <c r="AG16" s="128"/>
      <c r="AH16" s="127"/>
      <c r="AI16" s="128"/>
      <c r="AJ16" s="128"/>
      <c r="AK16" s="128"/>
    </row>
    <row r="17" spans="1:76" ht="21" customHeight="1" x14ac:dyDescent="0.2">
      <c r="A17" s="351"/>
      <c r="B17" s="347"/>
      <c r="C17" s="347"/>
      <c r="D17" s="129" t="s">
        <v>151</v>
      </c>
      <c r="E17" s="138">
        <v>1</v>
      </c>
      <c r="F17" s="138">
        <v>1</v>
      </c>
      <c r="G17" s="139"/>
      <c r="H17" s="139"/>
      <c r="I17" s="139"/>
      <c r="J17" s="139">
        <v>0.25</v>
      </c>
      <c r="K17" s="139"/>
      <c r="L17" s="139"/>
      <c r="M17" s="483"/>
      <c r="N17" s="479"/>
      <c r="O17" s="331"/>
      <c r="P17" s="334"/>
      <c r="Q17" s="337"/>
      <c r="R17" s="334"/>
      <c r="S17" s="337"/>
      <c r="T17" s="337"/>
      <c r="U17" s="337"/>
      <c r="V17" s="185"/>
      <c r="W17" s="337"/>
      <c r="X17" s="337"/>
      <c r="Y17" s="337"/>
      <c r="Z17" s="337"/>
      <c r="AC17" s="127"/>
      <c r="AD17" s="127"/>
      <c r="AE17" s="128"/>
      <c r="AF17" s="128"/>
      <c r="AG17" s="128"/>
      <c r="AH17" s="127"/>
      <c r="AI17" s="128"/>
      <c r="AJ17" s="128"/>
      <c r="AK17" s="128"/>
    </row>
    <row r="18" spans="1:76" ht="21" customHeight="1" thickBot="1" x14ac:dyDescent="0.25">
      <c r="A18" s="352"/>
      <c r="B18" s="348"/>
      <c r="C18" s="348"/>
      <c r="D18" s="134" t="s">
        <v>152</v>
      </c>
      <c r="E18" s="136">
        <v>116190467</v>
      </c>
      <c r="F18" s="136">
        <v>116190467</v>
      </c>
      <c r="G18" s="135"/>
      <c r="H18" s="135"/>
      <c r="I18" s="135"/>
      <c r="J18" s="135">
        <v>26000000</v>
      </c>
      <c r="K18" s="135"/>
      <c r="L18" s="135"/>
      <c r="M18" s="481"/>
      <c r="N18" s="482"/>
      <c r="O18" s="332"/>
      <c r="P18" s="335"/>
      <c r="Q18" s="338"/>
      <c r="R18" s="335"/>
      <c r="S18" s="338"/>
      <c r="T18" s="338"/>
      <c r="U18" s="338"/>
      <c r="V18" s="186"/>
      <c r="W18" s="338"/>
      <c r="X18" s="338"/>
      <c r="Y18" s="338"/>
      <c r="Z18" s="338"/>
      <c r="AC18" s="127"/>
      <c r="AD18" s="127"/>
      <c r="AE18" s="128"/>
      <c r="AF18" s="128"/>
      <c r="AG18" s="128"/>
      <c r="AH18" s="127"/>
      <c r="AI18" s="128"/>
      <c r="AJ18" s="128"/>
      <c r="AK18" s="128"/>
    </row>
    <row r="19" spans="1:76" ht="21" customHeight="1" x14ac:dyDescent="0.2">
      <c r="A19" s="354">
        <v>4</v>
      </c>
      <c r="B19" s="353" t="s">
        <v>93</v>
      </c>
      <c r="C19" s="349" t="s">
        <v>139</v>
      </c>
      <c r="D19" s="137" t="s">
        <v>140</v>
      </c>
      <c r="E19" s="138">
        <v>15</v>
      </c>
      <c r="F19" s="138">
        <v>15</v>
      </c>
      <c r="G19" s="139"/>
      <c r="H19" s="139"/>
      <c r="I19" s="139"/>
      <c r="J19" s="139">
        <v>0</v>
      </c>
      <c r="K19" s="139"/>
      <c r="L19" s="139"/>
      <c r="M19" s="483"/>
      <c r="N19" s="477"/>
      <c r="O19" s="330" t="s">
        <v>141</v>
      </c>
      <c r="P19" s="333" t="s">
        <v>142</v>
      </c>
      <c r="Q19" s="336" t="s">
        <v>143</v>
      </c>
      <c r="R19" s="333" t="s">
        <v>144</v>
      </c>
      <c r="S19" s="336" t="s">
        <v>141</v>
      </c>
      <c r="T19" s="336" t="s">
        <v>145</v>
      </c>
      <c r="U19" s="336" t="s">
        <v>146</v>
      </c>
      <c r="V19" s="184"/>
      <c r="W19" s="336" t="s">
        <v>147</v>
      </c>
      <c r="X19" s="336" t="s">
        <v>148</v>
      </c>
      <c r="Y19" s="336" t="s">
        <v>149</v>
      </c>
      <c r="Z19" s="342">
        <v>1053</v>
      </c>
      <c r="AC19" s="127"/>
      <c r="AD19" s="127"/>
      <c r="AE19" s="128"/>
      <c r="AF19" s="128"/>
      <c r="AG19" s="128"/>
      <c r="AH19" s="127"/>
      <c r="AI19" s="128"/>
      <c r="AJ19" s="128"/>
      <c r="AK19" s="128"/>
    </row>
    <row r="20" spans="1:76" ht="21" customHeight="1" x14ac:dyDescent="0.2">
      <c r="A20" s="354"/>
      <c r="B20" s="351"/>
      <c r="C20" s="347"/>
      <c r="D20" s="129" t="s">
        <v>150</v>
      </c>
      <c r="E20" s="131">
        <v>50000000</v>
      </c>
      <c r="F20" s="131">
        <v>50000000</v>
      </c>
      <c r="G20" s="130"/>
      <c r="H20" s="131"/>
      <c r="I20" s="131"/>
      <c r="J20" s="131">
        <v>0</v>
      </c>
      <c r="K20" s="130"/>
      <c r="L20" s="130"/>
      <c r="M20" s="478"/>
      <c r="N20" s="479"/>
      <c r="O20" s="331"/>
      <c r="P20" s="334"/>
      <c r="Q20" s="337"/>
      <c r="R20" s="334"/>
      <c r="S20" s="337"/>
      <c r="T20" s="337"/>
      <c r="U20" s="337"/>
      <c r="V20" s="185"/>
      <c r="W20" s="337"/>
      <c r="X20" s="337"/>
      <c r="Y20" s="337"/>
      <c r="Z20" s="337"/>
      <c r="AC20" s="127"/>
      <c r="AD20" s="127"/>
      <c r="AE20" s="128"/>
      <c r="AF20" s="128"/>
      <c r="AG20" s="128"/>
      <c r="AH20" s="127"/>
      <c r="AI20" s="128"/>
      <c r="AJ20" s="128"/>
      <c r="AK20" s="128"/>
    </row>
    <row r="21" spans="1:76" ht="21" customHeight="1" x14ac:dyDescent="0.2">
      <c r="A21" s="354"/>
      <c r="B21" s="351"/>
      <c r="C21" s="347"/>
      <c r="D21" s="129" t="s">
        <v>151</v>
      </c>
      <c r="E21" s="138">
        <v>0</v>
      </c>
      <c r="F21" s="138">
        <v>0</v>
      </c>
      <c r="G21" s="139"/>
      <c r="H21" s="138"/>
      <c r="I21" s="138"/>
      <c r="J21" s="138"/>
      <c r="K21" s="139"/>
      <c r="L21" s="139"/>
      <c r="M21" s="483"/>
      <c r="N21" s="479"/>
      <c r="O21" s="331"/>
      <c r="P21" s="334"/>
      <c r="Q21" s="337"/>
      <c r="R21" s="334"/>
      <c r="S21" s="337"/>
      <c r="T21" s="337"/>
      <c r="U21" s="337"/>
      <c r="V21" s="185"/>
      <c r="W21" s="337"/>
      <c r="X21" s="337"/>
      <c r="Y21" s="337"/>
      <c r="Z21" s="337"/>
      <c r="AC21" s="127"/>
      <c r="AD21" s="127"/>
      <c r="AE21" s="128"/>
      <c r="AF21" s="128"/>
      <c r="AG21" s="128"/>
      <c r="AH21" s="127"/>
      <c r="AI21" s="128"/>
      <c r="AJ21" s="128"/>
      <c r="AK21" s="128"/>
    </row>
    <row r="22" spans="1:76" ht="21" customHeight="1" thickBot="1" x14ac:dyDescent="0.25">
      <c r="A22" s="354"/>
      <c r="B22" s="352"/>
      <c r="C22" s="348"/>
      <c r="D22" s="134" t="s">
        <v>152</v>
      </c>
      <c r="E22" s="136">
        <v>29994052</v>
      </c>
      <c r="F22" s="136">
        <v>29994052</v>
      </c>
      <c r="G22" s="135"/>
      <c r="H22" s="136"/>
      <c r="I22" s="136"/>
      <c r="J22" s="136">
        <v>0</v>
      </c>
      <c r="K22" s="135"/>
      <c r="L22" s="135"/>
      <c r="M22" s="481"/>
      <c r="N22" s="482"/>
      <c r="O22" s="332"/>
      <c r="P22" s="335"/>
      <c r="Q22" s="338"/>
      <c r="R22" s="335"/>
      <c r="S22" s="338"/>
      <c r="T22" s="338"/>
      <c r="U22" s="338"/>
      <c r="V22" s="186"/>
      <c r="W22" s="338"/>
      <c r="X22" s="338"/>
      <c r="Y22" s="338"/>
      <c r="Z22" s="338"/>
      <c r="AC22" s="127"/>
      <c r="AD22" s="127"/>
      <c r="AE22" s="128"/>
      <c r="AF22" s="128"/>
      <c r="AG22" s="128"/>
      <c r="AH22" s="127"/>
      <c r="AI22" s="128"/>
      <c r="AJ22" s="128"/>
      <c r="AK22" s="128"/>
    </row>
    <row r="23" spans="1:76" ht="21" customHeight="1" x14ac:dyDescent="0.2">
      <c r="A23" s="354">
        <v>5</v>
      </c>
      <c r="B23" s="353" t="s">
        <v>94</v>
      </c>
      <c r="C23" s="349" t="s">
        <v>153</v>
      </c>
      <c r="D23" s="137" t="s">
        <v>140</v>
      </c>
      <c r="E23" s="140">
        <v>15</v>
      </c>
      <c r="F23" s="140">
        <v>15</v>
      </c>
      <c r="G23" s="141"/>
      <c r="H23" s="140"/>
      <c r="I23" s="140"/>
      <c r="J23" s="140"/>
      <c r="K23" s="141"/>
      <c r="L23" s="141"/>
      <c r="M23" s="484"/>
      <c r="N23" s="477"/>
      <c r="O23" s="330" t="s">
        <v>141</v>
      </c>
      <c r="P23" s="333" t="s">
        <v>142</v>
      </c>
      <c r="Q23" s="336" t="s">
        <v>143</v>
      </c>
      <c r="R23" s="333" t="s">
        <v>144</v>
      </c>
      <c r="S23" s="336" t="s">
        <v>141</v>
      </c>
      <c r="T23" s="336" t="s">
        <v>145</v>
      </c>
      <c r="U23" s="336" t="s">
        <v>146</v>
      </c>
      <c r="V23" s="184"/>
      <c r="W23" s="336" t="s">
        <v>147</v>
      </c>
      <c r="X23" s="336" t="s">
        <v>148</v>
      </c>
      <c r="Y23" s="336" t="s">
        <v>149</v>
      </c>
      <c r="Z23" s="342">
        <v>1053</v>
      </c>
      <c r="AC23" s="127"/>
      <c r="AD23" s="127"/>
      <c r="AE23" s="128"/>
      <c r="AF23" s="128"/>
      <c r="AG23" s="128"/>
      <c r="AH23" s="127"/>
      <c r="AI23" s="128"/>
      <c r="AJ23" s="128"/>
      <c r="AK23" s="128"/>
    </row>
    <row r="24" spans="1:76" ht="21" customHeight="1" x14ac:dyDescent="0.2">
      <c r="A24" s="354"/>
      <c r="B24" s="351"/>
      <c r="C24" s="347"/>
      <c r="D24" s="129" t="s">
        <v>150</v>
      </c>
      <c r="E24" s="131">
        <v>79994052</v>
      </c>
      <c r="F24" s="131">
        <v>79994052</v>
      </c>
      <c r="G24" s="130"/>
      <c r="H24" s="131"/>
      <c r="I24" s="131"/>
      <c r="J24" s="131"/>
      <c r="K24" s="130"/>
      <c r="L24" s="130"/>
      <c r="M24" s="478"/>
      <c r="N24" s="479"/>
      <c r="O24" s="331"/>
      <c r="P24" s="334"/>
      <c r="Q24" s="337"/>
      <c r="R24" s="334"/>
      <c r="S24" s="337"/>
      <c r="T24" s="337"/>
      <c r="U24" s="337"/>
      <c r="V24" s="185"/>
      <c r="W24" s="337"/>
      <c r="X24" s="337"/>
      <c r="Y24" s="337"/>
      <c r="Z24" s="337"/>
      <c r="AC24" s="127"/>
      <c r="AD24" s="127"/>
      <c r="AE24" s="128"/>
      <c r="AF24" s="128"/>
      <c r="AG24" s="128"/>
      <c r="AH24" s="127"/>
      <c r="AI24" s="128"/>
      <c r="AJ24" s="128"/>
      <c r="AK24" s="128"/>
    </row>
    <row r="25" spans="1:76" ht="21" customHeight="1" x14ac:dyDescent="0.2">
      <c r="A25" s="354"/>
      <c r="B25" s="351"/>
      <c r="C25" s="347"/>
      <c r="D25" s="129" t="s">
        <v>151</v>
      </c>
      <c r="E25" s="133">
        <v>7</v>
      </c>
      <c r="F25" s="133">
        <v>7</v>
      </c>
      <c r="G25" s="132"/>
      <c r="H25" s="133"/>
      <c r="I25" s="133"/>
      <c r="J25" s="133">
        <v>0.75</v>
      </c>
      <c r="K25" s="132"/>
      <c r="L25" s="132"/>
      <c r="M25" s="480"/>
      <c r="N25" s="479"/>
      <c r="O25" s="331"/>
      <c r="P25" s="334"/>
      <c r="Q25" s="337"/>
      <c r="R25" s="334"/>
      <c r="S25" s="337"/>
      <c r="T25" s="337"/>
      <c r="U25" s="337"/>
      <c r="V25" s="185"/>
      <c r="W25" s="337"/>
      <c r="X25" s="337"/>
      <c r="Y25" s="337"/>
      <c r="Z25" s="337"/>
      <c r="AC25" s="127"/>
      <c r="AD25" s="127"/>
      <c r="AE25" s="128"/>
      <c r="AF25" s="128"/>
      <c r="AG25" s="128"/>
      <c r="AH25" s="127"/>
      <c r="AI25" s="128"/>
      <c r="AJ25" s="128"/>
      <c r="AK25" s="128"/>
    </row>
    <row r="26" spans="1:76" ht="21" customHeight="1" thickBot="1" x14ac:dyDescent="0.25">
      <c r="A26" s="354"/>
      <c r="B26" s="352"/>
      <c r="C26" s="348"/>
      <c r="D26" s="134" t="s">
        <v>152</v>
      </c>
      <c r="E26" s="136">
        <v>470000000</v>
      </c>
      <c r="F26" s="136">
        <v>470000000</v>
      </c>
      <c r="G26" s="135"/>
      <c r="H26" s="136"/>
      <c r="I26" s="136"/>
      <c r="J26" s="136">
        <v>150558000</v>
      </c>
      <c r="K26" s="135"/>
      <c r="L26" s="135"/>
      <c r="M26" s="481"/>
      <c r="N26" s="482"/>
      <c r="O26" s="332"/>
      <c r="P26" s="335"/>
      <c r="Q26" s="338"/>
      <c r="R26" s="335"/>
      <c r="S26" s="338"/>
      <c r="T26" s="338"/>
      <c r="U26" s="338"/>
      <c r="V26" s="186"/>
      <c r="W26" s="338"/>
      <c r="X26" s="338"/>
      <c r="Y26" s="338"/>
      <c r="Z26" s="338"/>
      <c r="AC26" s="127"/>
      <c r="AD26" s="127"/>
      <c r="AE26" s="128"/>
      <c r="AF26" s="128"/>
      <c r="AG26" s="128"/>
      <c r="AH26" s="127"/>
      <c r="AI26" s="128"/>
      <c r="AJ26" s="128"/>
      <c r="AK26" s="128"/>
    </row>
    <row r="27" spans="1:76" ht="21" customHeight="1" x14ac:dyDescent="0.2">
      <c r="A27" s="354">
        <v>6</v>
      </c>
      <c r="B27" s="353" t="s">
        <v>95</v>
      </c>
      <c r="C27" s="349" t="s">
        <v>154</v>
      </c>
      <c r="D27" s="137" t="s">
        <v>140</v>
      </c>
      <c r="E27" s="126">
        <v>0</v>
      </c>
      <c r="F27" s="140">
        <v>0</v>
      </c>
      <c r="G27" s="140"/>
      <c r="H27" s="140"/>
      <c r="I27" s="140"/>
      <c r="J27" s="140">
        <v>0</v>
      </c>
      <c r="K27" s="141"/>
      <c r="L27" s="141"/>
      <c r="M27" s="484"/>
      <c r="N27" s="477"/>
      <c r="O27" s="330" t="s">
        <v>141</v>
      </c>
      <c r="P27" s="333" t="s">
        <v>142</v>
      </c>
      <c r="Q27" s="336" t="s">
        <v>143</v>
      </c>
      <c r="R27" s="333" t="s">
        <v>144</v>
      </c>
      <c r="S27" s="336" t="s">
        <v>141</v>
      </c>
      <c r="T27" s="336" t="s">
        <v>145</v>
      </c>
      <c r="U27" s="336" t="s">
        <v>146</v>
      </c>
      <c r="V27" s="184"/>
      <c r="W27" s="336" t="s">
        <v>147</v>
      </c>
      <c r="X27" s="336" t="s">
        <v>148</v>
      </c>
      <c r="Y27" s="336" t="s">
        <v>149</v>
      </c>
      <c r="Z27" s="342">
        <v>1053</v>
      </c>
      <c r="AC27" s="127"/>
      <c r="AD27" s="127"/>
      <c r="AE27" s="128"/>
      <c r="AF27" s="128"/>
      <c r="AG27" s="128"/>
      <c r="AH27" s="127"/>
      <c r="AI27" s="128"/>
      <c r="AJ27" s="128"/>
      <c r="AK27" s="128"/>
    </row>
    <row r="28" spans="1:76" ht="21" customHeight="1" x14ac:dyDescent="0.2">
      <c r="A28" s="354"/>
      <c r="B28" s="351"/>
      <c r="C28" s="347"/>
      <c r="D28" s="129" t="s">
        <v>150</v>
      </c>
      <c r="E28" s="131">
        <v>432635058</v>
      </c>
      <c r="F28" s="131">
        <v>404885358</v>
      </c>
      <c r="G28" s="131"/>
      <c r="H28" s="131"/>
      <c r="I28" s="131"/>
      <c r="J28" s="131">
        <v>105632000</v>
      </c>
      <c r="K28" s="130"/>
      <c r="L28" s="130"/>
      <c r="M28" s="478"/>
      <c r="N28" s="479"/>
      <c r="O28" s="331"/>
      <c r="P28" s="334"/>
      <c r="Q28" s="337"/>
      <c r="R28" s="334"/>
      <c r="S28" s="337"/>
      <c r="T28" s="337"/>
      <c r="U28" s="337"/>
      <c r="V28" s="185"/>
      <c r="W28" s="337"/>
      <c r="X28" s="337"/>
      <c r="Y28" s="337"/>
      <c r="Z28" s="337"/>
      <c r="AC28" s="127"/>
      <c r="AD28" s="127"/>
      <c r="AE28" s="128"/>
      <c r="AF28" s="128"/>
      <c r="AG28" s="128"/>
      <c r="AH28" s="127"/>
      <c r="AI28" s="128"/>
      <c r="AJ28" s="128"/>
      <c r="AK28" s="128"/>
    </row>
    <row r="29" spans="1:76" ht="21" customHeight="1" x14ac:dyDescent="0.2">
      <c r="A29" s="354"/>
      <c r="B29" s="351"/>
      <c r="C29" s="347"/>
      <c r="D29" s="129" t="s">
        <v>151</v>
      </c>
      <c r="E29" s="133">
        <v>7</v>
      </c>
      <c r="F29" s="133">
        <v>7</v>
      </c>
      <c r="G29" s="133"/>
      <c r="H29" s="133"/>
      <c r="I29" s="133"/>
      <c r="J29" s="133">
        <v>0.75</v>
      </c>
      <c r="K29" s="132"/>
      <c r="L29" s="132"/>
      <c r="M29" s="480"/>
      <c r="N29" s="479"/>
      <c r="O29" s="331"/>
      <c r="P29" s="334"/>
      <c r="Q29" s="337"/>
      <c r="R29" s="334"/>
      <c r="S29" s="337"/>
      <c r="T29" s="337"/>
      <c r="U29" s="337"/>
      <c r="V29" s="185"/>
      <c r="W29" s="337"/>
      <c r="X29" s="337"/>
      <c r="Y29" s="337"/>
      <c r="Z29" s="337"/>
      <c r="AC29" s="127"/>
      <c r="AD29" s="127"/>
      <c r="AE29" s="128"/>
      <c r="AF29" s="128"/>
      <c r="AG29" s="128"/>
      <c r="AH29" s="127"/>
      <c r="AI29" s="128"/>
      <c r="AJ29" s="128"/>
      <c r="AK29" s="128"/>
    </row>
    <row r="30" spans="1:76" ht="21" customHeight="1" thickBot="1" x14ac:dyDescent="0.25">
      <c r="A30" s="354"/>
      <c r="B30" s="485"/>
      <c r="C30" s="486"/>
      <c r="D30" s="487" t="s">
        <v>152</v>
      </c>
      <c r="E30" s="488">
        <v>902635058</v>
      </c>
      <c r="F30" s="488">
        <v>874885358</v>
      </c>
      <c r="G30" s="488"/>
      <c r="H30" s="488"/>
      <c r="I30" s="488"/>
      <c r="J30" s="488">
        <v>256190000</v>
      </c>
      <c r="K30" s="489"/>
      <c r="L30" s="489"/>
      <c r="M30" s="490"/>
      <c r="N30" s="491"/>
      <c r="O30" s="492"/>
      <c r="P30" s="493"/>
      <c r="Q30" s="494"/>
      <c r="R30" s="493"/>
      <c r="S30" s="494"/>
      <c r="T30" s="494"/>
      <c r="U30" s="494"/>
      <c r="V30" s="495"/>
      <c r="W30" s="494"/>
      <c r="X30" s="494"/>
      <c r="Y30" s="494"/>
      <c r="Z30" s="494"/>
      <c r="AC30" s="127"/>
      <c r="AD30" s="127"/>
      <c r="AE30" s="128"/>
      <c r="AF30" s="128"/>
      <c r="AG30" s="128"/>
      <c r="AH30" s="127"/>
      <c r="AI30" s="128"/>
      <c r="AJ30" s="128"/>
      <c r="AK30" s="128"/>
    </row>
    <row r="31" spans="1:76" s="146" customFormat="1" ht="22.5" x14ac:dyDescent="0.2">
      <c r="A31" s="496" t="s">
        <v>155</v>
      </c>
      <c r="B31" s="497"/>
      <c r="C31" s="497"/>
      <c r="D31" s="498" t="s">
        <v>156</v>
      </c>
      <c r="E31" s="499">
        <v>3517000000</v>
      </c>
      <c r="F31" s="499">
        <v>3517000000</v>
      </c>
      <c r="G31" s="499"/>
      <c r="H31" s="499"/>
      <c r="I31" s="499"/>
      <c r="J31" s="499">
        <v>1196718000</v>
      </c>
      <c r="K31" s="499"/>
      <c r="L31" s="499"/>
      <c r="M31" s="499"/>
      <c r="N31" s="499"/>
      <c r="O31" s="500"/>
      <c r="P31" s="501"/>
      <c r="Q31" s="501"/>
      <c r="R31" s="501"/>
      <c r="S31" s="501"/>
      <c r="T31" s="501"/>
      <c r="U31" s="501"/>
      <c r="V31" s="501"/>
      <c r="W31" s="501"/>
      <c r="X31" s="501"/>
      <c r="Y31" s="501"/>
      <c r="Z31" s="502"/>
      <c r="AA31" s="142"/>
      <c r="AB31" s="143"/>
      <c r="AC31" s="144"/>
      <c r="AD31" s="144"/>
      <c r="AE31" s="144"/>
      <c r="AF31" s="144"/>
      <c r="AG31" s="144"/>
      <c r="AH31" s="144"/>
      <c r="AI31" s="144"/>
      <c r="AJ31" s="144"/>
      <c r="AK31" s="144"/>
      <c r="AL31" s="145"/>
      <c r="AM31" s="145"/>
      <c r="AN31" s="145"/>
      <c r="AO31" s="143"/>
      <c r="AP31" s="143"/>
      <c r="AQ31" s="143"/>
      <c r="AR31" s="143"/>
      <c r="AS31" s="143"/>
      <c r="AT31" s="143"/>
      <c r="AU31" s="143"/>
      <c r="AV31" s="143"/>
      <c r="AW31" s="143"/>
      <c r="AX31" s="143"/>
      <c r="AY31" s="143"/>
      <c r="AZ31" s="143"/>
      <c r="BA31" s="143"/>
      <c r="BB31" s="143"/>
      <c r="BC31" s="143"/>
      <c r="BD31" s="143"/>
      <c r="BE31" s="143"/>
      <c r="BF31" s="143"/>
      <c r="BG31" s="143"/>
      <c r="BH31" s="143"/>
      <c r="BI31" s="143"/>
      <c r="BJ31" s="143"/>
      <c r="BK31" s="143"/>
      <c r="BL31" s="143"/>
      <c r="BM31" s="143"/>
      <c r="BN31" s="143"/>
      <c r="BO31" s="143"/>
      <c r="BP31" s="143"/>
      <c r="BQ31" s="143"/>
      <c r="BR31" s="143"/>
      <c r="BS31" s="143"/>
      <c r="BT31" s="143"/>
      <c r="BU31" s="143"/>
      <c r="BV31" s="143"/>
      <c r="BW31" s="143"/>
      <c r="BX31" s="143"/>
    </row>
    <row r="32" spans="1:76" s="146" customFormat="1" ht="22.5" x14ac:dyDescent="0.2">
      <c r="A32" s="503"/>
      <c r="B32" s="504"/>
      <c r="C32" s="504"/>
      <c r="D32" s="505" t="s">
        <v>157</v>
      </c>
      <c r="E32" s="506">
        <v>801402315</v>
      </c>
      <c r="F32" s="506">
        <v>773652615</v>
      </c>
      <c r="G32" s="506"/>
      <c r="H32" s="506"/>
      <c r="I32" s="506"/>
      <c r="J32" s="506">
        <v>160465625</v>
      </c>
      <c r="K32" s="506"/>
      <c r="L32" s="506"/>
      <c r="M32" s="506"/>
      <c r="N32" s="506"/>
      <c r="O32" s="507"/>
      <c r="P32" s="508"/>
      <c r="Q32" s="508"/>
      <c r="R32" s="508"/>
      <c r="S32" s="508"/>
      <c r="T32" s="508"/>
      <c r="U32" s="508"/>
      <c r="V32" s="508"/>
      <c r="W32" s="508"/>
      <c r="X32" s="508"/>
      <c r="Y32" s="508"/>
      <c r="Z32" s="509"/>
      <c r="AA32" s="142"/>
      <c r="AB32" s="143"/>
      <c r="AC32" s="144"/>
      <c r="AD32" s="144"/>
      <c r="AE32" s="144"/>
      <c r="AF32" s="144"/>
      <c r="AG32" s="144"/>
      <c r="AH32" s="144"/>
      <c r="AI32" s="144"/>
      <c r="AJ32" s="144"/>
      <c r="AK32" s="144"/>
      <c r="AL32" s="145"/>
      <c r="AM32" s="145"/>
      <c r="AN32" s="145"/>
      <c r="AO32" s="143"/>
      <c r="AP32" s="143"/>
      <c r="AQ32" s="143"/>
      <c r="AR32" s="143"/>
      <c r="AS32" s="143"/>
      <c r="AT32" s="143"/>
      <c r="AU32" s="143"/>
      <c r="AV32" s="143"/>
      <c r="AW32" s="143"/>
      <c r="AX32" s="143"/>
      <c r="AY32" s="143"/>
      <c r="AZ32" s="143"/>
      <c r="BA32" s="143"/>
      <c r="BB32" s="143"/>
      <c r="BC32" s="143"/>
      <c r="BD32" s="143"/>
      <c r="BE32" s="143"/>
      <c r="BF32" s="143"/>
      <c r="BG32" s="143"/>
      <c r="BH32" s="143"/>
      <c r="BI32" s="143"/>
      <c r="BJ32" s="143"/>
      <c r="BK32" s="143"/>
      <c r="BL32" s="143"/>
      <c r="BM32" s="143"/>
      <c r="BN32" s="143"/>
      <c r="BO32" s="143"/>
      <c r="BP32" s="143"/>
      <c r="BQ32" s="143"/>
      <c r="BR32" s="143"/>
      <c r="BS32" s="143"/>
      <c r="BT32" s="143"/>
      <c r="BU32" s="143"/>
      <c r="BV32" s="143"/>
      <c r="BW32" s="143"/>
      <c r="BX32" s="143"/>
    </row>
    <row r="33" spans="1:76" s="146" customFormat="1" ht="23.25" thickBot="1" x14ac:dyDescent="0.25">
      <c r="A33" s="510"/>
      <c r="B33" s="511"/>
      <c r="C33" s="511"/>
      <c r="D33" s="512" t="s">
        <v>158</v>
      </c>
      <c r="E33" s="513">
        <v>4318402315</v>
      </c>
      <c r="F33" s="513">
        <v>4290652615</v>
      </c>
      <c r="G33" s="513"/>
      <c r="H33" s="513"/>
      <c r="I33" s="513"/>
      <c r="J33" s="513">
        <v>1357183625</v>
      </c>
      <c r="K33" s="513"/>
      <c r="L33" s="513"/>
      <c r="M33" s="513"/>
      <c r="N33" s="513"/>
      <c r="O33" s="514"/>
      <c r="P33" s="515"/>
      <c r="Q33" s="515"/>
      <c r="R33" s="515"/>
      <c r="S33" s="515"/>
      <c r="T33" s="515"/>
      <c r="U33" s="515"/>
      <c r="V33" s="515"/>
      <c r="W33" s="515"/>
      <c r="X33" s="515"/>
      <c r="Y33" s="515"/>
      <c r="Z33" s="516"/>
      <c r="AA33" s="142"/>
      <c r="AB33" s="143"/>
      <c r="AC33" s="144"/>
      <c r="AD33" s="144"/>
      <c r="AE33" s="144"/>
      <c r="AF33" s="144"/>
      <c r="AG33" s="144"/>
      <c r="AH33" s="144"/>
      <c r="AI33" s="144"/>
      <c r="AJ33" s="144"/>
      <c r="AK33" s="144"/>
      <c r="AL33" s="145"/>
      <c r="AM33" s="145"/>
      <c r="AN33" s="145"/>
      <c r="AO33" s="143"/>
      <c r="AP33" s="143"/>
      <c r="AQ33" s="143"/>
      <c r="AR33" s="143"/>
      <c r="AS33" s="143"/>
      <c r="AT33" s="143"/>
      <c r="AU33" s="143"/>
      <c r="AV33" s="143"/>
      <c r="AW33" s="143"/>
      <c r="AX33" s="143"/>
      <c r="AY33" s="143"/>
      <c r="AZ33" s="143"/>
      <c r="BA33" s="143"/>
      <c r="BB33" s="143"/>
      <c r="BC33" s="143"/>
      <c r="BD33" s="143"/>
      <c r="BE33" s="143"/>
      <c r="BF33" s="143"/>
      <c r="BG33" s="143"/>
      <c r="BH33" s="143"/>
      <c r="BI33" s="143"/>
      <c r="BJ33" s="143"/>
      <c r="BK33" s="143"/>
      <c r="BL33" s="143"/>
      <c r="BM33" s="143"/>
      <c r="BN33" s="143"/>
      <c r="BO33" s="143"/>
      <c r="BP33" s="143"/>
      <c r="BQ33" s="143"/>
      <c r="BR33" s="143"/>
      <c r="BS33" s="143"/>
      <c r="BT33" s="143"/>
      <c r="BU33" s="143"/>
      <c r="BV33" s="143"/>
      <c r="BW33" s="143"/>
      <c r="BX33" s="143"/>
    </row>
    <row r="34" spans="1:76" ht="12.75" customHeight="1" x14ac:dyDescent="0.2">
      <c r="A34" s="147"/>
      <c r="B34" s="147"/>
      <c r="C34" s="147"/>
      <c r="D34" s="147"/>
      <c r="E34" s="148"/>
      <c r="F34" s="148"/>
      <c r="G34" s="148"/>
      <c r="H34" s="148"/>
      <c r="I34" s="148"/>
      <c r="J34" s="148"/>
      <c r="K34" s="148"/>
      <c r="L34" s="148"/>
      <c r="M34" s="148"/>
      <c r="N34" s="148"/>
      <c r="O34" s="147"/>
      <c r="P34" s="147"/>
      <c r="Q34" s="147"/>
      <c r="R34" s="147"/>
      <c r="S34" s="147"/>
      <c r="T34" s="147"/>
      <c r="U34" s="147"/>
      <c r="V34" s="147"/>
      <c r="W34" s="147"/>
      <c r="X34" s="356"/>
      <c r="Y34" s="356"/>
      <c r="Z34" s="356"/>
      <c r="AA34" s="149"/>
    </row>
    <row r="35" spans="1:76" ht="12.75" customHeight="1" x14ac:dyDescent="0.25">
      <c r="A35" s="147"/>
      <c r="B35" s="147"/>
      <c r="C35" s="147"/>
      <c r="D35" s="147"/>
      <c r="E35" s="148"/>
      <c r="F35" s="148"/>
      <c r="G35" s="148"/>
      <c r="H35" s="148"/>
      <c r="I35" s="148"/>
      <c r="J35" s="148"/>
      <c r="K35" s="148"/>
      <c r="L35" s="148"/>
      <c r="M35" s="148"/>
      <c r="N35" s="148"/>
      <c r="O35" s="147"/>
      <c r="P35" s="147"/>
      <c r="Q35" s="147"/>
      <c r="R35" s="147"/>
      <c r="S35" s="147"/>
      <c r="T35" s="147"/>
      <c r="U35" s="147"/>
      <c r="V35" s="147"/>
      <c r="W35" s="355" t="s">
        <v>166</v>
      </c>
      <c r="X35" s="355"/>
      <c r="Y35" s="355"/>
      <c r="Z35" s="355"/>
      <c r="AA35" s="150"/>
    </row>
    <row r="36" spans="1:76" ht="12.75" customHeight="1" x14ac:dyDescent="0.2">
      <c r="A36" s="147"/>
      <c r="B36" s="147"/>
      <c r="C36" s="147"/>
      <c r="D36" s="147"/>
      <c r="E36" s="148"/>
      <c r="F36" s="148"/>
      <c r="G36" s="148"/>
      <c r="H36" s="148"/>
      <c r="I36" s="148"/>
      <c r="J36" s="148"/>
      <c r="K36" s="148"/>
      <c r="L36" s="148"/>
      <c r="M36" s="148"/>
      <c r="N36" s="148"/>
      <c r="O36" s="147"/>
      <c r="P36" s="147"/>
      <c r="Q36" s="147"/>
      <c r="R36" s="147"/>
      <c r="S36" s="147"/>
      <c r="T36" s="147"/>
      <c r="U36" s="147"/>
      <c r="V36" s="147"/>
      <c r="W36" s="147"/>
      <c r="X36" s="187"/>
      <c r="Y36" s="187"/>
      <c r="Z36" s="187"/>
    </row>
    <row r="37" spans="1:76" ht="12.75" customHeight="1" x14ac:dyDescent="0.2">
      <c r="A37" s="147"/>
      <c r="B37" s="147"/>
      <c r="C37" s="147"/>
      <c r="D37" s="147"/>
      <c r="E37" s="148"/>
      <c r="F37" s="148"/>
      <c r="G37" s="148"/>
      <c r="H37" s="148"/>
      <c r="I37" s="148"/>
      <c r="J37" s="148"/>
      <c r="K37" s="148"/>
      <c r="L37" s="148"/>
      <c r="M37" s="148"/>
      <c r="N37" s="148"/>
      <c r="O37" s="147"/>
      <c r="P37" s="147"/>
      <c r="Q37" s="147"/>
      <c r="R37" s="147"/>
      <c r="S37" s="147"/>
      <c r="T37" s="147"/>
      <c r="U37" s="147"/>
      <c r="V37" s="147"/>
      <c r="W37" s="147"/>
      <c r="X37" s="187"/>
      <c r="Y37" s="187"/>
      <c r="Z37" s="187"/>
    </row>
    <row r="38" spans="1:76" ht="12.75" customHeight="1" x14ac:dyDescent="0.2">
      <c r="A38" s="147"/>
      <c r="B38" s="147"/>
      <c r="C38" s="147"/>
      <c r="D38" s="147"/>
      <c r="E38" s="148"/>
      <c r="F38" s="148"/>
      <c r="G38" s="148"/>
      <c r="H38" s="148"/>
      <c r="I38" s="148"/>
      <c r="J38" s="148"/>
      <c r="K38" s="148"/>
      <c r="L38" s="148"/>
      <c r="M38" s="148"/>
      <c r="N38" s="148"/>
      <c r="O38" s="147"/>
      <c r="P38" s="147"/>
      <c r="Q38" s="147"/>
      <c r="R38" s="147"/>
      <c r="S38" s="147"/>
      <c r="T38" s="147"/>
      <c r="U38" s="147"/>
      <c r="V38" s="147"/>
      <c r="W38" s="147"/>
      <c r="X38" s="187"/>
      <c r="Y38" s="187"/>
      <c r="Z38" s="187"/>
    </row>
    <row r="39" spans="1:76" ht="12.75" customHeight="1" x14ac:dyDescent="0.2">
      <c r="A39" s="147"/>
      <c r="B39" s="147"/>
      <c r="C39" s="147"/>
      <c r="D39" s="147"/>
      <c r="E39" s="148"/>
      <c r="F39" s="148"/>
      <c r="G39" s="148"/>
      <c r="H39" s="148"/>
      <c r="I39" s="148"/>
      <c r="J39" s="148"/>
      <c r="K39" s="148"/>
      <c r="L39" s="148"/>
      <c r="M39" s="148"/>
      <c r="N39" s="148"/>
      <c r="O39" s="147"/>
      <c r="P39" s="147"/>
      <c r="Q39" s="147"/>
      <c r="R39" s="147"/>
      <c r="S39" s="147"/>
      <c r="T39" s="147"/>
      <c r="U39" s="147"/>
      <c r="V39" s="147"/>
      <c r="W39" s="147"/>
      <c r="X39" s="187"/>
      <c r="Y39" s="187"/>
      <c r="Z39" s="187"/>
    </row>
  </sheetData>
  <mergeCells count="104">
    <mergeCell ref="W35:Z35"/>
    <mergeCell ref="X27:X30"/>
    <mergeCell ref="Y27:Y30"/>
    <mergeCell ref="Z27:Z30"/>
    <mergeCell ref="A31:C33"/>
    <mergeCell ref="O31:Z33"/>
    <mergeCell ref="X34:Z34"/>
    <mergeCell ref="Q27:Q30"/>
    <mergeCell ref="R27:R30"/>
    <mergeCell ref="S27:S30"/>
    <mergeCell ref="T27:T30"/>
    <mergeCell ref="U27:U30"/>
    <mergeCell ref="W27:W30"/>
    <mergeCell ref="U23:U26"/>
    <mergeCell ref="W23:W26"/>
    <mergeCell ref="X23:X26"/>
    <mergeCell ref="Y23:Y26"/>
    <mergeCell ref="Z23:Z26"/>
    <mergeCell ref="A27:A30"/>
    <mergeCell ref="B27:B30"/>
    <mergeCell ref="C27:C30"/>
    <mergeCell ref="O27:O30"/>
    <mergeCell ref="P27:P30"/>
    <mergeCell ref="Z19:Z22"/>
    <mergeCell ref="A23:A26"/>
    <mergeCell ref="B23:B26"/>
    <mergeCell ref="C23:C26"/>
    <mergeCell ref="O23:O26"/>
    <mergeCell ref="P23:P26"/>
    <mergeCell ref="Q23:Q26"/>
    <mergeCell ref="R23:R26"/>
    <mergeCell ref="S23:S26"/>
    <mergeCell ref="T23:T26"/>
    <mergeCell ref="S19:S22"/>
    <mergeCell ref="T19:T22"/>
    <mergeCell ref="U19:U22"/>
    <mergeCell ref="W19:W22"/>
    <mergeCell ref="X19:X22"/>
    <mergeCell ref="Y19:Y22"/>
    <mergeCell ref="X15:X18"/>
    <mergeCell ref="Y15:Y18"/>
    <mergeCell ref="Z15:Z18"/>
    <mergeCell ref="A19:A22"/>
    <mergeCell ref="B19:B22"/>
    <mergeCell ref="C19:C22"/>
    <mergeCell ref="O19:O22"/>
    <mergeCell ref="P19:P22"/>
    <mergeCell ref="Q19:Q22"/>
    <mergeCell ref="R19:R22"/>
    <mergeCell ref="Q15:Q18"/>
    <mergeCell ref="R15:R18"/>
    <mergeCell ref="S15:S18"/>
    <mergeCell ref="T15:T18"/>
    <mergeCell ref="U15:U18"/>
    <mergeCell ref="W15:W18"/>
    <mergeCell ref="U11:U14"/>
    <mergeCell ref="W11:W14"/>
    <mergeCell ref="X11:X14"/>
    <mergeCell ref="Y11:Y14"/>
    <mergeCell ref="Z11:Z14"/>
    <mergeCell ref="A15:A18"/>
    <mergeCell ref="B15:B18"/>
    <mergeCell ref="C15:C18"/>
    <mergeCell ref="O15:O18"/>
    <mergeCell ref="P15:P18"/>
    <mergeCell ref="Z7:Z10"/>
    <mergeCell ref="A11:A14"/>
    <mergeCell ref="B11:B14"/>
    <mergeCell ref="C11:C14"/>
    <mergeCell ref="O11:O14"/>
    <mergeCell ref="P11:P14"/>
    <mergeCell ref="Q11:Q14"/>
    <mergeCell ref="R11:R14"/>
    <mergeCell ref="S11:S14"/>
    <mergeCell ref="T11:T14"/>
    <mergeCell ref="S7:S10"/>
    <mergeCell ref="T7:T10"/>
    <mergeCell ref="U7:U10"/>
    <mergeCell ref="W7:W10"/>
    <mergeCell ref="X7:X10"/>
    <mergeCell ref="Y7:Y10"/>
    <mergeCell ref="J5:N5"/>
    <mergeCell ref="O5:S5"/>
    <mergeCell ref="T5:Z5"/>
    <mergeCell ref="A7:A10"/>
    <mergeCell ref="B7:B10"/>
    <mergeCell ref="C7:C10"/>
    <mergeCell ref="O7:O10"/>
    <mergeCell ref="P7:P10"/>
    <mergeCell ref="Q7:Q10"/>
    <mergeCell ref="R7:R10"/>
    <mergeCell ref="A5:A6"/>
    <mergeCell ref="B5:B6"/>
    <mergeCell ref="C5:C6"/>
    <mergeCell ref="D5:D6"/>
    <mergeCell ref="E5:E6"/>
    <mergeCell ref="F5:I5"/>
    <mergeCell ref="A1:D4"/>
    <mergeCell ref="E1:Z1"/>
    <mergeCell ref="E2:Z2"/>
    <mergeCell ref="E3:F3"/>
    <mergeCell ref="G3:Z3"/>
    <mergeCell ref="E4:F4"/>
    <mergeCell ref="G4:Z4"/>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GESTIÓN</vt:lpstr>
      <vt:lpstr>INVERSIÓN</vt:lpstr>
      <vt:lpstr>ACTIVIDADES </vt:lpstr>
      <vt:lpstr>TERRITORIALIZACIÓN</vt:lpstr>
      <vt:lpstr>'ACTIVIDADES '!Área_de_impresión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JIMMY.SALINAS</dc:creator>
  <cp:lastModifiedBy>YULIED.PENARANDA</cp:lastModifiedBy>
  <cp:lastPrinted>2018-04-12T21:42:39Z</cp:lastPrinted>
  <dcterms:created xsi:type="dcterms:W3CDTF">2010-03-25T16:40:43Z</dcterms:created>
  <dcterms:modified xsi:type="dcterms:W3CDTF">2018-05-02T15:59:33Z</dcterms:modified>
</cp:coreProperties>
</file>