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9CAD7834-FDBF-483D-A2D1-2ACF3FD5AC27}" xr6:coauthVersionLast="36" xr6:coauthVersionMax="36" xr10:uidLastSave="{00000000-0000-0000-0000-000000000000}"/>
  <bookViews>
    <workbookView xWindow="0" yWindow="0" windowWidth="15345" windowHeight="4470" tabRatio="669" activeTab="3"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s>
  <definedNames>
    <definedName name="_xlnm.Print_Area" localSheetId="2">ACTIVIDADES!$A$1:$V$107</definedName>
    <definedName name="_xlnm.Print_Area" localSheetId="0">GESTIÓN!$A$1:$AW$30</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93" i="6" l="1"/>
  <c r="AO93" i="6"/>
  <c r="AP92" i="6"/>
  <c r="AO92" i="6"/>
  <c r="AP91" i="6"/>
  <c r="AO91" i="6"/>
  <c r="AP89" i="6"/>
  <c r="AO89" i="6"/>
  <c r="AP88" i="6"/>
  <c r="AO88" i="6"/>
  <c r="AP74" i="6"/>
  <c r="AP70" i="6"/>
  <c r="AP56" i="6"/>
  <c r="AP52" i="6"/>
  <c r="AP50" i="6"/>
  <c r="AP46" i="6"/>
  <c r="AP31" i="6"/>
  <c r="AP27" i="6"/>
  <c r="AO27" i="6"/>
  <c r="AP26" i="6"/>
  <c r="AO26" i="6"/>
  <c r="AP25" i="6"/>
  <c r="AO25" i="6"/>
  <c r="AP23" i="6"/>
  <c r="AO23" i="6"/>
  <c r="AP22" i="6"/>
  <c r="AO22" i="6"/>
  <c r="AP20" i="6"/>
  <c r="AP16" i="6"/>
  <c r="H11" i="6"/>
  <c r="L99" i="6"/>
  <c r="R99" i="6"/>
  <c r="X99" i="6"/>
  <c r="AK99" i="6"/>
  <c r="H99" i="6"/>
  <c r="AP99" i="6"/>
  <c r="Z99" i="6"/>
  <c r="AO99" i="6"/>
  <c r="AP97" i="6"/>
  <c r="AO97" i="6"/>
  <c r="AP95" i="6"/>
  <c r="AO95" i="6"/>
  <c r="I99" i="6"/>
  <c r="J99" i="6"/>
  <c r="K99" i="6"/>
  <c r="M99" i="6"/>
  <c r="N99" i="6"/>
  <c r="O99" i="6"/>
  <c r="P99" i="6"/>
  <c r="Q99" i="6"/>
  <c r="S99" i="6"/>
  <c r="T99" i="6"/>
  <c r="U99" i="6"/>
  <c r="V99" i="6"/>
  <c r="W99" i="6"/>
  <c r="Y99" i="6"/>
  <c r="AA99" i="6"/>
  <c r="AB99" i="6"/>
  <c r="AC99" i="6"/>
  <c r="AD99" i="6"/>
  <c r="AE99" i="6"/>
  <c r="AF99" i="6"/>
  <c r="AG99" i="6"/>
  <c r="AH99" i="6"/>
  <c r="AI99" i="6"/>
  <c r="AJ99" i="6"/>
  <c r="L93" i="6"/>
  <c r="R93" i="6"/>
  <c r="X93" i="6"/>
  <c r="AK93" i="6"/>
  <c r="H89" i="6"/>
  <c r="H91" i="6"/>
  <c r="H93" i="6"/>
  <c r="Z93" i="6"/>
  <c r="I93" i="6"/>
  <c r="J93" i="6"/>
  <c r="K93" i="6"/>
  <c r="M93" i="6"/>
  <c r="N93" i="6"/>
  <c r="O93" i="6"/>
  <c r="P93" i="6"/>
  <c r="Q93" i="6"/>
  <c r="S93" i="6"/>
  <c r="T93" i="6"/>
  <c r="U93" i="6"/>
  <c r="V93" i="6"/>
  <c r="W93" i="6"/>
  <c r="Y93" i="6"/>
  <c r="AA93" i="6"/>
  <c r="AB93" i="6"/>
  <c r="AC93" i="6"/>
  <c r="AD93" i="6"/>
  <c r="AE93" i="6"/>
  <c r="AF93" i="6"/>
  <c r="AG93" i="6"/>
  <c r="AH93" i="6"/>
  <c r="AI93" i="6"/>
  <c r="AJ93" i="6"/>
  <c r="H87" i="6"/>
  <c r="H86" i="6"/>
  <c r="H80" i="6"/>
  <c r="H81" i="6"/>
  <c r="R75" i="6"/>
  <c r="X75" i="6"/>
  <c r="AK75" i="6"/>
  <c r="H73" i="6"/>
  <c r="H71" i="6"/>
  <c r="H75" i="6"/>
  <c r="L75" i="6"/>
  <c r="AP75" i="6"/>
  <c r="Z75" i="6"/>
  <c r="AO75" i="6"/>
  <c r="AK74" i="6"/>
  <c r="AO74" i="6"/>
  <c r="AP73" i="6"/>
  <c r="AO73" i="6"/>
  <c r="AP71" i="6"/>
  <c r="AO71" i="6"/>
  <c r="AO70" i="6"/>
  <c r="I75" i="6"/>
  <c r="J75" i="6"/>
  <c r="K75" i="6"/>
  <c r="M75" i="6"/>
  <c r="N75" i="6"/>
  <c r="O75" i="6"/>
  <c r="P75" i="6"/>
  <c r="Q75" i="6"/>
  <c r="S75" i="6"/>
  <c r="T75" i="6"/>
  <c r="U75" i="6"/>
  <c r="V75" i="6"/>
  <c r="W75" i="6"/>
  <c r="Y75" i="6"/>
  <c r="AA75" i="6"/>
  <c r="AB75" i="6"/>
  <c r="AC75" i="6"/>
  <c r="AD75" i="6"/>
  <c r="AE75" i="6"/>
  <c r="AF75" i="6"/>
  <c r="AG75" i="6"/>
  <c r="AH75" i="6"/>
  <c r="AI75" i="6"/>
  <c r="AJ75" i="6"/>
  <c r="AL75" i="6"/>
  <c r="AM75" i="6"/>
  <c r="AN75" i="6"/>
  <c r="L69" i="6"/>
  <c r="R69" i="6"/>
  <c r="X69" i="6"/>
  <c r="AK69" i="6"/>
  <c r="H65" i="6"/>
  <c r="H67" i="6"/>
  <c r="H69" i="6"/>
  <c r="AP69" i="6"/>
  <c r="Z69" i="6"/>
  <c r="AO69" i="6"/>
  <c r="H64" i="6"/>
  <c r="H66" i="6"/>
  <c r="H68" i="6"/>
  <c r="AP68" i="6"/>
  <c r="Z68" i="6"/>
  <c r="AO68" i="6"/>
  <c r="AP67" i="6"/>
  <c r="AO67" i="6"/>
  <c r="AP66" i="6"/>
  <c r="AO66" i="6"/>
  <c r="AP65" i="6"/>
  <c r="AO65" i="6"/>
  <c r="AP64" i="6"/>
  <c r="AO64" i="6"/>
  <c r="I69" i="6"/>
  <c r="J69" i="6"/>
  <c r="K69" i="6"/>
  <c r="M69" i="6"/>
  <c r="N69" i="6"/>
  <c r="O69" i="6"/>
  <c r="P69" i="6"/>
  <c r="Q69" i="6"/>
  <c r="S69" i="6"/>
  <c r="T69" i="6"/>
  <c r="U69" i="6"/>
  <c r="V69" i="6"/>
  <c r="W69" i="6"/>
  <c r="Y69" i="6"/>
  <c r="AA69" i="6"/>
  <c r="AB69" i="6"/>
  <c r="AC69" i="6"/>
  <c r="AD69" i="6"/>
  <c r="AE69" i="6"/>
  <c r="AF69" i="6"/>
  <c r="AG69" i="6"/>
  <c r="AH69" i="6"/>
  <c r="AI69" i="6"/>
  <c r="AJ69" i="6"/>
  <c r="H59" i="6"/>
  <c r="H61" i="6"/>
  <c r="H63" i="6"/>
  <c r="AP63" i="6"/>
  <c r="AO63" i="6"/>
  <c r="H58" i="6"/>
  <c r="H60" i="6"/>
  <c r="H62" i="6"/>
  <c r="AP62" i="6"/>
  <c r="AO62" i="6"/>
  <c r="AP61" i="6"/>
  <c r="AO61" i="6"/>
  <c r="AP60" i="6"/>
  <c r="AO60" i="6"/>
  <c r="AP59" i="6"/>
  <c r="AO59" i="6"/>
  <c r="AP58" i="6"/>
  <c r="AO58" i="6"/>
  <c r="AO52" i="6"/>
  <c r="AO53" i="6"/>
  <c r="H53" i="6"/>
  <c r="AP53" i="6"/>
  <c r="AO55" i="6"/>
  <c r="H55" i="6"/>
  <c r="AP55" i="6"/>
  <c r="AO56" i="6"/>
  <c r="AK57" i="6"/>
  <c r="Z57" i="6"/>
  <c r="AO57" i="6"/>
  <c r="L57" i="6"/>
  <c r="R57" i="6"/>
  <c r="X57" i="6"/>
  <c r="H57" i="6"/>
  <c r="AP57" i="6"/>
  <c r="AJ57" i="6"/>
  <c r="AI57" i="6"/>
  <c r="AH57" i="6"/>
  <c r="AG57" i="6"/>
  <c r="AF57" i="6"/>
  <c r="AE57" i="6"/>
  <c r="AD57" i="6"/>
  <c r="AC57" i="6"/>
  <c r="AB57" i="6"/>
  <c r="AA57" i="6"/>
  <c r="Y57" i="6"/>
  <c r="W57" i="6"/>
  <c r="V57" i="6"/>
  <c r="U57" i="6"/>
  <c r="T57" i="6"/>
  <c r="S57" i="6"/>
  <c r="Q57" i="6"/>
  <c r="P57" i="6"/>
  <c r="O57" i="6"/>
  <c r="N57" i="6"/>
  <c r="M57" i="6"/>
  <c r="K57" i="6"/>
  <c r="J57" i="6"/>
  <c r="I57" i="6"/>
  <c r="X56" i="6"/>
  <c r="W56" i="6"/>
  <c r="Q56" i="6"/>
  <c r="H49" i="6"/>
  <c r="H47" i="6"/>
  <c r="H51" i="6"/>
  <c r="L51" i="6"/>
  <c r="R51" i="6"/>
  <c r="X51" i="6"/>
  <c r="AK51" i="6"/>
  <c r="AP51" i="6"/>
  <c r="Z51" i="6"/>
  <c r="AO51" i="6"/>
  <c r="AO50" i="6"/>
  <c r="AP49" i="6"/>
  <c r="AO49" i="6"/>
  <c r="AP47" i="6"/>
  <c r="AO47" i="6"/>
  <c r="AO46" i="6"/>
  <c r="AF51" i="6"/>
  <c r="AG51" i="6"/>
  <c r="AH51" i="6"/>
  <c r="AI51" i="6"/>
  <c r="AJ51" i="6"/>
  <c r="S51" i="6"/>
  <c r="T51" i="6"/>
  <c r="U51" i="6"/>
  <c r="V51" i="6"/>
  <c r="W51" i="6"/>
  <c r="Y51" i="6"/>
  <c r="AA51" i="6"/>
  <c r="AB51" i="6"/>
  <c r="AC51" i="6"/>
  <c r="AD51" i="6"/>
  <c r="AE51" i="6"/>
  <c r="I51" i="6"/>
  <c r="J51" i="6"/>
  <c r="K51" i="6"/>
  <c r="M51" i="6"/>
  <c r="N51" i="6"/>
  <c r="O51" i="6"/>
  <c r="P51" i="6"/>
  <c r="Q51" i="6"/>
  <c r="Z44" i="6"/>
  <c r="I45" i="6"/>
  <c r="J45" i="6"/>
  <c r="K45" i="6"/>
  <c r="L45" i="6"/>
  <c r="M45" i="6"/>
  <c r="N45" i="6"/>
  <c r="O45" i="6"/>
  <c r="P45" i="6"/>
  <c r="Q45" i="6"/>
  <c r="R45" i="6"/>
  <c r="S45" i="6"/>
  <c r="T45" i="6"/>
  <c r="U45" i="6"/>
  <c r="V45" i="6"/>
  <c r="W45" i="6"/>
  <c r="X45" i="6"/>
  <c r="Y45" i="6"/>
  <c r="Z45" i="6"/>
  <c r="AA45" i="6"/>
  <c r="AB45" i="6"/>
  <c r="AC45" i="6"/>
  <c r="AD45" i="6"/>
  <c r="AE45" i="6"/>
  <c r="AF45" i="6"/>
  <c r="AG45" i="6"/>
  <c r="AH45" i="6"/>
  <c r="AI45" i="6"/>
  <c r="AJ45" i="6"/>
  <c r="AK45" i="6"/>
  <c r="H43" i="6"/>
  <c r="H41" i="6"/>
  <c r="H45" i="6"/>
  <c r="H40" i="6"/>
  <c r="H42" i="6"/>
  <c r="H44" i="6"/>
  <c r="AP45" i="6"/>
  <c r="AO45" i="6"/>
  <c r="AP44" i="6"/>
  <c r="AO44" i="6"/>
  <c r="AP43" i="6"/>
  <c r="AO43" i="6"/>
  <c r="AP42" i="6"/>
  <c r="AO42" i="6"/>
  <c r="AP41" i="6"/>
  <c r="AO41" i="6"/>
  <c r="AP40" i="6"/>
  <c r="AO40" i="6"/>
  <c r="X39" i="6"/>
  <c r="Y39" i="6"/>
  <c r="Z39" i="6"/>
  <c r="I39" i="6"/>
  <c r="J39" i="6"/>
  <c r="K39" i="6"/>
  <c r="L39" i="6"/>
  <c r="M39" i="6"/>
  <c r="N39" i="6"/>
  <c r="O39" i="6"/>
  <c r="P39" i="6"/>
  <c r="Q39" i="6"/>
  <c r="R39" i="6"/>
  <c r="S39" i="6"/>
  <c r="T39" i="6"/>
  <c r="U39" i="6"/>
  <c r="V39" i="6"/>
  <c r="W39" i="6"/>
  <c r="H37" i="6"/>
  <c r="H35" i="6"/>
  <c r="H39" i="6"/>
  <c r="AP39" i="6"/>
  <c r="AO39" i="6"/>
  <c r="AP38" i="6"/>
  <c r="AO38" i="6"/>
  <c r="AP37" i="6"/>
  <c r="AO37" i="6"/>
  <c r="AP35" i="6"/>
  <c r="AO35" i="6"/>
  <c r="AP34" i="6"/>
  <c r="AO34" i="6"/>
  <c r="R33" i="6"/>
  <c r="X33" i="6"/>
  <c r="AK33" i="6"/>
  <c r="H29" i="6"/>
  <c r="H31" i="6"/>
  <c r="H33" i="6"/>
  <c r="AP33" i="6"/>
  <c r="Z33" i="6"/>
  <c r="AO33" i="6"/>
  <c r="AO31" i="6"/>
  <c r="AP29" i="6"/>
  <c r="AO29" i="6"/>
  <c r="S33" i="6"/>
  <c r="T33" i="6"/>
  <c r="U33" i="6"/>
  <c r="V33" i="6"/>
  <c r="W33" i="6"/>
  <c r="Y33" i="6"/>
  <c r="AA33" i="6"/>
  <c r="AB33" i="6"/>
  <c r="AC33" i="6"/>
  <c r="AD33" i="6"/>
  <c r="AE33" i="6"/>
  <c r="AF33" i="6"/>
  <c r="AG33" i="6"/>
  <c r="AH33" i="6"/>
  <c r="AI33" i="6"/>
  <c r="AJ33" i="6"/>
  <c r="Q33" i="6"/>
  <c r="H25" i="6"/>
  <c r="H23" i="6"/>
  <c r="H27" i="6"/>
  <c r="AK27" i="6"/>
  <c r="AK26" i="6"/>
  <c r="H19" i="6"/>
  <c r="H17" i="6"/>
  <c r="H21" i="6"/>
  <c r="X21" i="6"/>
  <c r="R21" i="6"/>
  <c r="AP21" i="6"/>
  <c r="Z21" i="6"/>
  <c r="AO21" i="6"/>
  <c r="AO20" i="6"/>
  <c r="AP19" i="6"/>
  <c r="AO19" i="6"/>
  <c r="AP17" i="6"/>
  <c r="AO16" i="6"/>
  <c r="AO17" i="6"/>
  <c r="H13" i="6"/>
  <c r="AP11" i="6"/>
  <c r="AP12" i="6"/>
  <c r="AP13" i="6"/>
  <c r="AP14" i="6"/>
  <c r="H15" i="6"/>
  <c r="AK15" i="6"/>
  <c r="AP15" i="6"/>
  <c r="AP10" i="6"/>
  <c r="AO11" i="6"/>
  <c r="AO12" i="6"/>
  <c r="AO13" i="6"/>
  <c r="AO14" i="6"/>
  <c r="Z15" i="6"/>
  <c r="AO15" i="6"/>
  <c r="AO10" i="6"/>
  <c r="AF25" i="5"/>
  <c r="AF21" i="5"/>
  <c r="AF20" i="5"/>
  <c r="Q27" i="6"/>
  <c r="Y21" i="6"/>
  <c r="S21" i="6"/>
  <c r="T21" i="6"/>
  <c r="U21" i="6"/>
  <c r="V21" i="6"/>
  <c r="W21" i="6"/>
  <c r="Q21" i="6"/>
  <c r="Y15" i="6"/>
  <c r="AE15" i="6"/>
  <c r="Y68" i="6"/>
  <c r="S41" i="7"/>
  <c r="U10" i="7"/>
  <c r="U12" i="7"/>
  <c r="U14" i="7"/>
  <c r="U16" i="7"/>
  <c r="U18" i="7"/>
  <c r="U20" i="7"/>
  <c r="U22" i="7"/>
  <c r="U54" i="7"/>
  <c r="U56" i="7"/>
  <c r="U58" i="7"/>
  <c r="U102" i="7"/>
  <c r="S93" i="7"/>
  <c r="AA107" i="6"/>
  <c r="AB107" i="6"/>
  <c r="AC107" i="6"/>
  <c r="AD107" i="6"/>
  <c r="AE107" i="6"/>
  <c r="AF107" i="6"/>
  <c r="AG107" i="6"/>
  <c r="AH107" i="6"/>
  <c r="AI107" i="6"/>
  <c r="AJ107" i="6"/>
  <c r="AK107" i="6"/>
  <c r="Z107" i="6"/>
  <c r="AQ16" i="5"/>
  <c r="AQ15" i="5"/>
  <c r="I106" i="6"/>
  <c r="J106" i="6"/>
  <c r="K106" i="6"/>
  <c r="L106" i="6"/>
  <c r="M106" i="6"/>
  <c r="N106" i="6"/>
  <c r="O106" i="6"/>
  <c r="P106" i="6"/>
  <c r="Q106" i="6"/>
  <c r="R106" i="6"/>
  <c r="S106" i="6"/>
  <c r="T106" i="6"/>
  <c r="U106" i="6"/>
  <c r="V106" i="6"/>
  <c r="W106" i="6"/>
  <c r="X106" i="6"/>
  <c r="Y106" i="6"/>
  <c r="Z106" i="6"/>
  <c r="AA106" i="6"/>
  <c r="AB106" i="6"/>
  <c r="AC106" i="6"/>
  <c r="AD106" i="6"/>
  <c r="AE106" i="6"/>
  <c r="AF106" i="6"/>
  <c r="AG106" i="6"/>
  <c r="AH106" i="6"/>
  <c r="AI106" i="6"/>
  <c r="AJ106" i="6"/>
  <c r="AK106" i="6"/>
  <c r="AL106" i="6"/>
  <c r="AM106" i="6"/>
  <c r="AN106" i="6"/>
  <c r="I107" i="6"/>
  <c r="J107" i="6"/>
  <c r="K107" i="6"/>
  <c r="L107" i="6"/>
  <c r="M107" i="6"/>
  <c r="N107" i="6"/>
  <c r="O107" i="6"/>
  <c r="P107" i="6"/>
  <c r="Q107" i="6"/>
  <c r="R107" i="6"/>
  <c r="S107" i="6"/>
  <c r="T107" i="6"/>
  <c r="U107" i="6"/>
  <c r="V107" i="6"/>
  <c r="W107" i="6"/>
  <c r="X107" i="6"/>
  <c r="Y107" i="6"/>
  <c r="Y108" i="6"/>
  <c r="Z108" i="6"/>
  <c r="AC108" i="6"/>
  <c r="AJ108" i="6"/>
  <c r="AK108" i="6"/>
  <c r="AL107" i="6"/>
  <c r="AL108" i="6"/>
  <c r="AM107" i="6"/>
  <c r="AM108" i="6"/>
  <c r="AN107" i="6"/>
  <c r="AN108" i="6"/>
  <c r="I108" i="6"/>
  <c r="J108" i="6"/>
  <c r="K108" i="6"/>
  <c r="L108" i="6"/>
  <c r="M108" i="6"/>
  <c r="N108" i="6"/>
  <c r="O108" i="6"/>
  <c r="P108" i="6"/>
  <c r="Q108" i="6"/>
  <c r="R108" i="6"/>
  <c r="S108" i="6"/>
  <c r="T108" i="6"/>
  <c r="U108" i="6"/>
  <c r="V108" i="6"/>
  <c r="W108" i="6"/>
  <c r="X108" i="6"/>
  <c r="AA108" i="6"/>
  <c r="AB108" i="6"/>
  <c r="AD108" i="6"/>
  <c r="AE108" i="6"/>
  <c r="AF108" i="6"/>
  <c r="AG108" i="6"/>
  <c r="AH108" i="6"/>
  <c r="AI108" i="6"/>
  <c r="H107" i="6"/>
  <c r="H106" i="6"/>
  <c r="H108" i="6"/>
  <c r="S101" i="7"/>
  <c r="S100" i="7"/>
  <c r="S99" i="7"/>
  <c r="S98" i="7"/>
  <c r="S97" i="7"/>
  <c r="S96" i="7"/>
  <c r="S95" i="7"/>
  <c r="S94" i="7"/>
  <c r="S92" i="7"/>
  <c r="S91" i="7"/>
  <c r="S90" i="7"/>
  <c r="S89" i="7"/>
  <c r="S88" i="7"/>
  <c r="S87"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AQ17" i="5"/>
  <c r="AR17" i="5"/>
  <c r="AQ14" i="5"/>
  <c r="AR25" i="5"/>
  <c r="AQ25" i="5"/>
  <c r="AR22" i="5"/>
  <c r="AQ22" i="5"/>
  <c r="AR21" i="5"/>
  <c r="AQ21" i="5"/>
  <c r="AR20" i="5"/>
  <c r="AQ20" i="5"/>
  <c r="AR19" i="5"/>
  <c r="AQ19" i="5"/>
  <c r="AR18" i="5"/>
  <c r="AQ18" i="5"/>
  <c r="AR16" i="5"/>
  <c r="AR15" i="5"/>
  <c r="AR14" i="5"/>
  <c r="T8" i="7"/>
  <c r="T14" i="7"/>
  <c r="T102" i="7"/>
</calcChain>
</file>

<file path=xl/sharedStrings.xml><?xml version="1.0" encoding="utf-8"?>
<sst xmlns="http://schemas.openxmlformats.org/spreadsheetml/2006/main" count="1329" uniqueCount="548">
  <si>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</si>
  <si>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</si>
  <si>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</si>
  <si>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</si>
  <si>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</si>
  <si>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</si>
  <si>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</si>
  <si>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</si>
  <si>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</si>
  <si>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</si>
  <si>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</si>
  <si>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</si>
  <si>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</si>
  <si>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</si>
  <si>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</si>
  <si>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</si>
  <si>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</si>
  <si>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</si>
  <si>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</si>
  <si>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</si>
  <si>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</si>
  <si>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</si>
  <si>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</si>
  <si>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</si>
  <si>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</si>
  <si>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</si>
  <si>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</si>
  <si>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</si>
  <si>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</si>
  <si>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</si>
  <si>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</si>
  <si>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</si>
  <si>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</si>
  <si>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</si>
  <si>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</si>
  <si>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</si>
  <si>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</si>
  <si>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</si>
  <si>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</si>
  <si>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</si>
  <si>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</si>
  <si>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</si>
  <si>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</si>
  <si>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</si>
  <si>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</si>
  <si>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</si>
  <si>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</si>
  <si>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</si>
  <si>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</si>
  <si>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</si>
  <si>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</si>
  <si>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</si>
  <si>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</si>
  <si>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</si>
  <si>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</si>
  <si>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</si>
  <si>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</si>
  <si>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</si>
  <si>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</si>
  <si>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</si>
  <si>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</si>
  <si>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</si>
  <si>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</si>
  <si>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</si>
  <si>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</si>
  <si>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</si>
  <si>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</si>
  <si>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</si>
  <si>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</si>
  <si>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</si>
  <si>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</si>
  <si>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</si>
  <si>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</si>
  <si>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</si>
  <si>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</si>
  <si>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</si>
  <si>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</si>
  <si>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</si>
  <si>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</si>
  <si>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</si>
  <si>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</si>
  <si>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</si>
  <si>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</si>
  <si>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</si>
  <si>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</si>
  <si>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</si>
  <si>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</si>
  <si>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</si>
  <si>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</si>
  <si>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</si>
  <si>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</si>
  <si>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</si>
  <si>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</si>
  <si>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</si>
  <si>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</si>
  <si>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</si>
  <si>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</si>
  <si>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</si>
  <si>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</si>
  <si>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</si>
  <si>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</si>
  <si>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</si>
  <si>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</si>
  <si>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</si>
  <si>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N.A</t>
  </si>
  <si>
    <t>Suma</t>
  </si>
  <si>
    <t>Constante</t>
  </si>
  <si>
    <t>Dirección de Gestión Ambiental</t>
  </si>
  <si>
    <r>
      <t xml:space="preserve">7, OBSERVACIONES AVANCE TRIMESTRE </t>
    </r>
    <r>
      <rPr>
        <b/>
        <u/>
        <sz val="10"/>
        <rFont val="Arial"/>
        <family val="2"/>
      </rPr>
      <t xml:space="preserve"> I </t>
    </r>
    <r>
      <rPr>
        <b/>
        <sz val="10"/>
        <rFont val="Arial"/>
        <family val="2"/>
      </rPr>
      <t xml:space="preserve"> DE _</t>
    </r>
    <r>
      <rPr>
        <b/>
        <u/>
        <sz val="10"/>
        <rFont val="Arial"/>
        <family val="2"/>
      </rPr>
      <t>2019</t>
    </r>
    <r>
      <rPr>
        <b/>
        <sz val="10"/>
        <rFont val="Arial"/>
        <family val="2"/>
      </rPr>
      <t>_</t>
    </r>
  </si>
  <si>
    <t>X</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</si>
  <si>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</si>
  <si>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</si>
  <si>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</si>
  <si>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</si>
  <si>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 xml:space="preserve">No se han dado los pronunciamientos oficiales por parte de la Dirección Legal Ambiental y  Dirección de Planeación y Sistemas de Información Ambiental, con respecto a las gestiones solicitadas por la SER para que la entidad curse el trámite de declaratoria del polígono seleccionado como nueva área protegida, ante el Concejo de Bogotá o sino vía nuevo POT de Bogotá D.C.
</t>
  </si>
  <si>
    <t>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Legañ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</si>
  <si>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Los documentos y conceptos técnicos que soporten la selección de las áreas para declaratoria permiten generar criterios conforme a la necesidad de incrementar hábitats para especies silvestres y de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ambientales.</t>
  </si>
  <si>
    <t>Documento técnico de soporte actualizado
Proyecto de Acuerdo Distrital para la Declaratoria</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</si>
  <si>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</si>
  <si>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</si>
  <si>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N.A.</t>
  </si>
  <si>
    <t xml:space="preserve">Atención idónea y respuestas a usuarios de acuerdo con sus requerimientos. Protección de la Estructura Ecológica Principal del Distrito Capital en cumplimiento de los mandatos normativos. Proporcionar más espacio público con fines de suelo de protección a la ciudad, con el objetivo de promover el disfrute ciudadano de áreas protegidas, Corredores Ecológicos de Ronda - CER alinderados y soporte técnico para la conservación y protección de la Estructura Ecológica Principal, gestión y productos que contribuyen a una mejor calidad de vida de la ciudadanía.   </t>
  </si>
  <si>
    <t>Base de Datos Subdirección de Ecosistemas y Ruralidad. Respuestas a usuarios en el sistema Forest. Documentos técnicos de soporte generados a través del sistema Forest, los cuales incluyen cartografía específica para cada caso</t>
  </si>
  <si>
    <t>Intervenir el 100% de los humedales declarados en el Distrito</t>
  </si>
  <si>
    <t>% de intervención de  los humedales declarados en el Distrito</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</si>
  <si>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</si>
  <si>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Informes de gestión Semestral por Humedal
Matriz Datos Significativos.
Análisis de viabilidad técnica instalación infraestructura en Humedales
Actas de terminación, actas de entrega por humedal, recorridos verificación almacén, memorias de entrega.
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</si>
  <si>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Realizar quince (15) diagnósticos de los PEDH declarados</t>
  </si>
  <si>
    <t>Número de diagnósticos basicos realizados para desarrollar el Plan de Intervención en los Parques Ecológicos Distritales de Humedales declarados</t>
  </si>
  <si>
    <t xml:space="preserve">Sumatoria </t>
  </si>
  <si>
    <t xml:space="preserve">Meta Cumplida </t>
  </si>
  <si>
    <t>Manejar integralmente 800 hectáreas de Parque Ecológico Distrital de Montaña y áreas de interés ambiental</t>
  </si>
  <si>
    <t>Número de hectáreas manejadas integralmente de Parque Ecológico Distrital de Montaña y áreas de interés ambiental</t>
  </si>
  <si>
    <t xml:space="preserve">Para el I trimestre de la vigencia 2019, se encuentra en ejecución el contrato de construcción del Aula Ambiental de Juan Rey en el Parque Entrenubes con un avance de 12% desarrollando actividades de perfilado del talud (mitigación de riesgos), excavación y cimentación; mediante el convenio suscrito con Aguas de Bogotá para la adecuación del sendero que conecta el sector de Juan Rey con el CAT y el Corredor Ambiental Tunjuelo – Chiguaza en el Parque Entrenubes  se están estructurando los términos de referencia para la contratación de las obras. Adicionalmente en relación con las obras de mitigación en la quebrada Hoya del Ramo, se continúa en el trámite de POC ante la ANLA. Con relación a la adquisición de predios, se mantiene la gestión en la priorización de los RTs 78,76 y 60 y la gestión para los avalúos para enajenación voluntaria.  Así mismo, se mantiene la implementación de las acciones de administración y manejo en: 306 ha del PEDM Entrenubes, 6 ha del Parque Soratama, 6 ha Parque Mirador de Nevados y 90 ha de la Serranía El Zuque con resultados en: Vigilancia permanente en 408 ha de Parques administrados, Gestión social y monitoreo y Mantenimiento, mediante el contrato suscrito con la empresa Aguas de Bogotá. En continuidad con la gestión interinstitucional para el proceso de recepción del predio denominado Serranía El Zuque, se está a la espera de la segunda acta de entrega formal del segundo predio por parte de DADEP. También se encuentra en ejecución el contrato de adecuaciones locativas con un avance del 45% desarrollando las actividades de demolición y afinamiento de piso para instalación del piso nuevo en la zona de juegos en el PMN, enchape de baños en Soratama, instalación de cerramiento en la zona de los tanques de agua y adecuación del BBQ en Entrenubes. Con relación a las obras requeridas de mitigación de riesgos para los Parques Soratama y Mirador de los Nevados, se adelantó la jornada de socialización con la comunidad del Parque Mirador de los Nevados sobre el inicio de la obra. 
La vigencia 2018, cerró con un avance en la magnitud de la meta, con un acumulado de 408 ha (90 nuevas has de Zuque), se firmó inicio de obra Aula Ambiental de Juan Rey e interventoría, se avanzó en el trámite de Permiso de Ocupación de Cauce (POC) para obras de Hoya del Ramo. Así mismo se avanzaron licitaciones para adecuaciones locativas y obras de mitigación de riesgos de Mirador de los Nevados y Soratama. Bajo la declaratoria de utilidad pública de "Cuchilla El Gavilán", se priorizaron los IDs 78, 76 y 60,  y se realizó ofertas de compra para adquisición. RT 73 en trámite de escrituración, RT 205 suscribe acta de entrega del predio, RT 98 en trámite ante DADEP para inscripción al Distrito y el RT 137 promesa de compraventa y se suscribe contrato de avalúos de referencia ante Catastro. La vigencia 2017, finalizó en 315 ha, dado que se prescindió de 30 ha de Arborizadora Alta. La vigencia 2016 finalizó con 342 hectáreas.
</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</si>
  <si>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</si>
  <si>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 xml:space="preserve">Correos de  entrega de estudios Previos
Oficios con observaciones de informes Documento de Declaratoria de Utilidad publica
Informes tecnicos valuo comerciales
Ofertas de compra
Suscripcion de prorroga contrato de avaluos comerciales
Contrato SDA-SECOP II-E-182018 (Vigilancia)
Contrato Interadministrativo 20181083 (Mantenimiento)
Orden de compra  No. 27107 (Servicios generales)
Contrato de Obra SDA-LP-SECOP I - 152018
Convenio interaministrativo No. 20181442
Informes de los administradores de los PEDM que contienen registros fotográficos, actas de reunión, comunicaciones enviadas y soportes de la gestión.
</t>
  </si>
  <si>
    <t>Formular y adoptar planes de manejo para el 100% de las hectáreas de Parques Ecológicos Distritales de Montaña</t>
  </si>
  <si>
    <t>Porcentaje de hectáreas de Parques Ecológicos Distritales de Montaña (PEDM) con planes de manejo formulados y adoptados</t>
  </si>
  <si>
    <t xml:space="preserve">En la vigencia 2017, se avanzó en la gestión para el proceso de adopción de los Planes de Manejo Ambiental formulados, razón por la cual  se remitió la  propuesta del Decreto de Adopción de las dos áreas protegidas respectivamente para la revisión y aprobación de la Dirección Legal Ambiental. A la fecha se está a la espera del concepto de la Dirección Legal Ambiental sobre los insumos técnicos aportados por la Subdirección de Políticas y Planes Ambientales (PPA) sobre los Planes de Manejo Ambiental del Cerro de Torca y Cerro La Conejera para continuar el proceso de adopción. 
De otro lado, desde la Dirección de Planeación y Sistemas de Planeación e Información Ambiental (DPSIA), se informa que actualmente la SDA en el marco de las funciones establecidas dentro del Plan de Ordenamiento Territorial vigente adoptado por el Decreto Distrital 190 de 2004, tiene la competencia para la formulación de los planes de manejo de las Áreas Protegidas Distritales y dentro de las áreas que a la fecha no cuentan con plan de manejo formulado, se encuentra el Parque Ecológico Distrital de Montaña (PEDM) Peña Blanca, con una extensión de 66 Ha, ubicado en el área rural de la localidad de Ciudad Bolivar, esta área fue propuesta para formular el plan de manejo en el presente plan de desarrollo.  En ese orden de ideas y teniendo en cuenta que a la fecha se encuentra en formulación la modificación del Plan de Ordenamiento Territorial de la Ciudad, proceso en cabeza de la Secretaría Distrital de Planeación, se propone el realinderamiento y nuevas declaratorias de áreas protegidas Distritales de acuerdo a las condiciones biofísicas y sociales identificadas en el Distrito Capital, en este caso específico se plantea la creación de una nueva área protegida denominada Parque Ecológico Distrital de Montaña Cuenca Alta Río Tunjuelo, el cual tendría una extensión de 1156 Ha, con la cual se cubriría el área que actualmente está declarada como PEDM Peña Blanca. En este escenario, no se considera pertinente avanzar en la formulación del plan de manejo del PEDM Peña Blanca, ya que ser aprobada la propuesta de la SDP en la modificación del Plan de ordenamiento Territorial, el instrumento de planificación citado no tendría procedencia.
</t>
  </si>
  <si>
    <t>Retraso en el proceso de revisión de los insumos técnicos aportados por parte de la Dirección Legal Ambiental</t>
  </si>
  <si>
    <t xml:space="preserve">Instrumentos de planificación y manejo de la totalidad de PEDM declarados </t>
  </si>
  <si>
    <t>Informes de contratistas de apoyo</t>
  </si>
  <si>
    <t>Restauración de 115 has en suelos de protección en riesgo no mitigable</t>
  </si>
  <si>
    <t>Número de hectáreas en proceso de restauración y/o recuperación  en suelos de protección en riesgo no mitigables para habilitar como espacio publico</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</si>
  <si>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</si>
  <si>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Limitaciones en la cantidad de hectáreas para intervención en Altos de la Estancia y Nueva Esperanza, lo cual demanda la identificación de otras áreas declaradas en riesgo no mitigable para poder cubrir la meta.  Es necesario revisar posibles intervenciones de otras entidades para las zonas en evaluación.</t>
  </si>
  <si>
    <t>Con el fin de dar cumplimiento a la meta programada 2019, se están identificando otras áreas con base en cartografía del IDIGER.</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</si>
  <si>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</si>
  <si>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</si>
  <si>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</si>
  <si>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</si>
  <si>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 xml:space="preserve">El acumulado Plan de Desarrollo reporta un avance para el cuatrienio correspondiente a 55.31 has. 2019: En el primer trimestre del año 2019 con recursos de reserva se vienen adelantando procesos de identificación de predios para la intervención de 45 has de las cuales  7 se encuentran en zona de riesgo no mitigable (altos de la estancia), y las 38 restantes ubicadas en la Reserva Forestal Protectora Bosque Oriental en un predio propiedad la Empresa de Acueducto, razón por la cual se solicitó el permiso para iniciar con la intervención en las 38Has. Se adelantaron los diseños de restauración para esas 38Has, sin embargo no se reporta avance a la meta  porque no se han recibido a satisfacción las áreas ni los diseños donde se están implementando las acciones anteriormente descritas. Se realizaron acciones de restauración en 0,34 has así:  PEDH Capellanía (95 individuos) 0,12 has y PEDH Juan Amarillo (140 individuos) 0,22 has. 2018: Se realizaron acciones de restauración en 36.84 has, distribuidas así: 33.2 has con recursos de reserva en las localidades de Usme y Sumapaz. En Usme se intervinieron áreas en las veredas Corinto, La Requilina y Los Soches y en Sumapaz las veredas El Raizal, Las Palmas y Ánimas Bajas. Con recursos de vigencia se intervinieron 3.64 has en los Parques Ecológicos Distritales de Humedal (PEDH) distribuidas así: Meandro El Say (0.85 has), Techo (0.5 has), Isla (0.04 has), Conejera (0.36 has), Burro (0.2 has), Juan Amarillo (0.78 has), Salitre (0.34 has), Jaboque (0.28 has), Capellanía (0.06 has), Vaca (0.08 has) y Santa María del Lago (0.15 has). 2017: Se realizó el diagnóstico biofísico - socioeconómico, diseños y participación social para la implementación de acciones de restauración ecológica (RE) en Usme y Sumapaz, para un total de intervención de 11.8ha nuevas en proceso de restauración en Usme e instalación de 11 perchas en Sumapaz. 
2016: Acciones de RE en 0.5ha en localidad de San Cristóbal y 5.83ha en el Parque Nacional Enrique Olaya Herrera (PNEOH) polígono 218 con apoyo de la CAR. Formulación y revisión de diseños de RE para 0.5ha en Quebrada Novita, subcuenca Torca.
</t>
  </si>
  <si>
    <t>En relación con el convenio No. SDA-EAB.CAR CV-20171328 se presentan las dificultades propias de los procesos de contratación de la EAB y CAR para definir el equipo técnico de apoyo en campo y el operador de las acciones en terreno.
El convenio SDA-CV-312018 suscrito con IDIPRON – FDLSC-SDA,  presenta retraso en la entrega a satisfacción de las áreas intervenidas en este periodo; también falta recibir y revisar el informe de actividades de los meses de febrero y marzo.</t>
  </si>
  <si>
    <t xml:space="preserve">Se efectúan comités técnicos semanales, se definieron las áreas a intervenir; la CAR y la EAB iniciaron la contratación del equipo de trabajo para apoyo en campo esperando contar con este tema resuelto a más tardar en el mes de abril.  
En relación con  el  Convenio IDIPRON se esta efectuando un seguimiento semanal en campo y comités técnicos. </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</si>
  <si>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</si>
  <si>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 xml:space="preserve">Documento 1: Anexo Técnico - Convenio EAB_CAR_SDA
Documento 2: Actas de reunión entre las partes
Documento 3: Diagnóstico biofísico y socioeconómico y la priorización de áreas para la implementación de acciones de restauración ecológica en quebradas de la localidad de Usme- Centro y Sumapaz.
Documento 4: Informe del 1 al 12 de gestión CONVENIO DE ASOCIACIÓN 1525 - 2016 (aprobados)
Documento 5: Contratos de prestación de servicios equipo de apoyo SDA.
Documento 6: Diseño y Kmz de intervención PEDH Meandro El Say.
Documento 7: Informe de gestión No 16 Convenio 1525.
Documento 8: Informe final preliminar convenio 1525.
Documento 9: Intervenciones tercer trimestre.
Documento 10. Intervenciones en PEDH Octubre 2018.
Documento 11. Intervenciones en PEDH Noviembre 2018.
Documento 12. Intervenciones en PEDH Diciembre 2018.
</t>
  </si>
  <si>
    <t>Realizar en 400 hectareas de suelos de protección procesos de monitoreo y mantenimiento de los procesos ya iniciados</t>
  </si>
  <si>
    <t>Número de hectáreas de suelo de protección con procesos de monitoreo y mantenimiento</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</si>
  <si>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</si>
  <si>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 xml:space="preserve">
Mantenimiento
Anexo 1: Convenio Firmado,  estudio previo y Acta de Inicio del convenio entre IDIPRON, SDA y Fondo de Desarrollo Local de San Crsitóbal.
Anexo 2: Matriz de identificación de áreas priorizadas para Mantenimiento convenio 20171295. 
Anexo 3: Informes mensuales e informe final convenio 20161198 
Anexo 4: Prórrogas del convenio 20161198 - 2016. 
Documento 1: Material fotográfico de visitas y registro de especies
Documento 2: Informes ejecutivos del monitoreo 2017 
Documento 3: Anexo tecnico, estudio de mercado y estudio previo del convenio entre IDIPRON, SDA y Fondo de Desarrollo Local de San Crsitóbal.
Documento 4: Matriz de identificación de áreas priorizadas.
Documento 5: Informes final del convenio 20161198; que incluyen cartografia de campo e informes de intervención, resultados. De igual manera lo reportado en cada uno de los comités técnicos del convenio.
Documento 6: Intervenciones tercer trimestre - Proyecto 1132
Documento 7: Mapa de las localizaciones para actividades de mantenimiento Convenio 20171295.
Documento 8: Acta de finalización convenio SDA-CV-20171295.
Documento 9: Acta de inicio convenio SDA-CV-312018.
-  Registros en Sistema de Información de Biodiversidad-Colombia.
- Formatos de campo para recolección de información.
- Informes  de procesamiento de información.
- Informes de seguimiento hidrobiológico
- Informes de profesionales de apoyo </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</si>
  <si>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</si>
  <si>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</si>
  <si>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Esta meta paso al proyecto de inversión 7517</t>
  </si>
  <si>
    <t>Desarrollo rural sosteniblel</t>
  </si>
  <si>
    <t>Realizar un diagnóstico de areas para restauración, mantenimiento y/o conservación</t>
  </si>
  <si>
    <t>Un diagnóstico de áreas para restauración, mantenimiento y/o conservación</t>
  </si>
  <si>
    <t>Unidad</t>
  </si>
  <si>
    <t>2 Proyectos de adaptacion al cambio climatico formulados</t>
  </si>
  <si>
    <t>Número de proyectos formulados, para la adaptación al Cambio Climático</t>
  </si>
  <si>
    <t>En el I trimestre de 2019 se recibió y aprobó el Producto 2 del contrato de prestación de servicios No.262018 mediante el cual se lleva a cabo la Fase I de implementación de los proyectos de adaptación al cambio climático. Se están revisando los Productos 3 y 4 y se hicieron observaciones oficiales a los contratistas a través del radicado N° 2019EE61811,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en las cuales se revisó el informe de gestión 2018, la resolución del GITCC y se aprobó el plan de acción 2019. Lo anterior representa un avance de 1,45
En la vigencia 2018 finalizó el proceso de formulación de los dos proyectos de adaptación al cambio climático basada en ecosistemas, que se llevó a cabo mediante el contrato de consultoría Nº SDA-CM-019-2017. En esta vigencia se recibieron y a probaron los productos:  4. Análisis de vulnerabilidad, 5: Componente social (talleres en Usme y San Cristóbal), 6: Proyección de medidas de adaptación y 7: Formulación de los proyectos. De Igual manera, se dio inicio a la Fase I de implementación de los proyectos, el proceso contratación y selección   se realizó mediante una selección abreviada de menor cuantía y se dio inicio a la ejecución del contrato de prestación de servicios Nº SDA-SAM-2018-SECOPII-E-026-(262018).  Se recibió y aprobó el producto 1: "Plan de Trabajo y Cronograma". De igual manera, se lideraron las actividades en el marco del GITCC, llevándose a cabo 9 reuniones en la vigencia. Lo anterior representa un avance de 1.34 en magnitud
Para vigencia 2017 se ejecutó 0,85 de la formulación consistente en la elaboración y entregaron de los siguientes productos:  producto 1: Presentación del Plan de trabajo con el enfoque metodológico propuesto para elaborar la formulación de los dos (2) proyectos de adaptación al cambio climático; y el Producto 2: análisis de la identificación de actores y áreas, junto con el Producto 3:  Evaluación socioambiental, con la caracterización y aspectos demográficos de las comunidades, que se beneficiarán de la implementación de los proyectos, y caracterización ambiental. 
Para la vigencia 2016, se elaboró una base de información técnica y una guía conceptual sobre Adaptación basada en Ecosistemas (AbE), un Plan de trabajo acerca de la programación para la formulación, lo que representó un 0.50.</t>
  </si>
  <si>
    <t>Se presentaron retrasos en la ejecución del contrato de prestación de servicios No.262018 debido a las dificultades para programar capacitaciones en la localidad de Usme en concertación con las comunidades locales.</t>
  </si>
  <si>
    <t xml:space="preserve">Se agilizó el proceso de verificación del cumplimento de la experiencia del personal. </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</si>
  <si>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</si>
  <si>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-Agenda del evento: Encuentro Bogotá y Cambio Climático.
-Documentos precontractuales aprobados. 
-Prepliego de la implementación de los proyectos AbE.
-Contrato.
-Acta de inicio.
-Cronograma y plan de trabajo de la implementación.</t>
  </si>
  <si>
    <t>Gestión de 100 hectáreas para la declaratoria</t>
  </si>
  <si>
    <t>Para el I trimestre del 2019, se generó un nuevo cronograma de contingencia para el cumplimiento de esta meta definiendo  siete (7) acciones de las cuales se presenta avance en dos: 1) actualización del documento técnico de soporte final para la declaratoria de 600,5 has, incluyendo objetos de conservación, objetivos de manejo y categoría de área protegida, ejecutado al 100%, 2) Elaboración por parte de la SER del proyecto de Acuerdo Distrital para la Declaratoria de nuevas áreas protegidas en Páramo, con un cumplimiento del 50%.</t>
  </si>
  <si>
    <t>Evaluar técnicamente el 100 por ciento de sectores definidos (100 ha) para la gestión de declaratoria como área protegida y elementos conectores de la EEP</t>
  </si>
  <si>
    <t xml:space="preserve">Para el primer trimestre del año 2019, se efectuó un avance en la meta del 4.98 has lo que corresponde  a un acumulado de 74,98 %  de cumplimiento para  la vigencia. Se priorizó  la evaluación técnica de elementos conectores de la 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t>
  </si>
  <si>
    <t>Ejecutar 100 % del plan de intervención en Parques Ecológicos Distritales de Humedal declarados</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</si>
  <si>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t>
  </si>
  <si>
    <t xml:space="preserve">Informes de gestión Semestral por Humedal
Matriz Datos Significativos.
Análisis de viabilidad técnica instalación infraestructura en Humedales
Actas de terminación, actas de entrega por humedal, recorridos verificación almacén, memorias de entrega.
</t>
  </si>
  <si>
    <t xml:space="preserve">Manejar 15 humedales (PEDH)  mediante el desarrollo de acciones de administración </t>
  </si>
  <si>
    <t>En el primer trimestre de 2019, se llevaron a cabo las siguientes actividades: 
1. Mantenimiento del 100% del área efectiva de la franja terrestre en 14 PEDH: En ejecución del contrato para el mantenimiento integral se realizó repaso a 7,71 Ha de avance y 449,03 Ha de repaso
2. Mesas Territoriales en cada uno de los Parques Ecológicos Distritales de Humedal: Durante el primer trimestre se realizaron un total de 8 mesas territoriales con la participación de 157 personas.
3. Recorridos interpretativos y actividades de Educación Ambiental: Ejecución de 288 actividades de educación, comunicación y participación con la partición de 5260 personas.</t>
  </si>
  <si>
    <t>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</si>
  <si>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t>
  </si>
  <si>
    <t>Habilitar 1 espacio público de infraestructura para el disfrute ciudadano y gestionar en otras áreas de interés ambiental.</t>
  </si>
  <si>
    <t>Mejoramiento de infraestrcutura y espacios habilitados para una mayor oferta de espacio público ambiental para la ciudad.</t>
  </si>
  <si>
    <t xml:space="preserve">
Contrato de Obra SDA-LP-SECOP I - 152018
Convenio interaministrativo No. 20181442</t>
  </si>
  <si>
    <t>Adquirir 60 hectáreas en áreas protegidas y áreas de interés ambiental.</t>
  </si>
  <si>
    <t xml:space="preserve">Administrar y manejar  
 800 hectáreas de Parques Ecológicos Distritales de Montaña y áreas de interés ambiental.
</t>
  </si>
  <si>
    <t xml:space="preserve">Durante el trimestre enero – marzo de la vigencia 2019, se mantiene la implementación de las acciones de administración y manejo en: 306 ha del PEDM Entrenubes, 6 ha del Parque Soratama, 6 ha Parque Mirador de Nevados y 90 ha de la Serranía El Zuque con resultados en: Vigilancia permanente en 408 ha de Parques administrados, Gestión social y monitoreo y Mantenimiento, mediante el contrato suscrito con la empresa Aguas de Bogotá.
En continuidad con la gestión inter institucional para el proceso de recepción del predio denominado Serranía El Zuque, se está a la espera de la segunda acta de entrega formal del segundo predio por parte de DADEP.
En el trimestre enero - marzo se encuentra en ejecución el contrato de adecuaciones locativas con un avance del 45% desarrollando las actividades de demolición y afinamiento de piso para instalación del piso nuevo en la zona de juegos en el PMN, enchape de baños en Soratama, instalación de cerramiento en la zona de los tanques de agua y adecuación del BBQ en Entrenubes. Con relación a las obras requeridas de mitigación de riesgos para los Parques Soratama y Mirador de los Nevados, se adelantó la jornada de socialización con la comunidad del Parque Mirador de los Nevados sobre el inicio de la obra. </t>
  </si>
  <si>
    <t>Contrato SDA-SECOP II-E-182018 (Vigilancia)
Contrato Interadministrativo 20181083 (Mantenimiento)
Orden de compra  No. 27107 (Servicios generales)
Contrato de Obra SDA-20181487-2018 (Obras de Mitigación PMN y Soratama)
Contrato de Obra SDA-LP-2018-SECOP II-E-0087 (872018) (Adecuaciones Locativas)
Informes de los administradores de los PEDM que contienen registros fotográficos, actas de reunión, comunicaciones enviadas y soportes de la gestión.</t>
  </si>
  <si>
    <t>Recuperar y viabilizar  115  hectáreas de suelo de protección por riesgo como uso de espacio público para la ciudad.</t>
  </si>
  <si>
    <t xml:space="preserve">En el primer trimestre del año  2019 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Acumulado PDD se reportan 33,6 has intervenidas. En el transcurso del mes de Febrero se comenzarón actividades de restauración ecologica en siete (7) hectareas del poligono Altos de La Estancia.
En el primer trimestre del año 2018 se intervinieron 6 ha de suelo de protección por riesgo ubicadas en el sector Nueva Esperanza de la localidad Rafael Uribe Uribe, mediante las acciones del contrato SDA-CPS-20171379 y en las cuales se enmarcaron las siguientes actividades: Realización de la georreferenciación de las áreas objeto de la intervención y los individuos vegetales presentes al interior de cada área; realización de la limpieza de todas aquellas especies rastreras, trepadoras, especies exóticas e invasoras, sin afectar las especies propicias del proceso sucesional. Durante el II, III y IV trimestre de 2018 no se alcanzó el cumplimiento de la magnitud en la meta; sin embargo, se adelantaron procesos contractuales para la restauración ambiental de siete (7) hectáreas de suelo de protección por riesgo en el sector de Altos de La Estancia, con lo cual se da cumplimiento a la magnitud propuesta para esa vigencia. En la vigencia 2017, se intervinieron 26,6 ha para el desarrollo de procesos de restauración y/o recuperación en suelos de protección en riesgo no mitigable, y en la vigencia 2016 se intervino 1 ha. 
</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</si>
  <si>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</si>
  <si>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t>
  </si>
  <si>
    <t>Recuperar, rehabilitar o restaurar  200 hectáreas nuevas  en cerros orientales, ríos y quebradas, humedales, bosques, páramos o zonas de alto riesgo no mitigables que aportan a la conectividad ecológica de la región</t>
  </si>
  <si>
    <t xml:space="preserve">En el primer trimestre de 2019 se identificaron y priorizaron 45 has nuevas  de las cuales 7 has se encuentran en zona de riesgo no mitigable, y las 38 restantes ubicadas en la Reserva Forestal Protectora Bosque Oriental; se elaboraron los diseños de rehabilitación y plantación de 140 plántulas en 0,22 has en el humedal de Juan Amarillo y  95 plántulas en 0,12 en el Humedal de Capellania. </t>
  </si>
  <si>
    <t>Ejecutar el  100 por ciento el plan de mantenimiento y sostenibilidad ecológica en 400 ha intervenidas con procesos de restauración</t>
  </si>
  <si>
    <t xml:space="preserve">El acumulado del cuatrienio en actividades de mantenimiento es de 136,6 Has, que corresponden al 35% de cumplimiento del PDD. En el primer trimestre del 2019 no se presenta avance en la magnitud de la meta hasta tanto no sea recibido a satisfacción la totalidad del mantenimiento de las áreas citadas en el marco del convenio 031 se definen las áreas para intervenir así;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En el año 2018 se ejecutaron 80 Has de mantenimiento, equivalente al 20% del plan de mantenimiento,  paralelamente se adelantó la suscripción del convenio SDA-CV-312018 que tiene como meta el mantenimiento de 115.4 Has (103.4 has reserva 2018 y 12 has vigencia 2019). También se encuentra en etapa de implementación la construcción del vivero CERESA, con recursos de reserva.  El total de áreas mantenidas en 2017 fue de 39,9 has. En la vigencia 2016 se realizaron acciones de mantenimiento en 4,5 ha y actividades de monitoreo de áreas con procesos de restauración ecológica en el PEDMEN de 12,2 ha, para un total de 16,7 has en la vigencia 2016. </t>
  </si>
  <si>
    <t xml:space="preserve">Mapas de intervención Sumapaz
Mapas de intervención PEDMEN
Mapas de intervención USME
Registro fotográfico mantenimiento y cuadro de priorización de áreas
Proyección de producción de material vegetal 2019
</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</si>
  <si>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</si>
  <si>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</si>
  <si>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</si>
  <si>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 xml:space="preserve">Implementar 
 2 proyectos de adaptación al cambio climático basado en ecosistemas
</t>
  </si>
  <si>
    <t>Se prorrogó el contrato No.262018 por un término de 15 días calendario.</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</si>
  <si>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</si>
  <si>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 xml:space="preserve">Cambio climático:
-Productos entregados de la consultoría de formulación (4,5, 6 y 7).
-Plan de trabajo Grupo Interno de Cambio Climático.
-Propuestas de articulación visor geográfico y OAB.
-Estudio Previo, Anexo Técnico y Estudio de Mercado de la implementación de los proyectos AbE.
-Contrato para la implementación de la Fase I de los proyectos AbE
-Acta de inicio.
- Producto 1: Cronograma y plan de trabajo de la implementación.
- Producto 2: Diseños de las medidas de adaptación y metodología de capacitaciones </t>
  </si>
  <si>
    <t>Ejecutar 4 instrumentos institucionales con enfoque de adaptación al cambio climático</t>
  </si>
  <si>
    <t>N/A</t>
  </si>
  <si>
    <t xml:space="preserve">Pagar 100 % Compromisos De Vigencias Anteriores Fenecidas
</t>
  </si>
  <si>
    <t>Esta meta no tuvo avances durante el periodo</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</si>
  <si>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</si>
  <si>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</si>
  <si>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</si>
  <si>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</si>
  <si>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MEJORAR LA CONFIGURACIÓN DE LA ESTRUCTURA ECOLÓGICA PRINCIPAL - EEP</t>
  </si>
  <si>
    <t>GESTIÓN DE 100 HÉCTAREAS PARA LA DECLARATORIA</t>
  </si>
  <si>
    <t xml:space="preserve">1, Revisión y compilación de documentos técnicos de soporte elaborados por la SER de la SDA, orientados a la definición de nuevas áreas protegidas de páramo y bosques alto andinos dentro del Distrito Capital. </t>
  </si>
  <si>
    <t>x</t>
  </si>
  <si>
    <t xml:space="preserve">Se consolidó el documento técnico de soporte para la declaratoria del polígono seleccionado, localizado en ecosistema de Páramo en la Cuenca del río Blanco, de la Localidad de Sumapaz, el cual incluye: objetos de conservación, objetivos de manejo y categorias de áreas protegidas con base el POT vigente. </t>
  </si>
  <si>
    <t>2, Realizar mesas de socialización técnica con entidades y comunidades locales, para la retroalimentación de los documentos técnicos de la Secretaría Distrital de Ambiente - SDA y otras entidades, para la declaratoria de nuevas áreas protegidas.</t>
  </si>
  <si>
    <t>No se programó esta actividad para el trimestre.</t>
  </si>
  <si>
    <t>3, Apoyo técnico al trámite legal y administrativo del proceso de gestión para la declaratoria de nuevas áreas protegidas en el Distrito Capital.</t>
  </si>
  <si>
    <t>Se encuentra en elaboración de proyecto de Acuerdo Distrital para la declaratoria de nuevas áreas protegidas en ecosistemas de páramo. Se participó en las Mesas Interinstitucionales de revisión del Plan de Ordenamiento Territorial , incluido el tema de incorporación del área a declarar.</t>
  </si>
  <si>
    <t xml:space="preserve"> EVALUAR TÉCNICAMENTE EL 100 POR CIENTO DE SECTORES DEFINIDOS (100 HA) PARA LA GESTIÓN DE DECLARATORIA COMO ÁREA PROTEGIDA Y ELEMENTOS CONECTORES DE LA EEP</t>
  </si>
  <si>
    <t>4, Revisar estudios existentes sobre las áreas de páramo y ecosistemas altoandinos que conforman la EEP del Distrito Capital, en los componentes hidrológico, geológico, biótico y paisajístico.</t>
  </si>
  <si>
    <r>
      <t xml:space="preserve">Se revisión del  Documento técnico de soporte  correspondiente al  CT 08694 </t>
    </r>
    <r>
      <rPr>
        <i/>
        <sz val="8"/>
        <rFont val="Arial"/>
        <family val="2"/>
      </rPr>
      <t xml:space="preserve">“Soporte técnico para la identificación preliminar y priorización de los componentes físico y biótico de áreas ubicadas en ecosistemas de alta montaña (páramos) ubicados en la ruralidad del Distrito Capital, susceptibles de ser incorporadas como nuevas áreas protegidas", </t>
    </r>
    <r>
      <rPr>
        <sz val="8"/>
        <rFont val="Arial"/>
        <family val="2"/>
      </rPr>
      <t>y el fortalecimiento de los componentes fisico y biótico, con base en la  información obtenida en visitas de campo.</t>
    </r>
  </si>
  <si>
    <t>5, Emitir insumos técnicos, mediante informes y conceptos técnicos de los componentes físico y biótico, para la declaratoria de Nuevas Áreas Protegidas en Ecosistemas de páramo y bosques alto andinos en el Distrito Capital.</t>
  </si>
  <si>
    <t>Adicionalmenrte al fortalecimiento del Documento técnico de soporte en sus componentes físico y biótico, se incorporaron temas relacionados con  objetos de conservación, objetivos de manejo y propuesta de categorias de la nueva área protegida.</t>
  </si>
  <si>
    <t>6, Generar la cartografía oficial para los componentes físico y biótico, anexa a la documentación técnica de soporte, para la declaratoria de nuevas áreas protegidas de páramo y/o bosques alto andinos</t>
  </si>
  <si>
    <t>Complementación de la GDB- MDATA del polígono seleccionado para la declaratoria de la nueva área protegida en el D.C.</t>
  </si>
  <si>
    <t>7, Participar en acciones de gestión institucional y apoyo técnico para el aval de los conceptos técnicos y/o estudios realizados orientados a la definición y/o recategorización de áreas protegidas en ecosistemas priorizados.</t>
  </si>
  <si>
    <t>El equipo de profesionales ha prestado apoyo técnico a las diferentes dependencias de la SDA y ha asistido a Mesas Interinstitucionales, generando los correspondientes pronunciamientos y Conceptos Técnicos relacionados con los estudios para la  incorporación de áreas de importancia  hídrica estratégica y valoración ambiental de predios para ser adquiridos y protegidos, por sus valores ecosistemicos. Adicionalmente emitir lineamientos ambientales de las áreas protegidas del Distrito Capital como condición para la expedición de permisos ambientales por parte de la Dirección de Control Ambiental.</t>
  </si>
  <si>
    <t>8, Evaluar y emitir insumos técnicos a través de informes y conceptos técnicos para el desarrollo de los procesos de alinderamiento y/o afectación de los elementos del sistema hídrico y de la EEP del D.C</t>
  </si>
  <si>
    <t xml:space="preserve">Se priorizó  la evaluación técnica de elementos conectores de la 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t>
  </si>
  <si>
    <t>2. CONSOLIDACION DE ÁREAS PROTEGIDAS Y OTRAS DE INTERÉS AMBIENTAL PARA EL DISFRUTE CIUDADANO</t>
  </si>
  <si>
    <t>EJECUTAR 100 % DEL PLAN DE INTERVENCIÓN EN PARQUES ECOLÓGICOS DISTRITALES DE HUMEDAL DECLARADOS</t>
  </si>
  <si>
    <t xml:space="preserve">9, Realizar el seguimiento a las acciones de cumplimiento de los Planes de Manejo Ambiental de los PEDH declarados (15 PEDH),  </t>
  </si>
  <si>
    <t>Para el primer trimestre de 2019 se avanzó en un 17%, lo cual corresponde al seguimiento a las actividades llevadas a cabo en los quince (15) Parques Ecológicos Distritales de Humedal – PEDH por medio de la Matriz de Datos Significativos, la cual, incluye las actividades del Plan de Intervención 2016 – 2020 y las actividades establecidas en doce (12) Planes de Manejo Ambiental aprobados.</t>
  </si>
  <si>
    <t xml:space="preserve">10, Adecuación  accesos peatonales,  servicios públiccos, baterías de baños, garitas de vigilancia, senderos y miradores en PEDH </t>
  </si>
  <si>
    <t>Para el primer trimestre de 2019 se avanzó un 15 %, se realizaron visitas a campo de verificación técnica y se cruzó la información con variables de zonificación, seguridad y disponibilidad de redes de servicios públicos como insumo para definir los lugares para posible instalación de infraestructura en los humedales. Se avanzó en la formulación del estudio previo.</t>
  </si>
  <si>
    <t>11.  Aunar recursos técnicos, físicos, financieros y humeanos entre la SDA y la EAAB para construir un sistema urbano de drenaje sostenible (SUDS) en la zona de meandro del río Tunjuelo - PEDH El Tunjo</t>
  </si>
  <si>
    <t>No se programó en el trimestre. Entre los meses de Enero, Febrero y Marzo de 2019 se presenta un avance del 0%, en razón a que se deben esperar los resultados del convenio interadministrativo 20171353 entre la entre la Secretaria Distrital de Ambiente – SDA y la Empresa de Acueducto, Alcantarillado y Aseo de Bogotá que arrojará los insumos técnicos necesarios, diseños paisajísticos e ingeniería de detalle para la fase de obra del sistema urbano de drenaje sostenible en el complejo de humedales del rio Tunjuelo.</t>
  </si>
  <si>
    <t xml:space="preserve"> MANEJAR 15 HUMEDALES  MEDIANTE EL DESARROLLO DE ACCIONES DE ADMINISTRACIÓN </t>
  </si>
  <si>
    <t>12, Adelantar el mantenimiento del 100% del área efectiva de la franja terrestre en 15 PEDH.</t>
  </si>
  <si>
    <t>Para el primer trimestre de 2019 se avanzó un 25,02%, se realizó mantenimiento en franja terrestre donde se avanzó 7,71 hectáreas de avance y 449,03 hectáreas de repaso, distribuidos de la siguiente manera:
	Humedal  Juan Amarillo : 106,68 Ha de repaso
	Humedal Jaboque: 60,23 Ha de repaso
	Humedal Torca Guaymaral: 7,71 Ha de avance y 54,4 Ha de repaso
	Humedal Conejera: 46,74 Ha de repaso
	Humedal Córdoba: 35,06 Ha de repaso
	Humedal Tibanica: 20,32 Ha de repaso
	Humedal Tunjo: 18, 24 Ha de repaso
	Humedal Capellanía: 43, 9 Ha de repaso
	Humedal Meandro del Say: 26,72 Ha de repaso
	Humedal Burro: 18, 54 Ha de repaso
	Humedal Techo: 8,33 Ha de repaso
	Humedal Santa María del Lago: 10,98 Ha de repaso
	Humedal Vaca: 7,42 Ha de repaso
	Humedal La Isla: 0,24 Ha de repaso
	Humedal Salitre: 3,44 Ha de repaso
En el mantenimiento realizado también se obtuvieron como parte del avance los siguientes resultados: 
•	Manejo Adaptativo: 25744 individuos; 
•	Manejo Silvicultural: 4633 individuos; 
•	Mantenimiento de zonas verdes, senderos y miradores: Corte de pasto kikuyo 173592 m2; 
•	Control y manejo de especies invasoras y/o exóticas en el caso de enredaderas: 1359 m2; 
•	Producción y manejo de compost: Volumen de compost producido 101 m3 
•	Siembra de especies vegetales nativas y plantas de jardinería: 790 individuos.</t>
  </si>
  <si>
    <t>13, Realizar Mesas Territoriales en cada uno de los Parques Ecológicos Distritales de Humedal.</t>
  </si>
  <si>
    <t>Para el primer trimestre de 2019 se avanzó en un 24,94%. Para lo cual, se llevaron a cabo 8 Mesas Territoriales con la participación de 157 personas, distribuidas de la siguiente manera:
	La Conejera: 1 mesa territorial con la participación de 14 personas
	Córdoba: 1 mesa territorial con la participación de 23 personas
	Juan Amarillo: 1 mesa territorial con la participación de 32 personas
	Jaboque: 1 mesa territorial con la participación de 11 personas
	Santa María del Lago: 1 mesa territorial con la participación de 21 personas
	Meandro del Say: 1 mesa territorial con la participación de 17 personas
	La Vaca: 1 mesa territorial con la participación de 20 personas
	Tibanica: 1 mesa territorial con la participación de 19 personas
Adicionalmente, se participó en la primera Mesa Distrital de Humedales del 2019 (Consejo Consultivo) llevada a cabo el 12 de Marzo de 2019.</t>
  </si>
  <si>
    <t>14, Realizar recorridos interpretativos  y actividades de Educación Ambiental</t>
  </si>
  <si>
    <t>Para el primer trimestre de 2019 se avanzó en un 24,94%, donde se llevaron a cabo 288 actividades de educación, comunicación y participación para la construcción social del territorio con la partición de 5260 personas, distribuidos de la siguiente manera:
	134 recorridos interpretativos con la participación de 2024 personas
	46 acciones pedagógicas con la participación de 707 personas
	38 acciones en colegios con la participación de 918 personas
	4 talleres con la participación de 265 personas
	16 eventos representativos con la participación de 865 personas
	3 apoyos a PRAES 
	1 apoyo a PROCEDA 
	3 apoyos a servicios sociales ambientales con la participación de 2 personas
	2 grupos ambientales Juveniles con la participación de 11 personas
	3 actividades de aula viva itinerante con la participación de 29 personas
	8 actividades de Humedal para todos con la participación de 23 personas
	2 actividades de reconstrucción de saberes con la participación de 83 personas
	1 actividad de intercambio de saberes con la participación de 6 personas
	1 actividad de hábitos saludables con la participación de 7 personas
	3 actividades de jornadas de prevención y consumo de sustancias psicoactivas con la participación de 45 personas
	10 actividades de comparendo ambiental con la participación de 26 personas
	13 actividades de tenencia responsable de mascotas con la participación de 249 personas</t>
  </si>
  <si>
    <t>15, Ejecutar acciones articuladas de administración, manejo integral y seguimiento de los PEDH</t>
  </si>
  <si>
    <t>Para el primer trimestre de 2019 se avanzó en un 24,94%, como parte de las acciones de administración se obtuvieron los siguientes resultados:
	Acompañamiento a 5 procesos de investigación.
	Acompañamiento a 25 monitoreos comunitarios con la participación de 162 personas.
	Identificación de tensionantes.
	Seguimiento a las acciones de mantenimiento en franja terrestre, mantenimiento franja acuática y conexiones erradas.
	Se asistió a 25 mesas de coordinación interinstitucional con la participación de 221 personas.</t>
  </si>
  <si>
    <t xml:space="preserve"> HABILITAR 1 ESPACIO PÚBLICO DE INFRAESTRUCTURA PARA EL DISFRUTE CIUDADANO Y GESTIONAR EN OTRAS ÁREAS DE INTERÉS AMBIENTAL.</t>
  </si>
  <si>
    <t>16,Realizar el seguimiento al contrato de construcción del Aula del Mirador de Juan Rey y su interventoría</t>
  </si>
  <si>
    <t xml:space="preserve">Continuó la ejecución del contrato de obra de construcción del Aula Ambiental de Juan Rey en el Parque Entrenubes con un avance en el trimestre de 12% desarrollando actividades de perfilado del talud (mitigación de riesgos), excavación y cimentación. </t>
  </si>
  <si>
    <t>17, Realizar el seguimiento al contrato de la  construcción de obras de mitigación de riesgo diseñada para la quebrada Hoya del Ramo</t>
  </si>
  <si>
    <t>Mediante el convenio suscrito con Aguas de Bogotá para la adecuación del sendero peatonal que conecta del sector de Juan Rey con el CAT y el corredor ambiental Tunjuelo – Chiguaza en el Parque Entrenubes, se están estructurando por parte de Aguas de Bogotá, los términos de referencia para la contratación de las obras. Adicionalmente en relación con las obras de mitigación en la quebrada Hoya del Ramo, se continúa en el trámite de permiso de ocupación de cauce ante la ANLA.</t>
  </si>
  <si>
    <t>ADQUIRIR 60 HECTÁREAS EN ÁREAS PROTEGIDAS Y ÁREAS DE INTERÉS AMBIENTAL.</t>
  </si>
  <si>
    <t xml:space="preserve">18, Gestión requerida para la adquisición predial de la SDA </t>
  </si>
  <si>
    <t>19, Desarrollar el proceso de adquisición predial en áreas priorizadas a partir de los  avalúos comerciales y la oferta de compra.</t>
  </si>
  <si>
    <t>ADMINISTRAR Y MANEJAR 800 HECTÁREAS  DE PARQUES ECOLÓGICOS DISTRITALES DE MONTAÑA Y ÁREAS DE INTERÉS AMBIENTAL</t>
  </si>
  <si>
    <t>20, Implementar las líneas de administración y manejo en los PEDM y áreas de interés ambiental que se encuentren a cargo de la SDA, fortaleciendo la conectividad ecológica con otros elementos de la EPP.</t>
  </si>
  <si>
    <t>21, Realizar la gestión para la incorporación de nuevas áreas de PEDM y/o áreas de interés ambiental con potencial de conectividad en la EEP para el desarrollo de su administración y manejo.</t>
  </si>
  <si>
    <t>22, Desarrollar las actividades de mejoramiento y sostenibilidad de las áreas administradas con el fin de garantizar condiciones adecuadas para el acceso y disfrute de la ciudadanía</t>
  </si>
  <si>
    <t xml:space="preserve">En el trimestre enero - marzo se encuentra en ejecución el contrato de adecuaciones locativas con un avance del 45%, desarrollando las actividades de demolición y afinamiento de piso para instalación del piso nuevo en la zona de juegos en el PMN, enchape de baños en Soratama, instalación de cerramiento en la zona de los tanques de agua y adecuación del BBQ en Entrenubes.  Con relación a las obras requeridas de mitigación de riesgos para los Parques Soratama y Mirador de los Nevados, se adelantó la jornada de socialización con la comunidad del Parque Mirador de los Nevados sobre el inicio de la obra. </t>
  </si>
  <si>
    <t xml:space="preserve">23, Realizar las acciones interinstitucionales requeridas para la recuperación integral de las áreas afectas por asentamiento ilegales en las áreas administradas. </t>
  </si>
  <si>
    <t>Se asistió a la mesa de PAIMIS convocada para febrero en la que se presentó nuevamente el caso del Parque Entrenubes identificando la necesidad de revisión de la caracterización de los polígonos  a través de los criterios de la Secretaría de Salud.</t>
  </si>
  <si>
    <t>RECUPERAR Y VIABILIZAR 115 HECTÁREAS DE SUELO DE PROTECCIÓN POR RIESGO COMO USO DE ESPACIO PÚBLICO PARA LA CIUDAD</t>
  </si>
  <si>
    <t>24, Desarrollar acciones para la recuperación de zonas del suelo de protección por riesgo.</t>
  </si>
  <si>
    <t>Se avanzó en la identificación de posibilidades de intervención en Altos de la Estancia encontrando aprox. 15 ha en las cuales el plan de manejo direcciona acciones de restauración ecológica; así mismo, se realizó la consecución de información cartográfica de las zonas de protección por riesgo declaradas por el IDIGER y adoptadas por planeación distrital para el POT, se hizo identificación de polígonos para posible intervención, pero es necesario conocer las condiciones de propiedad para poder definir las zonas a intervenir. En el transcurso del mes de Febrero se comenzarón actividades de restauración ecologica en siete (7) hectareas del poligono Altos de La Estancia.</t>
  </si>
  <si>
    <t xml:space="preserve">25, Realizar la socilialización, revisión y ajustes de los Planes de Acción Estratégicos de los sectores Altos de la Estancia y Nueva Esperanza. </t>
  </si>
  <si>
    <t>Se inició la revisión del plan de acción estratégica de Altos de la Estancia.</t>
  </si>
  <si>
    <t xml:space="preserve">26, Gestionar la adopción del Plan de Manejo Ambiental de Altos de la Estancia y coordinar su implementación. </t>
  </si>
  <si>
    <t>Se recibió copia de la resolución de adopción del plan de manejo ambiental de Altos de la Estancia, se inició la revisión de compromisos por parte de la SDA.</t>
  </si>
  <si>
    <t>RECUPERAR, REHABILITAR O RESTAURAR  200 HECTÁREAS NUEVAS  EN CERROS ORIENTALES, RÍOS Y QUEBRADAS, HUMEDALES, BOSQUES, PÁRAMOS O ZONAS DE ALTO RIESGO NO MITIGABLES QUE APORTAN A LA CONECTIVIDAD ECOLÓGICA DE LA REGIÓN</t>
  </si>
  <si>
    <t>27, Identificación, priorización de áreas y elaboración de los respectivos diagnósticos de las zonas a intervenir.</t>
  </si>
  <si>
    <t>En relación con la  identificación, priorización de áreas y elaboración de los respectivos diagnósticos de las zonas a intervenir se adelantó la identificación de predios, para la intervención de 45 hectáreas, de las cuales 7 se encuentran en zona de riesgo no mitigable, y las 38 restantes ubicadas en la Reserva Forestal Protectora Bosque Oriental, en un predio de propiedad  de la Empresa de Acueducto, todas estas áreas cuentan con las características necesarias para ser intervenidas.</t>
  </si>
  <si>
    <t>28, Elaboración de los diseños a las áreas priorizadas, de acuerdo a los resultados del diagnóstico realizado.</t>
  </si>
  <si>
    <t xml:space="preserve">Se cuenta con la definición y diseños para la intervención en las 7 hectáreas de suelo de riesgo no mitigable. Se elaboraron los diseños de rehabilitación y  en 0,22 has en el humedal de Juan Amarillo y   en 0,12has  en el Humedal de Capellania. 
</t>
  </si>
  <si>
    <t>29, Implementación de acciones de recuperación, rehabilitación o restauración ecológica.</t>
  </si>
  <si>
    <t xml:space="preserve">Se implementaron los diseños de rehabilitación y plantación de 140 plántulas en 0,22 has en el humedal de Juan Amarillo y  95 plantulas en 0,12 en el Humedal de Capellania. </t>
  </si>
  <si>
    <t>EJECUTAR EL 100 POR CIENTO EL PLAN DE MANTENIMIENTO Y SOSTENIBILIDAD ECOLÓGICA EN 400 HA INTERVENIDAS CON PROCESOS DE RESTAURACIÓN</t>
  </si>
  <si>
    <t>30,  Priorizar áreas que requieren acciones de mantenimiento básicas de fertilización, poda, riego, replante, entre otras. Así como la sostenibilidad mediante la inducción de trayectorias ecológicas.</t>
  </si>
  <si>
    <t xml:space="preserve">En el marco del convenio 031 se definen las áreas para intervenir así; en el PEDMEN 24,4 has  en los predios 35, 36, 52, 67, 84, 109, 151, 201, 508, 510, 511, 177, en Altos de la Estancia 14,5 has, en Nueva Esperanza 18,5 has; En la Localidad de Usme 15 has en los predios A,B,C,D,E,F,G,H,I, en la localidad de Sumapaz 30 has, Polígono 218 de la Cantera el Zuque 1,2 has y en San Cristóbal  12 has. Total 115,6 has. </t>
  </si>
  <si>
    <t>31, Implementar las acciones de mantenimiento y sostenibilidad, con la revisión fitosanitaria, enriquecimiento orgánica, plateo y replante de árboles en las áreas establecidas.</t>
  </si>
  <si>
    <t>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t>
  </si>
  <si>
    <t>32, Formular e implementar el plan de producción de material vegetal de acuerdo con las necesidades de las metas de restauración ecológica.</t>
  </si>
  <si>
    <t xml:space="preserve">Se formuló el plan de producción para el 2019 con 325.405 individuos para cubrir el estimado de las necesidades para cubrir las metas de restauración a cargo de la Gerencia ( 1150 y 1132 ) de los cuales para el proyecto 1132 se producirán 202.000 individuos de los cuales 118.400 pricerales, 62.700 mesocerales y 20.900 tardicerales.
</t>
  </si>
  <si>
    <t>IMPLEMENTAR 4 PROGRAMAS DE MONITOREO ASOCIADOS A ELEMENTOS DE LA ESTRUCTURA ECOLÓGICA PRINCIPAL</t>
  </si>
  <si>
    <t xml:space="preserve">Para el primer trimestre se han revisado 30 documentos de la región de Sumapaz con el fin de orientar la decisión de las áreas a monitorear en los acueductos veredales. De esta revisión se concluye que hay un número significativo de especies de fauna y flora endémicas y amenazadas, lo que facilita la identificación de especies de interés, por ejemplo, en aves hay aproximadamente 11 especies de interés identificadas. </t>
  </si>
  <si>
    <t>Se define que la metodología a seguir será la misma a la implementada en los PEDH y PEDM, con toma de datos por medio de recorridos de puntos fijos y transectos para aves y herpetos, y trampeo para mamíferos. Lo que falta por definir son las áreas donde se va a realizar la evaluación y seguimiento del estado de la biodiversidad, escala geográfica y periocidad.</t>
  </si>
  <si>
    <t>Para el primer trimestre se visitaron los tres PEDM ( Soratama, Mirado de los Nevados y Entre Nubes). En desarrollo del programa de monitoreo 4 , se han obtenido los siguientes resultados parciales: El número de especies en avifauna aumenta con un total de 56 especies,  siendo PEDM Entrenubes es el más rico con 44 especies, seguido por PEDM Soratama con 31, y PEDM Mirador de los Nevados el menos rico en avifauna con 27 especies. El equipo de monitoreo de biodiversidad registra por primera vez en el Parque Entrenubes, una musaraña (Cryptotis thomasi). Con respecto al monitoreo de restauración ecológica (programa 2), se finaliza la toma de datos en campo en los predios: 90, 91 y 121.</t>
  </si>
  <si>
    <t xml:space="preserve">En enero se priorizó el  monitoreo en PEDH dado el fenómeno del niño. Se encontró que al comparar el histórico con el 2019, hay humedales que presentan un aumento en avifauna. Así, Torca y Guaymaral registró 42 especies, mientras que en años anteriores en la misma época el número máximo era 31. Igual patrón para Conejera (sector rio Bogotá), se registran 32 especies cuando el número más alto es 24 especies. La riqueza de aves no se afectó de manera sustancial durante este periodo de déficit hídrico. En total en este primer periodo se registran 87 especies en los humedales 15 PEDH. Se empieza un estudio piloto de densidad poblacional de curís, en el humedal Juan Amarillo (chucua de los curís), sin éxito de colecta por trampeo. Se realizaron monitoreos comunitarios nocturnos en PEDH Cordoba, El Burro y La Vaca, y se apoyo y coordinó en los PEDH el Censo Neotropical de Aves Acuáticas.  Nota: Sobre este programa se seguirán tomando datos de biodiversidad en cumplimiento de indicadores PMR y la Política Distrital  de Biodiversidad y Humedales. </t>
  </si>
  <si>
    <t>Dada la propuesta para establecer unos objetivos temporales para la  calidad de agua en los humedales del Distrito, se empezó a trabajar en un documento para adoptar la norma de calidad del agua en los PEDH. Se realizaron fichas con todos los puntos a monitorear y sus parámetros</t>
  </si>
  <si>
    <t>Esta actividad no se programó en el trimestre.</t>
  </si>
  <si>
    <t>3. ADAPTACION AL CAMBIO CLIMÁTICO EN EL DISTRITO CAPITAL Y LA REGIÓN</t>
  </si>
  <si>
    <t>IMPLEMENTAR 2 PROYECTOS PILOTO DE ADAPTACIÓN AL CAMBIO CLIMÁTICO BASADO EN ECOSISTEMAS.</t>
  </si>
  <si>
    <t>40, Continuar la primera fase de implementación de los dos proyectos de Adaptación basada en Ecosistemas (AbE)</t>
  </si>
  <si>
    <t>Se recibieron y aprobaron los documentos correspondientes al Producto 2 del contrato de prestación de servicios Nº 262018. Estos son: Propuesta de diseño para elaborar 4 bancos atrapanieblas, 4 huertas urbanas y 2 redes hidroclimatológicas. Metodología para las capacitaciones y Guía explicativa para las medidas de adaptación. Los Productos 3 y 4  se encuentran en proceso de revisión y ajustes previos a la aprobación.</t>
  </si>
  <si>
    <t>41, Realizar el proceso de monitoreo y seguimiento de las medidas (AbE) implementadas.</t>
  </si>
  <si>
    <t xml:space="preserve">Se han realizado visitas de monitoreo y seguimiento, y se han hecho observaciones a  la instalación de 4 bancos atrapaniebla, 4 huertas urbanas y 2 redes Hidroclimatológicas en Usme y San Cristóbal. </t>
  </si>
  <si>
    <t>42, Desarrollar la segunda fase de implementación de los dos proyectos AbE.</t>
  </si>
  <si>
    <t>Se iniciaron gestiones y consultas  para estructurar los  documentos precontractuales del  proceso  mediante el cual se realizará la fase II de implementación de los proyectos de adaptación al cambio climático.</t>
  </si>
  <si>
    <t>43, Liderar desde la DGA las actividades enmarcadas, en el  Grupo Interno de Trabajo sobre Cambio Climático.</t>
  </si>
  <si>
    <t>En el primer trimestre  se realizaron dos reuniones eunión del grupo Interno de Trabajo sobre Cambio Climático, en donde se hizo la socialización del Informe de Gestión 2018 , se  elaboró  el plan de trabajo 2019 y se revisó la resolución  6524 de 2011</t>
  </si>
  <si>
    <t>EJECUTAR 4 INSTRUMENTOS IINSTITUCIONALES CON ENFOQUE DE ADAPTACIÓN AL CAMBIO CLIMÁTICO</t>
  </si>
  <si>
    <t>44, Atender desde el PIRE el 100% de las emergencias ambientales competencia y jurisdicción de la SDA, activadas por el SDGR – CC o la comunidad.</t>
  </si>
  <si>
    <t>En el primer trimestre de 2019 se atendió el 100% de las emergencias ambientales competencia y jurisdiccón de la SDA, para las cuales fue activada la Entidad. Del 1 al 31 de marzo de 2019 se recibieron, activaron y atendieron 356 emergencias correspondientes a: 131 árboles en riesgo de caída, 216 árboles caídos, 7 materiales peligrosos y 2 incendios forestales.</t>
  </si>
  <si>
    <t>45, Expedir los certificados de Conservación Ambiental</t>
  </si>
  <si>
    <t>46, Adelantar la implementación de los instrumentos institucionales de gestión ambiental PIGA Y PACA</t>
  </si>
  <si>
    <t>4. PAGO VIGENCIAS ANTERIORES FENECIDAS</t>
  </si>
  <si>
    <t>Pagar 100 % Compromisos De Vigencias Anteriores Fenecidas</t>
  </si>
  <si>
    <t>47, Gestionar el pago de los pasivos exigibles</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</si>
  <si>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</si>
  <si>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t>
  </si>
  <si>
    <t>PIRE: Atención oportuna de emergencias ambientales para reducir riesgos.
PACA: Se consolidó y presento a Control Interno la Cuenta Anual PACA con corte a 30 de junio. Se inició  etapa de Formulación validada a 2017 y Seguimiento para el primer semestre de 2018 con el aplicativo PACA-Forest.
CECA: Estimular a los propietarios de los predios localizados en el Sistema de Áreas Protegidas del D.C., para que adelanten labores de conservación y, de otro lado, compensarlos por la limitación al uso que dichos predios poseen</t>
  </si>
  <si>
    <t>PIRE: 
a) Reporte actualizado a 31 de enero de 2019. 
b) Formatos de respuesta a emergencias.
c) Georreferenciación de las emergencias.
PIGA Y PACA:
Actas, listados de asistencia, informes de gestión, Certificados de Storm y reportes de Forest</t>
  </si>
  <si>
    <t xml:space="preserve">Para el 1er trimestre en el 2019, con recursos de reserva se realizaron promesas de compra venta y procesos de escrituacion  de los predios identificados con registro topográfico: sector Cuchilla el Gavilán 60, Sector Juan Rey  RT 205, RT 73 y RT 14, una vez terminaod el proceso de escrituracion se hara la respectiva inscripcion en el folio de matricula. En tramite de entrega por parte de Catastro Distrital los avaluos de referencia
</t>
  </si>
  <si>
    <t>Actividad no ejecutada dado que depende de los tramites de procesos de escrituracion para que los predios queden a nombre de la entidad</t>
  </si>
  <si>
    <t>Contrato Interadministrativo  No. SDA-SECOPII-412018</t>
  </si>
  <si>
    <t>PIGA: En 2019 se participó en la consolidación del documento técnico para la regulación de productos desechables en el Distrito Capital. Se realizaron aportes al Documento Técnico de Gestión Ambiental liderado por la Secretaría General de la Alcaldía Mayor de Bogotá y se elaboró el cronograma de las mesas de trabajo que se van a desarrollar con las entidades distritales durante la vigencia.
PACA: En el 2019 se revisaron, aprobaron y consolidaron los ajustes a la formulación del PACA BMPT. Se consolidó y reportó el indicador PACA en el Observatorio Ambiental de Bogotá, con corte a 31 de diciembre de 2018. Se solicitó la información de Cuenta Anual PACA con la información de los contratos suscritos por la entidad durante la vigencia 2018 de cada una de las metas priorizadas en el instrumento y se reportó a la Contraloría de Bogotá, dentro de los tiempos definidos por el ente de control. Se revisó, aprobó y consolidó el informe de seguimiento de PACA con corte a 31 de diciembre de 2018.</t>
  </si>
  <si>
    <t>CECA: Certificado del Estado de Conservación Ambiental: Entre el I trimestre, II trimestre, III trimestre y IV trimestre del 2018 se recibieron y se está tramitando 310 solicitudes para el tramite CECA, que han tenido el siguiente comportamiento: 297 visitas de campo, 13 solicitudes radicadas fuera de fecha, 132 certificado CECA emitido y 166 solicitudes en diferentes actividades del procedimiento interno 126PM03_PR05.</t>
  </si>
  <si>
    <t xml:space="preserve">PIRE: En el primer trimestre de 2019 se activaron y atendieron 356 emergencias: 131 árboles en riesgo de caída, 216 árboles caídos, 7 materiales peligrosos y 2 incendios forestales. 
De jun/16 a mar/19 se activaron y atendieron 3514 emergencias (3388 de árboles en riesgo o caídos, 119 de materiales peligrosos, 2 de residuos de construcción y demolición y 5 incendios forestales).
PIGA: En 2019 se participó en la consolidación del documento técnico para la regulación de productos desechables en el Distrito Capital. Se realizaron aportes al Documento Técnico de Gestión Ambiental liderado por la Secretaría General de la Alcaldía Mayor de Bogotá y se elaboró el cronograma de las mesas de trabajo que se van a desarrollar con las entidades distritales durante la vigencia.
PACA: En el 2019 se revisaron, aprobaron y consolidaron los ajustes a la formulación del PACA BMPT. Se consolidó y reportó el indicador PACA en el Observatorio Ambiental de Bogotá, con corte a 31 de diciembre de 2018. Se solicitó la información de Cuenta Anual PACA con la información de los contratos suscritos por la entidad durante la vigencia 2018 de cada una de las metas priorizadas en el instrumento y se reportó a la Contraloría de Bogotá, dentro de los tiempos definidos por el ente de control. Se revisó, aprobó y consolidó el informe de seguimiento de PACA con corte a 31 de diciembre de 2018.
CECA: Certificado del Estado de Conservación Ambiental: Entre el I trimestre, II trimestre, III trimestre y IV trimestre del 2018 se recibieron y se está tramitando 310 solicitudes para el tramite CECA, que han tenido el siguiente comportamiento: 297 visitas de campo, 13 solicitudes radicadas fuera de fecha, 132 certificado CECA emitido y 166 solicitudes en diferentes actividades del procedimiento interno 126PM03_PR05.
</t>
  </si>
  <si>
    <t>6-Sostenibilidad Ambiental basada en Eficiencia Energética</t>
  </si>
  <si>
    <t>38-Recuperación y manejo de la Estructura Ecológica Principal</t>
  </si>
  <si>
    <t>5, PONDERACIÓN HORIZONTAL AÑO: 2019</t>
  </si>
  <si>
    <t xml:space="preserve">En el primer trimestre de 2019 se avanzó en 3,20 del Plan de acción para un acumulado de 93,20% , con el desarrollo de las siguientes actividades: 
1) Seguimiento a las acciones de los Planes de Manejo Ambiental: Seguimiento a la gestión de los PEDH con la Matriz de Datos Significativos y la elaboración de informes de gestión en los PEDH. 
2) Visitas de campo para verificación técnica y se cruzó la información con variables de zonificación, seguridad y disponibilidad de redes de servicios públicos como insumo para definir los lugares para posible instalación de infraestructura en los humedales. Se avanzó en la formulación del estudio previo. 
</t>
  </si>
  <si>
    <t>Continúa la ejecución del contrato de construcción del Aula Ambiental de Juan Rey en el Parque Entrenubes con un avance de 0,03  con el desarrollo de actividades de perfilado del talud (mitigación de riesgos), excavación y cimentación. 
Mediante el convenio suscrito con Aguas de Bogotá para la adecuación del sendero que conecta del sector de Juan Rey con el CAT y el Corredor Ambiental Tunjuelo – Chiguaza en el Parque Entrenubes, se están estructurando los términos de referencia para la contratación de las obras. Adicionalmente en relación con las obras de mitigación en la quebrada Hoya del Ramo, se continúa en el trámite de POC ante la ANLA.</t>
  </si>
  <si>
    <t xml:space="preserve">En el primer trimestre se presentó un avance de 0,080 derivado de los siguientes aspectos: En el programa 3 (Acueductos Veredales) se avanzó en la primera fase (I. Generación de antecedentes y línea base) en lo correspondiente a: Documentación de línea base de acueductos veredales, principalmente en Sumapaz, definición y estandarización de metodología. En relación con el Programa 2( Restauración Ecológica)  se culminó la fase de toma de datos, y el programa 4 (Estado y tendencias de la biodiversidad en los PEDM) se está desarrollando la fase III ( Implementación del programa y obtención de insumos para su comunicación, publicación y uso). Durante la fase de implementación del programa 4, se han registrado un total de 611 individuos de aves, representados en 56 especies. Por último, referente al programa 1 ( Humedales)  se efectúo monitoreo de biodiversidad de fauna en los 15 PEDH, y monitoreos comunitarios nocturnos en 3 PEDH. Dado el fenómeno del niño y lo que esto afecta a los humedales , en los meses de enero y febrero se dió prioridad para monitorear los 15 PEDH a la vez, que se diseñó un estudio poblacional de Cavia aperea en el PEDH Juan Amarillo, instalando trampas tomahawk; mientras que en los PEDM se instalaron cámaras trampas y se hizo seguimiento . Se realizó monitoreo comunitario (ciencia ciudadana) en el PEDH Córdoba. Se socializaron los ajustes al monitoreo hidrobiológico, y se dió directriz para puiblicar en el CIMAB, y hacer un documento que adopte una norma de calidad del agua en los PEDH. </t>
  </si>
  <si>
    <r>
      <t xml:space="preserve">El acumulado del cuatrienio en actividades de mantenimiento es de 136,6 Has, que corresponden al 34.15% de cumplimiento del PDD. En el primer trimestre del 2019 no se presenta avance en la magnitud de la meta hasta tanto no sea recibido a satisfacción la totalidad del mantenimiento de las áreas priorizadas.  En el marco del convenio 031 se definieron las áreas para intervenir as:; en el PEDMEN 24,4 has, en Altos de la Estancia 14,5 has, en Nueva Esperanza 18,5 has; En la Localidad de Usme 15 has, en Sumapaz 30 has, Cantera el Zuque 1,2 has y en San Cristóbal  12 has. Total 115,6 has;  Se inició actividades de mantenimiento en 20 hectáreas del PEDMEN (LA FISCALA), con avance en las labores de plateo, poda y control fitosanitario para 2005 individuos;  en 14 has localizadas en altos de la estancia con labores de desyerbe y  plateo de 5444 individuos; en ambos se inició el replante. No se reporta avance en la meta  porque no se han recibido a satisfacción las áreas donde se están desarrollando las acciones descritas; Se formuló el plan de producción para el 2019 con 325.405 individuos para cubrir el estimado de las necesidades para cubrir las metas de restauración a cargo de la Gerencia, de los cuales para el proyecto 1132 se producirán 202.000 individuos de los cuales 118.400 pricerales, 62.700 mesocerales y 20.900 tardicerales. En el año 2018 se ejecutaron 80 Has de mantenimiento, equivalente al 20% del plan de mantenimiento,  paralelamente se adelantó la suscripción del convenio SDA-CV-312018 que tiene como meta el mantenimiento de 115.4 Has (103.4 has reserva 2018 y 12 has vigencia 2019). También se encuentra en etapa de implementación la construcción del vivero CERESA, con recursos de reserva.  El total de áreas mantenidas en 2017 fue de 39,9 has. En la vigencia 2016 se realizaron acciones de mantenimiento en 4,5 ha y actividades de monitoreo de áreas con procesos de restauración ecológica en el PEDMEN de 12,2 ha, para un total de 16,7 has en la vigencia 2016.  </t>
    </r>
    <r>
      <rPr>
        <b/>
        <sz val="12"/>
        <rFont val="Arial"/>
        <family val="2"/>
      </rPr>
      <t>Monitoreo:</t>
    </r>
    <r>
      <rPr>
        <sz val="12"/>
        <rFont val="Arial"/>
        <family val="2"/>
      </rPr>
      <t xml:space="preserve"> Para el primer trimestre del 2019  se presentó un avance de 0,080 que corresponde a: En el programa 3 se avanzó en la primera fase (I. Generación de antecedentes y línea base). En el Programa 2( Restauración)  se culminó la fase de toma de datos, y en el programa 4 (PEDM) se está desarrollando la fase III, se han registrado un total de 611 individuos de aves, representados en 56 especies. En el 2018 se avanzó en 1.0 el seguimiento a los programas de monitoreo.  En 2017, se implementó la fase I del plan de monitoreo en los PEDM, y la fase III en los (PEDH). Para el 2016 se realizaron acciones de monitoreo de áreas con procesos de restauración ecológica en el parque Entrenubes, en 12,2 ha monitoreadas. </t>
    </r>
  </si>
  <si>
    <t>En el I trimestre de 2019 se recibió y aprobó el Producto 2 del contrato de prestación de servicios No.262018 mediante el cual se lleva a cabo la Fase I de implementación de los proyectos de adaptación al cambio climático. Se están revisando los Productos 3 y 4 y se hicieron observaciones oficiales a los contratistas, como resultado de las visitas de verificación a los productos en campo.  También se dio inicio a las gestiones y consultas necesarias para estructurar la contratación de la Fase II de implementación. Se han llevado a cabo dos reuniones del Grupo Interno de Cambio Climático (GITCC) en las cuales se revisó el informe de gestión 2018, la resolución del GITCC y se aprobó el plan de acción 2019. Esto representa un avance de 1.45
Durante el IV trimestre de 2018, se surtió el proceso de selección para la implementación de los proyectos Adaptación basada en Ecosistemas (AbE), en la plataforma Secop II, en donde se firmó el contrato No.262018. Durante este periodo, se revisó y aprobó el producto 1: Plan de Trabajo y Cronograma. Así mismo se lideran las actividades del GITCC, donde se realizaron 3 reuniones: presentación de los proyectos AbE, presentación de resultados del seguimiento a la implementación del Plan Distrital de Gestión de Riesgos y Cambio Climático y socialización de los resultados del Inventario de Gases de Efecto Invernadero. Lo anterior, representando una magnitud creciente de 1.34.
En el III trimestre de 2018, se aprobaron los documentos precontractuales de la implementación de los proyectos AbE y de esta forma se publicó el proceso en la plataforma Secop II número: SDA-SAM-029-2018. Así mismo se lideran las actividades en el marco del GITCC, en donde se ha realizado 1 reunión de balance de tareas y se realizó un taller para la priorización de indicadores de Onu Hábitat. Con estas acciones, a corte de enero 2019 se cuenta con un avance de 1,39 en magnitud. En lo corrido del Plan de Desarrollo se han realizado otras actividades que se describen así: Elaboración de una base de información técnica sobre AbE; elaboración de una guía conceptual sobre AbE, Taller de priorización de áreas y Fase de formulación y diagnóstico socioambiental.</t>
  </si>
  <si>
    <t>Para el trimestre del 2019, en la adquisición de predios priorizados del cerro sector Cuchilla de Gavilán - PEDMEN, los predios identificados con ID 76,78 del se inició proceso de expropiación judicial, para el predio ID 60 se realizó alcance de la oferta de compra, para el predio ID 75 se solicitó CDP y la oferta de compra esta para firma, para los predios del cerro sector Juan Rey- PEDMEN los predios RT 205 y RT 14 están en trámite de escrituración, el RT 73 está en solicitud de inscripción en el folio de matrícula en la superintendencia de notaria y registro, en trámite la solicitud de avalúos de referencia por parta de Catastro Distrital en el marco del contrato interadministrativo.</t>
  </si>
  <si>
    <r>
      <t xml:space="preserve">El acumulado ejecutado en al cuatrienio, corresponde 0 ha (0%). Para el I trimestre del 2019, se generó un nuevo cronograma de contingencia para el cumplimiento de esta meta definiendo  siete (7) acciones de las cuales se presenta avance en dos: </t>
    </r>
    <r>
      <rPr>
        <b/>
        <sz val="12"/>
        <color theme="1"/>
        <rFont val="Arial"/>
        <family val="2"/>
      </rPr>
      <t>1)</t>
    </r>
    <r>
      <rPr>
        <sz val="12"/>
        <color theme="1"/>
        <rFont val="Arial"/>
        <family val="2"/>
      </rPr>
      <t xml:space="preserve"> actualización del documento técnico de soporte final para la declaratoria de 600,5 has, incluyendo objetos de conservación, objetivos de manejo y categoría de área protegida, ejecutado al 100%, </t>
    </r>
    <r>
      <rPr>
        <b/>
        <sz val="12"/>
        <color theme="1"/>
        <rFont val="Arial"/>
        <family val="2"/>
      </rPr>
      <t>2)</t>
    </r>
    <r>
      <rPr>
        <sz val="12"/>
        <color theme="1"/>
        <rFont val="Arial"/>
        <family val="2"/>
      </rPr>
      <t xml:space="preserve"> Elaboración por parte de la Subdirección Ecosistemas y Ruralidad-SER del proyecto de Acuerdo Distrital para la Declaratoria de nuevas áreas protegidas en Páramo, con un cumplimiento del 50%.
Para la vigencia 2018, no se reporta avance en la magnitud, toda vez que no se efectuó la Declaratoria del polígono seleccionado como nueva área protegida. No obstante, la SER desarrolló actividades de gestión técnica, legal y administrativa, adelantando entre otras, la revisión de información para  la consolidación del documento de soporte final incluidos los resultados de la visita de campo realizada; se estableció una mesa institucional con la participación de actores internos de la SDA proponiendo la ruta interna para el cumplimiento de la meta fijando compromisos y roles de cada dependencia;  se remitieron insumos técnicos y administrativos a la Dirección Legal Ambiental - DLA y la Dirección de Planeación y Sistemas de Información Ambiental – DPSIA para solicitar la definición de la ruta para la Declaratoria, ya sea a través de Acuerdo Distrital o su incorporación en el nuevo Plan de Ordenamiento Territorial- POT de Bogotá D.C. Se envió invitación para la conformación de la mesa interinstitucional para la declaratoria a la Unidad Administrativa Especial Parques Nacionales Naturales de Colombia y la CAR. Se redacta borrador de iniciativa de Acuerdo Distrital para adopción de la nueva área.
</t>
    </r>
  </si>
  <si>
    <t>De acuerdo con el nuevo cronograma de contingencia que se elaboró para el cumplimiento de la meta, se gestionará directamente por parte del Subdirector de Ecosistemas y Ruralidad y la Directora de Gestión Ambiental a través de comités directivos el pronunciamiento de la Dirección Legal Ambiental  Dirección de Planeación y Sistemas de Información Ambiental con respecto a la definición de la ruta para la declaratoria de las nuevas áreas protegidas,  escalando el tema ante el Despacho del Secretario General, para unificar una posición como entidad sobre el tema.</t>
  </si>
  <si>
    <t xml:space="preserve">No se han dado los pronunciamientos oficiales por parte de la Dirección Legal Ambiental y  Dirección de Planeación y Sistemas de Información Ambiental, con respecto a las gestiones solicitadas por la  Subdirección Ecosistemas y Ruralidad-SER para que la entidad curse el trámite de declaratoria del polígono seleccionado como nueva área protegida, ante el Concejo de Bogotá o sino vía nuevo POT de Bogotá D.C.
</t>
  </si>
  <si>
    <t>El acumulado ejecutado en el cuatrienio, corresponde  74,98 ha. Para el primer trimestre del año 2019, se programó y ejecutó un avance en la meta del 4.98 has lo que corresponde al 24,90 % de cumplimiento de la meta en la vigencia. Se priorizó  la evaluación técnica de elementos conectores de la ESTRUCTURA ECOLÓGICA PRINCIPAL-EEP, alinderamiento de cuerpos de agua, análisis de afectación e importancia ambiental de componentes de la EEP y generación de insumos técnicos para la conservación de los ecosistemas del Distrito Capital. En el primer trimestre se atendieron: Solicitudes de usuarios externos Ciento sesenta y ocho (168), solicitudes y trámites de usuarios de carácter interno SDA  Cincuenta (50), Generación de  Conceptos Técnicos Siete (7), elaboración y expedición de Resoluciones en Dos (2). En el año 2018 se avanzo en 40 ha para un acumulado del 70% de sectores definidos (100 ha) para la gestión de declaratoria como áreas protegidas y elementos conectores de la EEP.
Para la vigencia 2017 se reportó un avance del total acumulado del 100% correspondiente a las 22 hectáreas (22ha) programadas y en la vigencia 2016 se avanzó en 8 ha.</t>
  </si>
  <si>
    <t>El acumulado ejecutado para el cuatrienio corresponde a 63,2% de los cuales en el primer trimestre de 2019 se avanzó 3,2%, con las siguientes acciones: 1) Seguimiento a Planes de Manejo Ambiental: Seguimiento a la gestión (Plan de Intervención) por medio de la Matriz de Datos Significativos por humedal. 2) Adecuación / Instalación de Infraestructura: Se realizaron visitas de campo para verificación técnica y se cruzó la información con variables de zonificación, seguridad y disponibilidad de redes de servicios públicos como insumo para definir los lugares para posible instalación de infraestructura en los humedales. Se avanzó en la formulación de estudios previos.  Se encuentra en ejecución el contrato de adecuaciones locativas en el Parques Ecológicos Distritales de Humedal-PEDH Santa María del Lago.  3) Mantenimiento: Mantenimiento a 7,71 hectáreas de avance y 449,03 Ha de repaso. Otros resultados: Manejo Adaptativo: 25744 individuos; Manejo Silvicultural: 4633 individuos; Mantenimiento de zonas verdes, senderos y miradores: Corte de pasto kikuyo 173592 m2; Control y manejo de especies invasoras y/o exóticas en el caso de enredaderas: 1359 m2; Producción y manejo de compost: Volumen de compost producido 101 m3 y Siembra de especies vegetales nativas y plantas de jardinería: 790 individuos. 4) Mesas Territoriales: Participación en 8 Mesas Territoriales con participación de 157 personas. 5) Educación Ambiental: Ejecución de 288 actividades de educación, comunicación y participación con la partición de 5260 personas. 6) Acciones de Administración: Acompañamiento a 5 procesos de investigación de universidades; 25 monitoreos comunitarios; seguimiento al  mantenimiento en franja terrestre y acuática; 25 mesas de coordinación interinstitucional. Para la vigencia 2018 se alcanzó un avance acumulado del 60%, con el desarrollo de actividades de mantenimiento en 295,23 ha, 85 mesas territoriales, 2429 actividades de educación y sensibilización ambiental con la participación de 86429 personas. En la vigencia 2017 se alcanzó un avance acumulado del 29,5%, de los cuales 21.5% corresponden a la vigencia 2017 con el desarrollo de actividades de mantenimiento en 561.83 ha, 84 mesas territoriales, 2188 actividades de educación y sensibilización ambiental con la participación de más de 87039 personas. En el 2016 se avanzó en el cumplimiento en un 8%, periodo en el que se reportó la contratación para la instalación de señalética en 10 Humedales, contratación para el mantenimiento silvicultural y adaptativo de la franja terrestre en 15 PEDH, la contratación para el servicio de vigilancia y el personal para las acciones de administración y sensibilización ambiental.</t>
  </si>
  <si>
    <t>Se generará revisión  de los insumos técnicos para cubrir el tiempo de retraso que lleva el proceso de adopción, así mismo se creará la meta  dentro del proyecto de inversión para la asignación de los recursos específicos para avanzar en el cumplimiento de la meta.</t>
  </si>
  <si>
    <t xml:space="preserve">33, Consultar información secundaria, y generar linea base con el fin de identificar el área a monitorear, sus aspectos críticos de amenaza, especies de interés, vacíos de información y actores sociales. </t>
  </si>
  <si>
    <t xml:space="preserve">34, Estructurar una metodología de monitoreo que incluya formatos de campos con variables a tomar y a analizar, periodicidad y escala geográfica. </t>
  </si>
  <si>
    <t xml:space="preserve">35, Realizar salidas de campo para generar información de biovidersidad de flora y fauna silvestre (aves, mamíferos y herpetofauna) en los PEDH y PEDMEN.  </t>
  </si>
  <si>
    <t xml:space="preserve">36, Realizar salidas de campo para generar información de monitoreo en las áreas seleccionadas que cuentan con procesos de restauración, rehabilitación o recuperación ecológica en los PEDEM. </t>
  </si>
  <si>
    <t xml:space="preserve">37, Procesamiento y análisis de la información de campo para elaboración de informe. </t>
  </si>
  <si>
    <t xml:space="preserve">38, Fortalecer el monitoreo hidrobiológico en los cuerpos de agua asociados a la Estructura Ecológica Principal.
</t>
  </si>
  <si>
    <t xml:space="preserve">39,  Elaborar publicaciones del estado de monitoreo de  fauna y flora en la Estructura Ecológica Principal </t>
  </si>
  <si>
    <t>En continuidad con la gestión inter institucional para el proceso de recepción del predio denominado Serranía El Zuque, se está a la espera de la segunda acta de entrega formal del segundo predio por parte de DADEP.+T42:V53V46S42:V53</t>
  </si>
  <si>
    <r>
      <t xml:space="preserve">Durante el trimestre enero – marzo de la vigencia 2019, se mantiene la implementación de las acciones de administración y manejo en: 306 ha del PEDM Entrenubes, 6 ha del Parque Soratama, 6 ha Parque Mirador de Nevados y 90 ha de la Serranía El Zuque con resultados en: Vigilancia permanente en 408 ha de Parques administrados, Gestión social y monitoreo y Mantenimiento, mediante el contrato interadministrativo suscrito con la empresa Aguas de Bogotá, </t>
    </r>
    <r>
      <rPr>
        <sz val="8"/>
        <color rgb="FFFF0000"/>
        <rFont val="Arial"/>
        <family val="2"/>
      </rPr>
      <t xml:space="preserve">con resultados como </t>
    </r>
  </si>
  <si>
    <r>
      <t xml:space="preserve">Se procesaron los datos de monitoreo de restauración ecológica. En el predio 90, las familias con mayor abundancia en el proceso de recuperación ecológica fieron  Myricaceae (26), Verbenaceae (15) y Rosacea (14).  En el predio 91, las familias con mayor abundancia fueron Asteraceae (336), Melastomataceae (292) y Rosacea (271); familias como Myricaceae, Verbenaceae, Myrtacea y Sapindaceae tuvieron representación considerable (más de 100 individuos). Por otro lado, se continua alimentando la matriz de linea base de restauración de áreas intervenidas por al SDA, para un total de </t>
    </r>
    <r>
      <rPr>
        <sz val="8"/>
        <color rgb="FFFF0000"/>
        <rFont val="Arial"/>
        <family val="2"/>
      </rPr>
      <t>xxx</t>
    </r>
    <r>
      <rPr>
        <sz val="8"/>
        <rFont val="Arial"/>
        <family val="2"/>
      </rPr>
      <t xml:space="preserve"> ha reportada. </t>
    </r>
  </si>
  <si>
    <t>PROGRAMACIÓN, ACTUALIZACIÓN Y SEGUIMIENTO DEL PLAN DE ACCIÓN
Actualización y seguimiento a territorialización de la inversión</t>
  </si>
  <si>
    <t>PROYECTO:</t>
  </si>
  <si>
    <t>PERIODO:</t>
  </si>
  <si>
    <t>01 enero- 31 marzo de 2019</t>
  </si>
  <si>
    <t>1, COD. META</t>
  </si>
  <si>
    <t>2, Meta Proyecto</t>
  </si>
  <si>
    <t>3, Nombre -Punto de inversión (Escala: Localidad, Especial, Distrital)
Breve descripción del punto de inversión.</t>
  </si>
  <si>
    <t>4, Variable</t>
  </si>
  <si>
    <t>5, Programación-Actualización</t>
  </si>
  <si>
    <t xml:space="preserve">6, ACTUALIZACIÓN </t>
  </si>
  <si>
    <t>7,EJECUTADO</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</si>
  <si>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</si>
  <si>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</si>
  <si>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</si>
  <si>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</si>
  <si>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</si>
  <si>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</si>
  <si>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</si>
  <si>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</si>
  <si>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</si>
  <si>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</si>
  <si>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</si>
  <si>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</si>
  <si>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</si>
  <si>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</si>
  <si>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</si>
  <si>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</si>
  <si>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</si>
  <si>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</si>
  <si>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</si>
  <si>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GESTIÓN DE 100 HECTÁREAS PARA LA DECLARATORIA</t>
  </si>
  <si>
    <t>Siete (7) Polígonos - Localidades de Usme y Sumapaz</t>
  </si>
  <si>
    <t>Magnitud Vigencia</t>
  </si>
  <si>
    <t>Usme y Sumapaz (Rural)</t>
  </si>
  <si>
    <t>UPR RIO TUNJUELO yUPR RIO BLANCO</t>
  </si>
  <si>
    <t>La Regadera, San Benito, Arrayan, Betania, El Tabaco, El Istmo, Chisaca, Laguna Verde, Curubital, Los Andes, Los Arrayanes, La Unión</t>
  </si>
  <si>
    <t>Polígono</t>
  </si>
  <si>
    <t>Barrios aledaños</t>
  </si>
  <si>
    <t>N.D.</t>
  </si>
  <si>
    <t>Recursos Vigencia</t>
  </si>
  <si>
    <t>Magnitud Reservas</t>
  </si>
  <si>
    <t>Reservas Presupuestales</t>
  </si>
  <si>
    <t>EVALUAR TÉCNICAMENTE EL 100 POR CIENTO DE SECTORES DEFINIDOS (100 HA) PARA LA GESTIÓN DE DECLARATORIA COMO ÁREA PROTEGIDA Y ELEMENTOS CONECTORES DE LA EEP</t>
  </si>
  <si>
    <r>
      <rPr>
        <b/>
        <sz val="9"/>
        <rFont val="Arial"/>
        <family val="2"/>
      </rP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</si>
  <si>
    <t>a) Nuevas áreas protegidas: Sumapaz (Rural). 
b) Elementos conectores de la EEP del D.C.: Usaquén, Chapinero, Santafe,San Cristobal, Usme, Tunjuelito, Bosa, Kennedy, Fontibón, Engativá, Suba, Rafael Uribe, Ciudad Bolívar, Barrrios Unidos</t>
  </si>
  <si>
    <t xml:space="preserve">a) Nuevas áreas protegidas: UPR RIO BLANCO. 
b) Elementos conectores de la EEP del D.C.: Usaquén: 1 - Paseo de Los Libertadores, 11 - San Cristóbal Norte; 14 - Usaquén, ;  Chapinero: 88 - El Refugio, 89 - San Isidro Patios; 90 - Pardo Rubio; 99 - Chapinero; San Cristobal: 50 - La Gloria, 51 - Los Libertadores, 32 - San Blas, 52 - La Flora, 33 - Sosiego; Usme: 61 Ciudad Usme, 57 - Gran Yomasa, 59 - Alfonso López, 60 - Parque Entrenubes, 58- Comuneros, 52 - La Flora; Tunjuelito: 62 - Tunjuelito, 42 - Venecia; Bosa: 85 - Bosa Central, 84 - Bosa Occidental, 87 - Tintal Sur; Kennedy: 82 - Patio Bonito, 80 - Corabastos, 46 - Castilla, 79 - Calandaima, 78- Tintal Norte, 81 - Gran Britalia; Fontibón: 77 - Zona Franca, 114 - Modelia, 112 - Granjas de Techo, 115 - Capellanía; Engativá: 74 - Engativá, 73 - Garcés Navas, 72 - Bolivia, 30 - Boyacá Real, 29- Minuto de Dios; Suba: 71 - Tibabuyes, 27 - Suba, 28 - Rincón, 24 - Niza, 25 - La Floresta; 17 - San José de Bavaria, 3- Guaymaral; Rafael Uribe: 56 - Danubio, 55 - Diana Turbay; Ciudad Bolívar: 67 - Lucero, 69- ismael perdomo, 65 - Arborizadora, 66 - San Francisco; Barrios Unidos: 98 - Los alcazáres.  </t>
  </si>
  <si>
    <t>a) Nuevas áreas protegidas: Polígonos en Veredas La Regadera, San Benito, Arrayan, Betania, El Tabaco, El Istmo, Chisaca, Laguna Verde, Curubital, Los Andes, Los Arrayanes, La Unión. 
b) Elementos conectores de la EEP del D.C.: Usaquén, Chapinero, Santafe,San Cristobal, Usme, Tunjuelito, Bosa, Kennedy, Fontibón, Engativá, Suba, Rafael Uribe, Ciudad Bolívar, Barrrios Unidos</t>
  </si>
  <si>
    <t>a) Polígono: Nuevas áreas protegidas en Ruralidad (polígono formato shape y pdf adjunto). 
b) Polígono: Para cada elemento conector de la EEP del D.C. con documentos, concepto o informe técnico elaborado (polígono formato pdf adjunto dentro del respectivo concepto o informe técnico)</t>
  </si>
  <si>
    <t>Barrios y veredas  aledaños</t>
  </si>
  <si>
    <t>a) Nuevas áreas protegidas en Ruralidad: 480 
b) Elementos conectores de la EEP del D.C.:  2,619,552</t>
  </si>
  <si>
    <t>a) Nuevas áreas protegidas en Ruralidad: 462 
b) Elementos conectores de la EEP del D.C.: 2,792,088</t>
  </si>
  <si>
    <t>a) Nuevas áreas protegidas en Ruralidad: 942 
b) Elementos conectores de la EEP del D.C.: 5.411.340
TOTAL: 5.411.340</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</si>
  <si>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</si>
  <si>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</si>
  <si>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</si>
  <si>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 xml:space="preserve">Corabastos, Kennedy Central, Castilla, Tintal, Bosa Central, Capellanía, Modelia, Zona Franca, Boyaca Real, Niza, Tibabuyes, Bolívia,  Garcés Navas, Las Ferias, Engativá, Alambra, Niza, Tibabuyes, Parque Salitre, El Minuto de Dios, Prado, Suba, El Rincón, Paseo de los Libertadores, Guaymaral, SanJosé, Puente Aranda, Venecia, Tunjuelito.
</t>
  </si>
  <si>
    <t xml:space="preserve">El Amaparo, Cañizares, Villa Nelly, Villa de la Torre, Villa Emilia, Valladolit, Castilla, Monterrey, Villa Mariana, Villa Castilla, Pio XII, Nuevo Techo, El Condado, Tintala, Nueva Castilla, Villa Mejia, Manzanares, San Pablo, Laureles, Conjunto Residencial La Cofradía, Rincón Santo, Conjunto Residencial Modelia Park, La Estania o El Recodo, Moravia,  Zona Franca, Santa María del Lago, Tabora, Lagos de Córdoba, La Gaitana, Bolívia, Ciudadela Colsubsidio, Cortijo, Garcés Navas, Bonanza, Engativá Centro, Paris Gaitan, Santa Helenita, El Muelle, Recrero de los Frayles, El Gaco, Engativá Zona Urbana, Rosario, Favidi, Visión Colombia, Parques de Castilla, Boyacá, Palo Blanco, Alhambra Sur Oriental de Colpatria, Las Villas, Compartir, Acacias, Alaska, Londres, Monarcas, Cañiza l, ll y lll, Carolina ll y lll, El Rubí, San Antonio Engativá, Torca I, Casa Balnca, San José Almendros, El carmen, San vicente de Ferrer, Tejar de Ontario, Molinos y Bosa Centro </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</si>
  <si>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</si>
  <si>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</si>
  <si>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</si>
  <si>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</si>
  <si>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</si>
  <si>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</si>
  <si>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</si>
  <si>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</si>
  <si>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</si>
  <si>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</si>
  <si>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</si>
  <si>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</si>
  <si>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</si>
  <si>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</si>
  <si>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</si>
  <si>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</si>
  <si>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</si>
  <si>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</si>
  <si>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</si>
  <si>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</si>
  <si>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</si>
  <si>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</si>
  <si>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</si>
  <si>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</si>
  <si>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</si>
  <si>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</si>
  <si>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</si>
  <si>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</si>
  <si>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</si>
  <si>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Usaquén</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</si>
  <si>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</si>
  <si>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</si>
  <si>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</si>
  <si>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</si>
  <si>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</si>
  <si>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</si>
  <si>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</si>
  <si>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</si>
  <si>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</si>
  <si>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</si>
  <si>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</si>
  <si>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</si>
  <si>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</si>
  <si>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</si>
  <si>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</si>
  <si>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</si>
  <si>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</si>
  <si>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</si>
  <si>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</si>
  <si>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</si>
  <si>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</si>
  <si>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</si>
  <si>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</si>
  <si>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</si>
  <si>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</si>
  <si>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</si>
  <si>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</si>
  <si>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</si>
  <si>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</si>
  <si>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</si>
  <si>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TOTAL MP1</t>
  </si>
  <si>
    <t>TOTAL MAGNITUD</t>
  </si>
  <si>
    <t>TOTAL RECURSOS VIGENCIA</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</si>
  <si>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</si>
  <si>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</si>
  <si>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</si>
  <si>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</si>
  <si>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</si>
  <si>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</si>
  <si>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</si>
  <si>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</si>
  <si>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</si>
  <si>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Arrayanes VI, La Paz, La Fiscala, Canada O Guira, El Porvenir De Los Soches ,San Martin Sur, El Nuevo Portal II Rural, Villabel, El Nuevo Portal II, Yomasa, Diana Turbay Arrayanes, Pepinitos, Bolonia I ,Tocaimita Sur, El Bosque Central I, Juan Rey Sur, Tocaimita Oriental, Las Violetas Rural, Arrayanes I, La Esperanza Sur I, Liliana, Los Soches El Portal Del Divino, La Esperanza Sur, El Nevado II, El Bosque Central, Fiscala Alta, El Pedregal II, Las Lomas, La Fiscala Norte, Bolonia I, Los Olivares, El Nevado, Alaska, Tibaque Sur, Portal Rural II, El Refugio I, Bolonia, Los Arrayanes, Cerros De Oriente, Guacamayas III, La Belleza, Tocaimita Oriental I, Juan José Rondón I, Arrayanes V, Danubio II, Palermo Sur</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</si>
  <si>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</si>
  <si>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</si>
  <si>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</si>
  <si>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</si>
  <si>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</si>
  <si>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</si>
  <si>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</si>
  <si>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</si>
  <si>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</si>
  <si>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</si>
  <si>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San Cristóbal</t>
  </si>
  <si>
    <t>La Gloria</t>
  </si>
  <si>
    <t>Altos del Zuque</t>
  </si>
  <si>
    <t>Polígono establecido del área protegida</t>
  </si>
  <si>
    <t>TOTAL MP7</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</si>
  <si>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</si>
  <si>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</si>
  <si>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</si>
  <si>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</si>
  <si>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</si>
  <si>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</si>
  <si>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</si>
  <si>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 xml:space="preserve"> PEDMEN (Localidad de Usme), El Delirio Hoya de San Cristóbal (Localidad de San Cristóbal), Parque Metropolitano  bosque de San Carlos (Rafael Uribe)  PEDH Tibanica (Localidad de Bosa), PEDH La Vaca, El Burro y Techo (Localidad de Kennedy), PEDH Capellanía y Meandro El Say (Localidad de Fontibon), PEDH Jaboque, Tibabuyes y Santa María del Lago (Localidad de Engativá), PEDH Córdoba, La Conejera, Torca - Guaymaral y Juan Amarillo (Localidad de Suba), PEDH El Salitre (Localidad de Barrios Unidos) y PEDH Tunjo y La Isla (Localidad de Tunjuelito).</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</si>
  <si>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</si>
  <si>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</si>
  <si>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</si>
  <si>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</si>
  <si>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</si>
  <si>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</si>
  <si>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</si>
  <si>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</si>
  <si>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</si>
  <si>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Fontibón, Suba, Bolivia, El prado, Niza, Tibabuyes, Minuto de Dios, Guaymaral, Corabastos, Arborizadora, La Academia, Capellania, La Alhambra, Calandaima, Garces Navas, Engativá, La floresta, El Rincón, Boyaca Real, Alamos, Bosa Central, Tintal Sur, Paseo de Los Libertadores, Castilla, Zona Franca, Venecia. La Gloria y Los Libertadores, Entrenubes, Alfonso López, Gran Yomasa, Danubio, Los Comuneros, Molinos, Diana Turbay y La Flora.</t>
  </si>
  <si>
    <t>Tintala, Ciudad Bachue, Rincón Altamar, Bochica II, Villa Nelly III Sector, Chucua De La Vaca I, Ciudad Techo II, El Chircal Sur, Chucua De La Vaca Iii, San Bernardino I, Villa Anny I, Sabana De Tibabuyes Norte, Tuna, Las Mercedes I, Rincón De Santa Inés, Corabastos, Valladolid, Club De Los Lagartos, Torca I, La Faena, Tibabita Rural, Potosí, Villa Del Mar, Las Mercedes Suba Rural, Casablanca Suba Urbano, El Tintal Central, Villas De Alcalá, Santa Maria, Ferrocaja Fontibon, Aures, Centro Engativa Ii, Prado Veraniego Sur, Luis Carlos Galán, Ronda, Ttes De Colombia, Nuevo Techo, Lisboa, Moravia, Rincón De Suba, El Chanco I, Casablanca Suba,Torca Rural Ii, El Tintal, El Chanco Rural Iii, Zona Franca, Los Ángeles, Lech Walesa, Tuna Baja, Villa Hermosa, San Bernardino Xxii Urbano, La Riviera, El Muelle, Parque El Tunal, Campo Verde, San Cayetano, San Bernardino Xxv Urbano, Puente Largo, Tibabuyes II, Los Cerezos, Batan, Marandu, Puerta De Teja, La Carolina De Suba, El Cedro, Bolivia Oriental, Niza Sur, San Antonio Engativá, Bolivia, Muzu, Santa Cecilia, Tuna Rural, Lago De Suba, Monaco, El Gaco , Santa Teresa De Suba ,Tibabuyes, Arborizadora Baja, El Dorado, Santa Cecilia, Villa Amalia, Ciudadela Colsubsidio.</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</si>
  <si>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</si>
  <si>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</si>
  <si>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</si>
  <si>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</si>
  <si>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</si>
  <si>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</si>
  <si>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</si>
  <si>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</si>
  <si>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</si>
  <si>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30050
Proyecto de adaptación al cambio climático en Usme</t>
  </si>
  <si>
    <t>Usme</t>
  </si>
  <si>
    <t>Veredas Las Margaritas, Los Andes,la Unión</t>
  </si>
  <si>
    <t>Veredas Las Margaritas, Los Andes,la Union</t>
  </si>
  <si>
    <t xml:space="preserve">Polígono </t>
  </si>
  <si>
    <t>URP</t>
  </si>
  <si>
    <t>30047 
Proyecto de adaptación al cambio climático en San Cristóbal</t>
  </si>
  <si>
    <t>Upz el Sosiego
Upz 32 San Blass</t>
  </si>
  <si>
    <t xml:space="preserve">Primera de mayo 
Velodromo 
Santa Ana Sur
San Cristobal Sur
El Triangulo
Montecarlo
Molinos Oriente- Gran Colombia
Los Laureles I - Santa Cecilia
Aguas Claras </t>
  </si>
  <si>
    <t xml:space="preserve">UPZ </t>
  </si>
  <si>
    <t xml:space="preserve">TOTAL RECURSOS RESERVAS </t>
  </si>
  <si>
    <t>Emergencias atendidas en el perímetro urbano de Bogotá Distrito Capital</t>
  </si>
  <si>
    <t xml:space="preserve">PIRE: Usaquén, Chapinero, Santa Fe, San Cristóbal, Usme, Tunjuelito, Bosa, Kennedy, Fontibón, Engativá, Suba, Barrios Unidos, Teusaquillo, Antonio Nariño, Puente Aranda, La Candelaria, Rafael Uribe Uribe, Ciudad Bolivar.
CECA: 1 USAQUEN , 1 USME, 1 SUBA </t>
  </si>
  <si>
    <t>19 PRADO, 96 LOURDES, 88 EL REFUGIO, 90 PARDO RUBIO, 71 TIBABUYES, 40 CIUDAD MONTES, 25 LA FLORESTA, 101 TEUSAQUILLO, 30 BOYACÁ REAL, 97 CHICÓ LAGO, 50 LA GLORIA, 102 LA SABANA, 111 PUENTE ARANDA, 93 LAS NIEVES, 12 TOBERÍN, 65 ARBORIZADORA, 81 GRAN BRITALIA, 44 AMÉRICAS, 14 USAQUÉN, 27 SUBA, 15 COUNTRY CLUB, 41 MUZÚ, 39 QUIROGA, 72 BOLIVIA, 74 ENGATIVÁ, 16 SANTA BÁRBARA, 17 SAN JOSÉ DE BAVARIA, 9 VERBENAL, 42 VENECIA, 10 LA URIBE, 73 GARCÉS NAVAS, 28 EL RINCÓN, 18 BRITALIA, 75  FONTIBÓN, 105 JARDÍN BOTÁNICO, 13 LOS CEDROS, 26  LAS FERIAS, 76 FONTIBÓN SAN PABLO, 85 BOSA CENTRAL, 36 SAN JOSÉ, 86 EL PORVENIR, 104 PARQUE SIMÓN BOLÍVAR-CAN, 24 NIZA, 20 LA ALHAMBRA, 13 LOS CEDROS, 15 COUNTRY CLUB, 9 VERBENAL, 91 SAGRADO CORAZÓN, 92 LA MACARENA, 93 LAS NIEVES, 34 20 DE JULIO, 54 MARRUECOS, 52 LA FLORA, 42, VENECIA, 62 TUNJUELITO, 84 BOSA OCCIDENTAL, 86 EL PORVENIR, 45 CARVAJAL, 47 KENNEDY CENTRAL, 46 CASTILLA, 115 CAPELLANÍA,110 CIUDAD SALITRE OCCIDENTAL, 26 LAS FERIAS, 105 JARDÍN BOTÁNICO, 116 ÁLAMOS, 29 MINUTO DE DIOS, 30 BOYACÁ REAL,  74 ENGATIVÁ, 2 LA ACADEMIA, 20 LA ALHAMBRA, 23 CASA BLANCA SUBA, 25 LA FLORESTA, 28 EL RINCÓN, 71 TIBABUYES, 106 LA ESMERALDA, 98 ALCÁZARES, 22 DOCE DE OCTUBRE, 101 TEUSAQUILLO, 109 SALITRE ORIENTAL, 38 RESTREPO, 43 SAN RAFAEL, 94 CANDELARIA, 39 QUIROGA, 65 ARBORIZADORA, 69 ISMAEL PERDOMO, 70 JERUSALÉN, 1 PASEO DE LOS LIBERTADORES, 100 GALERIAS, 101 TEUSAQUILLO, 102 LA SABANA,  108 ZONA INDUSTRIAL,  110 CIUDAD SALITRE OCCIDENTE, 112 GRANJAS DE TECHO, 13 LOS CEDROS, 21 LOS ANDES, 23 CASA BLANCA SUBA, 31 SANTA CECILIA, 32 SAN BLAS, 33 SOCIEGO, 36 SAN JOSÉ, 39 QUIROGA, 44 AMÉRICAS, 46 CASTILLA, 49 APOGEO, 56 DANUBIO, 57 YOMASA, 61 CIUDAD USME, 99 CHAPINERO.</t>
  </si>
  <si>
    <t>SAN JOSÉ DEL PRADO, VITELMA, CHICO, GRANADA, SABANA DE TIBABUYES, VILLA INÉS, CLUB LOS LAGARTOS, TEUSAQUILLO, SANTA HELENITA, JULIO FLOREZ, EL ESPARTILLAL, LAS GUACAMAYAS, SANTA FÉ (CEMENTERIO CENTRAL), PUENTE ARANDA, SANTA HELENA, PARQUE SANTANDER, VILLAS DEL MEDITERRANEO, REMANSO, GRAN BRITALIA, RINCÓN DE MANDALAY, LOS ROSALES TUNJUELITO, SANTA BÁRBARA ALTA, TIBABUYES, PRADOS DE LA CALLEJA, LA SOLEDAD, LA CALLEJA, AUTOPISTA MUZÚ ORIENTAL, SANTA LUCIA, URBANIZACION BOCHICA III - IV, ALTOS DE SUBA, CHICO NORTE II, LA MAGDALENA, ALTOS DEL ZUQUE, CENTRO ENGATIVA, CIUDADELA COLSUBSIDIO, MOLINOS NORTE, SAN JOSÉ DE BAVARIA, EL CODITO, ESCUELA DE CADETES GENERAL SANTANDER, EL REDIL, TIBANÁ, LAS ACACIAS, PARQUE MIRADOR LOS NEVADOS, SAN JOSÉ DE USAQUÉN, EL CEDRO, BRITALIA, VILLEMAR, JARDIN BOTANICO, EL REFUGIO, SAN PABLO, ÁLAMOS, LAS ORQUÍDEAS, MORALBA, TEJARES DEL NORTE, MANDALAY, HOSPITAL SAN CARLOS, EL CORZO, PUERTA DE TEJA, LA MERCED, LA PERSEVERANCIA, LAS NIEVES, SAMPER MENDOZA, SERAFINA II SECTOR, LA PICÓTA, TUHUAQUE, VENECIA, TUNJUELITO, BRASIL, EL CORSO, PROVIVIENDA, KENNEDY, SUPER MANZANA 7, TINTAL, LA ROSITA, BATAVIA, SALITRE OCCIDENTAL, BONANZA, BOSQUES DE MARIANA, EL DORADO, ENGATIVÁ CENTRO, GARCÉS NAVAS, GRAN GRANADA, ISABELA, JARDÍN BOTÁNICO, LA SERENA, LOS CEREZOS, SANTA MARÍA DEL LAGO, VILLA CLAVERIII, VILLAS DE GRANADA I, VILLAS DEL DORADO, VILLAS DEL MADRIGAL, IBERIA, SANTA ROSA DE LIMA, SEMINARIO, SIMON BOLÍVAR, SOCIEGO, SUBA, SUBA NARANJOS, TERRAZA LOS LAGARTOS, TIERRA LINDA, TORCA, TORRES DE MODELIA, TUNA ALTA, URB. PASEITO III, URBANIZACIÓN BOSQUES DE MEDINA, URBANIZACION CASTILLA, URBANIZACIÓN CIUDADELA COLSUBSIDIO, URBANIZACIÓN DARDANEROS, URBANIZACION LA GRAN GRANADA, URBANIZACIÓN SANTA COLOMA, USATAMA, USME CENTRAL, VILLA ALSACIA II, VILLA CLAUDIA, VILLA ELISA, VILLA INÉS, VILLA SAGRARIO, VILLAS DEL MADRIGAL</t>
  </si>
  <si>
    <t>PIRE: Bogotá Distrito Capital
CECA:  Polígono de área de influencia</t>
  </si>
  <si>
    <t>PIRE:
Bogotá Distrito Capital
CECA:
SISTEMA DE ÁREAS PROTEGIDAS</t>
  </si>
  <si>
    <t>No identifica personas intersexuales</t>
  </si>
  <si>
    <t>No identifica grupos etarios</t>
  </si>
  <si>
    <t>PIRE: Vulnerable a impactos ambientales
CECA: Población  ubicada en el Sistema de Áreas Protegidas</t>
  </si>
  <si>
    <t>No identifica grupos étnicos</t>
  </si>
  <si>
    <t>PAGAR 100 % COMPROMISOS DE VIGENCIAS ANTERIORES FENECIDAS</t>
  </si>
  <si>
    <t>TOTALES - PROYECTO</t>
  </si>
  <si>
    <t>TOTALES Rec. Vigencia</t>
  </si>
  <si>
    <t>TOTALES Rec. Reservas</t>
  </si>
  <si>
    <t>TOTAL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</si>
</sst>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0_-;\-* #,##0_-;_-* &quot;-&quot;_-;_-@_-"/>
    <numFmt numFmtId="43" formatCode="_-* #,##0.00_-;\-* #,##0.00_-;_-* &quot;-&quot;??_-;_-@_-"/>
    <numFmt numFmtId="164" formatCode="_-&quot;$&quot;* #,##0.00_-;\-&quot;$&quot;* #,##0.00_-;_-&quot;$&quot;* &quot;-&quot;??_-;_-@_-"/>
    <numFmt numFmtId="165" formatCode="_-&quot;$&quot;\ * #,##0_-;\-&quot;$&quot;\ * #,##0_-;_-&quot;$&quot;\ * &quot;-&quot;_-;_-@_-"/>
    <numFmt numFmtId="166" formatCode="_-&quot;$&quot;\ * #,##0.00_-;\-&quot;$&quot;\ * #,##0.00_-;_-&quot;$&quot;\ * &quot;-&quot;??_-;_-@_-"/>
    <numFmt numFmtId="167" formatCode="_-* #,##0.00\ &quot;€&quot;_-;\-* #,##0.00\ &quot;€&quot;_-;_-* &quot;-&quot;??\ &quot;€&quot;_-;_-@_-"/>
    <numFmt numFmtId="168" formatCode="_-* #,##0.00\ _€_-;\-* #,##0.00\ _€_-;_-* &quot;-&quot;??\ _€_-;_-@_-"/>
    <numFmt numFmtId="169" formatCode="_(&quot;$&quot;\ * #,##0.00_);_(&quot;$&quot;\ * \(#,##0.00\);_(&quot;$&quot;\ * &quot;-&quot;??_);_(@_)"/>
    <numFmt numFmtId="170" formatCode="_(* #,##0.00_);_(* \(#,##0.00\);_(* &quot;-&quot;??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_(&quot;$&quot;\ * #,##0_);_(&quot;$&quot;\ * \(#,##0\);_(&quot;$&quot;\ * &quot;-&quot;_);_(@_)"/>
    <numFmt numFmtId="179" formatCode="&quot;$&quot;\ #,##0.00"/>
    <numFmt numFmtId="180" formatCode="#,##0.0"/>
    <numFmt numFmtId="181" formatCode="0.0"/>
    <numFmt numFmtId="182" formatCode="_-* #,##0.0\ _€_-;\-* #,##0.0\ _€_-;_-* &quot;-&quot;??\ _€_-;_-@_-"/>
    <numFmt numFmtId="183" formatCode="_-* #,##0.000\ _€_-;\-* #,##0.000\ _€_-;_-* &quot;-&quot;??\ _€_-;_-@_-"/>
    <numFmt numFmtId="184" formatCode="_-* #,##0.00_-;\-* #,##0.00_-;_-* &quot;-&quot;_-;_-@_-"/>
    <numFmt numFmtId="185" formatCode="[$ $]#,##0"/>
    <numFmt numFmtId="186" formatCode="#,##0.0_);\(#,##0.0\)"/>
    <numFmt numFmtId="187" formatCode="#,##0.0;\-#,##0.0"/>
    <numFmt numFmtId="188" formatCode="#,##0.0000000_);\(#,##0.0000000\)"/>
    <numFmt numFmtId="189" formatCode="0.000%"/>
    <numFmt numFmtId="190" formatCode="#,##0.00_ ;\-#,##0.00\ "/>
    <numFmt numFmtId="191" formatCode="&quot;$&quot;\ #,##0"/>
    <numFmt numFmtId="192" formatCode="#,##0_ ;\-#,##0\ "/>
    <numFmt numFmtId="193" formatCode="#,##0.000"/>
    <numFmt numFmtId="194" formatCode="_(* #,##0_);_(* \(#,##0\);_(* &quot;-&quot;??_);_(@_)"/>
    <numFmt numFmtId="195" formatCode="0.000"/>
  </numFmts>
  <fonts count="4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9"/>
      <name val="Arial"/>
      <family val="2"/>
    </font>
    <font>
      <sz val="11"/>
      <color theme="1"/>
      <name val="Calibri"/>
      <family val="2"/>
      <scheme val="minor"/>
    </font>
    <font>
      <sz val="7"/>
      <name val="Calibri"/>
      <family val="2"/>
      <scheme val="minor"/>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u/>
      <sz val="10"/>
      <name val="Arial"/>
      <family val="2"/>
    </font>
    <font>
      <b/>
      <sz val="12"/>
      <name val="Arial"/>
      <family val="2"/>
    </font>
    <font>
      <sz val="12"/>
      <name val="Calibri"/>
      <family val="2"/>
    </font>
    <font>
      <b/>
      <sz val="7"/>
      <name val="Arial"/>
      <family val="2"/>
    </font>
    <font>
      <i/>
      <sz val="8"/>
      <name val="Arial"/>
      <family val="2"/>
    </font>
    <font>
      <sz val="11"/>
      <name val="Calibri"/>
      <family val="2"/>
    </font>
    <font>
      <sz val="10"/>
      <color rgb="FF000000"/>
      <name val="Arial"/>
      <family val="2"/>
    </font>
    <font>
      <sz val="11"/>
      <name val="Calibri"/>
      <family val="2"/>
      <scheme val="minor"/>
    </font>
    <font>
      <b/>
      <sz val="11"/>
      <name val="Calibri"/>
      <family val="2"/>
      <scheme val="minor"/>
    </font>
    <font>
      <sz val="24"/>
      <name val="Calibri"/>
      <family val="2"/>
      <scheme val="minor"/>
    </font>
    <font>
      <sz val="20"/>
      <name val="Calibri"/>
      <family val="2"/>
      <scheme val="minor"/>
    </font>
    <font>
      <sz val="11"/>
      <name val="Arial Narrow"/>
      <family val="2"/>
    </font>
    <font>
      <b/>
      <sz val="10"/>
      <name val="Calibri"/>
      <family val="2"/>
      <scheme val="minor"/>
    </font>
    <font>
      <sz val="10"/>
      <name val="Calibri"/>
      <family val="2"/>
      <scheme val="minor"/>
    </font>
    <font>
      <sz val="9"/>
      <color theme="1"/>
      <name val="Arial"/>
      <family val="2"/>
    </font>
    <font>
      <sz val="12"/>
      <color theme="1"/>
      <name val="Arial"/>
      <family val="2"/>
    </font>
    <font>
      <b/>
      <sz val="12"/>
      <color theme="1"/>
      <name val="Arial"/>
      <family val="2"/>
    </font>
    <font>
      <sz val="8"/>
      <color rgb="FFFF0000"/>
      <name val="Arial"/>
      <family val="2"/>
    </font>
    <font>
      <b/>
      <sz val="9"/>
      <name val="Arial"/>
      <family val="2"/>
    </font>
    <font>
      <sz val="14"/>
      <name val="Tahoma"/>
      <family val="2"/>
    </font>
    <font>
      <b/>
      <sz val="14"/>
      <name val="Tahoma"/>
      <family val="2"/>
    </font>
    <font>
      <sz val="14"/>
      <name val="Arial"/>
      <family val="2"/>
    </font>
    <font>
      <b/>
      <sz val="7"/>
      <name val="Calibri"/>
      <family val="2"/>
      <scheme val="minor"/>
    </font>
    <font>
      <b/>
      <sz val="8"/>
      <name val="Calibri"/>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patternFill>
    </fill>
    <fill>
      <patternFill patternType="solid">
        <fgColor theme="0" tint="-0.249977111117893"/>
        <bgColor indexed="64"/>
      </patternFill>
    </fill>
    <fill>
      <patternFill patternType="solid">
        <fgColor theme="0"/>
        <bgColor rgb="FFFFFFFF"/>
      </patternFill>
    </fill>
    <fill>
      <patternFill patternType="solid">
        <fgColor rgb="FF00B050"/>
        <bgColor indexed="64"/>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thin">
        <color indexed="64"/>
      </left>
      <right style="thin">
        <color rgb="FF000000"/>
      </right>
      <top style="thin">
        <color indexed="64"/>
      </top>
      <bottom/>
      <diagonal/>
    </border>
    <border>
      <left style="medium">
        <color indexed="64"/>
      </left>
      <right style="medium">
        <color indexed="64"/>
      </right>
      <top style="medium">
        <color indexed="64"/>
      </top>
      <bottom style="thin">
        <color indexed="64"/>
      </bottom>
      <diagonal/>
    </border>
  </borders>
  <cellStyleXfs count="324">
    <xf numFmtId="0" fontId="0" fillId="0" borderId="0"/>
    <xf numFmtId="172" fontId="7" fillId="0" borderId="0" applyFont="0" applyFill="0" applyBorder="0" applyAlignment="0" applyProtection="0"/>
    <xf numFmtId="172" fontId="4" fillId="0" borderId="0" applyFont="0" applyFill="0" applyBorder="0" applyAlignment="0" applyProtection="0"/>
    <xf numFmtId="170" fontId="14"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69" fontId="14" fillId="0" borderId="0" applyFont="0" applyFill="0" applyBorder="0" applyAlignment="0" applyProtection="0"/>
    <xf numFmtId="176" fontId="10"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0" fontId="10" fillId="0" borderId="0"/>
    <xf numFmtId="0" fontId="4" fillId="0" borderId="0"/>
    <xf numFmtId="0" fontId="4" fillId="0" borderId="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8"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7"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20" fillId="0" borderId="0"/>
    <xf numFmtId="164" fontId="20" fillId="0" borderId="0" applyFont="0" applyFill="0" applyBorder="0" applyAlignment="0" applyProtection="0"/>
    <xf numFmtId="43" fontId="20" fillId="0" borderId="0" applyFont="0" applyFill="0" applyBorder="0" applyAlignment="0" applyProtection="0"/>
    <xf numFmtId="0" fontId="19" fillId="8" borderId="0" applyNumberFormat="0" applyBorder="0" applyAlignment="0" applyProtection="0"/>
    <xf numFmtId="0" fontId="14" fillId="0" borderId="0"/>
    <xf numFmtId="169" fontId="14"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8" fontId="1" fillId="0" borderId="0" applyFont="0" applyFill="0" applyBorder="0" applyAlignment="0" applyProtection="0"/>
    <xf numFmtId="169" fontId="14" fillId="0" borderId="0" applyFont="0" applyFill="0" applyBorder="0" applyAlignment="0" applyProtection="0"/>
    <xf numFmtId="0" fontId="21" fillId="8" borderId="0" applyNumberFormat="0" applyBorder="0" applyAlignment="0" applyProtection="0"/>
    <xf numFmtId="0" fontId="20" fillId="0" borderId="0"/>
    <xf numFmtId="164" fontId="20"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7"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7"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7"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78"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0" fontId="28" fillId="0" borderId="0"/>
    <xf numFmtId="168" fontId="14" fillId="0" borderId="0" applyFont="0" applyFill="0" applyBorder="0" applyAlignment="0" applyProtection="0"/>
    <xf numFmtId="176" fontId="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1" fontId="14" fillId="0" borderId="0" applyFont="0" applyFill="0" applyBorder="0" applyAlignment="0" applyProtection="0"/>
  </cellStyleXfs>
  <cellXfs count="923">
    <xf numFmtId="0" fontId="0" fillId="0" borderId="0" xfId="0"/>
    <xf numFmtId="0" fontId="5" fillId="0" borderId="0" xfId="14" applyFont="1" applyBorder="1" applyAlignment="1">
      <alignment vertical="center"/>
    </xf>
    <xf numFmtId="0" fontId="4" fillId="0" borderId="0" xfId="0" applyFont="1" applyFill="1"/>
    <xf numFmtId="0" fontId="5" fillId="0" borderId="0" xfId="0" applyFont="1" applyFill="1" applyAlignment="1">
      <alignment horizontal="center"/>
    </xf>
    <xf numFmtId="0" fontId="9" fillId="2" borderId="0" xfId="14" applyFont="1" applyFill="1" applyAlignment="1">
      <alignment vertical="center"/>
    </xf>
    <xf numFmtId="0" fontId="9" fillId="0" borderId="0" xfId="14" applyFont="1" applyAlignment="1">
      <alignment vertical="center"/>
    </xf>
    <xf numFmtId="0" fontId="9" fillId="0" borderId="0" xfId="0" applyFont="1" applyFill="1"/>
    <xf numFmtId="0" fontId="5" fillId="3" borderId="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2" fillId="5" borderId="5"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6" borderId="4" xfId="0" applyFont="1" applyFill="1" applyBorder="1" applyAlignment="1" applyProtection="1">
      <alignment horizontal="left" vertical="center" wrapText="1"/>
      <protection locked="0"/>
    </xf>
    <xf numFmtId="174" fontId="15" fillId="5" borderId="3" xfId="0" applyNumberFormat="1" applyFont="1" applyFill="1" applyBorder="1" applyAlignment="1">
      <alignment vertical="center"/>
    </xf>
    <xf numFmtId="174" fontId="15" fillId="6" borderId="1" xfId="0" applyNumberFormat="1" applyFont="1" applyFill="1" applyBorder="1" applyAlignment="1">
      <alignment vertical="center"/>
    </xf>
    <xf numFmtId="0" fontId="2" fillId="5" borderId="51" xfId="14" applyFont="1" applyFill="1" applyBorder="1" applyAlignment="1">
      <alignment horizontal="center" vertical="center" wrapText="1"/>
    </xf>
    <xf numFmtId="0" fontId="4" fillId="3" borderId="0" xfId="0" applyFont="1" applyFill="1"/>
    <xf numFmtId="0" fontId="9" fillId="3" borderId="0" xfId="0" applyFont="1" applyFill="1"/>
    <xf numFmtId="0" fontId="5" fillId="3" borderId="0" xfId="0" applyFont="1" applyFill="1" applyAlignment="1">
      <alignment horizontal="center"/>
    </xf>
    <xf numFmtId="0" fontId="5"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79" fontId="13" fillId="3" borderId="4" xfId="8" applyNumberFormat="1" applyFont="1" applyFill="1" applyBorder="1" applyAlignment="1">
      <alignment horizontal="center" vertical="center"/>
    </xf>
    <xf numFmtId="179" fontId="13" fillId="3" borderId="1" xfId="8" applyNumberFormat="1" applyFont="1" applyFill="1" applyBorder="1" applyAlignment="1">
      <alignment horizontal="center" vertical="center"/>
    </xf>
    <xf numFmtId="0" fontId="15" fillId="2" borderId="0" xfId="14" applyFont="1" applyFill="1" applyAlignment="1">
      <alignment vertical="center"/>
    </xf>
    <xf numFmtId="0" fontId="15" fillId="3" borderId="0" xfId="14" applyFont="1" applyFill="1" applyAlignment="1">
      <alignment vertical="center"/>
    </xf>
    <xf numFmtId="0" fontId="15" fillId="2" borderId="0" xfId="14" applyFont="1" applyFill="1" applyBorder="1" applyAlignment="1">
      <alignment vertical="center"/>
    </xf>
    <xf numFmtId="0" fontId="15" fillId="0" borderId="0" xfId="14" applyFont="1" applyBorder="1" applyAlignment="1">
      <alignment vertical="center"/>
    </xf>
    <xf numFmtId="9" fontId="13" fillId="0" borderId="15" xfId="21" applyFont="1" applyFill="1" applyBorder="1" applyAlignment="1">
      <alignment horizontal="center" vertical="center"/>
    </xf>
    <xf numFmtId="174" fontId="15" fillId="5" borderId="1" xfId="0" applyNumberFormat="1" applyFont="1" applyFill="1" applyBorder="1" applyAlignment="1">
      <alignment vertical="center"/>
    </xf>
    <xf numFmtId="9" fontId="2" fillId="5" borderId="34" xfId="309"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77" fontId="5" fillId="0" borderId="5" xfId="4" applyNumberFormat="1" applyFont="1" applyFill="1" applyBorder="1" applyAlignment="1">
      <alignment horizontal="center" vertical="center"/>
    </xf>
    <xf numFmtId="0" fontId="5" fillId="0" borderId="5" xfId="0" applyFont="1" applyFill="1" applyBorder="1"/>
    <xf numFmtId="177" fontId="5" fillId="0" borderId="5" xfId="4" applyNumberFormat="1" applyFont="1" applyFill="1" applyBorder="1" applyAlignment="1">
      <alignment vertical="center"/>
    </xf>
    <xf numFmtId="177" fontId="5" fillId="0" borderId="5" xfId="4" applyNumberFormat="1" applyFont="1" applyFill="1" applyBorder="1" applyAlignment="1">
      <alignment horizontal="left" vertical="center"/>
    </xf>
    <xf numFmtId="177" fontId="23" fillId="0" borderId="1" xfId="4" applyNumberFormat="1" applyFont="1" applyFill="1" applyBorder="1" applyAlignment="1">
      <alignment horizontal="left" vertical="center"/>
    </xf>
    <xf numFmtId="177" fontId="5" fillId="0" borderId="1" xfId="4" applyNumberFormat="1" applyFont="1" applyFill="1" applyBorder="1" applyAlignment="1">
      <alignment horizontal="left" vertical="center"/>
    </xf>
    <xf numFmtId="168" fontId="5" fillId="0" borderId="1" xfId="4" applyNumberFormat="1" applyFont="1" applyFill="1" applyBorder="1" applyAlignment="1">
      <alignment vertical="center"/>
    </xf>
    <xf numFmtId="177" fontId="5" fillId="0" borderId="0" xfId="4" applyNumberFormat="1" applyFont="1" applyFill="1" applyBorder="1" applyAlignment="1">
      <alignment vertical="center"/>
    </xf>
    <xf numFmtId="2" fontId="23" fillId="0" borderId="56" xfId="0" applyNumberFormat="1" applyFont="1" applyFill="1" applyBorder="1" applyAlignment="1">
      <alignment horizontal="center" vertical="center" wrapText="1"/>
    </xf>
    <xf numFmtId="10" fontId="5" fillId="0" borderId="5" xfId="21" applyNumberFormat="1" applyFont="1" applyFill="1" applyBorder="1" applyAlignment="1">
      <alignment horizontal="center" vertical="center"/>
    </xf>
    <xf numFmtId="0" fontId="5" fillId="0" borderId="57"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177" fontId="5" fillId="0" borderId="1" xfId="4" applyNumberFormat="1" applyFont="1" applyFill="1" applyBorder="1" applyAlignment="1">
      <alignment horizontal="center" vertical="center"/>
    </xf>
    <xf numFmtId="177" fontId="5" fillId="0" borderId="1" xfId="4" applyNumberFormat="1" applyFont="1" applyFill="1" applyBorder="1" applyAlignment="1">
      <alignment vertical="center"/>
    </xf>
    <xf numFmtId="0" fontId="5" fillId="0" borderId="58" xfId="0" applyFont="1" applyFill="1" applyBorder="1" applyAlignment="1">
      <alignment horizontal="center" vertical="center" wrapText="1"/>
    </xf>
    <xf numFmtId="1" fontId="5" fillId="0" borderId="1" xfId="21" applyNumberFormat="1" applyFont="1" applyFill="1" applyBorder="1" applyAlignment="1">
      <alignment horizontal="center" vertical="center"/>
    </xf>
    <xf numFmtId="2" fontId="5" fillId="0" borderId="1" xfId="4" applyNumberFormat="1" applyFont="1" applyFill="1" applyBorder="1" applyAlignment="1">
      <alignment vertical="center"/>
    </xf>
    <xf numFmtId="43" fontId="23" fillId="0" borderId="56" xfId="0" applyNumberFormat="1" applyFont="1" applyFill="1" applyBorder="1" applyAlignment="1">
      <alignment horizontal="center" vertical="center" wrapText="1"/>
    </xf>
    <xf numFmtId="0" fontId="5" fillId="0" borderId="1" xfId="0" quotePrefix="1" applyFont="1" applyFill="1" applyBorder="1" applyAlignment="1">
      <alignment horizontal="justify" vertical="top" wrapText="1"/>
    </xf>
    <xf numFmtId="9" fontId="5" fillId="0" borderId="1" xfId="21" applyFont="1" applyFill="1" applyBorder="1" applyAlignment="1">
      <alignment horizontal="center" vertical="center"/>
    </xf>
    <xf numFmtId="2" fontId="5" fillId="0" borderId="1" xfId="310" applyNumberFormat="1" applyFont="1" applyFill="1" applyBorder="1" applyAlignment="1">
      <alignment vertical="center"/>
    </xf>
    <xf numFmtId="10" fontId="5" fillId="0" borderId="1" xfId="21" applyNumberFormat="1" applyFont="1" applyFill="1" applyBorder="1" applyAlignment="1">
      <alignment vertical="center"/>
    </xf>
    <xf numFmtId="1" fontId="23" fillId="0" borderId="1" xfId="21" applyNumberFormat="1" applyFont="1" applyFill="1" applyBorder="1" applyAlignment="1">
      <alignment horizontal="center" vertical="center"/>
    </xf>
    <xf numFmtId="10" fontId="5" fillId="0" borderId="58" xfId="0" applyNumberFormat="1" applyFont="1" applyFill="1" applyBorder="1" applyAlignment="1">
      <alignment horizontal="center" vertical="center" wrapText="1"/>
    </xf>
    <xf numFmtId="10" fontId="5" fillId="0" borderId="59" xfId="21" applyNumberFormat="1" applyFont="1" applyFill="1" applyBorder="1" applyAlignment="1">
      <alignment horizontal="center" vertical="center" wrapText="1"/>
    </xf>
    <xf numFmtId="168" fontId="5" fillId="0" borderId="1" xfId="4" applyNumberFormat="1" applyFont="1" applyFill="1" applyBorder="1" applyAlignment="1">
      <alignment horizontal="center" vertical="center"/>
    </xf>
    <xf numFmtId="0" fontId="23" fillId="0" borderId="58" xfId="0" applyFont="1" applyFill="1" applyBorder="1" applyAlignment="1">
      <alignment horizontal="center" vertical="center" wrapText="1"/>
    </xf>
    <xf numFmtId="182" fontId="5" fillId="0" borderId="1" xfId="4" applyNumberFormat="1" applyFont="1" applyFill="1" applyBorder="1" applyAlignment="1">
      <alignment horizontal="center" vertical="center"/>
    </xf>
    <xf numFmtId="0" fontId="5" fillId="0" borderId="1" xfId="0" applyFont="1" applyFill="1" applyBorder="1" applyAlignment="1">
      <alignment horizontal="justify" vertical="justify" wrapText="1"/>
    </xf>
    <xf numFmtId="168" fontId="5" fillId="0" borderId="1" xfId="4" applyNumberFormat="1" applyFont="1" applyFill="1" applyBorder="1" applyAlignment="1">
      <alignment horizontal="left" vertical="center"/>
    </xf>
    <xf numFmtId="183" fontId="5" fillId="0" borderId="1" xfId="4" applyNumberFormat="1" applyFont="1" applyFill="1" applyBorder="1" applyAlignment="1">
      <alignment vertical="center"/>
    </xf>
    <xf numFmtId="0" fontId="5" fillId="0" borderId="1" xfId="0" applyFont="1" applyFill="1" applyBorder="1" applyAlignment="1">
      <alignment horizontal="left" vertical="top" wrapText="1"/>
    </xf>
    <xf numFmtId="182" fontId="5" fillId="0" borderId="5" xfId="4" applyNumberFormat="1" applyFont="1" applyFill="1" applyBorder="1" applyAlignment="1">
      <alignment horizontal="center" vertical="center"/>
    </xf>
    <xf numFmtId="182" fontId="5" fillId="0" borderId="5" xfId="4" applyNumberFormat="1" applyFont="1" applyFill="1" applyBorder="1" applyAlignment="1">
      <alignment horizontal="left" vertical="center"/>
    </xf>
    <xf numFmtId="182" fontId="5" fillId="0" borderId="1" xfId="4" applyNumberFormat="1" applyFont="1" applyFill="1" applyBorder="1" applyAlignment="1">
      <alignment horizontal="left" vertical="center"/>
    </xf>
    <xf numFmtId="168" fontId="5" fillId="0" borderId="5" xfId="4" applyNumberFormat="1" applyFont="1" applyFill="1" applyBorder="1" applyAlignment="1">
      <alignment horizontal="center" vertical="center"/>
    </xf>
    <xf numFmtId="168" fontId="5" fillId="0" borderId="5" xfId="4" applyNumberFormat="1" applyFont="1" applyFill="1" applyBorder="1" applyAlignment="1">
      <alignment horizontal="left" vertical="center"/>
    </xf>
    <xf numFmtId="168" fontId="23" fillId="0" borderId="1" xfId="4" applyNumberFormat="1" applyFont="1" applyFill="1" applyBorder="1" applyAlignment="1">
      <alignment vertical="center"/>
    </xf>
    <xf numFmtId="177" fontId="23" fillId="0" borderId="1" xfId="4" applyNumberFormat="1" applyFont="1" applyFill="1" applyBorder="1" applyAlignment="1">
      <alignment vertical="center"/>
    </xf>
    <xf numFmtId="0" fontId="5" fillId="0" borderId="1" xfId="0" applyFont="1" applyFill="1" applyBorder="1"/>
    <xf numFmtId="177" fontId="5" fillId="7" borderId="1" xfId="4" applyNumberFormat="1" applyFont="1" applyFill="1" applyBorder="1" applyAlignment="1">
      <alignment horizontal="center" vertical="center"/>
    </xf>
    <xf numFmtId="177" fontId="23" fillId="7" borderId="1" xfId="4" applyNumberFormat="1" applyFont="1" applyFill="1" applyBorder="1" applyAlignment="1">
      <alignment horizontal="center" vertical="center"/>
    </xf>
    <xf numFmtId="177" fontId="5" fillId="7" borderId="1" xfId="4" applyNumberFormat="1" applyFont="1" applyFill="1" applyBorder="1" applyAlignment="1">
      <alignment horizontal="left" vertical="center"/>
    </xf>
    <xf numFmtId="177" fontId="5" fillId="7" borderId="1" xfId="4" applyNumberFormat="1" applyFont="1" applyFill="1" applyBorder="1" applyAlignment="1">
      <alignment vertical="center"/>
    </xf>
    <xf numFmtId="0" fontId="5" fillId="7" borderId="58" xfId="0" applyFont="1" applyFill="1" applyBorder="1" applyAlignment="1">
      <alignment horizontal="center" vertical="center" wrapText="1"/>
    </xf>
    <xf numFmtId="10" fontId="5" fillId="7" borderId="58" xfId="0" applyNumberFormat="1" applyFont="1" applyFill="1" applyBorder="1" applyAlignment="1">
      <alignment horizontal="center" vertical="center" wrapText="1"/>
    </xf>
    <xf numFmtId="0" fontId="5" fillId="0" borderId="58" xfId="0" applyFont="1" applyFill="1" applyBorder="1" applyAlignment="1">
      <alignment vertical="center" wrapText="1"/>
    </xf>
    <xf numFmtId="0" fontId="5" fillId="0" borderId="56" xfId="0" applyFont="1" applyFill="1" applyBorder="1" applyAlignment="1">
      <alignment vertical="center" wrapText="1"/>
    </xf>
    <xf numFmtId="0" fontId="13" fillId="0" borderId="58" xfId="0" applyFont="1" applyFill="1" applyBorder="1" applyAlignment="1">
      <alignment vertical="center" wrapText="1"/>
    </xf>
    <xf numFmtId="177" fontId="5" fillId="7" borderId="0" xfId="4" applyNumberFormat="1" applyFont="1" applyFill="1" applyBorder="1" applyAlignment="1">
      <alignment vertical="center"/>
    </xf>
    <xf numFmtId="168" fontId="5" fillId="0" borderId="1" xfId="4" applyFont="1" applyFill="1" applyBorder="1" applyAlignment="1">
      <alignment horizontal="center" vertical="center"/>
    </xf>
    <xf numFmtId="10" fontId="5" fillId="0" borderId="1" xfId="21"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12" fillId="9" borderId="3" xfId="0" applyNumberFormat="1" applyFont="1" applyFill="1" applyBorder="1" applyAlignment="1">
      <alignment horizontal="center" vertical="center" wrapText="1"/>
    </xf>
    <xf numFmtId="3" fontId="12" fillId="9" borderId="3" xfId="0" applyNumberFormat="1" applyFont="1" applyFill="1" applyBorder="1" applyAlignment="1">
      <alignment horizontal="center" vertical="center" wrapText="1"/>
    </xf>
    <xf numFmtId="39" fontId="12" fillId="9" borderId="3" xfId="0" applyNumberFormat="1" applyFont="1" applyFill="1" applyBorder="1" applyAlignment="1">
      <alignment horizontal="center" vertical="center" wrapText="1"/>
    </xf>
    <xf numFmtId="37" fontId="12" fillId="3" borderId="3" xfId="0" applyNumberFormat="1" applyFont="1" applyFill="1" applyBorder="1" applyAlignment="1">
      <alignment horizontal="center" vertical="center" wrapText="1"/>
    </xf>
    <xf numFmtId="37" fontId="12"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3" fontId="25" fillId="0" borderId="3" xfId="0" applyNumberFormat="1" applyFont="1" applyFill="1" applyBorder="1" applyAlignment="1">
      <alignment horizontal="center" vertical="center" wrapText="1"/>
    </xf>
    <xf numFmtId="3" fontId="12" fillId="3" borderId="3"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37" fontId="12" fillId="3" borderId="1" xfId="8" applyNumberFormat="1" applyFont="1" applyFill="1" applyBorder="1" applyAlignment="1">
      <alignment horizontal="center" vertical="center"/>
    </xf>
    <xf numFmtId="37" fontId="12" fillId="0" borderId="1" xfId="8" applyNumberFormat="1" applyFont="1" applyFill="1" applyBorder="1" applyAlignment="1">
      <alignment horizontal="center" vertical="center"/>
    </xf>
    <xf numFmtId="39" fontId="12" fillId="9" borderId="1" xfId="0" applyNumberFormat="1" applyFont="1" applyFill="1" applyBorder="1" applyAlignment="1">
      <alignment horizontal="center" vertical="center"/>
    </xf>
    <xf numFmtId="0" fontId="12" fillId="9" borderId="1" xfId="0" applyFont="1" applyFill="1" applyBorder="1" applyAlignment="1">
      <alignment horizontal="center" vertical="center"/>
    </xf>
    <xf numFmtId="1" fontId="12" fillId="9"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39" fontId="12" fillId="0" borderId="1" xfId="0" applyNumberFormat="1" applyFont="1" applyFill="1" applyBorder="1" applyAlignment="1">
      <alignment horizontal="center" vertical="center"/>
    </xf>
    <xf numFmtId="3" fontId="12" fillId="0" borderId="1" xfId="8" applyNumberFormat="1" applyFont="1" applyFill="1" applyBorder="1" applyAlignment="1">
      <alignment horizontal="center" vertical="center" wrapText="1"/>
    </xf>
    <xf numFmtId="3" fontId="12" fillId="9" borderId="1" xfId="8" applyNumberFormat="1" applyFont="1" applyFill="1" applyBorder="1" applyAlignment="1">
      <alignment horizontal="center" vertical="center" wrapText="1"/>
    </xf>
    <xf numFmtId="4" fontId="12" fillId="9" borderId="1" xfId="8" applyNumberFormat="1" applyFont="1" applyFill="1" applyBorder="1" applyAlignment="1">
      <alignment horizontal="center" vertical="center" wrapText="1"/>
    </xf>
    <xf numFmtId="39" fontId="12" fillId="9" borderId="1" xfId="8" applyNumberFormat="1" applyFont="1" applyFill="1" applyBorder="1" applyAlignment="1">
      <alignment horizontal="center" vertical="center" wrapText="1"/>
    </xf>
    <xf numFmtId="3" fontId="12" fillId="3" borderId="1" xfId="8"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xf>
    <xf numFmtId="39" fontId="12" fillId="3" borderId="4" xfId="8" applyNumberFormat="1" applyFont="1" applyFill="1" applyBorder="1" applyAlignment="1">
      <alignment horizontal="center" vertical="center"/>
    </xf>
    <xf numFmtId="37" fontId="12" fillId="3" borderId="4" xfId="8" applyNumberFormat="1" applyFont="1" applyFill="1" applyBorder="1" applyAlignment="1">
      <alignment horizontal="center" vertical="center"/>
    </xf>
    <xf numFmtId="37" fontId="12" fillId="0" borderId="4" xfId="8" applyNumberFormat="1" applyFont="1" applyFill="1" applyBorder="1" applyAlignment="1">
      <alignment horizontal="center" vertical="center"/>
    </xf>
    <xf numFmtId="4" fontId="12" fillId="3" borderId="3" xfId="0" applyNumberFormat="1" applyFont="1" applyFill="1" applyBorder="1" applyAlignment="1">
      <alignment horizontal="center" vertical="center" wrapText="1"/>
    </xf>
    <xf numFmtId="39" fontId="12" fillId="0" borderId="3" xfId="0" applyNumberFormat="1" applyFont="1" applyFill="1" applyBorder="1" applyAlignment="1">
      <alignment horizontal="center" vertical="center" wrapText="1"/>
    </xf>
    <xf numFmtId="4" fontId="12" fillId="0" borderId="1" xfId="8" applyNumberFormat="1" applyFont="1" applyFill="1" applyBorder="1" applyAlignment="1">
      <alignment horizontal="center" vertical="center"/>
    </xf>
    <xf numFmtId="0" fontId="12" fillId="9" borderId="1" xfId="0" applyFont="1" applyFill="1" applyBorder="1" applyAlignment="1">
      <alignment horizontal="right" vertical="center"/>
    </xf>
    <xf numFmtId="2" fontId="12" fillId="9" borderId="1" xfId="0" applyNumberFormat="1" applyFont="1" applyFill="1" applyBorder="1" applyAlignment="1">
      <alignment horizontal="center" vertical="center"/>
    </xf>
    <xf numFmtId="1" fontId="12" fillId="9" borderId="1" xfId="21" applyNumberFormat="1" applyFont="1" applyFill="1" applyBorder="1" applyAlignment="1">
      <alignment horizontal="center" vertical="center"/>
    </xf>
    <xf numFmtId="39" fontId="12" fillId="3" borderId="1" xfId="0" applyNumberFormat="1" applyFont="1" applyFill="1" applyBorder="1" applyAlignment="1">
      <alignment horizontal="center" vertical="center"/>
    </xf>
    <xf numFmtId="173" fontId="12" fillId="0" borderId="1" xfId="0" applyNumberFormat="1" applyFont="1" applyFill="1" applyBorder="1" applyAlignment="1">
      <alignment horizontal="center" vertical="center"/>
    </xf>
    <xf numFmtId="4" fontId="12" fillId="0" borderId="1" xfId="8" applyNumberFormat="1" applyFont="1" applyFill="1" applyBorder="1" applyAlignment="1">
      <alignment horizontal="center" vertical="center" wrapText="1"/>
    </xf>
    <xf numFmtId="3" fontId="12" fillId="0" borderId="4" xfId="8" applyNumberFormat="1" applyFont="1" applyFill="1" applyBorder="1" applyAlignment="1">
      <alignment horizontal="center" vertical="center" wrapText="1"/>
    </xf>
    <xf numFmtId="4" fontId="12" fillId="3" borderId="1" xfId="8" applyNumberFormat="1" applyFont="1" applyFill="1" applyBorder="1" applyAlignment="1">
      <alignment horizontal="center" vertical="center" wrapText="1"/>
    </xf>
    <xf numFmtId="186" fontId="12" fillId="3" borderId="1" xfId="0" applyNumberFormat="1" applyFont="1" applyFill="1" applyBorder="1" applyAlignment="1">
      <alignment horizontal="center" vertical="center" wrapText="1"/>
    </xf>
    <xf numFmtId="37" fontId="12" fillId="3" borderId="1" xfId="0" applyNumberFormat="1" applyFont="1" applyFill="1" applyBorder="1" applyAlignment="1">
      <alignment horizontal="center" vertical="center" wrapText="1"/>
    </xf>
    <xf numFmtId="37" fontId="12" fillId="0" borderId="1" xfId="0" applyNumberFormat="1" applyFont="1" applyFill="1" applyBorder="1" applyAlignment="1">
      <alignment horizontal="center" vertical="center" wrapText="1"/>
    </xf>
    <xf numFmtId="1" fontId="12" fillId="0" borderId="1" xfId="8" applyNumberFormat="1" applyFont="1" applyFill="1" applyBorder="1" applyAlignment="1">
      <alignment horizontal="center" vertical="center" wrapText="1"/>
    </xf>
    <xf numFmtId="39" fontId="12" fillId="3" borderId="3" xfId="0" applyNumberFormat="1" applyFont="1" applyFill="1" applyBorder="1" applyAlignment="1">
      <alignment horizontal="center" vertical="center" wrapText="1"/>
    </xf>
    <xf numFmtId="186" fontId="12" fillId="0" borderId="1" xfId="8" applyNumberFormat="1" applyFont="1" applyFill="1" applyBorder="1" applyAlignment="1">
      <alignment horizontal="center" vertical="center"/>
    </xf>
    <xf numFmtId="187" fontId="12" fillId="3" borderId="1" xfId="8" applyNumberFormat="1" applyFont="1" applyFill="1" applyBorder="1" applyAlignment="1">
      <alignment horizontal="center" vertical="center"/>
    </xf>
    <xf numFmtId="180" fontId="12" fillId="0" borderId="1" xfId="8" applyNumberFormat="1" applyFont="1" applyFill="1" applyBorder="1" applyAlignment="1">
      <alignment horizontal="center" vertical="center" wrapText="1"/>
    </xf>
    <xf numFmtId="187" fontId="12" fillId="0" borderId="1" xfId="8" applyNumberFormat="1" applyFont="1" applyFill="1" applyBorder="1" applyAlignment="1">
      <alignment horizontal="center" vertical="center"/>
    </xf>
    <xf numFmtId="39" fontId="12" fillId="0" borderId="1" xfId="8" applyNumberFormat="1" applyFont="1" applyFill="1" applyBorder="1" applyAlignment="1">
      <alignment horizontal="center" vertical="center"/>
    </xf>
    <xf numFmtId="0" fontId="12" fillId="0" borderId="4"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4" fontId="12" fillId="9" borderId="1" xfId="0" applyNumberFormat="1" applyFont="1" applyFill="1" applyBorder="1" applyAlignment="1">
      <alignment horizontal="center" vertical="center" wrapText="1"/>
    </xf>
    <xf numFmtId="39" fontId="12" fillId="3"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39" fontId="12" fillId="0" borderId="1"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9" fontId="12" fillId="0" borderId="3" xfId="21" applyFont="1" applyFill="1" applyBorder="1" applyAlignment="1">
      <alignment horizontal="center" vertical="center" wrapText="1"/>
    </xf>
    <xf numFmtId="10" fontId="12" fillId="0" borderId="3" xfId="21" applyNumberFormat="1" applyFont="1" applyFill="1" applyBorder="1" applyAlignment="1">
      <alignment horizontal="center" vertical="center"/>
    </xf>
    <xf numFmtId="10" fontId="12" fillId="0" borderId="3" xfId="21" applyNumberFormat="1" applyFont="1" applyFill="1" applyBorder="1" applyAlignment="1">
      <alignment horizontal="center" vertical="center" wrapText="1"/>
    </xf>
    <xf numFmtId="174" fontId="12" fillId="3" borderId="1" xfId="21" applyNumberFormat="1" applyFont="1" applyFill="1" applyBorder="1" applyAlignment="1">
      <alignment horizontal="center" vertical="center" wrapText="1"/>
    </xf>
    <xf numFmtId="10" fontId="12" fillId="0" borderId="1" xfId="21" applyNumberFormat="1" applyFont="1" applyFill="1" applyBorder="1" applyAlignment="1">
      <alignment horizontal="center" vertical="center"/>
    </xf>
    <xf numFmtId="9" fontId="12" fillId="3" borderId="1" xfId="21" applyFont="1" applyFill="1" applyBorder="1" applyAlignment="1">
      <alignment horizontal="center" vertical="center" wrapText="1"/>
    </xf>
    <xf numFmtId="9" fontId="12" fillId="0" borderId="1" xfId="21" applyFont="1" applyFill="1" applyBorder="1" applyAlignment="1">
      <alignment horizontal="center" vertical="center" wrapText="1"/>
    </xf>
    <xf numFmtId="10" fontId="12" fillId="0" borderId="1" xfId="21" applyNumberFormat="1" applyFont="1" applyFill="1" applyBorder="1" applyAlignment="1">
      <alignment horizontal="center" vertical="center" wrapText="1"/>
    </xf>
    <xf numFmtId="1" fontId="12" fillId="9" borderId="3" xfId="0" applyNumberFormat="1" applyFont="1" applyFill="1" applyBorder="1" applyAlignment="1">
      <alignment horizontal="center" vertical="center" wrapText="1"/>
    </xf>
    <xf numFmtId="39" fontId="12" fillId="9" borderId="1" xfId="8" applyNumberFormat="1" applyFont="1" applyFill="1" applyBorder="1" applyAlignment="1">
      <alignment horizontal="center" vertical="center"/>
    </xf>
    <xf numFmtId="188" fontId="12" fillId="9" borderId="1" xfId="8" applyNumberFormat="1" applyFont="1" applyFill="1" applyBorder="1" applyAlignment="1">
      <alignment horizontal="center" vertical="center"/>
    </xf>
    <xf numFmtId="1" fontId="12" fillId="9" borderId="1" xfId="8" applyNumberFormat="1" applyFont="1" applyFill="1" applyBorder="1" applyAlignment="1">
      <alignment horizontal="center" vertical="center" wrapText="1"/>
    </xf>
    <xf numFmtId="39" fontId="12" fillId="9" borderId="4" xfId="8" applyNumberFormat="1" applyFont="1" applyFill="1" applyBorder="1" applyAlignment="1">
      <alignment horizontal="center" vertical="center"/>
    </xf>
    <xf numFmtId="37" fontId="12" fillId="9" borderId="1" xfId="8" applyNumberFormat="1" applyFont="1" applyFill="1" applyBorder="1" applyAlignment="1">
      <alignment horizontal="center" vertical="center"/>
    </xf>
    <xf numFmtId="1" fontId="12" fillId="9" borderId="1" xfId="8" applyNumberFormat="1" applyFont="1" applyFill="1" applyBorder="1" applyAlignment="1">
      <alignment horizontal="center" vertical="center"/>
    </xf>
    <xf numFmtId="173" fontId="12" fillId="9" borderId="1" xfId="0" applyNumberFormat="1" applyFont="1" applyFill="1" applyBorder="1" applyAlignment="1">
      <alignment horizontal="center" vertical="center"/>
    </xf>
    <xf numFmtId="37" fontId="12" fillId="9" borderId="4" xfId="8" applyNumberFormat="1" applyFont="1" applyFill="1" applyBorder="1" applyAlignment="1">
      <alignment horizontal="center" vertical="center"/>
    </xf>
    <xf numFmtId="1" fontId="12" fillId="9" borderId="4" xfId="8" applyNumberFormat="1" applyFont="1" applyFill="1" applyBorder="1" applyAlignment="1">
      <alignment horizontal="center" vertical="center"/>
    </xf>
    <xf numFmtId="2" fontId="12" fillId="0" borderId="3" xfId="0" applyNumberFormat="1" applyFont="1" applyFill="1" applyBorder="1" applyAlignment="1">
      <alignment horizontal="center" vertical="center"/>
    </xf>
    <xf numFmtId="0" fontId="12" fillId="3" borderId="1" xfId="0" applyFont="1" applyFill="1" applyBorder="1" applyAlignment="1">
      <alignment horizontal="center"/>
    </xf>
    <xf numFmtId="177" fontId="5" fillId="7" borderId="2" xfId="4" applyNumberFormat="1" applyFont="1" applyFill="1" applyBorder="1" applyAlignment="1">
      <alignment horizontal="center" vertical="center"/>
    </xf>
    <xf numFmtId="177" fontId="23" fillId="7" borderId="2" xfId="4" applyNumberFormat="1" applyFont="1" applyFill="1" applyBorder="1" applyAlignment="1">
      <alignment horizontal="center" vertical="center"/>
    </xf>
    <xf numFmtId="177" fontId="5" fillId="7" borderId="2" xfId="4" applyNumberFormat="1" applyFont="1" applyFill="1" applyBorder="1" applyAlignment="1">
      <alignment horizontal="left" vertical="center"/>
    </xf>
    <xf numFmtId="177" fontId="5" fillId="7" borderId="2" xfId="4" applyNumberFormat="1" applyFont="1" applyFill="1" applyBorder="1" applyAlignment="1">
      <alignment vertical="center"/>
    </xf>
    <xf numFmtId="0" fontId="5" fillId="7" borderId="69" xfId="0" applyFont="1" applyFill="1" applyBorder="1" applyAlignment="1">
      <alignment horizontal="center" vertical="center" wrapText="1"/>
    </xf>
    <xf numFmtId="10" fontId="5" fillId="7" borderId="69" xfId="0" applyNumberFormat="1" applyFont="1" applyFill="1" applyBorder="1" applyAlignment="1">
      <alignment horizontal="center" vertical="center" wrapText="1"/>
    </xf>
    <xf numFmtId="0" fontId="5" fillId="0" borderId="69" xfId="0" applyFont="1" applyFill="1" applyBorder="1" applyAlignment="1">
      <alignment vertical="center" wrapText="1"/>
    </xf>
    <xf numFmtId="0" fontId="24" fillId="0" borderId="69" xfId="0" applyFont="1" applyFill="1" applyBorder="1" applyAlignment="1">
      <alignment vertical="center" wrapText="1"/>
    </xf>
    <xf numFmtId="0" fontId="13" fillId="0" borderId="69" xfId="0" applyFont="1" applyFill="1" applyBorder="1" applyAlignment="1">
      <alignment vertical="center" wrapText="1"/>
    </xf>
    <xf numFmtId="0" fontId="25" fillId="0" borderId="1" xfId="0" applyFont="1" applyFill="1" applyBorder="1" applyAlignment="1">
      <alignment horizontal="center" vertical="center"/>
    </xf>
    <xf numFmtId="174" fontId="25" fillId="0" borderId="1" xfId="21"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xf>
    <xf numFmtId="0" fontId="12" fillId="9" borderId="1" xfId="21" applyNumberFormat="1" applyFont="1" applyFill="1" applyBorder="1" applyAlignment="1">
      <alignment horizontal="center" vertical="center"/>
    </xf>
    <xf numFmtId="3" fontId="12" fillId="0" borderId="1" xfId="24"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0" fontId="12" fillId="0" borderId="1" xfId="21" applyNumberFormat="1" applyFont="1" applyFill="1" applyBorder="1" applyAlignment="1">
      <alignment horizontal="center" vertical="center"/>
    </xf>
    <xf numFmtId="9" fontId="25" fillId="0" borderId="1" xfId="21" applyFont="1" applyFill="1" applyBorder="1" applyAlignment="1">
      <alignment horizontal="center" vertical="center" wrapText="1"/>
    </xf>
    <xf numFmtId="9" fontId="12" fillId="0" borderId="1" xfId="21" applyFont="1" applyFill="1" applyBorder="1" applyAlignment="1">
      <alignment horizontal="center" vertical="center"/>
    </xf>
    <xf numFmtId="0" fontId="12" fillId="9" borderId="4" xfId="8" applyNumberFormat="1" applyFont="1" applyFill="1" applyBorder="1" applyAlignment="1">
      <alignment horizontal="center" vertical="center"/>
    </xf>
    <xf numFmtId="168" fontId="12" fillId="0" borderId="3" xfId="4"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xf>
    <xf numFmtId="39" fontId="12" fillId="0" borderId="3" xfId="0" applyNumberFormat="1" applyFont="1" applyFill="1" applyBorder="1" applyAlignment="1">
      <alignment horizontal="center" vertical="center"/>
    </xf>
    <xf numFmtId="173" fontId="12" fillId="0" borderId="1" xfId="8" applyNumberFormat="1" applyFont="1" applyFill="1" applyBorder="1" applyAlignment="1">
      <alignment horizontal="center" vertical="center"/>
    </xf>
    <xf numFmtId="0" fontId="29" fillId="3" borderId="0" xfId="0" applyFont="1" applyFill="1"/>
    <xf numFmtId="0" fontId="30" fillId="3" borderId="0" xfId="0" applyFont="1" applyFill="1"/>
    <xf numFmtId="0" fontId="30" fillId="7"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0" xfId="0" applyFont="1" applyFill="1"/>
    <xf numFmtId="174" fontId="15" fillId="6" borderId="4" xfId="0" applyNumberFormat="1" applyFont="1" applyFill="1" applyBorder="1" applyAlignment="1">
      <alignment vertical="center"/>
    </xf>
    <xf numFmtId="0" fontId="31" fillId="0" borderId="0" xfId="0" applyFont="1" applyFill="1"/>
    <xf numFmtId="0" fontId="32" fillId="0" borderId="0" xfId="0" applyFont="1" applyFill="1"/>
    <xf numFmtId="0" fontId="29" fillId="3" borderId="0" xfId="0" applyFont="1" applyFill="1" applyAlignment="1">
      <alignment horizontal="center"/>
    </xf>
    <xf numFmtId="177" fontId="29" fillId="3" borderId="0" xfId="0" applyNumberFormat="1" applyFont="1" applyFill="1" applyAlignment="1">
      <alignment horizontal="center"/>
    </xf>
    <xf numFmtId="0" fontId="33" fillId="0" borderId="0" xfId="0" applyFont="1" applyFill="1" applyAlignment="1">
      <alignment horizontal="center" vertical="center"/>
    </xf>
    <xf numFmtId="0" fontId="12" fillId="0" borderId="0" xfId="0" applyFont="1" applyFill="1" applyAlignment="1">
      <alignment horizontal="center" vertical="center"/>
    </xf>
    <xf numFmtId="4" fontId="12" fillId="9" borderId="1" xfId="8" applyNumberFormat="1" applyFont="1" applyFill="1" applyBorder="1" applyAlignment="1">
      <alignment horizontal="center" vertical="center"/>
    </xf>
    <xf numFmtId="4" fontId="12" fillId="9" borderId="1" xfId="0" applyNumberFormat="1" applyFont="1" applyFill="1" applyBorder="1" applyAlignment="1">
      <alignment horizontal="right" vertical="center"/>
    </xf>
    <xf numFmtId="4" fontId="12" fillId="9" borderId="4" xfId="8" applyNumberFormat="1" applyFont="1" applyFill="1" applyBorder="1" applyAlignment="1">
      <alignment horizontal="center" vertical="center"/>
    </xf>
    <xf numFmtId="0" fontId="12" fillId="3" borderId="4" xfId="8" applyNumberFormat="1" applyFont="1" applyFill="1" applyBorder="1" applyAlignment="1">
      <alignment horizontal="center" vertical="center"/>
    </xf>
    <xf numFmtId="173" fontId="12" fillId="0" borderId="1" xfId="0" applyNumberFormat="1" applyFont="1" applyFill="1" applyBorder="1" applyAlignment="1">
      <alignment horizontal="right" vertical="center"/>
    </xf>
    <xf numFmtId="173" fontId="12" fillId="9" borderId="1" xfId="0" applyNumberFormat="1" applyFont="1" applyFill="1" applyBorder="1" applyAlignment="1">
      <alignment horizontal="right" vertical="center"/>
    </xf>
    <xf numFmtId="4" fontId="12" fillId="9" borderId="1" xfId="0" applyNumberFormat="1" applyFont="1" applyFill="1" applyBorder="1" applyAlignment="1">
      <alignment horizontal="center" vertical="center"/>
    </xf>
    <xf numFmtId="173" fontId="12" fillId="3" borderId="1" xfId="0" applyNumberFormat="1" applyFont="1" applyFill="1" applyBorder="1" applyAlignment="1">
      <alignment horizontal="right" vertical="center"/>
    </xf>
    <xf numFmtId="4" fontId="12" fillId="0" borderId="4" xfId="8" applyNumberFormat="1" applyFont="1" applyFill="1" applyBorder="1" applyAlignment="1">
      <alignment horizontal="center" vertical="center"/>
    </xf>
    <xf numFmtId="0" fontId="12" fillId="3" borderId="3" xfId="0" applyFont="1" applyFill="1" applyBorder="1" applyAlignment="1">
      <alignment horizontal="center" vertical="center"/>
    </xf>
    <xf numFmtId="173" fontId="12" fillId="3" borderId="1" xfId="0" applyNumberFormat="1" applyFont="1" applyFill="1" applyBorder="1" applyAlignment="1">
      <alignment horizontal="center" vertical="center"/>
    </xf>
    <xf numFmtId="4" fontId="12" fillId="3" borderId="1" xfId="8" applyNumberFormat="1" applyFont="1" applyFill="1" applyBorder="1" applyAlignment="1">
      <alignment horizontal="center" vertical="center"/>
    </xf>
    <xf numFmtId="186" fontId="12" fillId="3" borderId="1" xfId="0" applyNumberFormat="1" applyFont="1" applyFill="1" applyBorder="1" applyAlignment="1">
      <alignment horizontal="center" vertical="center"/>
    </xf>
    <xf numFmtId="0" fontId="12" fillId="3" borderId="1" xfId="0" applyFont="1" applyFill="1" applyBorder="1" applyAlignment="1">
      <alignment horizontal="right" vertical="center"/>
    </xf>
    <xf numFmtId="10" fontId="25" fillId="0" borderId="3" xfId="21" applyNumberFormat="1" applyFont="1" applyFill="1" applyBorder="1" applyAlignment="1">
      <alignment horizontal="center" vertical="center" wrapText="1"/>
    </xf>
    <xf numFmtId="174" fontId="12" fillId="3" borderId="1" xfId="21" applyNumberFormat="1" applyFont="1" applyFill="1" applyBorder="1" applyAlignment="1">
      <alignment horizontal="center" vertical="center"/>
    </xf>
    <xf numFmtId="0" fontId="12" fillId="0" borderId="1" xfId="0" applyFont="1" applyFill="1" applyBorder="1" applyAlignment="1">
      <alignment horizontal="right" vertical="center"/>
    </xf>
    <xf numFmtId="0" fontId="12" fillId="0" borderId="4" xfId="8" applyNumberFormat="1" applyFont="1" applyFill="1" applyBorder="1" applyAlignment="1">
      <alignment horizontal="center" vertical="center"/>
    </xf>
    <xf numFmtId="9" fontId="12" fillId="9" borderId="3" xfId="0" applyNumberFormat="1" applyFont="1" applyFill="1" applyBorder="1" applyAlignment="1">
      <alignment horizontal="center" vertical="center" wrapText="1"/>
    </xf>
    <xf numFmtId="10" fontId="12" fillId="9" borderId="3" xfId="0" applyNumberFormat="1" applyFont="1" applyFill="1" applyBorder="1" applyAlignment="1">
      <alignment horizontal="center" vertical="center" wrapText="1"/>
    </xf>
    <xf numFmtId="9" fontId="12" fillId="9" borderId="1" xfId="8" applyNumberFormat="1" applyFont="1" applyFill="1" applyBorder="1" applyAlignment="1">
      <alignment horizontal="center" vertical="center"/>
    </xf>
    <xf numFmtId="10" fontId="12" fillId="9" borderId="1" xfId="8" applyNumberFormat="1" applyFont="1" applyFill="1" applyBorder="1" applyAlignment="1">
      <alignment horizontal="center" vertical="center"/>
    </xf>
    <xf numFmtId="9" fontId="12" fillId="9" borderId="1" xfId="0" applyNumberFormat="1" applyFont="1" applyFill="1" applyBorder="1" applyAlignment="1">
      <alignment horizontal="center" vertical="center"/>
    </xf>
    <xf numFmtId="10" fontId="12" fillId="9" borderId="1" xfId="0" applyNumberFormat="1" applyFont="1" applyFill="1" applyBorder="1" applyAlignment="1">
      <alignment horizontal="center" vertical="center"/>
    </xf>
    <xf numFmtId="9" fontId="12" fillId="9" borderId="1" xfId="8" applyNumberFormat="1" applyFont="1" applyFill="1" applyBorder="1" applyAlignment="1">
      <alignment horizontal="center" vertical="center" wrapText="1"/>
    </xf>
    <xf numFmtId="10" fontId="12" fillId="9" borderId="1" xfId="8" applyNumberFormat="1" applyFont="1" applyFill="1" applyBorder="1" applyAlignment="1">
      <alignment horizontal="center" vertical="center" wrapText="1"/>
    </xf>
    <xf numFmtId="9" fontId="12" fillId="9" borderId="4" xfId="8" applyNumberFormat="1" applyFont="1" applyFill="1" applyBorder="1" applyAlignment="1">
      <alignment horizontal="center" vertical="center"/>
    </xf>
    <xf numFmtId="10" fontId="12" fillId="9" borderId="4" xfId="8" applyNumberFormat="1" applyFont="1" applyFill="1" applyBorder="1" applyAlignment="1">
      <alignment horizontal="center" vertical="center"/>
    </xf>
    <xf numFmtId="0" fontId="3" fillId="0" borderId="0" xfId="0" applyFont="1" applyFill="1"/>
    <xf numFmtId="177" fontId="13" fillId="3" borderId="1" xfId="0" applyNumberFormat="1" applyFont="1" applyFill="1" applyBorder="1" applyAlignment="1">
      <alignment horizontal="center"/>
    </xf>
    <xf numFmtId="177" fontId="13" fillId="3" borderId="4" xfId="0" applyNumberFormat="1" applyFont="1" applyFill="1" applyBorder="1" applyAlignment="1">
      <alignment horizontal="center"/>
    </xf>
    <xf numFmtId="0" fontId="30" fillId="0" borderId="0" xfId="0" applyFont="1" applyFill="1"/>
    <xf numFmtId="0" fontId="29" fillId="0" borderId="0" xfId="0" applyFont="1" applyFill="1" applyAlignment="1">
      <alignment horizontal="center"/>
    </xf>
    <xf numFmtId="0" fontId="5" fillId="5" borderId="2" xfId="0" applyFont="1" applyFill="1" applyBorder="1" applyAlignment="1">
      <alignment horizontal="center" vertical="center" wrapText="1"/>
    </xf>
    <xf numFmtId="179" fontId="13" fillId="3" borderId="5" xfId="8" applyNumberFormat="1" applyFont="1" applyFill="1" applyBorder="1" applyAlignment="1">
      <alignment horizontal="center" vertical="center"/>
    </xf>
    <xf numFmtId="3" fontId="12" fillId="9" borderId="1"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9" fontId="12" fillId="0" borderId="1" xfId="21" applyFont="1" applyFill="1" applyBorder="1" applyAlignment="1">
      <alignment horizontal="right" vertical="center" wrapText="1"/>
    </xf>
    <xf numFmtId="10" fontId="12" fillId="0" borderId="1" xfId="21" applyNumberFormat="1" applyFont="1" applyFill="1" applyBorder="1" applyAlignment="1">
      <alignment horizontal="right" vertical="center" wrapText="1"/>
    </xf>
    <xf numFmtId="185" fontId="12" fillId="0" borderId="1" xfId="0" applyNumberFormat="1" applyFont="1" applyFill="1" applyBorder="1" applyAlignment="1">
      <alignment horizontal="center"/>
    </xf>
    <xf numFmtId="9" fontId="12" fillId="9" borderId="1" xfId="21" applyFont="1" applyFill="1" applyBorder="1" applyAlignment="1">
      <alignment horizontal="right" vertical="center" wrapText="1"/>
    </xf>
    <xf numFmtId="10" fontId="12" fillId="9" borderId="1" xfId="21" applyNumberFormat="1" applyFont="1" applyFill="1" applyBorder="1" applyAlignment="1">
      <alignment horizontal="right" vertical="center" wrapText="1"/>
    </xf>
    <xf numFmtId="0" fontId="12" fillId="0" borderId="1" xfId="0" applyFont="1" applyFill="1" applyBorder="1" applyAlignment="1">
      <alignment horizontal="center"/>
    </xf>
    <xf numFmtId="1" fontId="12" fillId="0" borderId="1" xfId="21" applyNumberFormat="1" applyFont="1" applyFill="1" applyBorder="1" applyAlignment="1">
      <alignment horizontal="center" vertical="center" wrapText="1"/>
    </xf>
    <xf numFmtId="0" fontId="12" fillId="9" borderId="1" xfId="0" applyFont="1" applyFill="1" applyBorder="1" applyAlignment="1">
      <alignment horizontal="center"/>
    </xf>
    <xf numFmtId="1" fontId="12" fillId="0" borderId="1" xfId="21" applyNumberFormat="1" applyFont="1" applyFill="1" applyBorder="1" applyAlignment="1">
      <alignment horizontal="center" vertical="center"/>
    </xf>
    <xf numFmtId="39" fontId="25"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xf>
    <xf numFmtId="10" fontId="12" fillId="10" borderId="1" xfId="21" applyNumberFormat="1" applyFont="1" applyFill="1" applyBorder="1" applyAlignment="1">
      <alignment horizontal="right" vertical="center" wrapText="1"/>
    </xf>
    <xf numFmtId="185" fontId="12" fillId="3" borderId="1" xfId="0" applyNumberFormat="1" applyFont="1" applyFill="1" applyBorder="1" applyAlignment="1">
      <alignment horizontal="center"/>
    </xf>
    <xf numFmtId="4" fontId="12" fillId="0" borderId="3" xfId="8" applyNumberFormat="1" applyFont="1" applyFill="1" applyBorder="1" applyAlignment="1">
      <alignment horizontal="center" vertical="center" wrapText="1"/>
    </xf>
    <xf numFmtId="10" fontId="12" fillId="10" borderId="3" xfId="21" applyNumberFormat="1" applyFont="1" applyFill="1" applyBorder="1" applyAlignment="1">
      <alignment horizontal="right" vertical="center" wrapText="1"/>
    </xf>
    <xf numFmtId="185" fontId="12" fillId="3" borderId="4" xfId="0" applyNumberFormat="1" applyFont="1" applyFill="1" applyBorder="1" applyAlignment="1">
      <alignment horizontal="center"/>
    </xf>
    <xf numFmtId="10" fontId="12" fillId="10" borderId="4" xfId="21" applyNumberFormat="1" applyFont="1" applyFill="1" applyBorder="1" applyAlignment="1">
      <alignment horizontal="right" vertical="center" wrapText="1"/>
    </xf>
    <xf numFmtId="9" fontId="12" fillId="0" borderId="3" xfId="21" applyFont="1" applyFill="1" applyBorder="1" applyAlignment="1">
      <alignment horizontal="right" vertical="center" wrapText="1"/>
    </xf>
    <xf numFmtId="10" fontId="12" fillId="0" borderId="3" xfId="21" applyNumberFormat="1" applyFont="1" applyFill="1" applyBorder="1" applyAlignment="1">
      <alignment horizontal="right" vertical="center" wrapText="1"/>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10" fontId="12" fillId="0" borderId="3" xfId="0" applyNumberFormat="1" applyFont="1" applyFill="1" applyBorder="1" applyAlignment="1">
      <alignment horizontal="center" vertical="center" wrapText="1"/>
    </xf>
    <xf numFmtId="3" fontId="12" fillId="0" borderId="3" xfId="8" applyNumberFormat="1" applyFont="1" applyFill="1" applyBorder="1" applyAlignment="1">
      <alignment horizontal="center" vertical="center" wrapText="1"/>
    </xf>
    <xf numFmtId="177" fontId="13" fillId="3" borderId="3" xfId="0" applyNumberFormat="1" applyFont="1" applyFill="1" applyBorder="1" applyAlignment="1">
      <alignment horizontal="center"/>
    </xf>
    <xf numFmtId="9" fontId="13" fillId="0" borderId="23" xfId="21" applyFont="1" applyFill="1" applyBorder="1" applyAlignment="1">
      <alignment horizontal="center"/>
    </xf>
    <xf numFmtId="177" fontId="13" fillId="3" borderId="17" xfId="0" applyNumberFormat="1" applyFont="1" applyFill="1" applyBorder="1" applyAlignment="1">
      <alignment horizontal="center"/>
    </xf>
    <xf numFmtId="0" fontId="11" fillId="5" borderId="2" xfId="14" applyFont="1" applyFill="1" applyBorder="1" applyAlignment="1">
      <alignment horizontal="center" vertical="center" textRotation="90" wrapText="1"/>
    </xf>
    <xf numFmtId="10" fontId="4" fillId="5" borderId="2" xfId="14" applyNumberFormat="1" applyFont="1" applyFill="1" applyBorder="1" applyAlignment="1">
      <alignment horizontal="center" vertical="center" wrapText="1"/>
    </xf>
    <xf numFmtId="0" fontId="2" fillId="5" borderId="2" xfId="14" applyFont="1" applyFill="1" applyBorder="1" applyAlignment="1">
      <alignment horizontal="center" vertical="center" wrapText="1"/>
    </xf>
    <xf numFmtId="0" fontId="4" fillId="0" borderId="0" xfId="14" applyFont="1" applyBorder="1" applyAlignment="1">
      <alignment vertical="center"/>
    </xf>
    <xf numFmtId="0" fontId="4" fillId="2" borderId="0" xfId="14" applyFont="1" applyFill="1" applyBorder="1" applyAlignment="1">
      <alignment vertical="center"/>
    </xf>
    <xf numFmtId="0" fontId="4" fillId="2" borderId="0" xfId="14" applyFont="1" applyFill="1" applyAlignment="1">
      <alignment vertical="center"/>
    </xf>
    <xf numFmtId="0" fontId="4" fillId="2" borderId="0" xfId="14" applyFont="1" applyFill="1" applyAlignment="1">
      <alignment horizontal="left" vertical="center"/>
    </xf>
    <xf numFmtId="10" fontId="4" fillId="2" borderId="0" xfId="14" applyNumberFormat="1" applyFont="1" applyFill="1" applyAlignment="1">
      <alignment vertical="center"/>
    </xf>
    <xf numFmtId="0" fontId="4" fillId="0" borderId="0" xfId="14" applyFont="1" applyAlignment="1">
      <alignment vertical="center"/>
    </xf>
    <xf numFmtId="0" fontId="4" fillId="3" borderId="0" xfId="14" applyFont="1" applyFill="1" applyAlignment="1">
      <alignment vertical="center"/>
    </xf>
    <xf numFmtId="10" fontId="4" fillId="0" borderId="0" xfId="14" applyNumberFormat="1" applyFont="1" applyAlignment="1">
      <alignment vertical="center"/>
    </xf>
    <xf numFmtId="0" fontId="4" fillId="0" borderId="0" xfId="14" applyFont="1" applyAlignment="1">
      <alignment horizontal="left" vertical="center"/>
    </xf>
    <xf numFmtId="0" fontId="5" fillId="3" borderId="0" xfId="0" applyFont="1" applyFill="1" applyBorder="1"/>
    <xf numFmtId="0" fontId="5" fillId="3" borderId="24" xfId="0" applyFont="1" applyFill="1" applyBorder="1"/>
    <xf numFmtId="0" fontId="5" fillId="0" borderId="0" xfId="0" applyFont="1"/>
    <xf numFmtId="0" fontId="5" fillId="3" borderId="0" xfId="0" applyFont="1" applyFill="1"/>
    <xf numFmtId="0" fontId="34" fillId="7" borderId="1" xfId="0" applyFont="1" applyFill="1" applyBorder="1" applyAlignment="1">
      <alignment horizontal="center" vertical="center"/>
    </xf>
    <xf numFmtId="0" fontId="35" fillId="0" borderId="1" xfId="0" applyFont="1" applyFill="1" applyBorder="1" applyAlignment="1">
      <alignment horizontal="center" vertical="center"/>
    </xf>
    <xf numFmtId="190" fontId="5" fillId="0" borderId="0" xfId="0" applyNumberFormat="1" applyFont="1" applyFill="1" applyAlignment="1">
      <alignment horizontal="center"/>
    </xf>
    <xf numFmtId="41" fontId="29" fillId="0" borderId="0" xfId="310" applyFont="1" applyFill="1"/>
    <xf numFmtId="10" fontId="29" fillId="3" borderId="0" xfId="309" applyNumberFormat="1" applyFont="1" applyFill="1"/>
    <xf numFmtId="190" fontId="29" fillId="0" borderId="0" xfId="0" applyNumberFormat="1" applyFont="1" applyFill="1"/>
    <xf numFmtId="1" fontId="12" fillId="3" borderId="3" xfId="21" applyNumberFormat="1" applyFont="1" applyFill="1" applyBorder="1" applyAlignment="1">
      <alignment horizontal="center" vertical="center" wrapText="1"/>
    </xf>
    <xf numFmtId="192" fontId="5" fillId="0" borderId="0" xfId="0" applyNumberFormat="1" applyFont="1" applyFill="1" applyAlignment="1">
      <alignment horizontal="center"/>
    </xf>
    <xf numFmtId="192" fontId="29" fillId="0" borderId="0" xfId="310" applyNumberFormat="1" applyFont="1" applyFill="1"/>
    <xf numFmtId="173" fontId="5" fillId="0" borderId="0" xfId="0" applyNumberFormat="1" applyFont="1" applyFill="1" applyAlignment="1">
      <alignment horizontal="center"/>
    </xf>
    <xf numFmtId="3" fontId="12" fillId="11" borderId="1" xfId="14"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90" fontId="12" fillId="0" borderId="1" xfId="0" applyNumberFormat="1" applyFont="1" applyFill="1" applyBorder="1" applyAlignment="1">
      <alignment horizontal="right" vertical="center"/>
    </xf>
    <xf numFmtId="168" fontId="12" fillId="0" borderId="1" xfId="312" applyFont="1" applyFill="1" applyBorder="1" applyAlignment="1">
      <alignment horizontal="center" vertical="center"/>
    </xf>
    <xf numFmtId="3" fontId="25" fillId="0" borderId="1" xfId="8" applyNumberFormat="1" applyFont="1" applyFill="1" applyBorder="1" applyAlignment="1">
      <alignment horizontal="center" vertical="center" wrapText="1"/>
    </xf>
    <xf numFmtId="2" fontId="25" fillId="0" borderId="1" xfId="8" applyNumberFormat="1" applyFont="1" applyFill="1" applyBorder="1" applyAlignment="1">
      <alignment horizontal="center" vertical="center" wrapText="1"/>
    </xf>
    <xf numFmtId="0" fontId="12" fillId="0" borderId="1" xfId="24" applyNumberFormat="1" applyFont="1" applyFill="1" applyBorder="1" applyAlignment="1">
      <alignment horizontal="center" vertical="center"/>
    </xf>
    <xf numFmtId="173" fontId="12" fillId="0" borderId="1" xfId="24" applyNumberFormat="1" applyFont="1" applyFill="1" applyBorder="1" applyAlignment="1">
      <alignment horizontal="center" vertical="center"/>
    </xf>
    <xf numFmtId="39" fontId="12" fillId="0" borderId="1" xfId="0" applyNumberFormat="1" applyFont="1" applyFill="1" applyBorder="1" applyAlignment="1">
      <alignment horizontal="center"/>
    </xf>
    <xf numFmtId="186" fontId="12" fillId="0" borderId="3" xfId="0" applyNumberFormat="1" applyFont="1" applyFill="1" applyBorder="1" applyAlignment="1">
      <alignment horizontal="center" vertical="center" wrapText="1"/>
    </xf>
    <xf numFmtId="1" fontId="25" fillId="0" borderId="3" xfId="21" applyNumberFormat="1" applyFont="1" applyFill="1" applyBorder="1" applyAlignment="1">
      <alignment horizontal="center" vertical="center" wrapText="1"/>
    </xf>
    <xf numFmtId="39" fontId="12" fillId="0" borderId="1" xfId="24" applyNumberFormat="1" applyFont="1" applyFill="1" applyBorder="1" applyAlignment="1">
      <alignment horizontal="center" vertical="center"/>
    </xf>
    <xf numFmtId="186" fontId="12" fillId="0" borderId="1" xfId="0" applyNumberFormat="1" applyFont="1" applyFill="1" applyBorder="1" applyAlignment="1">
      <alignment horizontal="center" vertical="center" wrapText="1"/>
    </xf>
    <xf numFmtId="1" fontId="25" fillId="0" borderId="1" xfId="21" applyNumberFormat="1" applyFont="1" applyFill="1" applyBorder="1" applyAlignment="1">
      <alignment horizontal="center" vertical="center" wrapText="1"/>
    </xf>
    <xf numFmtId="39" fontId="12" fillId="0" borderId="4" xfId="8" applyNumberFormat="1" applyFont="1" applyFill="1" applyBorder="1" applyAlignment="1">
      <alignment horizontal="center" vertical="center"/>
    </xf>
    <xf numFmtId="0" fontId="5" fillId="0" borderId="56" xfId="0" applyFont="1" applyFill="1" applyBorder="1" applyAlignment="1">
      <alignment horizontal="center" vertical="center" wrapText="1"/>
    </xf>
    <xf numFmtId="2" fontId="5" fillId="0" borderId="56" xfId="0" applyNumberFormat="1" applyFont="1" applyFill="1" applyBorder="1" applyAlignment="1">
      <alignment horizontal="center" vertical="center" wrapText="1"/>
    </xf>
    <xf numFmtId="0" fontId="37" fillId="0" borderId="1" xfId="0" applyFont="1" applyFill="1" applyBorder="1" applyAlignment="1">
      <alignment horizontal="justify" wrapText="1"/>
    </xf>
    <xf numFmtId="0" fontId="37" fillId="0" borderId="57" xfId="0" applyFont="1" applyFill="1" applyBorder="1" applyAlignment="1">
      <alignment horizontal="justify" vertical="center" wrapText="1"/>
    </xf>
    <xf numFmtId="0" fontId="37" fillId="0" borderId="1" xfId="0" applyFont="1" applyFill="1" applyBorder="1" applyAlignment="1">
      <alignment horizontal="justify" vertical="top" wrapText="1"/>
    </xf>
    <xf numFmtId="0" fontId="5" fillId="0" borderId="57" xfId="0" applyFont="1" applyFill="1" applyBorder="1" applyAlignment="1">
      <alignment horizontal="center" vertical="center" wrapText="1"/>
    </xf>
    <xf numFmtId="9" fontId="5" fillId="0" borderId="58" xfId="0" applyNumberFormat="1" applyFont="1" applyFill="1" applyBorder="1" applyAlignment="1">
      <alignment horizontal="center" vertical="center" wrapText="1"/>
    </xf>
    <xf numFmtId="174" fontId="5" fillId="0" borderId="1" xfId="21" applyNumberFormat="1" applyFont="1" applyFill="1" applyBorder="1" applyAlignment="1">
      <alignment horizontal="center" vertical="center"/>
    </xf>
    <xf numFmtId="0" fontId="37" fillId="0" borderId="57" xfId="0" applyFont="1" applyFill="1" applyBorder="1" applyAlignment="1">
      <alignment horizontal="justify" vertical="top" wrapText="1"/>
    </xf>
    <xf numFmtId="0" fontId="5" fillId="0" borderId="5"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1" xfId="0" applyFont="1" applyFill="1" applyBorder="1" applyAlignment="1">
      <alignment vertical="center" wrapText="1"/>
    </xf>
    <xf numFmtId="2" fontId="5" fillId="0" borderId="1" xfId="4" applyNumberFormat="1" applyFont="1" applyFill="1" applyBorder="1" applyAlignment="1">
      <alignment horizontal="left" vertical="center"/>
    </xf>
    <xf numFmtId="0" fontId="5" fillId="0" borderId="59"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84" fontId="5" fillId="0" borderId="1" xfId="310" applyNumberFormat="1" applyFont="1" applyFill="1" applyBorder="1" applyAlignment="1">
      <alignment vertical="center"/>
    </xf>
    <xf numFmtId="0" fontId="5" fillId="9" borderId="58" xfId="0" applyFont="1" applyFill="1" applyBorder="1" applyAlignment="1">
      <alignment horizontal="center" vertical="center" wrapText="1"/>
    </xf>
    <xf numFmtId="0" fontId="23" fillId="9" borderId="58" xfId="0" applyFont="1" applyFill="1" applyBorder="1" applyAlignment="1">
      <alignment horizontal="center" vertical="center" wrapText="1"/>
    </xf>
    <xf numFmtId="177" fontId="5" fillId="9" borderId="1" xfId="4" applyNumberFormat="1" applyFont="1" applyFill="1" applyBorder="1" applyAlignment="1">
      <alignment horizontal="center" vertical="center"/>
    </xf>
    <xf numFmtId="177" fontId="5" fillId="9" borderId="5" xfId="4" applyNumberFormat="1" applyFont="1" applyFill="1" applyBorder="1" applyAlignment="1">
      <alignment horizontal="center" vertical="center"/>
    </xf>
    <xf numFmtId="2" fontId="5" fillId="9" borderId="56" xfId="0" applyNumberFormat="1" applyFont="1" applyFill="1" applyBorder="1" applyAlignment="1">
      <alignment horizontal="center" vertical="center" wrapText="1"/>
    </xf>
    <xf numFmtId="0" fontId="5" fillId="0" borderId="1" xfId="0" applyFont="1" applyFill="1" applyBorder="1" applyAlignment="1">
      <alignment horizontal="justify" vertical="top" wrapText="1"/>
    </xf>
    <xf numFmtId="177" fontId="5" fillId="9" borderId="5" xfId="4" applyNumberFormat="1" applyFont="1" applyFill="1" applyBorder="1" applyAlignment="1">
      <alignment vertical="center"/>
    </xf>
    <xf numFmtId="0" fontId="5" fillId="9" borderId="55" xfId="0" applyFont="1" applyFill="1" applyBorder="1" applyAlignment="1">
      <alignment horizontal="center" vertical="center" wrapText="1"/>
    </xf>
    <xf numFmtId="0" fontId="5" fillId="9" borderId="5" xfId="0" applyFont="1" applyFill="1" applyBorder="1" applyAlignment="1">
      <alignment horizontal="center" vertical="center" wrapText="1"/>
    </xf>
    <xf numFmtId="1" fontId="25" fillId="0" borderId="1" xfId="8" applyNumberFormat="1" applyFont="1" applyFill="1" applyBorder="1" applyAlignment="1">
      <alignment horizontal="center" vertical="center" wrapText="1"/>
    </xf>
    <xf numFmtId="180" fontId="12" fillId="0" borderId="3" xfId="0" applyNumberFormat="1" applyFont="1" applyFill="1" applyBorder="1" applyAlignment="1">
      <alignment horizontal="center" vertical="center" wrapText="1"/>
    </xf>
    <xf numFmtId="39" fontId="12" fillId="0" borderId="1" xfId="8" applyNumberFormat="1" applyFont="1" applyFill="1" applyBorder="1" applyAlignment="1">
      <alignment horizontal="center" vertical="center" wrapText="1"/>
    </xf>
    <xf numFmtId="181" fontId="12" fillId="0" borderId="3" xfId="0" applyNumberFormat="1" applyFont="1" applyFill="1" applyBorder="1" applyAlignment="1">
      <alignment horizontal="center" vertical="center"/>
    </xf>
    <xf numFmtId="3" fontId="12" fillId="0" borderId="1" xfId="14" applyNumberFormat="1" applyFont="1" applyFill="1" applyBorder="1" applyAlignment="1">
      <alignment horizontal="center" vertical="center" wrapText="1"/>
    </xf>
    <xf numFmtId="39" fontId="12" fillId="0" borderId="4" xfId="0" applyNumberFormat="1" applyFont="1" applyFill="1" applyBorder="1" applyAlignment="1">
      <alignment horizontal="center" vertical="center"/>
    </xf>
    <xf numFmtId="37" fontId="12" fillId="0" borderId="2" xfId="8" applyNumberFormat="1" applyFont="1" applyFill="1" applyBorder="1" applyAlignment="1">
      <alignment horizontal="center" vertical="center"/>
    </xf>
    <xf numFmtId="39" fontId="12" fillId="0" borderId="5" xfId="0" applyNumberFormat="1" applyFont="1" applyFill="1" applyBorder="1" applyAlignment="1">
      <alignment horizontal="center" vertical="center" wrapText="1"/>
    </xf>
    <xf numFmtId="3" fontId="12" fillId="9" borderId="1" xfId="14" applyNumberFormat="1" applyFont="1" applyFill="1" applyBorder="1" applyAlignment="1">
      <alignment horizontal="center" vertical="center" wrapText="1"/>
    </xf>
    <xf numFmtId="10" fontId="12" fillId="3" borderId="3" xfId="309" applyNumberFormat="1" applyFont="1" applyFill="1" applyBorder="1" applyAlignment="1">
      <alignment horizontal="center" vertical="center" wrapText="1"/>
    </xf>
    <xf numFmtId="10" fontId="12" fillId="3" borderId="1" xfId="309" applyNumberFormat="1" applyFont="1" applyFill="1" applyBorder="1" applyAlignment="1">
      <alignment horizontal="center" vertical="center"/>
    </xf>
    <xf numFmtId="10" fontId="12" fillId="3" borderId="1" xfId="309" applyNumberFormat="1" applyFont="1" applyFill="1" applyBorder="1" applyAlignment="1">
      <alignment horizontal="center" vertical="center" wrapText="1"/>
    </xf>
    <xf numFmtId="174" fontId="12" fillId="0" borderId="3" xfId="21" applyNumberFormat="1" applyFont="1" applyFill="1" applyBorder="1" applyAlignment="1">
      <alignment horizontal="center" vertical="center" wrapText="1"/>
    </xf>
    <xf numFmtId="174" fontId="12" fillId="0" borderId="1" xfId="21" applyNumberFormat="1" applyFont="1" applyFill="1" applyBorder="1" applyAlignment="1">
      <alignment horizontal="center" vertical="center" wrapText="1"/>
    </xf>
    <xf numFmtId="0" fontId="25" fillId="9" borderId="1" xfId="0" applyFont="1" applyFill="1" applyBorder="1" applyAlignment="1">
      <alignment horizontal="center" vertical="center"/>
    </xf>
    <xf numFmtId="2" fontId="12" fillId="0" borderId="3" xfId="4" applyNumberFormat="1" applyFont="1" applyFill="1" applyBorder="1" applyAlignment="1">
      <alignment horizontal="center" vertical="center" wrapText="1"/>
    </xf>
    <xf numFmtId="180" fontId="12" fillId="0" borderId="3" xfId="8" applyNumberFormat="1" applyFont="1" applyFill="1" applyBorder="1" applyAlignment="1">
      <alignment horizontal="center" vertical="center" wrapText="1"/>
    </xf>
    <xf numFmtId="37" fontId="12" fillId="0" borderId="3" xfId="0" applyNumberFormat="1" applyFont="1" applyFill="1" applyBorder="1" applyAlignment="1">
      <alignment horizontal="center" vertical="center"/>
    </xf>
    <xf numFmtId="39" fontId="12" fillId="0" borderId="2" xfId="0" applyNumberFormat="1" applyFont="1" applyFill="1" applyBorder="1" applyAlignment="1">
      <alignment horizontal="center" vertical="center"/>
    </xf>
    <xf numFmtId="179" fontId="13" fillId="0" borderId="5" xfId="8" applyNumberFormat="1" applyFont="1" applyFill="1" applyBorder="1" applyAlignment="1">
      <alignment horizontal="center" vertical="center"/>
    </xf>
    <xf numFmtId="191" fontId="13" fillId="0" borderId="1" xfId="8" applyNumberFormat="1" applyFont="1" applyFill="1" applyBorder="1" applyAlignment="1">
      <alignment horizontal="center" vertical="center"/>
    </xf>
    <xf numFmtId="179" fontId="13" fillId="0" borderId="4" xfId="8" applyNumberFormat="1" applyFont="1" applyFill="1" applyBorder="1" applyAlignment="1">
      <alignment horizontal="center" vertical="center"/>
    </xf>
    <xf numFmtId="179" fontId="13" fillId="0" borderId="1" xfId="8" applyNumberFormat="1" applyFont="1" applyFill="1" applyBorder="1" applyAlignment="1">
      <alignment horizontal="center" vertical="center"/>
    </xf>
    <xf numFmtId="10" fontId="36" fillId="0" borderId="3" xfId="14" applyNumberFormat="1" applyFont="1" applyFill="1" applyBorder="1" applyAlignment="1">
      <alignment horizontal="center" vertical="center" wrapText="1"/>
    </xf>
    <xf numFmtId="10" fontId="13" fillId="0" borderId="1" xfId="14" applyNumberFormat="1" applyFont="1" applyFill="1" applyBorder="1" applyAlignment="1">
      <alignment horizontal="center" vertical="center" wrapText="1"/>
    </xf>
    <xf numFmtId="10" fontId="36" fillId="0" borderId="1" xfId="14" applyNumberFormat="1" applyFont="1" applyFill="1" applyBorder="1" applyAlignment="1">
      <alignment horizontal="center" vertical="center" wrapText="1"/>
    </xf>
    <xf numFmtId="10" fontId="13" fillId="0" borderId="1" xfId="14" applyNumberFormat="1" applyFont="1" applyFill="1" applyBorder="1" applyAlignment="1" applyProtection="1">
      <alignment horizontal="center" vertical="center" wrapText="1"/>
    </xf>
    <xf numFmtId="10" fontId="36" fillId="0" borderId="5" xfId="14" applyNumberFormat="1" applyFont="1" applyFill="1" applyBorder="1" applyAlignment="1">
      <alignment horizontal="center" vertical="center" wrapText="1"/>
    </xf>
    <xf numFmtId="10" fontId="9" fillId="0" borderId="1" xfId="14" applyNumberFormat="1" applyFont="1" applyFill="1" applyBorder="1" applyAlignment="1">
      <alignment horizontal="center" vertical="center" wrapText="1"/>
    </xf>
    <xf numFmtId="10" fontId="13" fillId="0" borderId="4" xfId="14" applyNumberFormat="1" applyFont="1" applyFill="1" applyBorder="1" applyAlignment="1">
      <alignment horizontal="center" vertical="center" wrapText="1"/>
    </xf>
    <xf numFmtId="10" fontId="13" fillId="0" borderId="4" xfId="14" applyNumberFormat="1" applyFont="1" applyFill="1" applyBorder="1" applyAlignment="1" applyProtection="1">
      <alignment horizontal="center" vertical="center" wrapText="1"/>
    </xf>
    <xf numFmtId="10" fontId="13" fillId="0" borderId="3" xfId="14" applyNumberFormat="1" applyFont="1" applyFill="1" applyBorder="1" applyAlignment="1">
      <alignment horizontal="center" vertical="center" wrapText="1"/>
    </xf>
    <xf numFmtId="0" fontId="0" fillId="0" borderId="0" xfId="0"/>
    <xf numFmtId="0" fontId="41" fillId="3" borderId="0" xfId="14" applyFont="1" applyFill="1" applyBorder="1" applyProtection="1">
      <protection locked="0"/>
    </xf>
    <xf numFmtId="0" fontId="42" fillId="3" borderId="0" xfId="14" applyFont="1" applyFill="1" applyBorder="1" applyAlignment="1" applyProtection="1">
      <alignment horizontal="center"/>
      <protection locked="0"/>
    </xf>
    <xf numFmtId="0" fontId="43" fillId="3" borderId="0" xfId="14" applyFont="1" applyFill="1" applyBorder="1" applyProtection="1">
      <protection locked="0"/>
    </xf>
    <xf numFmtId="174" fontId="15" fillId="5" borderId="3" xfId="0" applyNumberFormat="1" applyFont="1" applyFill="1" applyBorder="1" applyAlignment="1">
      <alignment vertical="center"/>
    </xf>
    <xf numFmtId="174" fontId="15" fillId="6" borderId="1" xfId="0" applyNumberFormat="1" applyFont="1" applyFill="1" applyBorder="1" applyAlignment="1">
      <alignment vertical="center"/>
    </xf>
    <xf numFmtId="0" fontId="11" fillId="5" borderId="4" xfId="17" applyFont="1" applyFill="1" applyBorder="1" applyAlignment="1">
      <alignment horizontal="center" vertical="center"/>
    </xf>
    <xf numFmtId="0" fontId="11" fillId="5" borderId="34" xfId="17" applyFont="1" applyFill="1" applyBorder="1" applyAlignment="1">
      <alignment horizontal="center" vertical="center" wrapText="1"/>
    </xf>
    <xf numFmtId="0" fontId="11" fillId="5" borderId="12" xfId="17" applyFont="1" applyFill="1" applyBorder="1" applyAlignment="1">
      <alignment horizontal="center" vertical="center" wrapText="1"/>
    </xf>
    <xf numFmtId="4" fontId="13" fillId="0" borderId="1" xfId="0" applyNumberFormat="1" applyFont="1" applyFill="1" applyBorder="1" applyAlignment="1">
      <alignment horizontal="center" vertical="center"/>
    </xf>
    <xf numFmtId="174" fontId="15" fillId="5" borderId="1" xfId="0" applyNumberFormat="1" applyFont="1" applyFill="1" applyBorder="1" applyAlignment="1">
      <alignment vertical="center"/>
    </xf>
    <xf numFmtId="3" fontId="13" fillId="0" borderId="1" xfId="0" applyNumberFormat="1" applyFont="1" applyFill="1" applyBorder="1" applyAlignment="1">
      <alignment horizontal="center" vertical="center" wrapText="1"/>
    </xf>
    <xf numFmtId="174" fontId="44" fillId="5" borderId="1" xfId="0" applyNumberFormat="1" applyFont="1" applyFill="1" applyBorder="1" applyAlignment="1">
      <alignment vertical="center"/>
    </xf>
    <xf numFmtId="4" fontId="13" fillId="0" borderId="1" xfId="0" applyNumberFormat="1" applyFont="1" applyFill="1" applyBorder="1" applyAlignment="1">
      <alignment horizontal="center" vertical="center" wrapText="1"/>
    </xf>
    <xf numFmtId="174" fontId="44" fillId="6" borderId="4" xfId="0" applyNumberFormat="1" applyFont="1" applyFill="1" applyBorder="1" applyAlignment="1">
      <alignment vertical="center" wrapText="1"/>
    </xf>
    <xf numFmtId="0" fontId="11" fillId="5" borderId="4" xfId="17" applyFont="1" applyFill="1" applyBorder="1" applyAlignment="1">
      <alignment horizontal="center" vertical="center" wrapText="1"/>
    </xf>
    <xf numFmtId="3" fontId="13" fillId="0" borderId="1" xfId="139" applyNumberFormat="1" applyFont="1" applyFill="1" applyBorder="1" applyAlignment="1">
      <alignment horizontal="center" vertical="center"/>
    </xf>
    <xf numFmtId="3" fontId="13" fillId="0" borderId="1" xfId="4" applyNumberFormat="1" applyFont="1" applyFill="1" applyBorder="1" applyAlignment="1">
      <alignment horizontal="center" vertical="center" wrapText="1"/>
    </xf>
    <xf numFmtId="3" fontId="13" fillId="0" borderId="1" xfId="311" applyNumberFormat="1" applyFont="1" applyFill="1" applyBorder="1" applyAlignment="1">
      <alignment horizontal="center" vertical="center"/>
    </xf>
    <xf numFmtId="4" fontId="13" fillId="0" borderId="5" xfId="8" applyNumberFormat="1" applyFont="1" applyFill="1" applyBorder="1" applyAlignment="1">
      <alignment horizontal="center" vertical="center" wrapText="1"/>
    </xf>
    <xf numFmtId="4" fontId="13" fillId="0" borderId="5" xfId="311" applyNumberFormat="1" applyFont="1" applyFill="1" applyBorder="1" applyAlignment="1">
      <alignment horizontal="center" vertical="center"/>
    </xf>
    <xf numFmtId="3" fontId="13" fillId="0" borderId="1" xfId="148" applyNumberFormat="1" applyFont="1" applyFill="1" applyBorder="1" applyAlignment="1">
      <alignment horizontal="center" vertical="center"/>
    </xf>
    <xf numFmtId="3" fontId="13" fillId="0" borderId="1" xfId="8" applyNumberFormat="1" applyFont="1" applyFill="1" applyBorder="1" applyAlignment="1">
      <alignment horizontal="center" vertical="center"/>
    </xf>
    <xf numFmtId="3" fontId="13" fillId="0" borderId="4" xfId="311" applyNumberFormat="1" applyFont="1" applyFill="1" applyBorder="1" applyAlignment="1">
      <alignment horizontal="center" vertical="center"/>
    </xf>
    <xf numFmtId="3" fontId="13" fillId="0" borderId="4" xfId="8" applyNumberFormat="1" applyFont="1" applyFill="1" applyBorder="1" applyAlignment="1">
      <alignment horizontal="center" vertical="center"/>
    </xf>
    <xf numFmtId="0" fontId="13" fillId="0" borderId="5" xfId="311" applyFont="1" applyFill="1" applyBorder="1" applyAlignment="1"/>
    <xf numFmtId="3" fontId="13" fillId="0" borderId="1" xfId="14" applyNumberFormat="1" applyFont="1" applyFill="1" applyBorder="1" applyAlignment="1">
      <alignment horizontal="center" vertical="center" wrapText="1"/>
    </xf>
    <xf numFmtId="3" fontId="13" fillId="0" borderId="5" xfId="311" applyNumberFormat="1" applyFont="1" applyFill="1" applyBorder="1" applyAlignment="1">
      <alignment horizontal="center" vertical="center"/>
    </xf>
    <xf numFmtId="0" fontId="13" fillId="0" borderId="1" xfId="311" applyFont="1" applyFill="1" applyBorder="1" applyAlignment="1"/>
    <xf numFmtId="0" fontId="13" fillId="0" borderId="4" xfId="311" applyFont="1" applyFill="1" applyBorder="1" applyAlignment="1"/>
    <xf numFmtId="3" fontId="13" fillId="0" borderId="3" xfId="311" applyNumberFormat="1" applyFont="1" applyFill="1" applyBorder="1" applyAlignment="1">
      <alignment horizontal="center" vertical="center"/>
    </xf>
    <xf numFmtId="0" fontId="13" fillId="0" borderId="3" xfId="311" applyFont="1" applyFill="1" applyBorder="1" applyAlignment="1"/>
    <xf numFmtId="4" fontId="13" fillId="0" borderId="1" xfId="311" applyNumberFormat="1" applyFont="1" applyFill="1" applyBorder="1" applyAlignment="1">
      <alignment horizontal="center" vertical="center"/>
    </xf>
    <xf numFmtId="4" fontId="13" fillId="0" borderId="1" xfId="311" applyNumberFormat="1" applyFont="1" applyFill="1" applyBorder="1" applyAlignment="1">
      <alignment horizontal="center" vertical="center" wrapText="1"/>
    </xf>
    <xf numFmtId="39" fontId="13" fillId="0" borderId="1" xfId="8" applyNumberFormat="1" applyFont="1" applyFill="1" applyBorder="1" applyAlignment="1">
      <alignment horizontal="center" vertical="center"/>
    </xf>
    <xf numFmtId="9" fontId="13" fillId="0" borderId="1" xfId="21" applyFont="1" applyFill="1" applyBorder="1" applyAlignment="1">
      <alignment horizontal="center" vertical="center"/>
    </xf>
    <xf numFmtId="3" fontId="13" fillId="0" borderId="1" xfId="21" applyNumberFormat="1" applyFont="1" applyFill="1" applyBorder="1" applyAlignment="1">
      <alignment horizontal="center" vertical="center"/>
    </xf>
    <xf numFmtId="193" fontId="13" fillId="0" borderId="1" xfId="311" applyNumberFormat="1" applyFont="1" applyFill="1" applyBorder="1" applyAlignment="1">
      <alignment horizontal="center" vertical="center" wrapText="1"/>
    </xf>
    <xf numFmtId="39"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39" fontId="13" fillId="0" borderId="79" xfId="0" applyNumberFormat="1" applyFont="1" applyFill="1" applyBorder="1" applyAlignment="1">
      <alignment horizontal="center" vertical="center"/>
    </xf>
    <xf numFmtId="39" fontId="13" fillId="0" borderId="3" xfId="0" applyNumberFormat="1" applyFont="1" applyFill="1" applyBorder="1" applyAlignment="1">
      <alignment horizontal="center" vertical="center"/>
    </xf>
    <xf numFmtId="3" fontId="13" fillId="0" borderId="4" xfId="139" applyNumberFormat="1" applyFont="1" applyFill="1" applyBorder="1" applyAlignment="1">
      <alignment horizontal="center" vertical="center"/>
    </xf>
    <xf numFmtId="3" fontId="13" fillId="0" borderId="2" xfId="139" applyNumberFormat="1" applyFont="1" applyFill="1" applyBorder="1" applyAlignment="1">
      <alignment horizontal="center" vertical="center"/>
    </xf>
    <xf numFmtId="39" fontId="13" fillId="0" borderId="5" xfId="8"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3" fontId="40" fillId="0" borderId="1" xfId="148" applyNumberFormat="1" applyFont="1" applyFill="1" applyBorder="1" applyAlignment="1">
      <alignment horizontal="center" vertical="center"/>
    </xf>
    <xf numFmtId="4" fontId="40" fillId="0" borderId="5" xfId="311" applyNumberFormat="1" applyFont="1" applyFill="1" applyBorder="1" applyAlignment="1">
      <alignment horizontal="center" vertical="center"/>
    </xf>
    <xf numFmtId="3" fontId="40" fillId="0" borderId="1" xfId="311" applyNumberFormat="1" applyFont="1" applyFill="1" applyBorder="1" applyAlignment="1">
      <alignment horizontal="center" vertical="center" wrapText="1"/>
    </xf>
    <xf numFmtId="3" fontId="13" fillId="0" borderId="2" xfId="311" applyNumberFormat="1" applyFont="1" applyFill="1" applyBorder="1" applyAlignment="1">
      <alignment horizontal="center" vertical="center"/>
    </xf>
    <xf numFmtId="3" fontId="13" fillId="0" borderId="2" xfId="8" applyNumberFormat="1" applyFont="1" applyFill="1" applyBorder="1" applyAlignment="1">
      <alignment horizontal="center" vertical="center"/>
    </xf>
    <xf numFmtId="39" fontId="40" fillId="0" borderId="1" xfId="0" applyNumberFormat="1" applyFont="1" applyFill="1" applyBorder="1" applyAlignment="1">
      <alignment horizontal="center" vertical="center"/>
    </xf>
    <xf numFmtId="0" fontId="13" fillId="0" borderId="2" xfId="311" applyFont="1" applyFill="1" applyBorder="1" applyAlignment="1">
      <alignment vertical="center" wrapText="1"/>
    </xf>
    <xf numFmtId="169" fontId="13" fillId="0" borderId="1" xfId="148" applyNumberFormat="1" applyFont="1" applyFill="1" applyBorder="1" applyAlignment="1">
      <alignment horizontal="center" vertical="center"/>
    </xf>
    <xf numFmtId="3" fontId="40" fillId="0" borderId="5" xfId="311" applyNumberFormat="1" applyFont="1" applyFill="1" applyBorder="1" applyAlignment="1">
      <alignment horizontal="center" vertical="center"/>
    </xf>
    <xf numFmtId="0" fontId="45" fillId="0" borderId="5" xfId="311" applyFont="1" applyFill="1" applyBorder="1" applyAlignment="1">
      <alignment horizontal="center"/>
    </xf>
    <xf numFmtId="0" fontId="6" fillId="0" borderId="5" xfId="311" applyFont="1" applyFill="1" applyBorder="1" applyAlignment="1"/>
    <xf numFmtId="0" fontId="6" fillId="0" borderId="1" xfId="311" applyFont="1" applyFill="1" applyBorder="1" applyAlignment="1">
      <alignment horizontal="center"/>
    </xf>
    <xf numFmtId="0" fontId="6" fillId="0" borderId="1" xfId="311" applyFont="1" applyFill="1" applyBorder="1" applyAlignment="1"/>
    <xf numFmtId="4" fontId="40" fillId="0" borderId="1" xfId="311" applyNumberFormat="1" applyFont="1" applyFill="1" applyBorder="1" applyAlignment="1">
      <alignment horizontal="center" vertical="center"/>
    </xf>
    <xf numFmtId="0" fontId="45" fillId="0" borderId="1" xfId="311" applyFont="1" applyFill="1" applyBorder="1" applyAlignment="1">
      <alignment horizontal="center"/>
    </xf>
    <xf numFmtId="3" fontId="6" fillId="0" borderId="2" xfId="311" applyNumberFormat="1" applyFont="1" applyFill="1" applyBorder="1" applyAlignment="1">
      <alignment horizontal="center" vertical="center"/>
    </xf>
    <xf numFmtId="0" fontId="6" fillId="0" borderId="2" xfId="311" applyFont="1" applyFill="1" applyBorder="1" applyAlignment="1"/>
    <xf numFmtId="4" fontId="40" fillId="0" borderId="3" xfId="311" applyNumberFormat="1" applyFont="1" applyFill="1" applyBorder="1" applyAlignment="1">
      <alignment horizontal="center" vertical="center"/>
    </xf>
    <xf numFmtId="3" fontId="40" fillId="0" borderId="3" xfId="311" applyNumberFormat="1" applyFont="1" applyFill="1" applyBorder="1" applyAlignment="1">
      <alignment horizontal="center" vertical="center"/>
    </xf>
    <xf numFmtId="3" fontId="13" fillId="0" borderId="3" xfId="139" applyNumberFormat="1" applyFont="1" applyFill="1" applyBorder="1" applyAlignment="1">
      <alignment horizontal="center" vertical="center"/>
    </xf>
    <xf numFmtId="4" fontId="40" fillId="0" borderId="1" xfId="148" applyNumberFormat="1" applyFont="1" applyFill="1" applyBorder="1" applyAlignment="1">
      <alignment horizontal="center" vertical="center"/>
    </xf>
    <xf numFmtId="3" fontId="13" fillId="12" borderId="1" xfId="14" applyNumberFormat="1" applyFont="1" applyFill="1" applyBorder="1" applyAlignment="1">
      <alignment horizontal="center" vertical="center" wrapText="1"/>
    </xf>
    <xf numFmtId="3" fontId="40" fillId="12" borderId="1" xfId="14" applyNumberFormat="1" applyFont="1" applyFill="1" applyBorder="1" applyAlignment="1">
      <alignment horizontal="center" vertical="center" wrapText="1"/>
    </xf>
    <xf numFmtId="3" fontId="13" fillId="12" borderId="1" xfId="311" applyNumberFormat="1" applyFont="1" applyFill="1" applyBorder="1" applyAlignment="1">
      <alignment horizontal="center" vertical="center"/>
    </xf>
    <xf numFmtId="3" fontId="13" fillId="12" borderId="1" xfId="311" applyNumberFormat="1" applyFont="1" applyFill="1" applyBorder="1" applyAlignment="1">
      <alignment vertical="center"/>
    </xf>
    <xf numFmtId="0" fontId="13" fillId="0" borderId="3" xfId="311" applyFont="1" applyFill="1" applyBorder="1" applyAlignment="1">
      <alignment horizontal="center"/>
    </xf>
    <xf numFmtId="4" fontId="13" fillId="0" borderId="1" xfId="311" applyNumberFormat="1" applyFont="1" applyFill="1" applyBorder="1" applyAlignment="1">
      <alignment horizontal="center"/>
    </xf>
    <xf numFmtId="0" fontId="40" fillId="6" borderId="77" xfId="17" applyFont="1" applyFill="1" applyBorder="1" applyAlignment="1">
      <alignment horizontal="left" vertical="center" wrapText="1"/>
    </xf>
    <xf numFmtId="165" fontId="40" fillId="6" borderId="7" xfId="24" applyFont="1" applyFill="1" applyBorder="1" applyAlignment="1">
      <alignment horizontal="center" vertical="center" wrapText="1"/>
    </xf>
    <xf numFmtId="0" fontId="40" fillId="6" borderId="1" xfId="17" applyFont="1" applyFill="1" applyBorder="1" applyAlignment="1">
      <alignment horizontal="left" vertical="center" wrapText="1"/>
    </xf>
    <xf numFmtId="0" fontId="40" fillId="5" borderId="78" xfId="17" applyFont="1" applyFill="1" applyBorder="1" applyAlignment="1">
      <alignment horizontal="left" vertical="center" wrapText="1"/>
    </xf>
    <xf numFmtId="165" fontId="40" fillId="5" borderId="49" xfId="24" applyFont="1" applyFill="1" applyBorder="1" applyAlignment="1">
      <alignment horizontal="left" vertical="center" wrapText="1"/>
    </xf>
    <xf numFmtId="0" fontId="40" fillId="5" borderId="4" xfId="17" applyFont="1" applyFill="1" applyBorder="1" applyAlignment="1">
      <alignment horizontal="left" vertical="center" wrapText="1"/>
    </xf>
    <xf numFmtId="0" fontId="29" fillId="3" borderId="0" xfId="0" applyFont="1" applyFill="1"/>
    <xf numFmtId="0" fontId="29" fillId="3" borderId="0" xfId="0" applyFont="1" applyFill="1" applyBorder="1"/>
    <xf numFmtId="0" fontId="30" fillId="3" borderId="0" xfId="0" applyFont="1" applyFill="1"/>
    <xf numFmtId="0" fontId="30" fillId="7"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0" xfId="0" applyFont="1" applyFill="1"/>
    <xf numFmtId="39" fontId="13" fillId="0" borderId="5" xfId="0" applyNumberFormat="1" applyFont="1" applyFill="1" applyBorder="1" applyAlignment="1">
      <alignment horizontal="center" vertical="center"/>
    </xf>
    <xf numFmtId="0" fontId="13" fillId="0" borderId="5" xfId="311" applyFont="1" applyFill="1" applyBorder="1" applyAlignment="1">
      <alignment horizontal="center"/>
    </xf>
    <xf numFmtId="4" fontId="13" fillId="0" borderId="1" xfId="8" applyNumberFormat="1" applyFont="1" applyFill="1" applyBorder="1" applyAlignment="1">
      <alignment horizontal="center" vertical="center" wrapText="1"/>
    </xf>
    <xf numFmtId="39" fontId="13" fillId="0" borderId="1" xfId="0" applyNumberFormat="1" applyFont="1" applyFill="1" applyBorder="1" applyAlignment="1">
      <alignment horizontal="center" vertical="center" wrapText="1"/>
    </xf>
    <xf numFmtId="4" fontId="40" fillId="0" borderId="1" xfId="311" applyNumberFormat="1" applyFont="1" applyFill="1" applyBorder="1" applyAlignment="1">
      <alignment horizontal="center" vertical="center" wrapText="1"/>
    </xf>
    <xf numFmtId="180" fontId="13" fillId="0" borderId="1" xfId="311" applyNumberFormat="1" applyFont="1" applyFill="1" applyBorder="1" applyAlignment="1">
      <alignment horizontal="center" vertical="center"/>
    </xf>
    <xf numFmtId="180" fontId="13" fillId="0" borderId="1" xfId="311" applyNumberFormat="1" applyFont="1" applyFill="1" applyBorder="1" applyAlignment="1">
      <alignment horizontal="center" vertical="center" wrapText="1"/>
    </xf>
    <xf numFmtId="181" fontId="13" fillId="0" borderId="1" xfId="311" applyNumberFormat="1" applyFont="1" applyFill="1" applyBorder="1" applyAlignment="1">
      <alignment horizontal="center" vertical="center"/>
    </xf>
    <xf numFmtId="9" fontId="13" fillId="0" borderId="1" xfId="21" applyFont="1" applyFill="1" applyBorder="1" applyAlignment="1">
      <alignment horizontal="center" vertical="center" wrapText="1"/>
    </xf>
    <xf numFmtId="9" fontId="40" fillId="0" borderId="1" xfId="21" applyFont="1" applyFill="1" applyBorder="1" applyAlignment="1">
      <alignment horizontal="center" vertical="center" wrapText="1"/>
    </xf>
    <xf numFmtId="3" fontId="13" fillId="0" borderId="1" xfId="21" applyNumberFormat="1" applyFont="1" applyFill="1" applyBorder="1" applyAlignment="1">
      <alignment horizontal="center" vertical="center" wrapText="1"/>
    </xf>
    <xf numFmtId="39" fontId="40" fillId="0" borderId="1" xfId="0" applyNumberFormat="1" applyFont="1" applyFill="1" applyBorder="1" applyAlignment="1">
      <alignment horizontal="center" vertical="center" wrapText="1"/>
    </xf>
    <xf numFmtId="3" fontId="40" fillId="0" borderId="1" xfId="311" applyNumberFormat="1" applyFont="1" applyFill="1" applyBorder="1" applyAlignment="1">
      <alignment horizontal="center" vertical="center"/>
    </xf>
    <xf numFmtId="4" fontId="40" fillId="0" borderId="1" xfId="0" applyNumberFormat="1" applyFont="1" applyFill="1" applyBorder="1" applyAlignment="1">
      <alignment horizontal="center" vertical="center" wrapText="1"/>
    </xf>
    <xf numFmtId="180" fontId="13" fillId="12" borderId="1" xfId="14" applyNumberFormat="1" applyFont="1" applyFill="1" applyBorder="1" applyAlignment="1">
      <alignment horizontal="center" vertical="center" wrapText="1"/>
    </xf>
    <xf numFmtId="4" fontId="13" fillId="12" borderId="1" xfId="14" applyNumberFormat="1" applyFont="1" applyFill="1" applyBorder="1" applyAlignment="1">
      <alignment horizontal="center" vertical="center" wrapText="1"/>
    </xf>
    <xf numFmtId="4" fontId="13" fillId="12" borderId="1" xfId="311" applyNumberFormat="1" applyFont="1" applyFill="1" applyBorder="1" applyAlignment="1">
      <alignment vertical="center"/>
    </xf>
    <xf numFmtId="195" fontId="13" fillId="0" borderId="1" xfId="0" applyNumberFormat="1" applyFont="1" applyFill="1" applyBorder="1" applyAlignment="1">
      <alignment horizontal="center" vertical="center"/>
    </xf>
    <xf numFmtId="174" fontId="15" fillId="6" borderId="2" xfId="0" applyNumberFormat="1" applyFont="1" applyFill="1" applyBorder="1" applyAlignment="1">
      <alignment vertical="center"/>
    </xf>
    <xf numFmtId="174" fontId="15" fillId="5" borderId="5" xfId="0" applyNumberFormat="1" applyFont="1" applyFill="1" applyBorder="1" applyAlignment="1">
      <alignment vertical="center"/>
    </xf>
    <xf numFmtId="174" fontId="15" fillId="6" borderId="4" xfId="0" applyNumberFormat="1" applyFont="1" applyFill="1" applyBorder="1" applyAlignment="1">
      <alignment vertical="center"/>
    </xf>
    <xf numFmtId="190" fontId="5" fillId="0" borderId="0" xfId="0" applyNumberFormat="1" applyFont="1" applyFill="1" applyAlignment="1">
      <alignment horizontal="center"/>
    </xf>
    <xf numFmtId="4" fontId="29" fillId="0" borderId="0" xfId="0" applyNumberFormat="1" applyFont="1"/>
    <xf numFmtId="4" fontId="29" fillId="0" borderId="0" xfId="0" applyNumberFormat="1" applyFont="1" applyFill="1"/>
    <xf numFmtId="174" fontId="44" fillId="5" borderId="2" xfId="0" applyNumberFormat="1" applyFont="1" applyFill="1" applyBorder="1" applyAlignment="1">
      <alignment vertical="center"/>
    </xf>
    <xf numFmtId="0" fontId="13" fillId="0" borderId="1" xfId="311" applyFont="1" applyFill="1" applyBorder="1" applyAlignment="1">
      <alignment vertical="center" wrapText="1"/>
    </xf>
    <xf numFmtId="0" fontId="13" fillId="0" borderId="1" xfId="311" applyFont="1" applyFill="1" applyBorder="1" applyAlignment="1">
      <alignment horizontal="center"/>
    </xf>
    <xf numFmtId="0" fontId="13" fillId="0" borderId="4" xfId="311" applyFont="1" applyFill="1" applyBorder="1" applyAlignment="1">
      <alignment horizontal="center"/>
    </xf>
    <xf numFmtId="0" fontId="13" fillId="0" borderId="5" xfId="311" applyFont="1" applyFill="1" applyBorder="1" applyAlignment="1">
      <alignment vertical="center" wrapText="1"/>
    </xf>
    <xf numFmtId="0" fontId="13" fillId="0" borderId="3" xfId="311" applyFont="1" applyFill="1" applyBorder="1" applyAlignment="1">
      <alignment vertical="center" wrapText="1"/>
    </xf>
    <xf numFmtId="3" fontId="13" fillId="0" borderId="1" xfId="311" applyNumberFormat="1" applyFont="1" applyFill="1" applyBorder="1" applyAlignment="1">
      <alignment horizontal="center" vertical="center" wrapText="1"/>
    </xf>
    <xf numFmtId="0" fontId="13" fillId="0" borderId="2" xfId="311" applyFont="1" applyFill="1" applyBorder="1" applyAlignment="1">
      <alignment horizontal="center"/>
    </xf>
    <xf numFmtId="4" fontId="29" fillId="3" borderId="0" xfId="0" applyNumberFormat="1" applyFont="1" applyFill="1" applyBorder="1"/>
    <xf numFmtId="165" fontId="29" fillId="3" borderId="0" xfId="0" applyNumberFormat="1" applyFont="1" applyFill="1" applyBorder="1"/>
    <xf numFmtId="191" fontId="13" fillId="3" borderId="0" xfId="8" applyNumberFormat="1" applyFont="1" applyFill="1" applyBorder="1" applyAlignment="1">
      <alignment horizontal="center" vertical="center"/>
    </xf>
    <xf numFmtId="37" fontId="13" fillId="0" borderId="5" xfId="0" applyNumberFormat="1" applyFont="1" applyFill="1" applyBorder="1" applyAlignment="1">
      <alignment horizontal="center" vertical="center"/>
    </xf>
    <xf numFmtId="41" fontId="0" fillId="0" borderId="1" xfId="323" applyFont="1" applyFill="1" applyBorder="1" applyAlignment="1">
      <alignment horizontal="center" vertical="center"/>
    </xf>
    <xf numFmtId="43" fontId="0" fillId="0" borderId="1" xfId="0" applyNumberFormat="1" applyFill="1" applyBorder="1" applyAlignment="1">
      <alignment horizontal="center" vertical="center"/>
    </xf>
    <xf numFmtId="4" fontId="40" fillId="0" borderId="3" xfId="139" applyNumberFormat="1" applyFont="1" applyFill="1" applyBorder="1" applyAlignment="1">
      <alignment horizontal="center" vertical="center"/>
    </xf>
    <xf numFmtId="39" fontId="13" fillId="0" borderId="1" xfId="8" applyNumberFormat="1" applyFont="1" applyFill="1" applyBorder="1" applyAlignment="1">
      <alignment horizontal="center" vertical="center" wrapText="1"/>
    </xf>
    <xf numFmtId="194" fontId="0" fillId="0" borderId="1" xfId="0" applyNumberFormat="1" applyFill="1" applyBorder="1" applyAlignment="1">
      <alignment horizontal="center" vertical="center"/>
    </xf>
    <xf numFmtId="43" fontId="0" fillId="0" borderId="1" xfId="0" applyNumberFormat="1" applyFill="1" applyBorder="1" applyAlignment="1">
      <alignment vertical="center"/>
    </xf>
    <xf numFmtId="41" fontId="0" fillId="0" borderId="1" xfId="323" applyFont="1" applyFill="1" applyBorder="1" applyAlignment="1">
      <alignment vertical="center"/>
    </xf>
    <xf numFmtId="39" fontId="13" fillId="0" borderId="83" xfId="0" applyNumberFormat="1" applyFont="1" applyFill="1" applyBorder="1" applyAlignment="1">
      <alignment horizontal="center" vertical="center"/>
    </xf>
    <xf numFmtId="0" fontId="13" fillId="0" borderId="2" xfId="311" applyFont="1" applyFill="1" applyBorder="1" applyAlignment="1"/>
    <xf numFmtId="0" fontId="40" fillId="5" borderId="84" xfId="17" applyFont="1" applyFill="1" applyBorder="1" applyAlignment="1">
      <alignment horizontal="left" vertical="center" wrapText="1"/>
    </xf>
    <xf numFmtId="165" fontId="40" fillId="5" borderId="36" xfId="24" applyFont="1" applyFill="1" applyBorder="1" applyAlignment="1">
      <alignment horizontal="center" vertical="center" wrapText="1"/>
    </xf>
    <xf numFmtId="0" fontId="40" fillId="5" borderId="3" xfId="17" applyFont="1" applyFill="1" applyBorder="1" applyAlignment="1">
      <alignment horizontal="left"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5" borderId="16"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17" fillId="0" borderId="14"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16" fillId="3" borderId="49"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8" fillId="5" borderId="40" xfId="0" applyFont="1" applyFill="1" applyBorder="1" applyAlignment="1">
      <alignment horizontal="right" vertical="center" wrapText="1"/>
    </xf>
    <xf numFmtId="0" fontId="8" fillId="5" borderId="29" xfId="0" applyFont="1" applyFill="1" applyBorder="1" applyAlignment="1">
      <alignment horizontal="right" vertical="center" wrapText="1"/>
    </xf>
    <xf numFmtId="0" fontId="8" fillId="5" borderId="36" xfId="0" applyFont="1" applyFill="1" applyBorder="1" applyAlignment="1">
      <alignment horizontal="right" vertical="center" wrapText="1"/>
    </xf>
    <xf numFmtId="0" fontId="8" fillId="5" borderId="41" xfId="0" applyFont="1" applyFill="1" applyBorder="1" applyAlignment="1">
      <alignment horizontal="right" vertical="center" wrapText="1"/>
    </xf>
    <xf numFmtId="0" fontId="8" fillId="5" borderId="6"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31" fillId="0" borderId="20" xfId="0" applyFont="1" applyFill="1" applyBorder="1" applyAlignment="1">
      <alignment horizontal="center"/>
    </xf>
    <xf numFmtId="0" fontId="31" fillId="0" borderId="21" xfId="0" applyFont="1" applyFill="1" applyBorder="1" applyAlignment="1">
      <alignment horizontal="center"/>
    </xf>
    <xf numFmtId="0" fontId="31" fillId="0" borderId="22" xfId="0" applyFont="1" applyFill="1" applyBorder="1" applyAlignment="1">
      <alignment horizontal="center"/>
    </xf>
    <xf numFmtId="0" fontId="31" fillId="0" borderId="23"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32" xfId="0" applyFont="1" applyFill="1" applyBorder="1" applyAlignment="1">
      <alignment horizontal="center"/>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5" fillId="0" borderId="1" xfId="0" applyFont="1" applyFill="1" applyBorder="1" applyAlignment="1">
      <alignment horizontal="left"/>
    </xf>
    <xf numFmtId="0" fontId="29" fillId="0" borderId="23" xfId="0" applyFont="1" applyFill="1" applyBorder="1" applyAlignment="1">
      <alignment horizontal="center"/>
    </xf>
    <xf numFmtId="0" fontId="29" fillId="0" borderId="0" xfId="0" applyFont="1" applyFill="1" applyBorder="1" applyAlignment="1">
      <alignment horizontal="center"/>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34" fillId="7" borderId="1" xfId="0" applyFont="1" applyFill="1" applyBorder="1" applyAlignment="1">
      <alignment horizontal="center" vertical="center"/>
    </xf>
    <xf numFmtId="0" fontId="35"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9" borderId="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30" fillId="7" borderId="1" xfId="0" applyFont="1" applyFill="1" applyBorder="1" applyAlignment="1">
      <alignment horizontal="center" vertical="center"/>
    </xf>
    <xf numFmtId="0" fontId="29" fillId="0" borderId="1" xfId="0" applyFont="1" applyFill="1" applyBorder="1" applyAlignment="1">
      <alignment horizontal="center" vertical="center"/>
    </xf>
    <xf numFmtId="0" fontId="30" fillId="7" borderId="1" xfId="0" applyFont="1" applyFill="1" applyBorder="1" applyAlignment="1">
      <alignment horizontal="center" vertical="center" wrapText="1"/>
    </xf>
    <xf numFmtId="0" fontId="29" fillId="0" borderId="1" xfId="0" applyFont="1" applyFill="1" applyBorder="1" applyAlignment="1">
      <alignment horizontal="left"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xf>
    <xf numFmtId="0" fontId="12" fillId="0" borderId="61"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29" fillId="0" borderId="20" xfId="0" applyFont="1" applyFill="1" applyBorder="1" applyAlignment="1">
      <alignment horizontal="center"/>
    </xf>
    <xf numFmtId="0" fontId="29" fillId="0" borderId="21" xfId="0" applyFont="1" applyFill="1" applyBorder="1" applyAlignment="1">
      <alignment horizontal="center"/>
    </xf>
    <xf numFmtId="0" fontId="29" fillId="0" borderId="22" xfId="0" applyFont="1" applyFill="1" applyBorder="1" applyAlignment="1">
      <alignment horizontal="center"/>
    </xf>
    <xf numFmtId="0" fontId="29" fillId="0" borderId="9" xfId="0" applyFont="1" applyFill="1" applyBorder="1" applyAlignment="1">
      <alignment horizontal="center"/>
    </xf>
    <xf numFmtId="0" fontId="29" fillId="0" borderId="25" xfId="0" applyFont="1" applyFill="1" applyBorder="1" applyAlignment="1">
      <alignment horizontal="center"/>
    </xf>
    <xf numFmtId="0" fontId="29" fillId="0" borderId="26" xfId="0" applyFont="1" applyFill="1" applyBorder="1" applyAlignment="1">
      <alignment horizontal="center"/>
    </xf>
    <xf numFmtId="0" fontId="29" fillId="0" borderId="32" xfId="0" applyFont="1" applyFill="1" applyBorder="1" applyAlignment="1">
      <alignment horizontal="center"/>
    </xf>
    <xf numFmtId="0" fontId="8" fillId="5" borderId="47" xfId="0" applyFont="1" applyFill="1" applyBorder="1" applyAlignment="1">
      <alignment horizontal="right" vertical="center" wrapText="1"/>
    </xf>
    <xf numFmtId="0" fontId="8" fillId="5" borderId="45" xfId="0" applyFont="1" applyFill="1" applyBorder="1" applyAlignment="1">
      <alignment horizontal="right" vertical="center" wrapText="1"/>
    </xf>
    <xf numFmtId="0" fontId="8" fillId="5" borderId="46" xfId="0" applyFont="1" applyFill="1" applyBorder="1" applyAlignment="1">
      <alignment horizontal="right" vertical="center" wrapText="1"/>
    </xf>
    <xf numFmtId="0" fontId="8" fillId="5" borderId="48" xfId="0" applyFont="1" applyFill="1" applyBorder="1" applyAlignment="1">
      <alignment horizontal="right" vertical="center" wrapText="1"/>
    </xf>
    <xf numFmtId="0" fontId="8" fillId="5" borderId="27" xfId="0" applyFont="1" applyFill="1" applyBorder="1" applyAlignment="1">
      <alignment horizontal="right" vertical="center" wrapText="1"/>
    </xf>
    <xf numFmtId="0" fontId="8" fillId="5" borderId="49" xfId="0" applyFont="1" applyFill="1" applyBorder="1" applyAlignment="1">
      <alignment horizontal="right" vertical="center" wrapText="1"/>
    </xf>
    <xf numFmtId="0" fontId="8" fillId="3" borderId="44"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50"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8" fillId="3" borderId="8"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12" fillId="0" borderId="3"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89" fontId="15" fillId="0" borderId="1" xfId="0" applyNumberFormat="1" applyFont="1" applyFill="1" applyBorder="1" applyAlignment="1" applyProtection="1">
      <alignment horizontal="center" vertical="center" wrapText="1"/>
      <protection locked="0"/>
    </xf>
    <xf numFmtId="189" fontId="15" fillId="0" borderId="4" xfId="0" applyNumberFormat="1" applyFont="1" applyFill="1" applyBorder="1" applyAlignment="1" applyProtection="1">
      <alignment horizontal="center" vertical="center" wrapText="1"/>
      <protection locked="0"/>
    </xf>
    <xf numFmtId="0" fontId="9" fillId="0" borderId="11" xfId="14" applyFont="1" applyFill="1" applyBorder="1" applyAlignment="1">
      <alignment horizontal="justify" vertical="top" wrapText="1"/>
    </xf>
    <xf numFmtId="0" fontId="9" fillId="0" borderId="12" xfId="14" applyFont="1" applyFill="1" applyBorder="1" applyAlignment="1">
      <alignment horizontal="justify" vertical="top" wrapText="1"/>
    </xf>
    <xf numFmtId="10" fontId="15" fillId="0" borderId="1" xfId="21" applyNumberFormat="1" applyFont="1" applyFill="1" applyBorder="1" applyAlignment="1" applyProtection="1">
      <alignment horizontal="center" vertical="center" wrapText="1"/>
      <protection locked="0"/>
    </xf>
    <xf numFmtId="0" fontId="9" fillId="0" borderId="1" xfId="14" applyFont="1" applyFill="1" applyBorder="1" applyAlignment="1">
      <alignment horizontal="center" vertical="center" wrapText="1"/>
    </xf>
    <xf numFmtId="0" fontId="9" fillId="0" borderId="4" xfId="14" applyFont="1" applyFill="1" applyBorder="1" applyAlignment="1">
      <alignment horizontal="center" vertical="center" wrapText="1"/>
    </xf>
    <xf numFmtId="0" fontId="9" fillId="0" borderId="15" xfId="14" applyFont="1" applyFill="1" applyBorder="1" applyAlignment="1">
      <alignment horizontal="center" vertical="center" wrapText="1"/>
    </xf>
    <xf numFmtId="0" fontId="9" fillId="0" borderId="17" xfId="14" applyFont="1" applyFill="1" applyBorder="1" applyAlignment="1">
      <alignment horizontal="center" vertical="center" wrapText="1"/>
    </xf>
    <xf numFmtId="0" fontId="9" fillId="0" borderId="3" xfId="14" applyFont="1" applyFill="1" applyBorder="1" applyAlignment="1">
      <alignment horizontal="center" vertical="center" wrapText="1"/>
    </xf>
    <xf numFmtId="0" fontId="9" fillId="0" borderId="3" xfId="14" applyFont="1" applyFill="1" applyBorder="1" applyAlignment="1">
      <alignment horizontal="justify" vertical="top" wrapText="1"/>
    </xf>
    <xf numFmtId="0" fontId="9" fillId="0" borderId="4" xfId="14" applyFont="1" applyFill="1" applyBorder="1" applyAlignment="1">
      <alignment horizontal="justify" vertical="top" wrapText="1"/>
    </xf>
    <xf numFmtId="0" fontId="11" fillId="3" borderId="3" xfId="0" applyFont="1" applyFill="1" applyBorder="1" applyAlignment="1" applyProtection="1">
      <alignment horizontal="center" vertical="center" wrapText="1"/>
      <protection locked="0"/>
    </xf>
    <xf numFmtId="189" fontId="25" fillId="0" borderId="3" xfId="0" applyNumberFormat="1" applyFont="1" applyFill="1" applyBorder="1" applyAlignment="1" applyProtection="1">
      <alignment horizontal="center" vertical="center" wrapText="1"/>
      <protection locked="0"/>
    </xf>
    <xf numFmtId="189" fontId="25" fillId="0" borderId="4" xfId="0" applyNumberFormat="1" applyFont="1" applyFill="1" applyBorder="1" applyAlignment="1" applyProtection="1">
      <alignment horizontal="center" vertical="center" wrapText="1"/>
      <protection locked="0"/>
    </xf>
    <xf numFmtId="189" fontId="15" fillId="0" borderId="3" xfId="0" applyNumberFormat="1" applyFont="1" applyFill="1" applyBorder="1" applyAlignment="1" applyProtection="1">
      <alignment horizontal="center" vertical="center" wrapText="1"/>
      <protection locked="0"/>
    </xf>
    <xf numFmtId="0" fontId="9" fillId="0" borderId="10" xfId="14" applyFont="1" applyFill="1" applyBorder="1" applyAlignment="1">
      <alignment horizontal="justify" vertical="center" wrapText="1"/>
    </xf>
    <xf numFmtId="0" fontId="9" fillId="0" borderId="12" xfId="14" applyFont="1" applyFill="1" applyBorder="1" applyAlignment="1">
      <alignment horizontal="justify" vertical="center" wrapText="1"/>
    </xf>
    <xf numFmtId="0" fontId="9" fillId="0" borderId="1" xfId="0" applyFont="1" applyFill="1" applyBorder="1" applyAlignment="1">
      <alignment horizontal="justify" vertical="top" wrapText="1"/>
    </xf>
    <xf numFmtId="0" fontId="27" fillId="0" borderId="1" xfId="0" applyFont="1" applyFill="1" applyBorder="1" applyAlignment="1">
      <alignment horizontal="justify" vertical="top"/>
    </xf>
    <xf numFmtId="189" fontId="25" fillId="0" borderId="1" xfId="0" applyNumberFormat="1" applyFont="1" applyFill="1" applyBorder="1" applyAlignment="1" applyProtection="1">
      <alignment horizontal="center" vertical="center" wrapText="1"/>
      <protection locked="0"/>
    </xf>
    <xf numFmtId="0" fontId="9" fillId="0" borderId="1" xfId="14" applyFont="1" applyFill="1" applyBorder="1" applyAlignment="1">
      <alignment horizontal="justify" vertical="top" wrapText="1"/>
    </xf>
    <xf numFmtId="0" fontId="9" fillId="0" borderId="16" xfId="14" applyFont="1" applyFill="1" applyBorder="1" applyAlignment="1">
      <alignment horizontal="center" vertical="center" wrapText="1"/>
    </xf>
    <xf numFmtId="0" fontId="9" fillId="0" borderId="3" xfId="14" applyFont="1" applyFill="1" applyBorder="1" applyAlignment="1">
      <alignment horizontal="left" vertical="top" wrapText="1"/>
    </xf>
    <xf numFmtId="0" fontId="9" fillId="0" borderId="1" xfId="14" applyFont="1" applyFill="1" applyBorder="1" applyAlignment="1">
      <alignment horizontal="left" vertical="top" wrapText="1"/>
    </xf>
    <xf numFmtId="10" fontId="25" fillId="0" borderId="3" xfId="21" applyNumberFormat="1" applyFont="1" applyFill="1" applyBorder="1" applyAlignment="1" applyProtection="1">
      <alignment horizontal="center" vertical="center" wrapText="1"/>
      <protection locked="0"/>
    </xf>
    <xf numFmtId="10" fontId="25" fillId="0" borderId="1" xfId="21" applyNumberFormat="1" applyFont="1" applyFill="1" applyBorder="1" applyAlignment="1" applyProtection="1">
      <alignment horizontal="center" vertical="center" wrapText="1"/>
      <protection locked="0"/>
    </xf>
    <xf numFmtId="10" fontId="15" fillId="0" borderId="3" xfId="21" applyNumberFormat="1" applyFont="1" applyFill="1" applyBorder="1" applyAlignment="1" applyProtection="1">
      <alignment horizontal="center" vertical="center" wrapText="1"/>
      <protection locked="0"/>
    </xf>
    <xf numFmtId="0" fontId="9" fillId="0" borderId="10" xfId="14" applyFont="1" applyFill="1" applyBorder="1" applyAlignment="1">
      <alignment horizontal="justify" vertical="top"/>
    </xf>
    <xf numFmtId="0" fontId="9" fillId="0" borderId="11" xfId="14" applyFont="1" applyFill="1" applyBorder="1" applyAlignment="1">
      <alignment horizontal="justify" vertical="top"/>
    </xf>
    <xf numFmtId="0" fontId="9" fillId="4" borderId="11" xfId="14" applyFont="1" applyFill="1" applyBorder="1" applyAlignment="1">
      <alignment horizontal="justify" vertical="top" wrapText="1"/>
    </xf>
    <xf numFmtId="10" fontId="25" fillId="0" borderId="4" xfId="21" applyNumberFormat="1" applyFont="1" applyFill="1" applyBorder="1" applyAlignment="1" applyProtection="1">
      <alignment horizontal="center" vertical="center" wrapText="1"/>
      <protection locked="0"/>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2" fillId="5" borderId="33" xfId="14" applyFont="1" applyFill="1" applyBorder="1" applyAlignment="1">
      <alignment horizontal="center" vertical="center" wrapText="1"/>
    </xf>
    <xf numFmtId="0" fontId="2" fillId="5" borderId="19" xfId="14" applyFont="1" applyFill="1" applyBorder="1" applyAlignment="1">
      <alignment horizontal="center" vertical="center" wrapText="1"/>
    </xf>
    <xf numFmtId="0" fontId="11" fillId="5" borderId="14" xfId="14" applyFont="1" applyFill="1" applyBorder="1" applyAlignment="1">
      <alignment horizontal="center" vertical="center" wrapText="1"/>
    </xf>
    <xf numFmtId="0" fontId="11" fillId="5" borderId="36" xfId="14" applyFont="1" applyFill="1" applyBorder="1" applyAlignment="1">
      <alignment horizontal="center" vertical="center" wrapText="1"/>
    </xf>
    <xf numFmtId="0" fontId="2" fillId="5" borderId="3" xfId="14"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3" borderId="21" xfId="0" applyFont="1" applyFill="1" applyBorder="1" applyAlignment="1">
      <alignment horizontal="left" vertical="center" wrapText="1"/>
    </xf>
    <xf numFmtId="0" fontId="8" fillId="5" borderId="30" xfId="0" applyFont="1" applyFill="1" applyBorder="1" applyAlignment="1">
      <alignment horizontal="right" vertical="center" wrapText="1"/>
    </xf>
    <xf numFmtId="0" fontId="2" fillId="5" borderId="20" xfId="14" applyFont="1" applyFill="1" applyBorder="1" applyAlignment="1">
      <alignment horizontal="center" vertical="center" wrapText="1"/>
    </xf>
    <xf numFmtId="0" fontId="2" fillId="5" borderId="23" xfId="14" applyFont="1" applyFill="1" applyBorder="1" applyAlignment="1">
      <alignment horizontal="center" vertical="center" wrapText="1"/>
    </xf>
    <xf numFmtId="0" fontId="2" fillId="5" borderId="2" xfId="14" applyFont="1" applyFill="1" applyBorder="1" applyAlignment="1">
      <alignment horizontal="center" vertical="center" wrapText="1"/>
    </xf>
    <xf numFmtId="0" fontId="16" fillId="3" borderId="48" xfId="0" applyFont="1" applyFill="1" applyBorder="1" applyAlignment="1">
      <alignment horizontal="left" vertical="center" wrapText="1"/>
    </xf>
    <xf numFmtId="10" fontId="15" fillId="0" borderId="3"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2" fontId="9" fillId="0" borderId="10" xfId="14" applyNumberFormat="1" applyFont="1" applyFill="1" applyBorder="1" applyAlignment="1">
      <alignment horizontal="justify" vertical="top" wrapText="1"/>
    </xf>
    <xf numFmtId="0" fontId="2" fillId="5" borderId="10" xfId="14" applyFont="1" applyFill="1" applyBorder="1" applyAlignment="1">
      <alignment horizontal="center" vertical="center" wrapText="1"/>
    </xf>
    <xf numFmtId="0" fontId="2" fillId="5" borderId="18" xfId="14" applyFont="1" applyFill="1" applyBorder="1" applyAlignment="1">
      <alignment horizontal="center" vertical="center" wrapText="1"/>
    </xf>
    <xf numFmtId="2" fontId="9" fillId="0" borderId="11" xfId="14" applyNumberFormat="1" applyFont="1" applyFill="1" applyBorder="1" applyAlignment="1">
      <alignment horizontal="justify" vertical="top" wrapText="1"/>
    </xf>
    <xf numFmtId="10" fontId="15" fillId="0" borderId="4" xfId="0" applyNumberFormat="1" applyFont="1" applyFill="1" applyBorder="1" applyAlignment="1" applyProtection="1">
      <alignment horizontal="center" vertical="center" wrapText="1"/>
      <protection locked="0"/>
    </xf>
    <xf numFmtId="0" fontId="2" fillId="5" borderId="13" xfId="14" applyFont="1" applyFill="1" applyBorder="1" applyAlignment="1">
      <alignment horizontal="center" vertical="center" wrapText="1"/>
    </xf>
    <xf numFmtId="0" fontId="2" fillId="5" borderId="34" xfId="14" applyFont="1" applyFill="1" applyBorder="1" applyAlignment="1">
      <alignment horizontal="center" vertical="center" wrapText="1"/>
    </xf>
    <xf numFmtId="0" fontId="13" fillId="0" borderId="66" xfId="311" applyFont="1" applyFill="1" applyBorder="1" applyAlignment="1">
      <alignment horizontal="center" vertical="center" wrapText="1"/>
    </xf>
    <xf numFmtId="0" fontId="13" fillId="0" borderId="67" xfId="311" applyFont="1" applyFill="1" applyBorder="1" applyAlignment="1">
      <alignment horizontal="center" vertical="center" wrapText="1"/>
    </xf>
    <xf numFmtId="3" fontId="13" fillId="0" borderId="33" xfId="311" applyNumberFormat="1" applyFont="1" applyFill="1" applyBorder="1" applyAlignment="1">
      <alignment horizontal="center" vertical="center" wrapText="1"/>
    </xf>
    <xf numFmtId="3" fontId="13" fillId="0" borderId="19" xfId="311" applyNumberFormat="1" applyFont="1" applyFill="1" applyBorder="1" applyAlignment="1">
      <alignment horizontal="center" vertical="center" wrapText="1"/>
    </xf>
    <xf numFmtId="0" fontId="13" fillId="0" borderId="1" xfId="311" applyFont="1" applyFill="1" applyBorder="1" applyAlignment="1">
      <alignment vertical="center" wrapText="1"/>
    </xf>
    <xf numFmtId="0" fontId="13" fillId="0" borderId="1" xfId="311" applyFont="1" applyFill="1" applyBorder="1"/>
    <xf numFmtId="0" fontId="13" fillId="0" borderId="1" xfId="0" applyFont="1" applyFill="1" applyBorder="1" applyAlignment="1">
      <alignment horizontal="center" vertical="center"/>
    </xf>
    <xf numFmtId="0" fontId="13" fillId="0" borderId="15" xfId="311" applyFont="1" applyFill="1" applyBorder="1" applyAlignment="1">
      <alignment horizontal="center" vertical="center" wrapText="1"/>
    </xf>
    <xf numFmtId="0" fontId="13" fillId="0" borderId="16" xfId="311" applyFont="1" applyFill="1" applyBorder="1" applyAlignment="1">
      <alignment horizontal="center" vertical="center"/>
    </xf>
    <xf numFmtId="0" fontId="13" fillId="0" borderId="72" xfId="311" applyFont="1" applyFill="1" applyBorder="1" applyAlignment="1">
      <alignment horizontal="center" vertical="center"/>
    </xf>
    <xf numFmtId="0" fontId="13" fillId="0" borderId="3" xfId="311" applyFont="1" applyFill="1" applyBorder="1" applyAlignment="1">
      <alignment horizontal="center" vertical="center" wrapText="1"/>
    </xf>
    <xf numFmtId="0" fontId="13" fillId="0" borderId="1" xfId="311" applyFont="1" applyFill="1" applyBorder="1" applyAlignment="1">
      <alignment horizontal="center"/>
    </xf>
    <xf numFmtId="0" fontId="13" fillId="0" borderId="2" xfId="311" applyFont="1" applyFill="1" applyBorder="1" applyAlignment="1">
      <alignment horizontal="center"/>
    </xf>
    <xf numFmtId="0" fontId="13" fillId="0" borderId="33" xfId="311" applyFont="1" applyFill="1" applyBorder="1" applyAlignment="1">
      <alignment horizontal="center" vertical="center" wrapText="1"/>
    </xf>
    <xf numFmtId="0" fontId="13" fillId="0" borderId="19" xfId="311" applyFont="1" applyFill="1" applyBorder="1" applyAlignment="1">
      <alignment horizontal="center" vertical="center" wrapText="1"/>
    </xf>
    <xf numFmtId="0" fontId="13" fillId="0" borderId="33" xfId="311" applyFont="1" applyFill="1" applyBorder="1" applyAlignment="1">
      <alignment horizontal="justify" vertical="center" wrapText="1"/>
    </xf>
    <xf numFmtId="0" fontId="13" fillId="0" borderId="19" xfId="311" applyFont="1" applyFill="1" applyBorder="1" applyAlignment="1">
      <alignment horizontal="justify" vertical="center" wrapText="1"/>
    </xf>
    <xf numFmtId="0" fontId="6" fillId="0" borderId="80" xfId="311" applyFont="1" applyFill="1" applyBorder="1" applyAlignment="1">
      <alignment horizontal="justify" vertical="center" wrapText="1"/>
    </xf>
    <xf numFmtId="0" fontId="6" fillId="0" borderId="81" xfId="311" applyFont="1" applyFill="1" applyBorder="1" applyAlignment="1">
      <alignment horizontal="justify" vertical="center" wrapText="1"/>
    </xf>
    <xf numFmtId="0" fontId="13" fillId="0" borderId="34" xfId="311" applyFont="1" applyFill="1" applyBorder="1" applyAlignment="1">
      <alignment horizontal="center" vertical="center" wrapText="1"/>
    </xf>
    <xf numFmtId="0" fontId="13" fillId="0" borderId="34" xfId="311" applyFont="1" applyFill="1" applyBorder="1" applyAlignment="1">
      <alignment horizontal="justify" vertical="center" wrapText="1"/>
    </xf>
    <xf numFmtId="0" fontId="6" fillId="0" borderId="82" xfId="311" applyFont="1" applyFill="1" applyBorder="1" applyAlignment="1">
      <alignment horizontal="justify" vertical="center" wrapText="1"/>
    </xf>
    <xf numFmtId="0" fontId="13" fillId="0" borderId="76" xfId="311" applyFont="1" applyFill="1" applyBorder="1" applyAlignment="1">
      <alignment horizontal="center" vertical="center" wrapText="1"/>
    </xf>
    <xf numFmtId="0" fontId="13" fillId="0" borderId="17" xfId="311" applyFont="1" applyFill="1" applyBorder="1" applyAlignment="1">
      <alignment horizontal="center" vertical="center"/>
    </xf>
    <xf numFmtId="0" fontId="13" fillId="0" borderId="5" xfId="311" applyFont="1" applyFill="1" applyBorder="1" applyAlignment="1">
      <alignment horizontal="center" vertical="center" wrapText="1"/>
    </xf>
    <xf numFmtId="0" fontId="13" fillId="0" borderId="4" xfId="311" applyFont="1" applyFill="1" applyBorder="1" applyAlignment="1">
      <alignment horizontal="center"/>
    </xf>
    <xf numFmtId="0" fontId="9" fillId="0" borderId="19" xfId="311" applyFont="1" applyFill="1" applyBorder="1" applyAlignment="1">
      <alignment horizontal="center" vertical="center" wrapText="1"/>
    </xf>
    <xf numFmtId="0" fontId="9" fillId="0" borderId="34" xfId="311" applyFont="1" applyFill="1" applyBorder="1" applyAlignment="1">
      <alignment horizontal="center" vertical="center" wrapText="1"/>
    </xf>
    <xf numFmtId="0" fontId="13" fillId="0" borderId="5" xfId="311" applyFont="1" applyFill="1" applyBorder="1" applyAlignment="1">
      <alignment vertical="center" wrapText="1"/>
    </xf>
    <xf numFmtId="0" fontId="13" fillId="0" borderId="4" xfId="311" applyFont="1" applyFill="1" applyBorder="1"/>
    <xf numFmtId="0" fontId="9" fillId="0" borderId="33" xfId="17" applyFont="1" applyFill="1" applyBorder="1" applyAlignment="1">
      <alignment horizontal="center" vertical="center" wrapText="1"/>
    </xf>
    <xf numFmtId="0" fontId="9" fillId="0" borderId="19" xfId="17" applyFont="1" applyFill="1" applyBorder="1" applyAlignment="1">
      <alignment horizontal="center" vertical="center" wrapText="1"/>
    </xf>
    <xf numFmtId="0" fontId="9" fillId="0" borderId="34" xfId="17" applyFont="1" applyFill="1" applyBorder="1" applyAlignment="1">
      <alignment horizontal="center" vertical="center" wrapText="1"/>
    </xf>
    <xf numFmtId="0" fontId="13" fillId="0" borderId="1" xfId="311" applyFont="1" applyFill="1" applyBorder="1" applyAlignment="1">
      <alignment horizontal="left" vertical="center" wrapText="1"/>
    </xf>
    <xf numFmtId="0" fontId="13" fillId="0" borderId="1" xfId="0"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3" xfId="17" applyNumberFormat="1" applyFont="1" applyFill="1" applyBorder="1" applyAlignment="1">
      <alignment horizontal="center" vertical="center" wrapText="1"/>
    </xf>
    <xf numFmtId="3" fontId="13" fillId="0" borderId="1" xfId="17" applyNumberFormat="1" applyFont="1" applyFill="1" applyBorder="1" applyAlignment="1">
      <alignment horizontal="center" vertical="center" wrapText="1"/>
    </xf>
    <xf numFmtId="3" fontId="13" fillId="0" borderId="4" xfId="17" applyNumberFormat="1" applyFont="1" applyFill="1" applyBorder="1" applyAlignment="1">
      <alignment horizontal="center" vertical="center" wrapText="1"/>
    </xf>
    <xf numFmtId="0" fontId="13" fillId="0" borderId="3" xfId="17" applyFont="1" applyFill="1" applyBorder="1" applyAlignment="1">
      <alignment horizontal="center" vertical="center" wrapText="1"/>
    </xf>
    <xf numFmtId="0" fontId="13" fillId="0" borderId="1" xfId="17" applyFont="1" applyFill="1" applyBorder="1" applyAlignment="1">
      <alignment horizontal="center" vertical="center" wrapText="1"/>
    </xf>
    <xf numFmtId="0" fontId="13" fillId="0" borderId="4" xfId="17" applyFont="1" applyFill="1" applyBorder="1" applyAlignment="1">
      <alignment horizontal="center" vertical="center" wrapText="1"/>
    </xf>
    <xf numFmtId="3" fontId="13" fillId="0" borderId="33" xfId="17" applyNumberFormat="1" applyFont="1" applyFill="1" applyBorder="1" applyAlignment="1">
      <alignment horizontal="center" vertical="center" wrapText="1"/>
    </xf>
    <xf numFmtId="3" fontId="13" fillId="0" borderId="19" xfId="17" applyNumberFormat="1" applyFont="1" applyFill="1" applyBorder="1" applyAlignment="1">
      <alignment horizontal="center" vertical="center" wrapText="1"/>
    </xf>
    <xf numFmtId="3" fontId="13" fillId="0" borderId="34" xfId="17" applyNumberFormat="1" applyFont="1" applyFill="1" applyBorder="1" applyAlignment="1">
      <alignment horizontal="center" vertical="center" wrapText="1"/>
    </xf>
    <xf numFmtId="0" fontId="13" fillId="0" borderId="1" xfId="14" applyFont="1" applyFill="1" applyBorder="1" applyAlignment="1">
      <alignment vertical="center" wrapText="1"/>
    </xf>
    <xf numFmtId="0" fontId="13" fillId="0" borderId="1" xfId="14" applyFont="1" applyFill="1" applyBorder="1"/>
    <xf numFmtId="0" fontId="13" fillId="0" borderId="2" xfId="14" applyFont="1" applyFill="1" applyBorder="1" applyAlignment="1">
      <alignment vertical="center" wrapText="1"/>
    </xf>
    <xf numFmtId="0" fontId="13" fillId="0" borderId="19" xfId="14" applyFont="1" applyFill="1" applyBorder="1" applyAlignment="1">
      <alignment vertical="center" wrapText="1"/>
    </xf>
    <xf numFmtId="0" fontId="13" fillId="0" borderId="5" xfId="14" applyFont="1" applyFill="1" applyBorder="1" applyAlignment="1">
      <alignment vertical="center" wrapText="1"/>
    </xf>
    <xf numFmtId="0" fontId="13" fillId="0" borderId="33" xfId="14" applyFont="1" applyFill="1" applyBorder="1" applyAlignment="1">
      <alignment vertical="center" wrapText="1"/>
    </xf>
    <xf numFmtId="0" fontId="13" fillId="0" borderId="3" xfId="311" applyFont="1" applyFill="1" applyBorder="1" applyAlignment="1">
      <alignment vertical="center" wrapText="1"/>
    </xf>
    <xf numFmtId="3" fontId="6" fillId="0" borderId="11" xfId="311" applyNumberFormat="1" applyFont="1" applyFill="1" applyBorder="1" applyAlignment="1">
      <alignment vertical="center" wrapText="1"/>
    </xf>
    <xf numFmtId="0" fontId="4" fillId="0" borderId="11" xfId="311" applyFont="1" applyFill="1" applyBorder="1"/>
    <xf numFmtId="0" fontId="6" fillId="0" borderId="1" xfId="311" applyFont="1" applyFill="1" applyBorder="1" applyAlignment="1">
      <alignment vertical="center" wrapText="1"/>
    </xf>
    <xf numFmtId="3" fontId="13" fillId="0" borderId="74" xfId="311" applyNumberFormat="1" applyFont="1" applyFill="1" applyBorder="1" applyAlignment="1">
      <alignment horizontal="center" vertical="center" wrapText="1"/>
    </xf>
    <xf numFmtId="3" fontId="13" fillId="0" borderId="75" xfId="311" applyNumberFormat="1" applyFont="1" applyFill="1" applyBorder="1" applyAlignment="1">
      <alignment horizontal="center" vertical="center" wrapText="1"/>
    </xf>
    <xf numFmtId="3" fontId="13" fillId="0" borderId="11" xfId="311" applyNumberFormat="1" applyFont="1" applyFill="1" applyBorder="1" applyAlignment="1">
      <alignment vertical="center" wrapText="1"/>
    </xf>
    <xf numFmtId="194" fontId="13" fillId="12" borderId="3" xfId="25" applyNumberFormat="1" applyFont="1" applyFill="1" applyBorder="1" applyAlignment="1">
      <alignment horizontal="center" vertical="center" wrapText="1"/>
    </xf>
    <xf numFmtId="194" fontId="13" fillId="12" borderId="1" xfId="25" applyNumberFormat="1" applyFont="1" applyFill="1" applyBorder="1" applyAlignment="1">
      <alignment horizontal="center" vertical="center" wrapText="1"/>
    </xf>
    <xf numFmtId="194" fontId="13" fillId="12" borderId="4" xfId="25" applyNumberFormat="1" applyFont="1" applyFill="1" applyBorder="1" applyAlignment="1">
      <alignment horizontal="center" vertical="center" wrapText="1"/>
    </xf>
    <xf numFmtId="3" fontId="13" fillId="0" borderId="3" xfId="311" applyNumberFormat="1" applyFont="1" applyFill="1" applyBorder="1" applyAlignment="1">
      <alignment vertical="center" wrapText="1"/>
    </xf>
    <xf numFmtId="3" fontId="13" fillId="0" borderId="34" xfId="311" applyNumberFormat="1" applyFont="1" applyFill="1" applyBorder="1" applyAlignment="1">
      <alignment horizontal="center" vertical="center" wrapText="1"/>
    </xf>
    <xf numFmtId="3" fontId="13" fillId="12" borderId="33" xfId="14" applyNumberFormat="1" applyFont="1" applyFill="1" applyBorder="1" applyAlignment="1">
      <alignment horizontal="center" vertical="center" wrapText="1"/>
    </xf>
    <xf numFmtId="3" fontId="13" fillId="12" borderId="19" xfId="14" applyNumberFormat="1" applyFont="1" applyFill="1" applyBorder="1" applyAlignment="1">
      <alignment horizontal="center" vertical="center" wrapText="1"/>
    </xf>
    <xf numFmtId="3" fontId="13" fillId="12" borderId="34" xfId="14" applyNumberFormat="1" applyFont="1" applyFill="1" applyBorder="1" applyAlignment="1">
      <alignment horizontal="center" vertical="center" wrapText="1"/>
    </xf>
    <xf numFmtId="0" fontId="13" fillId="12" borderId="3" xfId="17" applyFont="1" applyFill="1" applyBorder="1" applyAlignment="1">
      <alignment horizontal="center" vertical="center" wrapText="1"/>
    </xf>
    <xf numFmtId="0" fontId="13" fillId="12" borderId="1" xfId="17" applyFont="1" applyFill="1" applyBorder="1" applyAlignment="1">
      <alignment horizontal="center" vertical="center" wrapText="1"/>
    </xf>
    <xf numFmtId="0" fontId="13" fillId="12" borderId="4" xfId="17" applyFont="1" applyFill="1" applyBorder="1" applyAlignment="1">
      <alignment horizontal="center" vertical="center" wrapText="1"/>
    </xf>
    <xf numFmtId="0" fontId="6" fillId="0" borderId="5" xfId="311" applyFont="1" applyFill="1" applyBorder="1" applyAlignment="1">
      <alignment vertical="center" wrapText="1"/>
    </xf>
    <xf numFmtId="0" fontId="4" fillId="0" borderId="1" xfId="311" applyFont="1" applyFill="1" applyBorder="1"/>
    <xf numFmtId="0" fontId="4" fillId="0" borderId="2" xfId="311" applyFont="1" applyFill="1" applyBorder="1"/>
    <xf numFmtId="0" fontId="13" fillId="0" borderId="2" xfId="311" applyFont="1" applyFill="1" applyBorder="1"/>
    <xf numFmtId="0" fontId="40" fillId="0" borderId="3" xfId="311" applyFont="1" applyFill="1" applyBorder="1" applyAlignment="1">
      <alignment vertical="center" wrapText="1"/>
    </xf>
    <xf numFmtId="0" fontId="40" fillId="0" borderId="1" xfId="311" applyFont="1" applyFill="1" applyBorder="1"/>
    <xf numFmtId="0" fontId="40" fillId="0" borderId="2" xfId="311" applyFont="1" applyFill="1" applyBorder="1"/>
    <xf numFmtId="0" fontId="6" fillId="0" borderId="3" xfId="311" applyFont="1" applyFill="1" applyBorder="1" applyAlignment="1">
      <alignment vertical="center" wrapText="1"/>
    </xf>
    <xf numFmtId="0" fontId="29" fillId="0" borderId="8"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11" fillId="5" borderId="20" xfId="17" applyFont="1" applyFill="1" applyBorder="1" applyAlignment="1">
      <alignment horizontal="center" vertical="center" wrapText="1"/>
    </xf>
    <xf numFmtId="0" fontId="11" fillId="5" borderId="21" xfId="17" applyFont="1" applyFill="1" applyBorder="1" applyAlignment="1">
      <alignment horizontal="center" vertical="center" wrapText="1"/>
    </xf>
    <xf numFmtId="0" fontId="11" fillId="5" borderId="37" xfId="17" applyFont="1" applyFill="1" applyBorder="1" applyAlignment="1">
      <alignment horizontal="center" vertical="center" wrapText="1"/>
    </xf>
    <xf numFmtId="0" fontId="11" fillId="5" borderId="23" xfId="17" applyFont="1" applyFill="1" applyBorder="1" applyAlignment="1">
      <alignment horizontal="center" vertical="center" wrapText="1"/>
    </xf>
    <xf numFmtId="0" fontId="11" fillId="5" borderId="0" xfId="17" applyFont="1" applyFill="1" applyBorder="1" applyAlignment="1">
      <alignment horizontal="center" vertical="center" wrapText="1"/>
    </xf>
    <xf numFmtId="0" fontId="11" fillId="5" borderId="24" xfId="17" applyFont="1" applyFill="1" applyBorder="1" applyAlignment="1">
      <alignment horizontal="center" vertical="center" wrapText="1"/>
    </xf>
    <xf numFmtId="0" fontId="11" fillId="5" borderId="25" xfId="17" applyFont="1" applyFill="1" applyBorder="1" applyAlignment="1">
      <alignment horizontal="center" vertical="center" wrapText="1"/>
    </xf>
    <xf numFmtId="0" fontId="11" fillId="5" borderId="26" xfId="17" applyFont="1" applyFill="1" applyBorder="1" applyAlignment="1">
      <alignment horizontal="center" vertical="center" wrapText="1"/>
    </xf>
    <xf numFmtId="0" fontId="11" fillId="5" borderId="38" xfId="17"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30" fillId="7" borderId="8" xfId="0" applyFont="1" applyFill="1" applyBorder="1" applyAlignment="1">
      <alignment horizontal="center" vertical="center"/>
    </xf>
    <xf numFmtId="0" fontId="30" fillId="7" borderId="6" xfId="0" applyFont="1" applyFill="1" applyBorder="1" applyAlignment="1">
      <alignment horizontal="center" vertical="center"/>
    </xf>
    <xf numFmtId="0" fontId="30" fillId="7" borderId="7" xfId="0" applyFont="1" applyFill="1" applyBorder="1" applyAlignment="1">
      <alignment horizontal="center" vertical="center"/>
    </xf>
    <xf numFmtId="0" fontId="13" fillId="0" borderId="1" xfId="311" applyFont="1" applyFill="1" applyBorder="1" applyAlignment="1">
      <alignment vertical="center"/>
    </xf>
    <xf numFmtId="0" fontId="13" fillId="0" borderId="2" xfId="311" applyFont="1" applyFill="1" applyBorder="1" applyAlignment="1">
      <alignment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0" fillId="7" borderId="8"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6" fillId="0" borderId="61" xfId="311" applyFont="1" applyFill="1" applyBorder="1" applyAlignment="1">
      <alignment horizontal="justify" vertical="center" wrapText="1"/>
    </xf>
    <xf numFmtId="0" fontId="6" fillId="0" borderId="63" xfId="311" applyFont="1" applyFill="1" applyBorder="1" applyAlignment="1">
      <alignment horizontal="justify" vertical="center" wrapText="1"/>
    </xf>
    <xf numFmtId="3" fontId="13" fillId="0" borderId="1" xfId="311" applyNumberFormat="1" applyFont="1" applyFill="1" applyBorder="1" applyAlignment="1">
      <alignment vertical="center" wrapText="1"/>
    </xf>
    <xf numFmtId="3" fontId="13" fillId="0" borderId="1" xfId="311" applyNumberFormat="1" applyFont="1" applyFill="1" applyBorder="1" applyAlignment="1">
      <alignment horizontal="center" vertical="center" wrapText="1"/>
    </xf>
    <xf numFmtId="0" fontId="23" fillId="3" borderId="39" xfId="17" applyFont="1" applyFill="1" applyBorder="1" applyAlignment="1">
      <alignment vertical="center" wrapText="1"/>
    </xf>
    <xf numFmtId="0" fontId="23" fillId="3" borderId="27" xfId="17" applyFont="1" applyFill="1" applyBorder="1" applyAlignment="1">
      <alignment vertical="center" wrapText="1"/>
    </xf>
    <xf numFmtId="0" fontId="23" fillId="3" borderId="28" xfId="17" applyFont="1" applyFill="1" applyBorder="1" applyAlignment="1">
      <alignment vertical="center" wrapText="1"/>
    </xf>
    <xf numFmtId="0" fontId="8" fillId="5" borderId="40" xfId="17" applyFont="1" applyFill="1" applyBorder="1" applyAlignment="1">
      <alignment horizontal="right" vertical="center" wrapText="1"/>
    </xf>
    <xf numFmtId="0" fontId="8" fillId="5" borderId="29" xfId="17" applyFont="1" applyFill="1" applyBorder="1" applyAlignment="1">
      <alignment horizontal="right" vertical="center" wrapText="1"/>
    </xf>
    <xf numFmtId="0" fontId="8" fillId="5" borderId="36" xfId="17" applyFont="1" applyFill="1" applyBorder="1" applyAlignment="1">
      <alignment horizontal="right" vertical="center" wrapText="1"/>
    </xf>
    <xf numFmtId="0" fontId="8" fillId="5" borderId="48" xfId="17" applyFont="1" applyFill="1" applyBorder="1" applyAlignment="1">
      <alignment horizontal="right" vertical="center" wrapText="1"/>
    </xf>
    <xf numFmtId="0" fontId="8" fillId="5" borderId="27" xfId="17" applyFont="1" applyFill="1" applyBorder="1" applyAlignment="1">
      <alignment horizontal="right" vertical="center" wrapText="1"/>
    </xf>
    <xf numFmtId="0" fontId="8" fillId="5" borderId="49" xfId="17" applyFont="1" applyFill="1" applyBorder="1" applyAlignment="1">
      <alignment horizontal="right" vertical="center" wrapText="1"/>
    </xf>
    <xf numFmtId="0" fontId="16" fillId="3" borderId="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7"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23" fillId="3" borderId="44" xfId="17" applyFont="1" applyFill="1" applyBorder="1" applyAlignment="1">
      <alignment vertical="center" wrapText="1"/>
    </xf>
    <xf numFmtId="0" fontId="23" fillId="3" borderId="45" xfId="17" applyFont="1" applyFill="1" applyBorder="1" applyAlignment="1">
      <alignment vertical="center" wrapText="1"/>
    </xf>
    <xf numFmtId="0" fontId="23" fillId="3" borderId="50" xfId="17" applyFont="1" applyFill="1" applyBorder="1" applyAlignment="1">
      <alignment vertical="center" wrapText="1"/>
    </xf>
    <xf numFmtId="0" fontId="11" fillId="5" borderId="3" xfId="17" applyFont="1" applyFill="1" applyBorder="1" applyAlignment="1">
      <alignment horizontal="center" vertical="center" wrapText="1"/>
    </xf>
    <xf numFmtId="0" fontId="11" fillId="5" borderId="4" xfId="17" applyFont="1" applyFill="1" applyBorder="1" applyAlignment="1">
      <alignment horizontal="center" vertical="center" wrapText="1"/>
    </xf>
    <xf numFmtId="0" fontId="11" fillId="5" borderId="14" xfId="17" applyFont="1" applyFill="1" applyBorder="1" applyAlignment="1">
      <alignment horizontal="center" vertical="center" wrapText="1"/>
    </xf>
    <xf numFmtId="0" fontId="11" fillId="5" borderId="29" xfId="17" applyFont="1" applyFill="1" applyBorder="1" applyAlignment="1">
      <alignment horizontal="center" vertical="center" wrapText="1"/>
    </xf>
    <xf numFmtId="0" fontId="6" fillId="0" borderId="71" xfId="311" applyFont="1" applyFill="1" applyBorder="1" applyAlignment="1">
      <alignment horizontal="center" vertical="center" wrapText="1"/>
    </xf>
    <xf numFmtId="0" fontId="13" fillId="12" borderId="15" xfId="311" applyFont="1" applyFill="1" applyBorder="1" applyAlignment="1">
      <alignment horizontal="center" vertical="center" wrapText="1"/>
    </xf>
    <xf numFmtId="0" fontId="13" fillId="12" borderId="16" xfId="311" applyFont="1" applyFill="1" applyBorder="1" applyAlignment="1">
      <alignment horizontal="center" vertical="center"/>
    </xf>
    <xf numFmtId="0" fontId="13" fillId="12" borderId="17" xfId="311" applyFont="1" applyFill="1" applyBorder="1" applyAlignment="1">
      <alignment horizontal="center" vertical="center"/>
    </xf>
    <xf numFmtId="0" fontId="13" fillId="12" borderId="3" xfId="311" applyFont="1" applyFill="1" applyBorder="1" applyAlignment="1">
      <alignment horizontal="center" vertical="center" wrapText="1"/>
    </xf>
    <xf numFmtId="0" fontId="13" fillId="12" borderId="1" xfId="311" applyFont="1" applyFill="1" applyBorder="1" applyAlignment="1">
      <alignment horizontal="center"/>
    </xf>
    <xf numFmtId="0" fontId="13" fillId="12" borderId="4" xfId="311" applyFont="1" applyFill="1" applyBorder="1" applyAlignment="1">
      <alignment horizontal="center"/>
    </xf>
    <xf numFmtId="3" fontId="13" fillId="12" borderId="3" xfId="17" applyNumberFormat="1" applyFont="1" applyFill="1" applyBorder="1" applyAlignment="1">
      <alignment horizontal="center" vertical="center" wrapText="1"/>
    </xf>
    <xf numFmtId="3" fontId="13" fillId="12" borderId="1" xfId="17" applyNumberFormat="1" applyFont="1" applyFill="1" applyBorder="1" applyAlignment="1">
      <alignment horizontal="center" vertical="center" wrapText="1"/>
    </xf>
    <xf numFmtId="3" fontId="13" fillId="12" borderId="4" xfId="17" applyNumberFormat="1" applyFont="1" applyFill="1" applyBorder="1" applyAlignment="1">
      <alignment horizontal="center" vertical="center" wrapText="1"/>
    </xf>
    <xf numFmtId="0" fontId="11" fillId="5" borderId="10" xfId="17" applyFont="1" applyFill="1" applyBorder="1" applyAlignment="1">
      <alignment horizontal="center" vertical="center" wrapText="1"/>
    </xf>
    <xf numFmtId="0" fontId="13" fillId="0" borderId="10" xfId="311" applyFont="1" applyFill="1" applyBorder="1" applyAlignment="1">
      <alignment vertical="center" wrapText="1"/>
    </xf>
    <xf numFmtId="0" fontId="13" fillId="0" borderId="11" xfId="311" applyFont="1" applyFill="1" applyBorder="1"/>
    <xf numFmtId="0" fontId="13" fillId="0" borderId="18" xfId="311" applyFont="1" applyFill="1" applyBorder="1"/>
    <xf numFmtId="0" fontId="6" fillId="0" borderId="73" xfId="311" applyFont="1" applyFill="1" applyBorder="1" applyAlignment="1">
      <alignment vertical="center" wrapText="1"/>
    </xf>
    <xf numFmtId="0" fontId="4" fillId="0" borderId="18" xfId="311" applyFont="1" applyFill="1" applyBorder="1"/>
    <xf numFmtId="0" fontId="11" fillId="5" borderId="15" xfId="17" applyFont="1" applyFill="1" applyBorder="1" applyAlignment="1">
      <alignment horizontal="center" vertical="center" wrapText="1"/>
    </xf>
    <xf numFmtId="0" fontId="11" fillId="5" borderId="17" xfId="17" applyFont="1" applyFill="1" applyBorder="1" applyAlignment="1">
      <alignment horizontal="center" vertical="center" wrapText="1"/>
    </xf>
    <xf numFmtId="3" fontId="13" fillId="12" borderId="10" xfId="17" applyNumberFormat="1" applyFont="1" applyFill="1" applyBorder="1" applyAlignment="1">
      <alignment horizontal="center" vertical="center" wrapText="1"/>
    </xf>
    <xf numFmtId="3" fontId="13" fillId="12" borderId="11" xfId="17" applyNumberFormat="1" applyFont="1" applyFill="1" applyBorder="1" applyAlignment="1">
      <alignment horizontal="center" vertical="center" wrapText="1"/>
    </xf>
    <xf numFmtId="3" fontId="13" fillId="12" borderId="12" xfId="17" applyNumberFormat="1" applyFont="1" applyFill="1" applyBorder="1" applyAlignment="1">
      <alignment horizontal="center" vertical="center" wrapText="1"/>
    </xf>
    <xf numFmtId="0" fontId="13" fillId="12" borderId="33" xfId="311" applyFont="1" applyFill="1" applyBorder="1" applyAlignment="1">
      <alignment horizontal="center" vertical="center" wrapText="1"/>
    </xf>
    <xf numFmtId="0" fontId="13" fillId="12" borderId="19" xfId="311" applyFont="1" applyFill="1" applyBorder="1" applyAlignment="1">
      <alignment horizontal="center" vertical="center" wrapText="1"/>
    </xf>
    <xf numFmtId="0" fontId="13" fillId="12" borderId="34" xfId="311" applyFont="1" applyFill="1" applyBorder="1" applyAlignment="1">
      <alignment horizontal="center" vertical="center" wrapText="1"/>
    </xf>
    <xf numFmtId="3" fontId="13" fillId="12" borderId="33" xfId="311" applyNumberFormat="1" applyFont="1" applyFill="1" applyBorder="1" applyAlignment="1">
      <alignment horizontal="center" vertical="center" wrapText="1"/>
    </xf>
    <xf numFmtId="3" fontId="13" fillId="12" borderId="19" xfId="311" applyNumberFormat="1" applyFont="1" applyFill="1" applyBorder="1" applyAlignment="1">
      <alignment horizontal="center" vertical="center" wrapText="1"/>
    </xf>
    <xf numFmtId="3" fontId="13" fillId="12" borderId="34" xfId="311" applyNumberFormat="1" applyFont="1" applyFill="1" applyBorder="1" applyAlignment="1">
      <alignment horizontal="center" vertical="center" wrapText="1"/>
    </xf>
    <xf numFmtId="0" fontId="13" fillId="0" borderId="11" xfId="311" applyFont="1" applyFill="1" applyBorder="1" applyAlignment="1">
      <alignment horizontal="center"/>
    </xf>
    <xf numFmtId="0" fontId="13" fillId="0" borderId="2" xfId="14" applyFont="1" applyFill="1" applyBorder="1"/>
    <xf numFmtId="3" fontId="13" fillId="0" borderId="73" xfId="14" applyNumberFormat="1" applyFont="1" applyFill="1" applyBorder="1" applyAlignment="1">
      <alignment vertical="center" wrapText="1"/>
    </xf>
    <xf numFmtId="0" fontId="13" fillId="0" borderId="11" xfId="14" applyFont="1" applyFill="1" applyBorder="1"/>
    <xf numFmtId="0" fontId="13" fillId="0" borderId="18" xfId="14" applyFont="1" applyFill="1" applyBorder="1"/>
    <xf numFmtId="0" fontId="13" fillId="0" borderId="19" xfId="311" applyFont="1" applyFill="1" applyBorder="1" applyAlignment="1">
      <alignment vertical="center" wrapText="1"/>
    </xf>
    <xf numFmtId="0" fontId="13" fillId="0" borderId="34" xfId="311" applyFont="1" applyFill="1" applyBorder="1" applyAlignment="1">
      <alignment vertical="center" wrapText="1"/>
    </xf>
    <xf numFmtId="0" fontId="13" fillId="0" borderId="34" xfId="14"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0" xfId="311" applyFont="1" applyFill="1" applyBorder="1" applyAlignment="1">
      <alignment horizontal="center" vertical="center" wrapText="1"/>
    </xf>
    <xf numFmtId="0" fontId="13" fillId="0" borderId="71" xfId="311" applyFont="1" applyFill="1" applyBorder="1" applyAlignment="1">
      <alignment horizontal="center" vertical="center" wrapText="1"/>
    </xf>
    <xf numFmtId="0" fontId="13" fillId="0" borderId="70" xfId="311" applyFont="1" applyFill="1" applyBorder="1" applyAlignment="1">
      <alignment horizontal="center" vertical="center"/>
    </xf>
    <xf numFmtId="0" fontId="13" fillId="0" borderId="71" xfId="311" applyFont="1" applyFill="1" applyBorder="1" applyAlignment="1">
      <alignment horizontal="center" vertical="center"/>
    </xf>
    <xf numFmtId="0" fontId="13" fillId="0" borderId="13" xfId="311" applyFont="1" applyFill="1" applyBorder="1" applyAlignment="1">
      <alignment horizontal="center" vertical="center"/>
    </xf>
    <xf numFmtId="0" fontId="13" fillId="0" borderId="4" xfId="311" applyFont="1" applyFill="1" applyBorder="1" applyAlignment="1">
      <alignment vertical="center"/>
    </xf>
    <xf numFmtId="0" fontId="4" fillId="0" borderId="4" xfId="311" applyFont="1" applyFill="1" applyBorder="1"/>
    <xf numFmtId="3" fontId="13"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 xfId="311" applyFont="1" applyFill="1" applyBorder="1" applyAlignment="1">
      <alignment horizontal="center" vertical="center" wrapText="1"/>
    </xf>
    <xf numFmtId="0" fontId="13" fillId="0" borderId="5" xfId="0" applyFont="1" applyFill="1" applyBorder="1" applyAlignment="1">
      <alignment horizontal="center" vertical="center"/>
    </xf>
    <xf numFmtId="3" fontId="13" fillId="0" borderId="73" xfId="0" applyNumberFormat="1" applyFont="1" applyFill="1" applyBorder="1" applyAlignment="1">
      <alignment horizontal="center" vertical="center" wrapText="1"/>
    </xf>
    <xf numFmtId="0" fontId="13" fillId="0" borderId="16" xfId="311" applyFont="1" applyFill="1" applyBorder="1" applyAlignment="1">
      <alignment horizontal="center" vertical="center" wrapText="1"/>
    </xf>
    <xf numFmtId="3" fontId="13" fillId="0" borderId="5" xfId="311" applyNumberFormat="1" applyFont="1" applyFill="1" applyBorder="1" applyAlignment="1">
      <alignment vertical="center" wrapText="1"/>
    </xf>
    <xf numFmtId="0" fontId="13" fillId="0" borderId="73" xfId="311" applyFont="1" applyFill="1" applyBorder="1" applyAlignment="1">
      <alignment vertical="center" wrapText="1"/>
    </xf>
    <xf numFmtId="0" fontId="13" fillId="0" borderId="12" xfId="311" applyFont="1" applyFill="1" applyBorder="1"/>
    <xf numFmtId="3" fontId="13" fillId="0" borderId="10" xfId="311" applyNumberFormat="1" applyFont="1" applyFill="1" applyBorder="1" applyAlignment="1">
      <alignment vertical="center" wrapText="1"/>
    </xf>
    <xf numFmtId="0" fontId="13" fillId="0" borderId="3" xfId="14" applyFont="1" applyFill="1" applyBorder="1" applyAlignment="1">
      <alignment vertical="center" wrapText="1"/>
    </xf>
    <xf numFmtId="0" fontId="13" fillId="0" borderId="4" xfId="14" applyFont="1" applyFill="1" applyBorder="1" applyAlignment="1">
      <alignment vertical="center" wrapText="1"/>
    </xf>
    <xf numFmtId="3" fontId="13" fillId="0" borderId="3" xfId="14" applyNumberFormat="1" applyFont="1" applyFill="1" applyBorder="1" applyAlignment="1">
      <alignment vertical="center" wrapText="1"/>
    </xf>
    <xf numFmtId="0" fontId="13" fillId="0" borderId="4" xfId="14" applyFont="1" applyFill="1" applyBorder="1"/>
    <xf numFmtId="0" fontId="4" fillId="0" borderId="33" xfId="311" applyFont="1" applyFill="1" applyBorder="1" applyAlignment="1">
      <alignment horizontal="center"/>
    </xf>
    <xf numFmtId="0" fontId="4" fillId="0" borderId="19" xfId="311" applyFont="1" applyFill="1" applyBorder="1" applyAlignment="1">
      <alignment horizontal="center"/>
    </xf>
    <xf numFmtId="0" fontId="4" fillId="0" borderId="34" xfId="311" applyFont="1" applyFill="1" applyBorder="1" applyAlignment="1">
      <alignment horizontal="center"/>
    </xf>
    <xf numFmtId="194" fontId="13" fillId="0" borderId="33" xfId="25" applyNumberFormat="1" applyFont="1" applyFill="1" applyBorder="1" applyAlignment="1">
      <alignment vertical="center" wrapText="1"/>
    </xf>
    <xf numFmtId="194" fontId="13" fillId="0" borderId="19" xfId="25" applyNumberFormat="1" applyFont="1" applyFill="1" applyBorder="1" applyAlignment="1">
      <alignment vertical="center" wrapText="1"/>
    </xf>
    <xf numFmtId="194" fontId="13" fillId="0" borderId="34" xfId="25" applyNumberFormat="1" applyFont="1" applyFill="1" applyBorder="1" applyAlignment="1">
      <alignment vertical="center" wrapText="1"/>
    </xf>
    <xf numFmtId="3" fontId="13" fillId="0" borderId="10" xfId="17" applyNumberFormat="1" applyFont="1" applyFill="1" applyBorder="1" applyAlignment="1">
      <alignment horizontal="center" vertical="center" wrapText="1"/>
    </xf>
    <xf numFmtId="3" fontId="13" fillId="0" borderId="11" xfId="17" applyNumberFormat="1" applyFont="1" applyFill="1" applyBorder="1" applyAlignment="1">
      <alignment horizontal="center" vertical="center" wrapText="1"/>
    </xf>
    <xf numFmtId="3" fontId="13" fillId="0" borderId="12" xfId="17" applyNumberFormat="1" applyFont="1" applyFill="1" applyBorder="1" applyAlignment="1">
      <alignment horizontal="center" vertical="center" wrapText="1"/>
    </xf>
    <xf numFmtId="194" fontId="13" fillId="0" borderId="33" xfId="25" applyNumberFormat="1" applyFont="1" applyFill="1" applyBorder="1" applyAlignment="1">
      <alignment horizontal="center" vertical="center" wrapText="1"/>
    </xf>
    <xf numFmtId="194" fontId="13" fillId="0" borderId="19" xfId="25" applyNumberFormat="1" applyFont="1" applyFill="1" applyBorder="1" applyAlignment="1">
      <alignment horizontal="center" vertical="center" wrapText="1"/>
    </xf>
    <xf numFmtId="194" fontId="13" fillId="0" borderId="34" xfId="25" applyNumberFormat="1" applyFont="1" applyFill="1" applyBorder="1" applyAlignment="1">
      <alignment horizontal="center" vertical="center" wrapText="1"/>
    </xf>
    <xf numFmtId="3" fontId="13" fillId="0" borderId="51" xfId="311" applyNumberFormat="1" applyFont="1" applyFill="1" applyBorder="1" applyAlignment="1">
      <alignment horizontal="center" vertical="center" wrapText="1"/>
    </xf>
    <xf numFmtId="0" fontId="6" fillId="0" borderId="65" xfId="311" applyFont="1" applyFill="1" applyBorder="1" applyAlignment="1">
      <alignment horizontal="justify" vertical="center" wrapText="1"/>
    </xf>
    <xf numFmtId="0" fontId="13" fillId="0" borderId="68" xfId="311" applyFont="1" applyFill="1" applyBorder="1" applyAlignment="1">
      <alignment horizontal="center" vertical="center" wrapText="1"/>
    </xf>
    <xf numFmtId="177" fontId="13" fillId="5" borderId="43" xfId="0" applyNumberFormat="1" applyFont="1" applyFill="1" applyBorder="1" applyAlignment="1">
      <alignment horizontal="center"/>
    </xf>
    <xf numFmtId="177" fontId="13" fillId="5" borderId="21" xfId="0" applyNumberFormat="1" applyFont="1" applyFill="1" applyBorder="1" applyAlignment="1">
      <alignment horizontal="center"/>
    </xf>
    <xf numFmtId="177" fontId="13" fillId="5" borderId="37" xfId="0" applyNumberFormat="1" applyFont="1" applyFill="1" applyBorder="1" applyAlignment="1">
      <alignment horizontal="center"/>
    </xf>
    <xf numFmtId="177" fontId="13" fillId="5" borderId="42" xfId="0" applyNumberFormat="1" applyFont="1" applyFill="1" applyBorder="1" applyAlignment="1">
      <alignment horizontal="center"/>
    </xf>
    <xf numFmtId="177" fontId="13" fillId="5" borderId="0" xfId="0" applyNumberFormat="1" applyFont="1" applyFill="1" applyBorder="1" applyAlignment="1">
      <alignment horizontal="center"/>
    </xf>
    <xf numFmtId="177" fontId="13" fillId="5" borderId="24" xfId="0" applyNumberFormat="1" applyFont="1" applyFill="1" applyBorder="1" applyAlignment="1">
      <alignment horizontal="center"/>
    </xf>
    <xf numFmtId="177" fontId="13" fillId="5" borderId="35" xfId="0" applyNumberFormat="1" applyFont="1" applyFill="1" applyBorder="1" applyAlignment="1">
      <alignment horizontal="center"/>
    </xf>
    <xf numFmtId="177" fontId="13" fillId="5" borderId="26" xfId="0" applyNumberFormat="1" applyFont="1" applyFill="1" applyBorder="1" applyAlignment="1">
      <alignment horizontal="center"/>
    </xf>
    <xf numFmtId="177" fontId="13" fillId="5" borderId="38" xfId="0" applyNumberFormat="1" applyFont="1" applyFill="1" applyBorder="1" applyAlignment="1">
      <alignment horizontal="center"/>
    </xf>
  </cellXfs>
  <cellStyles count="324">
    <cellStyle name="Coma 2" xfId="1" xr:uid="{00000000-0005-0000-0000-000000000000}"/>
    <cellStyle name="Coma 2 2" xfId="2" xr:uid="{00000000-0005-0000-0000-000001000000}"/>
    <cellStyle name="Énfasis1 2" xfId="159" xr:uid="{00000000-0005-0000-0000-000002000000}"/>
    <cellStyle name="Énfasis1 2 2" xfId="166" xr:uid="{00000000-0005-0000-0000-000003000000}"/>
    <cellStyle name="Millares" xfId="312" builtinId="3"/>
    <cellStyle name="Millares [0]" xfId="310" builtinId="6"/>
    <cellStyle name="Millares [0] 2" xfId="318" xr:uid="{00000000-0005-0000-0000-000063010000}"/>
    <cellStyle name="Millares [0] 3" xfId="323" xr:uid="{00000000-0005-0000-0000-000069010000}"/>
    <cellStyle name="Millares 2" xfId="3" xr:uid="{00000000-0005-0000-0000-000006000000}"/>
    <cellStyle name="Millares 2 2" xfId="4" xr:uid="{00000000-0005-0000-0000-000007000000}"/>
    <cellStyle name="Millares 2 3" xfId="158" xr:uid="{00000000-0005-0000-0000-000008000000}"/>
    <cellStyle name="Millares 2 3 2" xfId="316" xr:uid="{00000000-0005-0000-0000-000008000000}"/>
    <cellStyle name="Millares 2 3 3" xfId="321" xr:uid="{00000000-0005-0000-0000-000008000000}"/>
    <cellStyle name="Millares 2 4" xfId="25" xr:uid="{00000000-0005-0000-0000-000009000000}"/>
    <cellStyle name="Millares 2 4 2" xfId="314" xr:uid="{00000000-0005-0000-0000-000009000000}"/>
    <cellStyle name="Millares 2 4 3" xfId="319" xr:uid="{00000000-0005-0000-0000-000009000000}"/>
    <cellStyle name="Millares 3" xfId="5" xr:uid="{00000000-0005-0000-0000-00000A000000}"/>
    <cellStyle name="Millares 3 2" xfId="6" xr:uid="{00000000-0005-0000-0000-00000B000000}"/>
    <cellStyle name="Millares 3 3" xfId="26" xr:uid="{00000000-0005-0000-0000-00000C000000}"/>
    <cellStyle name="Millares 3 3 2" xfId="315" xr:uid="{00000000-0005-0000-0000-00000C000000}"/>
    <cellStyle name="Millares 3 3 3" xfId="320" xr:uid="{00000000-0005-0000-0000-00000C000000}"/>
    <cellStyle name="Millares 4" xfId="7" xr:uid="{00000000-0005-0000-0000-00000D000000}"/>
    <cellStyle name="Millares 5" xfId="144" xr:uid="{00000000-0005-0000-0000-00000E000000}"/>
    <cellStyle name="Millares 6" xfId="162" xr:uid="{00000000-0005-0000-0000-00000F000000}"/>
    <cellStyle name="Millares 6 2" xfId="317" xr:uid="{00000000-0005-0000-0000-00000F000000}"/>
    <cellStyle name="Millares 6 3" xfId="322" xr:uid="{00000000-0005-0000-0000-00000F000000}"/>
    <cellStyle name="Moneda [0]" xfId="24" builtinId="7"/>
    <cellStyle name="Moneda [0] 2" xfId="164" xr:uid="{00000000-0005-0000-0000-000011000000}"/>
    <cellStyle name="Moneda [0] 2 2" xfId="303" xr:uid="{00000000-0005-0000-0000-000012000000}"/>
    <cellStyle name="Moneda [0] 3" xfId="308" xr:uid="{00000000-0005-0000-0000-000013000000}"/>
    <cellStyle name="Moneda 10" xfId="139" xr:uid="{00000000-0005-0000-0000-000014000000}"/>
    <cellStyle name="Moneda 10 2" xfId="285" xr:uid="{00000000-0005-0000-0000-000015000000}"/>
    <cellStyle name="Moneda 11" xfId="152" xr:uid="{00000000-0005-0000-0000-000016000000}"/>
    <cellStyle name="Moneda 11 2" xfId="297" xr:uid="{00000000-0005-0000-0000-000017000000}"/>
    <cellStyle name="Moneda 12" xfId="170" xr:uid="{00000000-0005-0000-0000-000018000000}"/>
    <cellStyle name="Moneda 12 2" xfId="306" xr:uid="{00000000-0005-0000-0000-000019000000}"/>
    <cellStyle name="Moneda 13" xfId="154" xr:uid="{00000000-0005-0000-0000-00001A000000}"/>
    <cellStyle name="Moneda 13 2" xfId="299" xr:uid="{00000000-0005-0000-0000-00001B000000}"/>
    <cellStyle name="Moneda 14" xfId="143" xr:uid="{00000000-0005-0000-0000-00001C000000}"/>
    <cellStyle name="Moneda 14 2" xfId="288" xr:uid="{00000000-0005-0000-0000-00001D000000}"/>
    <cellStyle name="Moneda 15" xfId="150" xr:uid="{00000000-0005-0000-0000-00001E000000}"/>
    <cellStyle name="Moneda 15 2" xfId="295" xr:uid="{00000000-0005-0000-0000-00001F000000}"/>
    <cellStyle name="Moneda 16" xfId="169" xr:uid="{00000000-0005-0000-0000-000020000000}"/>
    <cellStyle name="Moneda 16 2" xfId="305" xr:uid="{00000000-0005-0000-0000-000021000000}"/>
    <cellStyle name="Moneda 17" xfId="155" xr:uid="{00000000-0005-0000-0000-000022000000}"/>
    <cellStyle name="Moneda 17 2" xfId="300" xr:uid="{00000000-0005-0000-0000-000023000000}"/>
    <cellStyle name="Moneda 18" xfId="151" xr:uid="{00000000-0005-0000-0000-000024000000}"/>
    <cellStyle name="Moneda 18 2" xfId="296" xr:uid="{00000000-0005-0000-0000-000025000000}"/>
    <cellStyle name="Moneda 19" xfId="171" xr:uid="{00000000-0005-0000-0000-000026000000}"/>
    <cellStyle name="Moneda 19 2" xfId="307" xr:uid="{00000000-0005-0000-0000-000027000000}"/>
    <cellStyle name="Moneda 2" xfId="8" xr:uid="{00000000-0005-0000-0000-000028000000}"/>
    <cellStyle name="Moneda 2 2" xfId="9" xr:uid="{00000000-0005-0000-0000-000029000000}"/>
    <cellStyle name="Moneda 2 2 2" xfId="10" xr:uid="{00000000-0005-0000-0000-00002A000000}"/>
    <cellStyle name="Moneda 2 2 3" xfId="161" xr:uid="{00000000-0005-0000-0000-00002B000000}"/>
    <cellStyle name="Moneda 2 2 3 2" xfId="301" xr:uid="{00000000-0005-0000-0000-00002C000000}"/>
    <cellStyle name="Moneda 2 3" xfId="11" xr:uid="{00000000-0005-0000-0000-00002D000000}"/>
    <cellStyle name="Moneda 2 3 10" xfId="146" xr:uid="{00000000-0005-0000-0000-00002E000000}"/>
    <cellStyle name="Moneda 2 3 10 2" xfId="291" xr:uid="{00000000-0005-0000-0000-00002F000000}"/>
    <cellStyle name="Moneda 2 3 11" xfId="173" xr:uid="{00000000-0005-0000-0000-000030000000}"/>
    <cellStyle name="Moneda 2 3 2" xfId="28" xr:uid="{00000000-0005-0000-0000-000031000000}"/>
    <cellStyle name="Moneda 2 3 2 2" xfId="32" xr:uid="{00000000-0005-0000-0000-000032000000}"/>
    <cellStyle name="Moneda 2 3 2 2 2" xfId="34" xr:uid="{00000000-0005-0000-0000-000033000000}"/>
    <cellStyle name="Moneda 2 3 2 2 2 2" xfId="35" xr:uid="{00000000-0005-0000-0000-000034000000}"/>
    <cellStyle name="Moneda 2 3 2 2 2 2 2" xfId="83" xr:uid="{00000000-0005-0000-0000-000035000000}"/>
    <cellStyle name="Moneda 2 3 2 2 2 2 2 2" xfId="229" xr:uid="{00000000-0005-0000-0000-000036000000}"/>
    <cellStyle name="Moneda 2 3 2 2 2 2 3" xfId="181" xr:uid="{00000000-0005-0000-0000-000037000000}"/>
    <cellStyle name="Moneda 2 3 2 2 2 3" xfId="84" xr:uid="{00000000-0005-0000-0000-000038000000}"/>
    <cellStyle name="Moneda 2 3 2 2 2 3 2" xfId="230" xr:uid="{00000000-0005-0000-0000-000039000000}"/>
    <cellStyle name="Moneda 2 3 2 2 2 4" xfId="180" xr:uid="{00000000-0005-0000-0000-00003A000000}"/>
    <cellStyle name="Moneda 2 3 2 2 3" xfId="36" xr:uid="{00000000-0005-0000-0000-00003B000000}"/>
    <cellStyle name="Moneda 2 3 2 2 3 2" xfId="37" xr:uid="{00000000-0005-0000-0000-00003C000000}"/>
    <cellStyle name="Moneda 2 3 2 2 3 2 2" xfId="85" xr:uid="{00000000-0005-0000-0000-00003D000000}"/>
    <cellStyle name="Moneda 2 3 2 2 3 2 2 2" xfId="231" xr:uid="{00000000-0005-0000-0000-00003E000000}"/>
    <cellStyle name="Moneda 2 3 2 2 3 2 3" xfId="183" xr:uid="{00000000-0005-0000-0000-00003F000000}"/>
    <cellStyle name="Moneda 2 3 2 2 3 3" xfId="86" xr:uid="{00000000-0005-0000-0000-000040000000}"/>
    <cellStyle name="Moneda 2 3 2 2 3 3 2" xfId="232" xr:uid="{00000000-0005-0000-0000-000041000000}"/>
    <cellStyle name="Moneda 2 3 2 2 3 4" xfId="182" xr:uid="{00000000-0005-0000-0000-000042000000}"/>
    <cellStyle name="Moneda 2 3 2 2 4" xfId="38" xr:uid="{00000000-0005-0000-0000-000043000000}"/>
    <cellStyle name="Moneda 2 3 2 2 4 2" xfId="39" xr:uid="{00000000-0005-0000-0000-000044000000}"/>
    <cellStyle name="Moneda 2 3 2 2 4 2 2" xfId="87" xr:uid="{00000000-0005-0000-0000-000045000000}"/>
    <cellStyle name="Moneda 2 3 2 2 4 2 2 2" xfId="233" xr:uid="{00000000-0005-0000-0000-000046000000}"/>
    <cellStyle name="Moneda 2 3 2 2 4 2 3" xfId="185" xr:uid="{00000000-0005-0000-0000-000047000000}"/>
    <cellStyle name="Moneda 2 3 2 2 4 3" xfId="88" xr:uid="{00000000-0005-0000-0000-000048000000}"/>
    <cellStyle name="Moneda 2 3 2 2 4 3 2" xfId="234" xr:uid="{00000000-0005-0000-0000-000049000000}"/>
    <cellStyle name="Moneda 2 3 2 2 4 4" xfId="184" xr:uid="{00000000-0005-0000-0000-00004A000000}"/>
    <cellStyle name="Moneda 2 3 2 2 5" xfId="40" xr:uid="{00000000-0005-0000-0000-00004B000000}"/>
    <cellStyle name="Moneda 2 3 2 2 5 2" xfId="89" xr:uid="{00000000-0005-0000-0000-00004C000000}"/>
    <cellStyle name="Moneda 2 3 2 2 5 2 2" xfId="235" xr:uid="{00000000-0005-0000-0000-00004D000000}"/>
    <cellStyle name="Moneda 2 3 2 2 5 3" xfId="186" xr:uid="{00000000-0005-0000-0000-00004E000000}"/>
    <cellStyle name="Moneda 2 3 2 2 6" xfId="90" xr:uid="{00000000-0005-0000-0000-00004F000000}"/>
    <cellStyle name="Moneda 2 3 2 2 6 2" xfId="236" xr:uid="{00000000-0005-0000-0000-000050000000}"/>
    <cellStyle name="Moneda 2 3 2 2 7" xfId="178" xr:uid="{00000000-0005-0000-0000-000051000000}"/>
    <cellStyle name="Moneda 2 3 2 3" xfId="41" xr:uid="{00000000-0005-0000-0000-000052000000}"/>
    <cellStyle name="Moneda 2 3 2 3 2" xfId="42" xr:uid="{00000000-0005-0000-0000-000053000000}"/>
    <cellStyle name="Moneda 2 3 2 3 2 2" xfId="91" xr:uid="{00000000-0005-0000-0000-000054000000}"/>
    <cellStyle name="Moneda 2 3 2 3 2 2 2" xfId="237" xr:uid="{00000000-0005-0000-0000-000055000000}"/>
    <cellStyle name="Moneda 2 3 2 3 2 3" xfId="188" xr:uid="{00000000-0005-0000-0000-000056000000}"/>
    <cellStyle name="Moneda 2 3 2 3 3" xfId="92" xr:uid="{00000000-0005-0000-0000-000057000000}"/>
    <cellStyle name="Moneda 2 3 2 3 3 2" xfId="238" xr:uid="{00000000-0005-0000-0000-000058000000}"/>
    <cellStyle name="Moneda 2 3 2 3 4" xfId="187" xr:uid="{00000000-0005-0000-0000-000059000000}"/>
    <cellStyle name="Moneda 2 3 2 4" xfId="43" xr:uid="{00000000-0005-0000-0000-00005A000000}"/>
    <cellStyle name="Moneda 2 3 2 4 2" xfId="44" xr:uid="{00000000-0005-0000-0000-00005B000000}"/>
    <cellStyle name="Moneda 2 3 2 4 2 2" xfId="93" xr:uid="{00000000-0005-0000-0000-00005C000000}"/>
    <cellStyle name="Moneda 2 3 2 4 2 2 2" xfId="239" xr:uid="{00000000-0005-0000-0000-00005D000000}"/>
    <cellStyle name="Moneda 2 3 2 4 2 3" xfId="190" xr:uid="{00000000-0005-0000-0000-00005E000000}"/>
    <cellStyle name="Moneda 2 3 2 4 3" xfId="94" xr:uid="{00000000-0005-0000-0000-00005F000000}"/>
    <cellStyle name="Moneda 2 3 2 4 3 2" xfId="240" xr:uid="{00000000-0005-0000-0000-000060000000}"/>
    <cellStyle name="Moneda 2 3 2 4 4" xfId="189" xr:uid="{00000000-0005-0000-0000-000061000000}"/>
    <cellStyle name="Moneda 2 3 2 5" xfId="45" xr:uid="{00000000-0005-0000-0000-000062000000}"/>
    <cellStyle name="Moneda 2 3 2 5 2" xfId="46" xr:uid="{00000000-0005-0000-0000-000063000000}"/>
    <cellStyle name="Moneda 2 3 2 5 2 2" xfId="95" xr:uid="{00000000-0005-0000-0000-000064000000}"/>
    <cellStyle name="Moneda 2 3 2 5 2 2 2" xfId="241" xr:uid="{00000000-0005-0000-0000-000065000000}"/>
    <cellStyle name="Moneda 2 3 2 5 2 3" xfId="192" xr:uid="{00000000-0005-0000-0000-000066000000}"/>
    <cellStyle name="Moneda 2 3 2 5 3" xfId="96" xr:uid="{00000000-0005-0000-0000-000067000000}"/>
    <cellStyle name="Moneda 2 3 2 5 3 2" xfId="242" xr:uid="{00000000-0005-0000-0000-000068000000}"/>
    <cellStyle name="Moneda 2 3 2 5 4" xfId="191" xr:uid="{00000000-0005-0000-0000-000069000000}"/>
    <cellStyle name="Moneda 2 3 2 6" xfId="47" xr:uid="{00000000-0005-0000-0000-00006A000000}"/>
    <cellStyle name="Moneda 2 3 2 6 2" xfId="97" xr:uid="{00000000-0005-0000-0000-00006B000000}"/>
    <cellStyle name="Moneda 2 3 2 6 2 2" xfId="243" xr:uid="{00000000-0005-0000-0000-00006C000000}"/>
    <cellStyle name="Moneda 2 3 2 6 3" xfId="193" xr:uid="{00000000-0005-0000-0000-00006D000000}"/>
    <cellStyle name="Moneda 2 3 2 7" xfId="98" xr:uid="{00000000-0005-0000-0000-00006E000000}"/>
    <cellStyle name="Moneda 2 3 2 7 2" xfId="244" xr:uid="{00000000-0005-0000-0000-00006F000000}"/>
    <cellStyle name="Moneda 2 3 2 8" xfId="174" xr:uid="{00000000-0005-0000-0000-000070000000}"/>
    <cellStyle name="Moneda 2 3 3" xfId="30" xr:uid="{00000000-0005-0000-0000-000071000000}"/>
    <cellStyle name="Moneda 2 3 3 2" xfId="48" xr:uid="{00000000-0005-0000-0000-000072000000}"/>
    <cellStyle name="Moneda 2 3 3 2 2" xfId="49" xr:uid="{00000000-0005-0000-0000-000073000000}"/>
    <cellStyle name="Moneda 2 3 3 2 2 2" xfId="99" xr:uid="{00000000-0005-0000-0000-000074000000}"/>
    <cellStyle name="Moneda 2 3 3 2 2 2 2" xfId="245" xr:uid="{00000000-0005-0000-0000-000075000000}"/>
    <cellStyle name="Moneda 2 3 3 2 2 3" xfId="195" xr:uid="{00000000-0005-0000-0000-000076000000}"/>
    <cellStyle name="Moneda 2 3 3 2 3" xfId="100" xr:uid="{00000000-0005-0000-0000-000077000000}"/>
    <cellStyle name="Moneda 2 3 3 2 3 2" xfId="246" xr:uid="{00000000-0005-0000-0000-000078000000}"/>
    <cellStyle name="Moneda 2 3 3 2 4" xfId="194" xr:uid="{00000000-0005-0000-0000-000079000000}"/>
    <cellStyle name="Moneda 2 3 3 3" xfId="50" xr:uid="{00000000-0005-0000-0000-00007A000000}"/>
    <cellStyle name="Moneda 2 3 3 3 2" xfId="51" xr:uid="{00000000-0005-0000-0000-00007B000000}"/>
    <cellStyle name="Moneda 2 3 3 3 2 2" xfId="101" xr:uid="{00000000-0005-0000-0000-00007C000000}"/>
    <cellStyle name="Moneda 2 3 3 3 2 2 2" xfId="247" xr:uid="{00000000-0005-0000-0000-00007D000000}"/>
    <cellStyle name="Moneda 2 3 3 3 2 3" xfId="197" xr:uid="{00000000-0005-0000-0000-00007E000000}"/>
    <cellStyle name="Moneda 2 3 3 3 3" xfId="102" xr:uid="{00000000-0005-0000-0000-00007F000000}"/>
    <cellStyle name="Moneda 2 3 3 3 3 2" xfId="248" xr:uid="{00000000-0005-0000-0000-000080000000}"/>
    <cellStyle name="Moneda 2 3 3 3 4" xfId="196" xr:uid="{00000000-0005-0000-0000-000081000000}"/>
    <cellStyle name="Moneda 2 3 3 4" xfId="52" xr:uid="{00000000-0005-0000-0000-000082000000}"/>
    <cellStyle name="Moneda 2 3 3 4 2" xfId="53" xr:uid="{00000000-0005-0000-0000-000083000000}"/>
    <cellStyle name="Moneda 2 3 3 4 2 2" xfId="103" xr:uid="{00000000-0005-0000-0000-000084000000}"/>
    <cellStyle name="Moneda 2 3 3 4 2 2 2" xfId="249" xr:uid="{00000000-0005-0000-0000-000085000000}"/>
    <cellStyle name="Moneda 2 3 3 4 2 3" xfId="199" xr:uid="{00000000-0005-0000-0000-000086000000}"/>
    <cellStyle name="Moneda 2 3 3 4 3" xfId="104" xr:uid="{00000000-0005-0000-0000-000087000000}"/>
    <cellStyle name="Moneda 2 3 3 4 3 2" xfId="250" xr:uid="{00000000-0005-0000-0000-000088000000}"/>
    <cellStyle name="Moneda 2 3 3 4 4" xfId="198" xr:uid="{00000000-0005-0000-0000-000089000000}"/>
    <cellStyle name="Moneda 2 3 3 5" xfId="54" xr:uid="{00000000-0005-0000-0000-00008A000000}"/>
    <cellStyle name="Moneda 2 3 3 5 2" xfId="105" xr:uid="{00000000-0005-0000-0000-00008B000000}"/>
    <cellStyle name="Moneda 2 3 3 5 2 2" xfId="251" xr:uid="{00000000-0005-0000-0000-00008C000000}"/>
    <cellStyle name="Moneda 2 3 3 5 3" xfId="200" xr:uid="{00000000-0005-0000-0000-00008D000000}"/>
    <cellStyle name="Moneda 2 3 3 6" xfId="106" xr:uid="{00000000-0005-0000-0000-00008E000000}"/>
    <cellStyle name="Moneda 2 3 3 6 2" xfId="252" xr:uid="{00000000-0005-0000-0000-00008F000000}"/>
    <cellStyle name="Moneda 2 3 3 7" xfId="176" xr:uid="{00000000-0005-0000-0000-000090000000}"/>
    <cellStyle name="Moneda 2 3 4" xfId="31" xr:uid="{00000000-0005-0000-0000-000091000000}"/>
    <cellStyle name="Moneda 2 3 4 2" xfId="55" xr:uid="{00000000-0005-0000-0000-000092000000}"/>
    <cellStyle name="Moneda 2 3 4 2 2" xfId="56" xr:uid="{00000000-0005-0000-0000-000093000000}"/>
    <cellStyle name="Moneda 2 3 4 2 2 2" xfId="107" xr:uid="{00000000-0005-0000-0000-000094000000}"/>
    <cellStyle name="Moneda 2 3 4 2 2 2 2" xfId="253" xr:uid="{00000000-0005-0000-0000-000095000000}"/>
    <cellStyle name="Moneda 2 3 4 2 2 3" xfId="202" xr:uid="{00000000-0005-0000-0000-000096000000}"/>
    <cellStyle name="Moneda 2 3 4 2 3" xfId="108" xr:uid="{00000000-0005-0000-0000-000097000000}"/>
    <cellStyle name="Moneda 2 3 4 2 3 2" xfId="254" xr:uid="{00000000-0005-0000-0000-000098000000}"/>
    <cellStyle name="Moneda 2 3 4 2 4" xfId="201" xr:uid="{00000000-0005-0000-0000-000099000000}"/>
    <cellStyle name="Moneda 2 3 4 3" xfId="57" xr:uid="{00000000-0005-0000-0000-00009A000000}"/>
    <cellStyle name="Moneda 2 3 4 3 2" xfId="58" xr:uid="{00000000-0005-0000-0000-00009B000000}"/>
    <cellStyle name="Moneda 2 3 4 3 2 2" xfId="109" xr:uid="{00000000-0005-0000-0000-00009C000000}"/>
    <cellStyle name="Moneda 2 3 4 3 2 2 2" xfId="255" xr:uid="{00000000-0005-0000-0000-00009D000000}"/>
    <cellStyle name="Moneda 2 3 4 3 2 3" xfId="204" xr:uid="{00000000-0005-0000-0000-00009E000000}"/>
    <cellStyle name="Moneda 2 3 4 3 3" xfId="110" xr:uid="{00000000-0005-0000-0000-00009F000000}"/>
    <cellStyle name="Moneda 2 3 4 3 3 2" xfId="256" xr:uid="{00000000-0005-0000-0000-0000A0000000}"/>
    <cellStyle name="Moneda 2 3 4 3 4" xfId="203" xr:uid="{00000000-0005-0000-0000-0000A1000000}"/>
    <cellStyle name="Moneda 2 3 4 4" xfId="59" xr:uid="{00000000-0005-0000-0000-0000A2000000}"/>
    <cellStyle name="Moneda 2 3 4 4 2" xfId="60" xr:uid="{00000000-0005-0000-0000-0000A3000000}"/>
    <cellStyle name="Moneda 2 3 4 4 2 2" xfId="111" xr:uid="{00000000-0005-0000-0000-0000A4000000}"/>
    <cellStyle name="Moneda 2 3 4 4 2 2 2" xfId="257" xr:uid="{00000000-0005-0000-0000-0000A5000000}"/>
    <cellStyle name="Moneda 2 3 4 4 2 3" xfId="206" xr:uid="{00000000-0005-0000-0000-0000A6000000}"/>
    <cellStyle name="Moneda 2 3 4 4 3" xfId="112" xr:uid="{00000000-0005-0000-0000-0000A7000000}"/>
    <cellStyle name="Moneda 2 3 4 4 3 2" xfId="258" xr:uid="{00000000-0005-0000-0000-0000A8000000}"/>
    <cellStyle name="Moneda 2 3 4 4 4" xfId="205" xr:uid="{00000000-0005-0000-0000-0000A9000000}"/>
    <cellStyle name="Moneda 2 3 4 5" xfId="61" xr:uid="{00000000-0005-0000-0000-0000AA000000}"/>
    <cellStyle name="Moneda 2 3 4 5 2" xfId="113" xr:uid="{00000000-0005-0000-0000-0000AB000000}"/>
    <cellStyle name="Moneda 2 3 4 5 2 2" xfId="259" xr:uid="{00000000-0005-0000-0000-0000AC000000}"/>
    <cellStyle name="Moneda 2 3 4 5 3" xfId="207" xr:uid="{00000000-0005-0000-0000-0000AD000000}"/>
    <cellStyle name="Moneda 2 3 4 6" xfId="114" xr:uid="{00000000-0005-0000-0000-0000AE000000}"/>
    <cellStyle name="Moneda 2 3 4 6 2" xfId="260" xr:uid="{00000000-0005-0000-0000-0000AF000000}"/>
    <cellStyle name="Moneda 2 3 4 7" xfId="177" xr:uid="{00000000-0005-0000-0000-0000B0000000}"/>
    <cellStyle name="Moneda 2 3 5" xfId="62" xr:uid="{00000000-0005-0000-0000-0000B1000000}"/>
    <cellStyle name="Moneda 2 3 5 2" xfId="63" xr:uid="{00000000-0005-0000-0000-0000B2000000}"/>
    <cellStyle name="Moneda 2 3 5 2 2" xfId="115" xr:uid="{00000000-0005-0000-0000-0000B3000000}"/>
    <cellStyle name="Moneda 2 3 5 2 2 2" xfId="261" xr:uid="{00000000-0005-0000-0000-0000B4000000}"/>
    <cellStyle name="Moneda 2 3 5 2 3" xfId="209" xr:uid="{00000000-0005-0000-0000-0000B5000000}"/>
    <cellStyle name="Moneda 2 3 5 3" xfId="116" xr:uid="{00000000-0005-0000-0000-0000B6000000}"/>
    <cellStyle name="Moneda 2 3 5 3 2" xfId="262" xr:uid="{00000000-0005-0000-0000-0000B7000000}"/>
    <cellStyle name="Moneda 2 3 5 4" xfId="208" xr:uid="{00000000-0005-0000-0000-0000B8000000}"/>
    <cellStyle name="Moneda 2 3 6" xfId="64" xr:uid="{00000000-0005-0000-0000-0000B9000000}"/>
    <cellStyle name="Moneda 2 3 6 2" xfId="65" xr:uid="{00000000-0005-0000-0000-0000BA000000}"/>
    <cellStyle name="Moneda 2 3 6 2 2" xfId="117" xr:uid="{00000000-0005-0000-0000-0000BB000000}"/>
    <cellStyle name="Moneda 2 3 6 2 2 2" xfId="263" xr:uid="{00000000-0005-0000-0000-0000BC000000}"/>
    <cellStyle name="Moneda 2 3 6 2 3" xfId="211" xr:uid="{00000000-0005-0000-0000-0000BD000000}"/>
    <cellStyle name="Moneda 2 3 6 3" xfId="118" xr:uid="{00000000-0005-0000-0000-0000BE000000}"/>
    <cellStyle name="Moneda 2 3 6 3 2" xfId="264" xr:uid="{00000000-0005-0000-0000-0000BF000000}"/>
    <cellStyle name="Moneda 2 3 6 4" xfId="210" xr:uid="{00000000-0005-0000-0000-0000C0000000}"/>
    <cellStyle name="Moneda 2 3 7" xfId="66" xr:uid="{00000000-0005-0000-0000-0000C1000000}"/>
    <cellStyle name="Moneda 2 3 7 2" xfId="67" xr:uid="{00000000-0005-0000-0000-0000C2000000}"/>
    <cellStyle name="Moneda 2 3 7 2 2" xfId="119" xr:uid="{00000000-0005-0000-0000-0000C3000000}"/>
    <cellStyle name="Moneda 2 3 7 2 2 2" xfId="265" xr:uid="{00000000-0005-0000-0000-0000C4000000}"/>
    <cellStyle name="Moneda 2 3 7 2 3" xfId="213" xr:uid="{00000000-0005-0000-0000-0000C5000000}"/>
    <cellStyle name="Moneda 2 3 7 3" xfId="120" xr:uid="{00000000-0005-0000-0000-0000C6000000}"/>
    <cellStyle name="Moneda 2 3 7 3 2" xfId="266" xr:uid="{00000000-0005-0000-0000-0000C7000000}"/>
    <cellStyle name="Moneda 2 3 7 4" xfId="212" xr:uid="{00000000-0005-0000-0000-0000C8000000}"/>
    <cellStyle name="Moneda 2 3 8" xfId="68" xr:uid="{00000000-0005-0000-0000-0000C9000000}"/>
    <cellStyle name="Moneda 2 3 8 2" xfId="121" xr:uid="{00000000-0005-0000-0000-0000CA000000}"/>
    <cellStyle name="Moneda 2 3 8 2 2" xfId="267" xr:uid="{00000000-0005-0000-0000-0000CB000000}"/>
    <cellStyle name="Moneda 2 3 8 3" xfId="214" xr:uid="{00000000-0005-0000-0000-0000CC000000}"/>
    <cellStyle name="Moneda 2 3 9" xfId="122" xr:uid="{00000000-0005-0000-0000-0000CD000000}"/>
    <cellStyle name="Moneda 2 3 9 2" xfId="268" xr:uid="{00000000-0005-0000-0000-0000CE000000}"/>
    <cellStyle name="Moneda 2 4" xfId="157" xr:uid="{00000000-0005-0000-0000-0000CF000000}"/>
    <cellStyle name="Moneda 20" xfId="142" xr:uid="{00000000-0005-0000-0000-0000D0000000}"/>
    <cellStyle name="Moneda 20 2" xfId="287" xr:uid="{00000000-0005-0000-0000-0000D1000000}"/>
    <cellStyle name="Moneda 21" xfId="149" xr:uid="{00000000-0005-0000-0000-0000D2000000}"/>
    <cellStyle name="Moneda 21 2" xfId="294" xr:uid="{00000000-0005-0000-0000-0000D3000000}"/>
    <cellStyle name="Moneda 22" xfId="172" xr:uid="{00000000-0005-0000-0000-0000D4000000}"/>
    <cellStyle name="Moneda 23" xfId="293" xr:uid="{00000000-0005-0000-0000-0000D5000000}"/>
    <cellStyle name="Moneda 24" xfId="289" xr:uid="{00000000-0005-0000-0000-0000D6000000}"/>
    <cellStyle name="Moneda 3" xfId="12" xr:uid="{00000000-0005-0000-0000-0000D7000000}"/>
    <cellStyle name="Moneda 3 2" xfId="29" xr:uid="{00000000-0005-0000-0000-0000D8000000}"/>
    <cellStyle name="Moneda 3 2 2" xfId="33" xr:uid="{00000000-0005-0000-0000-0000D9000000}"/>
    <cellStyle name="Moneda 3 2 2 2" xfId="69" xr:uid="{00000000-0005-0000-0000-0000DA000000}"/>
    <cellStyle name="Moneda 3 2 2 2 2" xfId="70" xr:uid="{00000000-0005-0000-0000-0000DB000000}"/>
    <cellStyle name="Moneda 3 2 2 2 2 2" xfId="123" xr:uid="{00000000-0005-0000-0000-0000DC000000}"/>
    <cellStyle name="Moneda 3 2 2 2 2 2 2" xfId="269" xr:uid="{00000000-0005-0000-0000-0000DD000000}"/>
    <cellStyle name="Moneda 3 2 2 2 2 3" xfId="216" xr:uid="{00000000-0005-0000-0000-0000DE000000}"/>
    <cellStyle name="Moneda 3 2 2 2 3" xfId="124" xr:uid="{00000000-0005-0000-0000-0000DF000000}"/>
    <cellStyle name="Moneda 3 2 2 2 3 2" xfId="270" xr:uid="{00000000-0005-0000-0000-0000E0000000}"/>
    <cellStyle name="Moneda 3 2 2 2 4" xfId="215" xr:uid="{00000000-0005-0000-0000-0000E1000000}"/>
    <cellStyle name="Moneda 3 2 2 3" xfId="71" xr:uid="{00000000-0005-0000-0000-0000E2000000}"/>
    <cellStyle name="Moneda 3 2 2 3 2" xfId="72" xr:uid="{00000000-0005-0000-0000-0000E3000000}"/>
    <cellStyle name="Moneda 3 2 2 3 2 2" xfId="125" xr:uid="{00000000-0005-0000-0000-0000E4000000}"/>
    <cellStyle name="Moneda 3 2 2 3 2 2 2" xfId="271" xr:uid="{00000000-0005-0000-0000-0000E5000000}"/>
    <cellStyle name="Moneda 3 2 2 3 2 3" xfId="218" xr:uid="{00000000-0005-0000-0000-0000E6000000}"/>
    <cellStyle name="Moneda 3 2 2 3 3" xfId="126" xr:uid="{00000000-0005-0000-0000-0000E7000000}"/>
    <cellStyle name="Moneda 3 2 2 3 3 2" xfId="272" xr:uid="{00000000-0005-0000-0000-0000E8000000}"/>
    <cellStyle name="Moneda 3 2 2 3 4" xfId="217" xr:uid="{00000000-0005-0000-0000-0000E9000000}"/>
    <cellStyle name="Moneda 3 2 2 4" xfId="73" xr:uid="{00000000-0005-0000-0000-0000EA000000}"/>
    <cellStyle name="Moneda 3 2 2 4 2" xfId="74" xr:uid="{00000000-0005-0000-0000-0000EB000000}"/>
    <cellStyle name="Moneda 3 2 2 4 2 2" xfId="127" xr:uid="{00000000-0005-0000-0000-0000EC000000}"/>
    <cellStyle name="Moneda 3 2 2 4 2 2 2" xfId="273" xr:uid="{00000000-0005-0000-0000-0000ED000000}"/>
    <cellStyle name="Moneda 3 2 2 4 2 3" xfId="220" xr:uid="{00000000-0005-0000-0000-0000EE000000}"/>
    <cellStyle name="Moneda 3 2 2 4 3" xfId="128" xr:uid="{00000000-0005-0000-0000-0000EF000000}"/>
    <cellStyle name="Moneda 3 2 2 4 3 2" xfId="274" xr:uid="{00000000-0005-0000-0000-0000F0000000}"/>
    <cellStyle name="Moneda 3 2 2 4 4" xfId="219" xr:uid="{00000000-0005-0000-0000-0000F1000000}"/>
    <cellStyle name="Moneda 3 2 2 5" xfId="75" xr:uid="{00000000-0005-0000-0000-0000F2000000}"/>
    <cellStyle name="Moneda 3 2 2 5 2" xfId="129" xr:uid="{00000000-0005-0000-0000-0000F3000000}"/>
    <cellStyle name="Moneda 3 2 2 5 2 2" xfId="275" xr:uid="{00000000-0005-0000-0000-0000F4000000}"/>
    <cellStyle name="Moneda 3 2 2 5 3" xfId="221" xr:uid="{00000000-0005-0000-0000-0000F5000000}"/>
    <cellStyle name="Moneda 3 2 2 6" xfId="130" xr:uid="{00000000-0005-0000-0000-0000F6000000}"/>
    <cellStyle name="Moneda 3 2 2 6 2" xfId="276" xr:uid="{00000000-0005-0000-0000-0000F7000000}"/>
    <cellStyle name="Moneda 3 2 2 7" xfId="179" xr:uid="{00000000-0005-0000-0000-0000F8000000}"/>
    <cellStyle name="Moneda 3 2 3" xfId="76" xr:uid="{00000000-0005-0000-0000-0000F9000000}"/>
    <cellStyle name="Moneda 3 2 3 2" xfId="77" xr:uid="{00000000-0005-0000-0000-0000FA000000}"/>
    <cellStyle name="Moneda 3 2 3 2 2" xfId="131" xr:uid="{00000000-0005-0000-0000-0000FB000000}"/>
    <cellStyle name="Moneda 3 2 3 2 2 2" xfId="277" xr:uid="{00000000-0005-0000-0000-0000FC000000}"/>
    <cellStyle name="Moneda 3 2 3 2 3" xfId="223" xr:uid="{00000000-0005-0000-0000-0000FD000000}"/>
    <cellStyle name="Moneda 3 2 3 3" xfId="132" xr:uid="{00000000-0005-0000-0000-0000FE000000}"/>
    <cellStyle name="Moneda 3 2 3 3 2" xfId="278" xr:uid="{00000000-0005-0000-0000-0000FF000000}"/>
    <cellStyle name="Moneda 3 2 3 4" xfId="222" xr:uid="{00000000-0005-0000-0000-000000010000}"/>
    <cellStyle name="Moneda 3 2 4" xfId="78" xr:uid="{00000000-0005-0000-0000-000001010000}"/>
    <cellStyle name="Moneda 3 2 4 2" xfId="79" xr:uid="{00000000-0005-0000-0000-000002010000}"/>
    <cellStyle name="Moneda 3 2 4 2 2" xfId="133" xr:uid="{00000000-0005-0000-0000-000003010000}"/>
    <cellStyle name="Moneda 3 2 4 2 2 2" xfId="279" xr:uid="{00000000-0005-0000-0000-000004010000}"/>
    <cellStyle name="Moneda 3 2 4 2 3" xfId="225" xr:uid="{00000000-0005-0000-0000-000005010000}"/>
    <cellStyle name="Moneda 3 2 4 3" xfId="134" xr:uid="{00000000-0005-0000-0000-000006010000}"/>
    <cellStyle name="Moneda 3 2 4 3 2" xfId="280" xr:uid="{00000000-0005-0000-0000-000007010000}"/>
    <cellStyle name="Moneda 3 2 4 4" xfId="224" xr:uid="{00000000-0005-0000-0000-000008010000}"/>
    <cellStyle name="Moneda 3 2 5" xfId="80" xr:uid="{00000000-0005-0000-0000-000009010000}"/>
    <cellStyle name="Moneda 3 2 5 2" xfId="81" xr:uid="{00000000-0005-0000-0000-00000A010000}"/>
    <cellStyle name="Moneda 3 2 5 2 2" xfId="135" xr:uid="{00000000-0005-0000-0000-00000B010000}"/>
    <cellStyle name="Moneda 3 2 5 2 2 2" xfId="281" xr:uid="{00000000-0005-0000-0000-00000C010000}"/>
    <cellStyle name="Moneda 3 2 5 2 3" xfId="227" xr:uid="{00000000-0005-0000-0000-00000D010000}"/>
    <cellStyle name="Moneda 3 2 5 3" xfId="136" xr:uid="{00000000-0005-0000-0000-00000E010000}"/>
    <cellStyle name="Moneda 3 2 5 3 2" xfId="282" xr:uid="{00000000-0005-0000-0000-00000F010000}"/>
    <cellStyle name="Moneda 3 2 5 4" xfId="226" xr:uid="{00000000-0005-0000-0000-000010010000}"/>
    <cellStyle name="Moneda 3 2 6" xfId="82" xr:uid="{00000000-0005-0000-0000-000011010000}"/>
    <cellStyle name="Moneda 3 2 6 2" xfId="137" xr:uid="{00000000-0005-0000-0000-000012010000}"/>
    <cellStyle name="Moneda 3 2 6 2 2" xfId="283" xr:uid="{00000000-0005-0000-0000-000013010000}"/>
    <cellStyle name="Moneda 3 2 6 3" xfId="228" xr:uid="{00000000-0005-0000-0000-000014010000}"/>
    <cellStyle name="Moneda 3 2 7" xfId="138" xr:uid="{00000000-0005-0000-0000-000015010000}"/>
    <cellStyle name="Moneda 3 2 7 2" xfId="284" xr:uid="{00000000-0005-0000-0000-000016010000}"/>
    <cellStyle name="Moneda 3 2 8" xfId="168" xr:uid="{00000000-0005-0000-0000-000017010000}"/>
    <cellStyle name="Moneda 3 2 9" xfId="175" xr:uid="{00000000-0005-0000-0000-000018010000}"/>
    <cellStyle name="Moneda 3 3" xfId="163" xr:uid="{00000000-0005-0000-0000-000019010000}"/>
    <cellStyle name="Moneda 3 3 2" xfId="302" xr:uid="{00000000-0005-0000-0000-00001A010000}"/>
    <cellStyle name="Moneda 3 4" xfId="147" xr:uid="{00000000-0005-0000-0000-00001B010000}"/>
    <cellStyle name="Moneda 3 4 2" xfId="292" xr:uid="{00000000-0005-0000-0000-00001C010000}"/>
    <cellStyle name="Moneda 3 5" xfId="27" xr:uid="{00000000-0005-0000-0000-00001D010000}"/>
    <cellStyle name="Moneda 3 6" xfId="313" xr:uid="{00000000-0005-0000-0000-0000D7000000}"/>
    <cellStyle name="Moneda 4" xfId="13" xr:uid="{00000000-0005-0000-0000-00001E010000}"/>
    <cellStyle name="Moneda 5" xfId="148" xr:uid="{00000000-0005-0000-0000-00001F010000}"/>
    <cellStyle name="Moneda 6" xfId="153" xr:uid="{00000000-0005-0000-0000-000020010000}"/>
    <cellStyle name="Moneda 6 2" xfId="298" xr:uid="{00000000-0005-0000-0000-000021010000}"/>
    <cellStyle name="Moneda 7" xfId="145" xr:uid="{00000000-0005-0000-0000-000022010000}"/>
    <cellStyle name="Moneda 7 2" xfId="290" xr:uid="{00000000-0005-0000-0000-000023010000}"/>
    <cellStyle name="Moneda 8" xfId="141" xr:uid="{00000000-0005-0000-0000-000024010000}"/>
    <cellStyle name="Moneda 8 2" xfId="286" xr:uid="{00000000-0005-0000-0000-000025010000}"/>
    <cellStyle name="Moneda 9" xfId="165" xr:uid="{00000000-0005-0000-0000-000026010000}"/>
    <cellStyle name="Moneda 9 2" xfId="304" xr:uid="{00000000-0005-0000-0000-000027010000}"/>
    <cellStyle name="Normal" xfId="0" builtinId="0"/>
    <cellStyle name="Normal 2" xfId="14" xr:uid="{00000000-0005-0000-0000-000029010000}"/>
    <cellStyle name="Normal 2 10" xfId="15" xr:uid="{00000000-0005-0000-0000-00002A010000}"/>
    <cellStyle name="Normal 2 2" xfId="160" xr:uid="{00000000-0005-0000-0000-00002B010000}"/>
    <cellStyle name="Normal 2 3" xfId="156" xr:uid="{00000000-0005-0000-0000-00002C010000}"/>
    <cellStyle name="Normal 3" xfId="16" xr:uid="{00000000-0005-0000-0000-00002D010000}"/>
    <cellStyle name="Normal 3 2" xfId="17" xr:uid="{00000000-0005-0000-0000-00002E010000}"/>
    <cellStyle name="Normal 3 2 2" xfId="167" xr:uid="{00000000-0005-0000-0000-00002F010000}"/>
    <cellStyle name="Normal 4" xfId="311" xr:uid="{00000000-0005-0000-0000-000030010000}"/>
    <cellStyle name="Normal 4 2" xfId="18" xr:uid="{00000000-0005-0000-0000-000031010000}"/>
    <cellStyle name="Porcentaje" xfId="309" builtinId="5"/>
    <cellStyle name="Porcentaje 2" xfId="21" xr:uid="{00000000-0005-0000-0000-000033010000}"/>
    <cellStyle name="Porcentaje 3" xfId="22" xr:uid="{00000000-0005-0000-0000-000034010000}"/>
    <cellStyle name="Porcentaje 3 2" xfId="140" xr:uid="{00000000-0005-0000-0000-000035010000}"/>
    <cellStyle name="Porcentaje 4" xfId="23" xr:uid="{00000000-0005-0000-0000-000036010000}"/>
    <cellStyle name="Porcentual 2" xfId="19" xr:uid="{00000000-0005-0000-0000-000037010000}"/>
    <cellStyle name="Porcentual 2 2" xfId="20" xr:uid="{00000000-0005-0000-0000-000038010000}"/>
  </cellStyles>
  <dxfs count="0"/>
  <tableStyles count="0" defaultTableStyle="TableStyleMedium9" defaultPivotStyle="PivotStyleLight16"/>
  <colors>
    <mruColors>
      <color rgb="FF6699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157723</xdr:colOff>
      <xdr:row>0</xdr:row>
      <xdr:rowOff>165567</xdr:rowOff>
    </xdr:from>
    <xdr:to>
      <xdr:col>3</xdr:col>
      <xdr:colOff>98052</xdr:colOff>
      <xdr:row>2</xdr:row>
      <xdr:rowOff>37802</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23" y="165567"/>
          <a:ext cx="1186983" cy="1511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352427</xdr:colOff>
      <xdr:row>0</xdr:row>
      <xdr:rowOff>204787</xdr:rowOff>
    </xdr:from>
    <xdr:to>
      <xdr:col>2</xdr:col>
      <xdr:colOff>1090767</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7" y="204787"/>
          <a:ext cx="1690840" cy="1562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613253</xdr:colOff>
      <xdr:row>2</xdr:row>
      <xdr:rowOff>195719</xdr:rowOff>
    </xdr:to>
    <xdr:pic>
      <xdr:nvPicPr>
        <xdr:cNvPr id="3" name="Imagen 2">
          <a:extLst>
            <a:ext uri="{FF2B5EF4-FFF2-40B4-BE49-F238E27FC236}">
              <a16:creationId xmlns:a16="http://schemas.microsoft.com/office/drawing/2014/main" id="{A863E6B5-BAEB-4514-BDF2-81B69D2DD98C}"/>
            </a:ext>
          </a:extLst>
        </xdr:cNvPr>
        <xdr:cNvPicPr>
          <a:picLocks noChangeAspect="1"/>
        </xdr:cNvPicPr>
      </xdr:nvPicPr>
      <xdr:blipFill>
        <a:blip xmlns:r="http://schemas.openxmlformats.org/officeDocument/2006/relationships" r:embed="rId1"/>
        <a:stretch>
          <a:fillRect/>
        </a:stretch>
      </xdr:blipFill>
      <xdr:spPr>
        <a:xfrm>
          <a:off x="0" y="0"/>
          <a:ext cx="212681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topLeftCell="A10" zoomScale="44" zoomScaleNormal="44" zoomScaleSheetLayoutView="70" workbookViewId="0">
      <selection activeCell="G11" sqref="G11:G13"/>
    </sheetView>
  </sheetViews>
  <sheetFormatPr baseColWidth="10" defaultRowHeight="15" x14ac:dyDescent="0.25"/>
  <cols>
    <col min="1" max="1" width="11.42578125" style="196"/>
    <col min="2" max="2" width="8.85546875" style="196" customWidth="1"/>
    <col min="3" max="3" width="20.85546875" style="196" customWidth="1"/>
    <col min="4" max="4" width="8.85546875" style="196" customWidth="1"/>
    <col min="5" max="5" width="27.140625" style="196" customWidth="1"/>
    <col min="6" max="6" width="7.5703125" style="196" customWidth="1"/>
    <col min="7" max="7" width="16" style="196" customWidth="1"/>
    <col min="8" max="8" width="12.85546875" style="196" customWidth="1"/>
    <col min="9" max="9" width="11.7109375" style="196" customWidth="1"/>
    <col min="10" max="10" width="13.140625" style="236" bestFit="1" customWidth="1"/>
    <col min="11" max="11" width="11.85546875" style="236" hidden="1" customWidth="1"/>
    <col min="12" max="12" width="12.7109375" style="236" hidden="1" customWidth="1"/>
    <col min="13" max="13" width="12.7109375" style="236" customWidth="1"/>
    <col min="14" max="14" width="13.140625" style="236" customWidth="1"/>
    <col min="15" max="16" width="12.7109375" style="236" hidden="1" customWidth="1"/>
    <col min="17" max="17" width="14.28515625" style="236" hidden="1" customWidth="1"/>
    <col min="18" max="18" width="12.7109375" style="236" hidden="1" customWidth="1"/>
    <col min="19" max="19" width="12.7109375" style="236" customWidth="1"/>
    <col min="20" max="20" width="15.85546875" style="236" customWidth="1"/>
    <col min="21" max="21" width="12.7109375" style="236" hidden="1" customWidth="1"/>
    <col min="22" max="24" width="11.5703125" style="236" hidden="1" customWidth="1"/>
    <col min="25" max="25" width="11.5703125" style="236" customWidth="1"/>
    <col min="26" max="26" width="11.7109375" style="236" bestFit="1" customWidth="1"/>
    <col min="27" max="27" width="16.28515625" style="236" customWidth="1"/>
    <col min="28" max="28" width="12.7109375" style="236" customWidth="1"/>
    <col min="29" max="31" width="12.7109375" style="236" hidden="1" customWidth="1"/>
    <col min="32" max="32" width="15.5703125" style="236" customWidth="1"/>
    <col min="33" max="33" width="20.85546875" style="236" customWidth="1"/>
    <col min="34" max="38" width="12.7109375" style="236" hidden="1" customWidth="1"/>
    <col min="39" max="39" width="18.42578125" style="196" customWidth="1"/>
    <col min="40" max="40" width="16.5703125" style="196" hidden="1" customWidth="1"/>
    <col min="41" max="41" width="12.85546875" style="196" hidden="1" customWidth="1"/>
    <col min="42" max="42" width="14.28515625" style="196" hidden="1" customWidth="1"/>
    <col min="43" max="43" width="13.140625" style="196" customWidth="1"/>
    <col min="44" max="44" width="12.28515625" style="196" customWidth="1"/>
    <col min="45" max="45" width="87.7109375" style="196" customWidth="1"/>
    <col min="46" max="46" width="34.140625" style="196" customWidth="1"/>
    <col min="47" max="47" width="36" style="196" customWidth="1"/>
    <col min="48" max="48" width="19.140625" style="196" customWidth="1"/>
    <col min="49" max="49" width="16.7109375" style="196" customWidth="1"/>
    <col min="50" max="50" width="11.42578125" style="196"/>
    <col min="51" max="51" width="56.5703125" style="196" customWidth="1"/>
    <col min="52" max="16384" width="11.42578125" style="196"/>
  </cols>
  <sheetData>
    <row r="1" spans="1:51" ht="21" customHeight="1" thickBot="1" x14ac:dyDescent="0.3">
      <c r="B1" s="192"/>
      <c r="C1" s="192"/>
      <c r="D1" s="192"/>
      <c r="E1" s="192"/>
      <c r="F1" s="192"/>
      <c r="G1" s="192"/>
      <c r="H1" s="192"/>
      <c r="I1" s="192"/>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192"/>
      <c r="AN1" s="192"/>
      <c r="AO1" s="192"/>
      <c r="AP1" s="192"/>
      <c r="AQ1" s="192"/>
      <c r="AR1" s="192"/>
      <c r="AS1" s="192"/>
      <c r="AT1" s="192"/>
      <c r="AU1" s="192"/>
      <c r="AV1" s="192"/>
      <c r="AW1" s="192"/>
    </row>
    <row r="2" spans="1:51" s="198" customFormat="1" ht="56.25" customHeight="1" x14ac:dyDescent="0.5">
      <c r="A2" s="535"/>
      <c r="B2" s="536"/>
      <c r="C2" s="536"/>
      <c r="D2" s="536"/>
      <c r="E2" s="536"/>
      <c r="F2" s="536"/>
      <c r="G2" s="537"/>
      <c r="H2" s="516" t="s">
        <v>100</v>
      </c>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8"/>
    </row>
    <row r="3" spans="1:51" s="198" customFormat="1" ht="84.75" customHeight="1" x14ac:dyDescent="0.5">
      <c r="A3" s="538"/>
      <c r="B3" s="539"/>
      <c r="C3" s="539"/>
      <c r="D3" s="539"/>
      <c r="E3" s="539"/>
      <c r="F3" s="539"/>
      <c r="G3" s="540"/>
      <c r="H3" s="544" t="s">
        <v>96</v>
      </c>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6"/>
    </row>
    <row r="4" spans="1:51" s="199" customFormat="1" ht="63" customHeight="1" thickBot="1" x14ac:dyDescent="0.45">
      <c r="A4" s="541"/>
      <c r="B4" s="542"/>
      <c r="C4" s="542"/>
      <c r="D4" s="542"/>
      <c r="E4" s="542"/>
      <c r="F4" s="542"/>
      <c r="G4" s="543"/>
      <c r="H4" s="525" t="s">
        <v>89</v>
      </c>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7"/>
      <c r="AM4" s="525" t="s">
        <v>90</v>
      </c>
      <c r="AN4" s="526"/>
      <c r="AO4" s="526"/>
      <c r="AP4" s="526"/>
      <c r="AQ4" s="526"/>
      <c r="AR4" s="526"/>
      <c r="AS4" s="526"/>
      <c r="AT4" s="526"/>
      <c r="AU4" s="526"/>
      <c r="AV4" s="526"/>
      <c r="AW4" s="528"/>
    </row>
    <row r="5" spans="1:51" ht="41.25" customHeight="1" x14ac:dyDescent="0.25">
      <c r="A5" s="529" t="s">
        <v>0</v>
      </c>
      <c r="B5" s="530"/>
      <c r="C5" s="530"/>
      <c r="D5" s="530"/>
      <c r="E5" s="530"/>
      <c r="F5" s="530"/>
      <c r="G5" s="530"/>
      <c r="H5" s="530"/>
      <c r="I5" s="530"/>
      <c r="J5" s="530"/>
      <c r="K5" s="530"/>
      <c r="L5" s="530"/>
      <c r="M5" s="530"/>
      <c r="N5" s="530"/>
      <c r="O5" s="530"/>
      <c r="P5" s="530"/>
      <c r="Q5" s="530"/>
      <c r="R5" s="531"/>
      <c r="S5" s="519" t="s">
        <v>101</v>
      </c>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1"/>
    </row>
    <row r="6" spans="1:51" ht="26.25" customHeight="1" x14ac:dyDescent="0.25">
      <c r="A6" s="532" t="s">
        <v>2</v>
      </c>
      <c r="B6" s="533"/>
      <c r="C6" s="533"/>
      <c r="D6" s="533"/>
      <c r="E6" s="533"/>
      <c r="F6" s="533"/>
      <c r="G6" s="533"/>
      <c r="H6" s="533"/>
      <c r="I6" s="533"/>
      <c r="J6" s="533"/>
      <c r="K6" s="533"/>
      <c r="L6" s="533"/>
      <c r="M6" s="533"/>
      <c r="N6" s="533"/>
      <c r="O6" s="533"/>
      <c r="P6" s="533"/>
      <c r="Q6" s="533"/>
      <c r="R6" s="534"/>
      <c r="S6" s="522" t="s">
        <v>215</v>
      </c>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4"/>
    </row>
    <row r="7" spans="1:51" ht="30" customHeight="1" x14ac:dyDescent="0.25">
      <c r="A7" s="514" t="s">
        <v>3</v>
      </c>
      <c r="B7" s="515"/>
      <c r="C7" s="515"/>
      <c r="D7" s="515"/>
      <c r="E7" s="515"/>
      <c r="F7" s="515"/>
      <c r="G7" s="515"/>
      <c r="H7" s="515"/>
      <c r="I7" s="515"/>
      <c r="J7" s="515"/>
      <c r="K7" s="515"/>
      <c r="L7" s="515"/>
      <c r="M7" s="515"/>
      <c r="N7" s="515"/>
      <c r="O7" s="515"/>
      <c r="P7" s="515"/>
      <c r="Q7" s="515"/>
      <c r="R7" s="515"/>
      <c r="S7" s="522" t="s">
        <v>324</v>
      </c>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4"/>
    </row>
    <row r="8" spans="1:51" ht="30" customHeight="1" x14ac:dyDescent="0.25">
      <c r="A8" s="514" t="s">
        <v>1</v>
      </c>
      <c r="B8" s="515"/>
      <c r="C8" s="515"/>
      <c r="D8" s="515"/>
      <c r="E8" s="515"/>
      <c r="F8" s="515"/>
      <c r="G8" s="515"/>
      <c r="H8" s="515"/>
      <c r="I8" s="515"/>
      <c r="J8" s="515"/>
      <c r="K8" s="515"/>
      <c r="L8" s="515"/>
      <c r="M8" s="515"/>
      <c r="N8" s="515"/>
      <c r="O8" s="515"/>
      <c r="P8" s="515"/>
      <c r="Q8" s="515"/>
      <c r="R8" s="515"/>
      <c r="S8" s="522" t="s">
        <v>325</v>
      </c>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4"/>
    </row>
    <row r="9" spans="1:51" ht="36" customHeight="1" thickBot="1" x14ac:dyDescent="0.3">
      <c r="A9" s="549"/>
      <c r="B9" s="550"/>
      <c r="C9" s="550"/>
      <c r="D9" s="550"/>
      <c r="E9" s="550"/>
      <c r="F9" s="550"/>
      <c r="G9" s="550"/>
      <c r="H9" s="550"/>
      <c r="I9" s="550"/>
      <c r="J9" s="550"/>
      <c r="K9" s="550"/>
      <c r="L9" s="550"/>
      <c r="M9" s="550"/>
      <c r="N9" s="550"/>
      <c r="O9" s="550"/>
      <c r="P9" s="550"/>
      <c r="Q9" s="550"/>
      <c r="R9" s="7"/>
      <c r="S9" s="7"/>
      <c r="T9" s="7"/>
      <c r="U9" s="7"/>
      <c r="V9" s="7"/>
      <c r="W9" s="7"/>
      <c r="X9" s="7"/>
      <c r="Y9" s="7"/>
      <c r="Z9" s="7"/>
      <c r="AA9" s="7"/>
      <c r="AB9" s="7"/>
      <c r="AC9" s="7"/>
      <c r="AD9" s="7"/>
      <c r="AE9" s="7"/>
      <c r="AF9" s="7"/>
      <c r="AG9" s="7"/>
      <c r="AH9" s="7"/>
      <c r="AI9" s="7"/>
      <c r="AJ9" s="7"/>
      <c r="AK9" s="7"/>
      <c r="AL9" s="7"/>
      <c r="AM9" s="281"/>
      <c r="AN9" s="281"/>
      <c r="AO9" s="281"/>
      <c r="AP9" s="281"/>
      <c r="AQ9" s="281"/>
      <c r="AR9" s="281"/>
      <c r="AS9" s="281"/>
      <c r="AT9" s="281"/>
      <c r="AU9" s="281"/>
      <c r="AV9" s="281"/>
      <c r="AW9" s="282"/>
    </row>
    <row r="10" spans="1:51" s="1" customFormat="1" ht="70.5" customHeight="1" x14ac:dyDescent="0.25">
      <c r="A10" s="553" t="s">
        <v>78</v>
      </c>
      <c r="B10" s="513"/>
      <c r="C10" s="513"/>
      <c r="D10" s="513" t="s">
        <v>59</v>
      </c>
      <c r="E10" s="513"/>
      <c r="F10" s="513" t="s">
        <v>61</v>
      </c>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t="s">
        <v>69</v>
      </c>
      <c r="AR10" s="513" t="s">
        <v>70</v>
      </c>
      <c r="AS10" s="501" t="s">
        <v>71</v>
      </c>
      <c r="AT10" s="501" t="s">
        <v>72</v>
      </c>
      <c r="AU10" s="501" t="s">
        <v>73</v>
      </c>
      <c r="AV10" s="501" t="s">
        <v>74</v>
      </c>
      <c r="AW10" s="509" t="s">
        <v>75</v>
      </c>
    </row>
    <row r="11" spans="1:51" s="283" customFormat="1" ht="45.75" customHeight="1" x14ac:dyDescent="0.2">
      <c r="A11" s="551" t="s">
        <v>77</v>
      </c>
      <c r="B11" s="554" t="s">
        <v>58</v>
      </c>
      <c r="C11" s="505" t="s">
        <v>79</v>
      </c>
      <c r="D11" s="505" t="s">
        <v>43</v>
      </c>
      <c r="E11" s="505" t="s">
        <v>60</v>
      </c>
      <c r="F11" s="505" t="s">
        <v>62</v>
      </c>
      <c r="G11" s="505" t="s">
        <v>63</v>
      </c>
      <c r="H11" s="505" t="s">
        <v>64</v>
      </c>
      <c r="I11" s="505" t="s">
        <v>65</v>
      </c>
      <c r="J11" s="505" t="s">
        <v>66</v>
      </c>
      <c r="K11" s="8"/>
      <c r="L11" s="506" t="s">
        <v>67</v>
      </c>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8"/>
      <c r="AM11" s="505" t="s">
        <v>68</v>
      </c>
      <c r="AN11" s="505"/>
      <c r="AO11" s="505"/>
      <c r="AP11" s="505"/>
      <c r="AQ11" s="505"/>
      <c r="AR11" s="505"/>
      <c r="AS11" s="502"/>
      <c r="AT11" s="502"/>
      <c r="AU11" s="502"/>
      <c r="AV11" s="502"/>
      <c r="AW11" s="510"/>
    </row>
    <row r="12" spans="1:51" s="283" customFormat="1" ht="51" customHeight="1" x14ac:dyDescent="0.2">
      <c r="A12" s="551"/>
      <c r="B12" s="554"/>
      <c r="C12" s="505"/>
      <c r="D12" s="505"/>
      <c r="E12" s="505"/>
      <c r="F12" s="505"/>
      <c r="G12" s="505"/>
      <c r="H12" s="505"/>
      <c r="I12" s="505"/>
      <c r="J12" s="505"/>
      <c r="K12" s="33"/>
      <c r="L12" s="504">
        <v>2016</v>
      </c>
      <c r="M12" s="504"/>
      <c r="N12" s="504"/>
      <c r="O12" s="506">
        <v>2017</v>
      </c>
      <c r="P12" s="507"/>
      <c r="Q12" s="507"/>
      <c r="R12" s="507"/>
      <c r="S12" s="507"/>
      <c r="T12" s="508"/>
      <c r="U12" s="506">
        <v>2018</v>
      </c>
      <c r="V12" s="507"/>
      <c r="W12" s="507"/>
      <c r="X12" s="507"/>
      <c r="Y12" s="507"/>
      <c r="Z12" s="508"/>
      <c r="AA12" s="506">
        <v>2019</v>
      </c>
      <c r="AB12" s="507"/>
      <c r="AC12" s="507"/>
      <c r="AD12" s="507"/>
      <c r="AE12" s="507"/>
      <c r="AF12" s="508"/>
      <c r="AG12" s="506">
        <v>2020</v>
      </c>
      <c r="AH12" s="507"/>
      <c r="AI12" s="507"/>
      <c r="AJ12" s="507"/>
      <c r="AK12" s="507"/>
      <c r="AL12" s="508"/>
      <c r="AM12" s="505" t="s">
        <v>4</v>
      </c>
      <c r="AN12" s="505" t="s">
        <v>5</v>
      </c>
      <c r="AO12" s="505" t="s">
        <v>6</v>
      </c>
      <c r="AP12" s="505" t="s">
        <v>7</v>
      </c>
      <c r="AQ12" s="505"/>
      <c r="AR12" s="505"/>
      <c r="AS12" s="502"/>
      <c r="AT12" s="502"/>
      <c r="AU12" s="502"/>
      <c r="AV12" s="502"/>
      <c r="AW12" s="510"/>
    </row>
    <row r="13" spans="1:51" s="283" customFormat="1" ht="69.75" customHeight="1" thickBot="1" x14ac:dyDescent="0.25">
      <c r="A13" s="552"/>
      <c r="B13" s="555"/>
      <c r="C13" s="512"/>
      <c r="D13" s="512"/>
      <c r="E13" s="512"/>
      <c r="F13" s="512"/>
      <c r="G13" s="512"/>
      <c r="H13" s="512"/>
      <c r="I13" s="512"/>
      <c r="J13" s="512"/>
      <c r="K13" s="34" t="s">
        <v>80</v>
      </c>
      <c r="L13" s="34" t="s">
        <v>84</v>
      </c>
      <c r="M13" s="34" t="s">
        <v>88</v>
      </c>
      <c r="N13" s="34" t="s">
        <v>31</v>
      </c>
      <c r="O13" s="34" t="s">
        <v>83</v>
      </c>
      <c r="P13" s="34" t="s">
        <v>86</v>
      </c>
      <c r="Q13" s="34" t="s">
        <v>87</v>
      </c>
      <c r="R13" s="34" t="s">
        <v>84</v>
      </c>
      <c r="S13" s="34" t="s">
        <v>88</v>
      </c>
      <c r="T13" s="34" t="s">
        <v>31</v>
      </c>
      <c r="U13" s="34" t="s">
        <v>83</v>
      </c>
      <c r="V13" s="34" t="s">
        <v>86</v>
      </c>
      <c r="W13" s="34" t="s">
        <v>87</v>
      </c>
      <c r="X13" s="34" t="s">
        <v>84</v>
      </c>
      <c r="Y13" s="34" t="s">
        <v>88</v>
      </c>
      <c r="Z13" s="34" t="s">
        <v>31</v>
      </c>
      <c r="AA13" s="34" t="s">
        <v>83</v>
      </c>
      <c r="AB13" s="34" t="s">
        <v>86</v>
      </c>
      <c r="AC13" s="34" t="s">
        <v>87</v>
      </c>
      <c r="AD13" s="34" t="s">
        <v>84</v>
      </c>
      <c r="AE13" s="34" t="s">
        <v>88</v>
      </c>
      <c r="AF13" s="34" t="s">
        <v>31</v>
      </c>
      <c r="AG13" s="34" t="s">
        <v>83</v>
      </c>
      <c r="AH13" s="34" t="s">
        <v>86</v>
      </c>
      <c r="AI13" s="34" t="s">
        <v>87</v>
      </c>
      <c r="AJ13" s="34" t="s">
        <v>84</v>
      </c>
      <c r="AK13" s="34" t="s">
        <v>88</v>
      </c>
      <c r="AL13" s="34" t="s">
        <v>31</v>
      </c>
      <c r="AM13" s="512"/>
      <c r="AN13" s="512"/>
      <c r="AO13" s="512"/>
      <c r="AP13" s="512"/>
      <c r="AQ13" s="512"/>
      <c r="AR13" s="512"/>
      <c r="AS13" s="503"/>
      <c r="AT13" s="503"/>
      <c r="AU13" s="503"/>
      <c r="AV13" s="503"/>
      <c r="AW13" s="511"/>
    </row>
    <row r="14" spans="1:51" s="283" customFormat="1" ht="250.5" customHeight="1" x14ac:dyDescent="0.2">
      <c r="A14" s="558">
        <v>38</v>
      </c>
      <c r="B14" s="36">
        <v>177</v>
      </c>
      <c r="C14" s="36" t="s">
        <v>110</v>
      </c>
      <c r="D14" s="37">
        <v>463</v>
      </c>
      <c r="E14" s="319" t="s">
        <v>111</v>
      </c>
      <c r="F14" s="37">
        <v>340</v>
      </c>
      <c r="G14" s="319" t="s">
        <v>112</v>
      </c>
      <c r="H14" s="38" t="s">
        <v>113</v>
      </c>
      <c r="I14" s="37" t="s">
        <v>105</v>
      </c>
      <c r="J14" s="39">
        <v>100</v>
      </c>
      <c r="K14" s="39"/>
      <c r="L14" s="40"/>
      <c r="M14" s="332"/>
      <c r="N14" s="329">
        <v>0</v>
      </c>
      <c r="O14" s="333"/>
      <c r="P14" s="334"/>
      <c r="Q14" s="329"/>
      <c r="R14" s="329"/>
      <c r="S14" s="329"/>
      <c r="T14" s="329">
        <v>0</v>
      </c>
      <c r="U14" s="42">
        <v>50</v>
      </c>
      <c r="V14" s="39">
        <v>50</v>
      </c>
      <c r="W14" s="42">
        <v>50</v>
      </c>
      <c r="X14" s="42">
        <v>50</v>
      </c>
      <c r="Y14" s="310">
        <v>50</v>
      </c>
      <c r="Z14" s="330">
        <v>0</v>
      </c>
      <c r="AA14" s="42">
        <v>95</v>
      </c>
      <c r="AB14" s="42">
        <v>95</v>
      </c>
      <c r="AC14" s="42"/>
      <c r="AD14" s="42"/>
      <c r="AE14" s="42"/>
      <c r="AF14" s="41">
        <v>0</v>
      </c>
      <c r="AG14" s="44">
        <v>5</v>
      </c>
      <c r="AH14" s="42"/>
      <c r="AI14" s="42"/>
      <c r="AJ14" s="42"/>
      <c r="AK14" s="41"/>
      <c r="AL14" s="41"/>
      <c r="AM14" s="41">
        <v>0</v>
      </c>
      <c r="AN14" s="45"/>
      <c r="AO14" s="46"/>
      <c r="AP14" s="47"/>
      <c r="AQ14" s="48">
        <f t="shared" ref="AQ14:AQ22" si="0">AM14/AB14</f>
        <v>0</v>
      </c>
      <c r="AR14" s="48">
        <f>(AM14+T14+N14+Z14)/J14</f>
        <v>0</v>
      </c>
      <c r="AS14" s="312" t="s">
        <v>333</v>
      </c>
      <c r="AT14" s="313" t="s">
        <v>335</v>
      </c>
      <c r="AU14" s="313" t="s">
        <v>334</v>
      </c>
      <c r="AV14" s="49" t="s">
        <v>116</v>
      </c>
      <c r="AW14" s="49" t="s">
        <v>117</v>
      </c>
      <c r="AX14" s="284"/>
      <c r="AY14" s="284"/>
    </row>
    <row r="15" spans="1:51" s="283" customFormat="1" ht="147.75" customHeight="1" x14ac:dyDescent="0.2">
      <c r="A15" s="559"/>
      <c r="B15" s="50">
        <v>177</v>
      </c>
      <c r="C15" s="50" t="s">
        <v>110</v>
      </c>
      <c r="D15" s="51">
        <v>436</v>
      </c>
      <c r="E15" s="50" t="s">
        <v>118</v>
      </c>
      <c r="F15" s="51">
        <v>334</v>
      </c>
      <c r="G15" s="320" t="s">
        <v>119</v>
      </c>
      <c r="H15" s="22" t="s">
        <v>113</v>
      </c>
      <c r="I15" s="51" t="s">
        <v>105</v>
      </c>
      <c r="J15" s="52">
        <v>100</v>
      </c>
      <c r="K15" s="52">
        <v>10</v>
      </c>
      <c r="L15" s="52">
        <v>10</v>
      </c>
      <c r="M15" s="53">
        <v>10</v>
      </c>
      <c r="N15" s="54">
        <v>8</v>
      </c>
      <c r="O15" s="55">
        <v>22</v>
      </c>
      <c r="P15" s="55">
        <v>22</v>
      </c>
      <c r="Q15" s="55">
        <v>22</v>
      </c>
      <c r="R15" s="55">
        <v>22</v>
      </c>
      <c r="S15" s="55">
        <v>22</v>
      </c>
      <c r="T15" s="52">
        <v>22</v>
      </c>
      <c r="U15" s="44">
        <v>40</v>
      </c>
      <c r="V15" s="39">
        <v>40</v>
      </c>
      <c r="W15" s="42">
        <v>40</v>
      </c>
      <c r="X15" s="44">
        <v>40</v>
      </c>
      <c r="Y15" s="310">
        <v>40</v>
      </c>
      <c r="Z15" s="310">
        <v>40</v>
      </c>
      <c r="AA15" s="42">
        <v>20</v>
      </c>
      <c r="AB15" s="53">
        <v>20</v>
      </c>
      <c r="AC15" s="53"/>
      <c r="AD15" s="53"/>
      <c r="AE15" s="53"/>
      <c r="AF15" s="56">
        <v>4.9800000000000004</v>
      </c>
      <c r="AG15" s="44">
        <v>10</v>
      </c>
      <c r="AH15" s="53"/>
      <c r="AI15" s="44"/>
      <c r="AJ15" s="44"/>
      <c r="AK15" s="53"/>
      <c r="AL15" s="53"/>
      <c r="AM15" s="56">
        <v>4.9800000000000004</v>
      </c>
      <c r="AN15" s="45"/>
      <c r="AO15" s="45"/>
      <c r="AP15" s="57"/>
      <c r="AQ15" s="48">
        <f>AM15/AB15</f>
        <v>0.24900000000000003</v>
      </c>
      <c r="AR15" s="48">
        <f>(AM15+T15+N15+Z15)/J15</f>
        <v>0.74980000000000002</v>
      </c>
      <c r="AS15" s="314" t="s">
        <v>336</v>
      </c>
      <c r="AT15" s="315" t="s">
        <v>120</v>
      </c>
      <c r="AU15" s="315" t="s">
        <v>104</v>
      </c>
      <c r="AV15" s="49" t="s">
        <v>121</v>
      </c>
      <c r="AW15" s="58" t="s">
        <v>122</v>
      </c>
      <c r="AX15" s="284"/>
      <c r="AY15" s="284"/>
    </row>
    <row r="16" spans="1:51" s="283" customFormat="1" ht="248.25" customHeight="1" x14ac:dyDescent="0.2">
      <c r="A16" s="559"/>
      <c r="B16" s="50">
        <v>177</v>
      </c>
      <c r="C16" s="50" t="s">
        <v>110</v>
      </c>
      <c r="D16" s="51">
        <v>462</v>
      </c>
      <c r="E16" s="50" t="s">
        <v>123</v>
      </c>
      <c r="F16" s="51">
        <v>339</v>
      </c>
      <c r="G16" s="22" t="s">
        <v>124</v>
      </c>
      <c r="H16" s="51" t="s">
        <v>102</v>
      </c>
      <c r="I16" s="51" t="s">
        <v>103</v>
      </c>
      <c r="J16" s="52">
        <v>100</v>
      </c>
      <c r="K16" s="52">
        <v>10</v>
      </c>
      <c r="L16" s="52">
        <v>10</v>
      </c>
      <c r="M16" s="59">
        <v>0.1</v>
      </c>
      <c r="N16" s="316">
        <v>0.08</v>
      </c>
      <c r="O16" s="59">
        <v>0.2</v>
      </c>
      <c r="P16" s="59">
        <v>0.2</v>
      </c>
      <c r="Q16" s="59">
        <v>0.2</v>
      </c>
      <c r="R16" s="59">
        <v>0.2</v>
      </c>
      <c r="S16" s="59">
        <v>0.3</v>
      </c>
      <c r="T16" s="317">
        <v>0.29499999999999998</v>
      </c>
      <c r="U16" s="39">
        <v>60</v>
      </c>
      <c r="V16" s="39">
        <v>60</v>
      </c>
      <c r="W16" s="39">
        <v>60</v>
      </c>
      <c r="X16" s="44">
        <v>60</v>
      </c>
      <c r="Y16" s="44">
        <v>60</v>
      </c>
      <c r="Z16" s="52">
        <v>60</v>
      </c>
      <c r="AA16" s="42">
        <v>90</v>
      </c>
      <c r="AB16" s="44">
        <v>90</v>
      </c>
      <c r="AC16" s="44"/>
      <c r="AD16" s="44"/>
      <c r="AE16" s="44"/>
      <c r="AF16" s="60">
        <v>63.2</v>
      </c>
      <c r="AG16" s="44">
        <v>100</v>
      </c>
      <c r="AH16" s="44"/>
      <c r="AI16" s="44"/>
      <c r="AJ16" s="44"/>
      <c r="AK16" s="53"/>
      <c r="AL16" s="53"/>
      <c r="AM16" s="60">
        <v>63.2</v>
      </c>
      <c r="AN16" s="45"/>
      <c r="AO16" s="61"/>
      <c r="AP16" s="62"/>
      <c r="AQ16" s="48">
        <f>AM16/AB16</f>
        <v>0.7022222222222223</v>
      </c>
      <c r="AR16" s="64">
        <f>AM16/J16</f>
        <v>0.63200000000000001</v>
      </c>
      <c r="AS16" s="318" t="s">
        <v>337</v>
      </c>
      <c r="AT16" s="315" t="s">
        <v>120</v>
      </c>
      <c r="AU16" s="315" t="s">
        <v>104</v>
      </c>
      <c r="AV16" s="49" t="s">
        <v>125</v>
      </c>
      <c r="AW16" s="49" t="s">
        <v>126</v>
      </c>
      <c r="AX16" s="284"/>
      <c r="AY16" s="284"/>
    </row>
    <row r="17" spans="1:51" s="283" customFormat="1" ht="167.25" customHeight="1" x14ac:dyDescent="0.2">
      <c r="A17" s="559"/>
      <c r="B17" s="50">
        <v>177</v>
      </c>
      <c r="C17" s="50" t="s">
        <v>110</v>
      </c>
      <c r="D17" s="51">
        <v>434</v>
      </c>
      <c r="E17" s="321" t="s">
        <v>127</v>
      </c>
      <c r="F17" s="51">
        <v>332</v>
      </c>
      <c r="G17" s="320" t="s">
        <v>128</v>
      </c>
      <c r="H17" s="22" t="s">
        <v>129</v>
      </c>
      <c r="I17" s="51" t="s">
        <v>105</v>
      </c>
      <c r="J17" s="52">
        <v>15</v>
      </c>
      <c r="K17" s="52">
        <v>15</v>
      </c>
      <c r="L17" s="52">
        <v>15</v>
      </c>
      <c r="M17" s="52">
        <v>15</v>
      </c>
      <c r="N17" s="54">
        <v>0</v>
      </c>
      <c r="O17" s="52">
        <v>15</v>
      </c>
      <c r="P17" s="52">
        <v>15</v>
      </c>
      <c r="Q17" s="52">
        <v>15</v>
      </c>
      <c r="R17" s="52">
        <v>15</v>
      </c>
      <c r="S17" s="52">
        <v>15</v>
      </c>
      <c r="T17" s="65">
        <v>15</v>
      </c>
      <c r="U17" s="54"/>
      <c r="V17" s="54"/>
      <c r="W17" s="54"/>
      <c r="X17" s="54"/>
      <c r="Y17" s="326"/>
      <c r="Z17" s="326"/>
      <c r="AA17" s="327"/>
      <c r="AB17" s="326"/>
      <c r="AC17" s="326"/>
      <c r="AD17" s="326"/>
      <c r="AE17" s="326"/>
      <c r="AF17" s="326"/>
      <c r="AG17" s="326"/>
      <c r="AH17" s="326"/>
      <c r="AI17" s="326"/>
      <c r="AJ17" s="326"/>
      <c r="AK17" s="326"/>
      <c r="AL17" s="326"/>
      <c r="AM17" s="326"/>
      <c r="AN17" s="54"/>
      <c r="AO17" s="54"/>
      <c r="AP17" s="54"/>
      <c r="AQ17" s="63" t="e">
        <f t="shared" si="0"/>
        <v>#DIV/0!</v>
      </c>
      <c r="AR17" s="64">
        <f>AM17/J17</f>
        <v>0</v>
      </c>
      <c r="AS17" s="66" t="s">
        <v>130</v>
      </c>
      <c r="AT17" s="54" t="s">
        <v>120</v>
      </c>
      <c r="AU17" s="54" t="s">
        <v>104</v>
      </c>
      <c r="AV17" s="54"/>
      <c r="AW17" s="54"/>
      <c r="AX17" s="284"/>
      <c r="AY17" s="284"/>
    </row>
    <row r="18" spans="1:51" s="283" customFormat="1" ht="167.25" customHeight="1" x14ac:dyDescent="0.2">
      <c r="A18" s="559"/>
      <c r="B18" s="50">
        <v>177</v>
      </c>
      <c r="C18" s="50" t="s">
        <v>110</v>
      </c>
      <c r="D18" s="51">
        <v>464</v>
      </c>
      <c r="E18" s="50" t="s">
        <v>131</v>
      </c>
      <c r="F18" s="51">
        <v>341</v>
      </c>
      <c r="G18" s="320" t="s">
        <v>132</v>
      </c>
      <c r="H18" s="22" t="s">
        <v>113</v>
      </c>
      <c r="I18" s="51" t="s">
        <v>103</v>
      </c>
      <c r="J18" s="52">
        <v>800</v>
      </c>
      <c r="K18" s="52">
        <v>342</v>
      </c>
      <c r="L18" s="52">
        <v>342</v>
      </c>
      <c r="M18" s="52">
        <v>342</v>
      </c>
      <c r="N18" s="54">
        <v>342</v>
      </c>
      <c r="O18" s="52">
        <v>520</v>
      </c>
      <c r="P18" s="52">
        <v>520</v>
      </c>
      <c r="Q18" s="52">
        <v>520</v>
      </c>
      <c r="R18" s="52">
        <v>475</v>
      </c>
      <c r="S18" s="67">
        <v>342.1</v>
      </c>
      <c r="T18" s="52">
        <v>315</v>
      </c>
      <c r="U18" s="44">
        <v>408</v>
      </c>
      <c r="V18" s="39">
        <v>445</v>
      </c>
      <c r="W18" s="42">
        <v>445</v>
      </c>
      <c r="X18" s="44">
        <v>408</v>
      </c>
      <c r="Y18" s="44">
        <v>408</v>
      </c>
      <c r="Z18" s="44">
        <v>408</v>
      </c>
      <c r="AA18" s="44">
        <v>523</v>
      </c>
      <c r="AB18" s="44">
        <v>523</v>
      </c>
      <c r="AC18" s="44"/>
      <c r="AD18" s="44"/>
      <c r="AE18" s="44"/>
      <c r="AF18" s="53">
        <v>408</v>
      </c>
      <c r="AG18" s="44">
        <v>800</v>
      </c>
      <c r="AH18" s="44"/>
      <c r="AI18" s="44"/>
      <c r="AJ18" s="44"/>
      <c r="AK18" s="53"/>
      <c r="AL18" s="53"/>
      <c r="AM18" s="53">
        <v>408</v>
      </c>
      <c r="AN18" s="53"/>
      <c r="AO18" s="46"/>
      <c r="AP18" s="43"/>
      <c r="AQ18" s="63">
        <f t="shared" si="0"/>
        <v>0.78011472275334603</v>
      </c>
      <c r="AR18" s="64">
        <f>AM18/J18</f>
        <v>0.51</v>
      </c>
      <c r="AS18" s="331" t="s">
        <v>133</v>
      </c>
      <c r="AT18" s="22" t="s">
        <v>120</v>
      </c>
      <c r="AU18" s="22" t="s">
        <v>104</v>
      </c>
      <c r="AV18" s="49" t="s">
        <v>134</v>
      </c>
      <c r="AW18" s="68" t="s">
        <v>135</v>
      </c>
      <c r="AX18" s="284"/>
      <c r="AY18" s="284"/>
    </row>
    <row r="19" spans="1:51" s="283" customFormat="1" ht="167.25" customHeight="1" x14ac:dyDescent="0.2">
      <c r="A19" s="559"/>
      <c r="B19" s="50">
        <v>177</v>
      </c>
      <c r="C19" s="50" t="s">
        <v>110</v>
      </c>
      <c r="D19" s="51">
        <v>437</v>
      </c>
      <c r="E19" s="50" t="s">
        <v>136</v>
      </c>
      <c r="F19" s="51">
        <v>335</v>
      </c>
      <c r="G19" s="320" t="s">
        <v>137</v>
      </c>
      <c r="H19" s="22" t="s">
        <v>102</v>
      </c>
      <c r="I19" s="51" t="s">
        <v>103</v>
      </c>
      <c r="J19" s="52">
        <v>100</v>
      </c>
      <c r="K19" s="52"/>
      <c r="L19" s="52"/>
      <c r="M19" s="328"/>
      <c r="N19" s="326"/>
      <c r="O19" s="52">
        <v>21</v>
      </c>
      <c r="P19" s="52">
        <v>21</v>
      </c>
      <c r="Q19" s="52">
        <v>21</v>
      </c>
      <c r="R19" s="52">
        <v>21</v>
      </c>
      <c r="S19" s="67">
        <v>21</v>
      </c>
      <c r="T19" s="52">
        <v>0</v>
      </c>
      <c r="U19" s="44">
        <v>50</v>
      </c>
      <c r="V19" s="39">
        <v>50</v>
      </c>
      <c r="W19" s="42">
        <v>50</v>
      </c>
      <c r="X19" s="44">
        <v>50</v>
      </c>
      <c r="Y19" s="44">
        <v>50</v>
      </c>
      <c r="Z19" s="69">
        <v>0</v>
      </c>
      <c r="AA19" s="44">
        <v>75</v>
      </c>
      <c r="AB19" s="44">
        <v>75</v>
      </c>
      <c r="AC19" s="44"/>
      <c r="AD19" s="44"/>
      <c r="AE19" s="44"/>
      <c r="AF19" s="53">
        <v>0</v>
      </c>
      <c r="AG19" s="44">
        <v>100</v>
      </c>
      <c r="AH19" s="69"/>
      <c r="AI19" s="44"/>
      <c r="AJ19" s="44"/>
      <c r="AK19" s="53"/>
      <c r="AL19" s="53"/>
      <c r="AM19" s="53">
        <v>0</v>
      </c>
      <c r="AN19" s="45"/>
      <c r="AO19" s="70"/>
      <c r="AP19" s="43"/>
      <c r="AQ19" s="63">
        <f t="shared" si="0"/>
        <v>0</v>
      </c>
      <c r="AR19" s="64">
        <f>AM19/J19</f>
        <v>0</v>
      </c>
      <c r="AS19" s="71" t="s">
        <v>138</v>
      </c>
      <c r="AT19" s="71" t="s">
        <v>139</v>
      </c>
      <c r="AU19" s="71" t="s">
        <v>338</v>
      </c>
      <c r="AV19" s="71" t="s">
        <v>140</v>
      </c>
      <c r="AW19" s="71" t="s">
        <v>141</v>
      </c>
      <c r="AX19" s="284"/>
      <c r="AY19" s="284"/>
    </row>
    <row r="20" spans="1:51" s="283" customFormat="1" ht="167.25" customHeight="1" x14ac:dyDescent="0.2">
      <c r="A20" s="559"/>
      <c r="B20" s="50">
        <v>177</v>
      </c>
      <c r="C20" s="50" t="s">
        <v>110</v>
      </c>
      <c r="D20" s="51">
        <v>438</v>
      </c>
      <c r="E20" s="320" t="s">
        <v>142</v>
      </c>
      <c r="F20" s="51">
        <v>336</v>
      </c>
      <c r="G20" s="320" t="s">
        <v>143</v>
      </c>
      <c r="H20" s="22" t="s">
        <v>113</v>
      </c>
      <c r="I20" s="51" t="s">
        <v>103</v>
      </c>
      <c r="J20" s="52">
        <v>115</v>
      </c>
      <c r="K20" s="52">
        <v>0</v>
      </c>
      <c r="L20" s="52">
        <v>0</v>
      </c>
      <c r="M20" s="52">
        <v>10</v>
      </c>
      <c r="N20" s="54">
        <v>1</v>
      </c>
      <c r="O20" s="65">
        <v>33.6</v>
      </c>
      <c r="P20" s="65">
        <v>33.6</v>
      </c>
      <c r="Q20" s="65">
        <v>33.6</v>
      </c>
      <c r="R20" s="67">
        <v>33.6</v>
      </c>
      <c r="S20" s="67">
        <v>33.6</v>
      </c>
      <c r="T20" s="67">
        <v>27.6</v>
      </c>
      <c r="U20" s="72">
        <v>40.6</v>
      </c>
      <c r="V20" s="72">
        <v>40.6</v>
      </c>
      <c r="W20" s="73">
        <v>40.6</v>
      </c>
      <c r="X20" s="44">
        <v>40.6</v>
      </c>
      <c r="Y20" s="74">
        <v>40.6</v>
      </c>
      <c r="Z20" s="311">
        <v>33.6</v>
      </c>
      <c r="AA20" s="69">
        <v>85.6</v>
      </c>
      <c r="AB20" s="74">
        <v>85.6</v>
      </c>
      <c r="AC20" s="74"/>
      <c r="AD20" s="44"/>
      <c r="AE20" s="44"/>
      <c r="AF20" s="45">
        <f>AM20</f>
        <v>33.6</v>
      </c>
      <c r="AG20" s="44">
        <v>115</v>
      </c>
      <c r="AH20" s="44"/>
      <c r="AI20" s="44"/>
      <c r="AJ20" s="44"/>
      <c r="AK20" s="53"/>
      <c r="AL20" s="53"/>
      <c r="AM20" s="45">
        <v>33.6</v>
      </c>
      <c r="AN20" s="45"/>
      <c r="AO20" s="45"/>
      <c r="AP20" s="47"/>
      <c r="AQ20" s="63">
        <f t="shared" si="0"/>
        <v>0.39252336448598135</v>
      </c>
      <c r="AR20" s="64">
        <f>AM20/J20</f>
        <v>0.29217391304347828</v>
      </c>
      <c r="AS20" s="49" t="s">
        <v>144</v>
      </c>
      <c r="AT20" s="49" t="s">
        <v>145</v>
      </c>
      <c r="AU20" s="49" t="s">
        <v>146</v>
      </c>
      <c r="AV20" s="49" t="s">
        <v>147</v>
      </c>
      <c r="AW20" s="49" t="s">
        <v>148</v>
      </c>
      <c r="AX20" s="284"/>
      <c r="AY20" s="284"/>
    </row>
    <row r="21" spans="1:51" s="283" customFormat="1" ht="167.25" customHeight="1" x14ac:dyDescent="0.2">
      <c r="A21" s="559"/>
      <c r="B21" s="50">
        <v>177</v>
      </c>
      <c r="C21" s="50" t="s">
        <v>110</v>
      </c>
      <c r="D21" s="50">
        <v>439</v>
      </c>
      <c r="E21" s="50" t="s">
        <v>149</v>
      </c>
      <c r="F21" s="50">
        <v>337</v>
      </c>
      <c r="G21" s="50" t="s">
        <v>150</v>
      </c>
      <c r="H21" s="22" t="s">
        <v>113</v>
      </c>
      <c r="I21" s="22" t="s">
        <v>105</v>
      </c>
      <c r="J21" s="52">
        <v>200</v>
      </c>
      <c r="K21" s="52">
        <v>10</v>
      </c>
      <c r="L21" s="52">
        <v>10</v>
      </c>
      <c r="M21" s="52">
        <v>10</v>
      </c>
      <c r="N21" s="54">
        <v>6.33</v>
      </c>
      <c r="O21" s="65">
        <v>43.67</v>
      </c>
      <c r="P21" s="65">
        <v>43.67</v>
      </c>
      <c r="Q21" s="65">
        <v>43.67</v>
      </c>
      <c r="R21" s="65">
        <v>73.67</v>
      </c>
      <c r="S21" s="65">
        <v>73.67</v>
      </c>
      <c r="T21" s="67">
        <v>11.8</v>
      </c>
      <c r="U21" s="75">
        <v>121.87</v>
      </c>
      <c r="V21" s="75">
        <v>121.87</v>
      </c>
      <c r="W21" s="76">
        <v>121.87</v>
      </c>
      <c r="X21" s="69">
        <v>121.87</v>
      </c>
      <c r="Y21" s="69">
        <v>121.87</v>
      </c>
      <c r="Z21" s="45">
        <v>36.840000000000003</v>
      </c>
      <c r="AA21" s="69">
        <v>135.03</v>
      </c>
      <c r="AB21" s="322">
        <v>135.03</v>
      </c>
      <c r="AC21" s="44"/>
      <c r="AD21" s="44"/>
      <c r="AE21" s="44"/>
      <c r="AF21" s="56">
        <f>AM21</f>
        <v>0.34</v>
      </c>
      <c r="AG21" s="44">
        <v>10</v>
      </c>
      <c r="AH21" s="44"/>
      <c r="AI21" s="44"/>
      <c r="AJ21" s="44"/>
      <c r="AK21" s="53"/>
      <c r="AL21" s="53"/>
      <c r="AM21" s="56">
        <v>0.34</v>
      </c>
      <c r="AN21" s="45"/>
      <c r="AO21" s="69"/>
      <c r="AP21" s="77"/>
      <c r="AQ21" s="48">
        <f t="shared" si="0"/>
        <v>2.5179589720802785E-3</v>
      </c>
      <c r="AR21" s="48">
        <f>(AM21+T21+N21+Z21)/J21</f>
        <v>0.27655000000000002</v>
      </c>
      <c r="AS21" s="49" t="s">
        <v>151</v>
      </c>
      <c r="AT21" s="49" t="s">
        <v>152</v>
      </c>
      <c r="AU21" s="49" t="s">
        <v>153</v>
      </c>
      <c r="AV21" s="49" t="s">
        <v>154</v>
      </c>
      <c r="AW21" s="49" t="s">
        <v>155</v>
      </c>
      <c r="AX21" s="284"/>
      <c r="AY21" s="284"/>
    </row>
    <row r="22" spans="1:51" s="283" customFormat="1" ht="83.25" customHeight="1" x14ac:dyDescent="0.2">
      <c r="A22" s="560"/>
      <c r="B22" s="50">
        <v>177</v>
      </c>
      <c r="C22" s="50" t="s">
        <v>110</v>
      </c>
      <c r="D22" s="50">
        <v>435</v>
      </c>
      <c r="E22" s="50" t="s">
        <v>156</v>
      </c>
      <c r="F22" s="50">
        <v>333</v>
      </c>
      <c r="G22" s="50" t="s">
        <v>157</v>
      </c>
      <c r="H22" s="22" t="s">
        <v>113</v>
      </c>
      <c r="I22" s="51" t="s">
        <v>105</v>
      </c>
      <c r="J22" s="52">
        <v>400</v>
      </c>
      <c r="K22" s="52">
        <v>20</v>
      </c>
      <c r="L22" s="52">
        <v>20</v>
      </c>
      <c r="M22" s="52">
        <v>20</v>
      </c>
      <c r="N22" s="54">
        <v>16.7</v>
      </c>
      <c r="O22" s="52">
        <v>80</v>
      </c>
      <c r="P22" s="52">
        <v>80</v>
      </c>
      <c r="Q22" s="52">
        <v>80</v>
      </c>
      <c r="R22" s="67">
        <v>83.3</v>
      </c>
      <c r="S22" s="67">
        <v>83.3</v>
      </c>
      <c r="T22" s="67">
        <v>39.9</v>
      </c>
      <c r="U22" s="72">
        <v>183.4</v>
      </c>
      <c r="V22" s="72">
        <v>183.4</v>
      </c>
      <c r="W22" s="73">
        <v>183.4</v>
      </c>
      <c r="X22" s="74">
        <v>183.4</v>
      </c>
      <c r="Y22" s="74">
        <v>183.4</v>
      </c>
      <c r="Z22" s="45">
        <v>80</v>
      </c>
      <c r="AA22" s="69">
        <v>243.4</v>
      </c>
      <c r="AB22" s="322">
        <v>243.4</v>
      </c>
      <c r="AC22" s="44"/>
      <c r="AD22" s="44"/>
      <c r="AE22" s="44"/>
      <c r="AF22" s="53">
        <v>0</v>
      </c>
      <c r="AG22" s="74">
        <v>20</v>
      </c>
      <c r="AH22" s="44"/>
      <c r="AI22" s="44"/>
      <c r="AJ22" s="44"/>
      <c r="AK22" s="53"/>
      <c r="AL22" s="78"/>
      <c r="AM22" s="53">
        <v>0</v>
      </c>
      <c r="AN22" s="45"/>
      <c r="AO22" s="45"/>
      <c r="AP22" s="77"/>
      <c r="AQ22" s="48">
        <f t="shared" si="0"/>
        <v>0</v>
      </c>
      <c r="AR22" s="48">
        <f>(AM22+T22+N22+Z22)/J22</f>
        <v>0.34149999999999997</v>
      </c>
      <c r="AS22" s="49" t="s">
        <v>330</v>
      </c>
      <c r="AT22" s="315" t="s">
        <v>120</v>
      </c>
      <c r="AU22" s="315" t="s">
        <v>104</v>
      </c>
      <c r="AV22" s="49" t="s">
        <v>158</v>
      </c>
      <c r="AW22" s="49" t="s">
        <v>159</v>
      </c>
      <c r="AX22" s="284"/>
      <c r="AY22" s="284"/>
    </row>
    <row r="23" spans="1:51" s="283" customFormat="1" ht="167.25" customHeight="1" x14ac:dyDescent="0.2">
      <c r="A23" s="558">
        <v>40</v>
      </c>
      <c r="B23" s="50">
        <v>177</v>
      </c>
      <c r="C23" s="50" t="s">
        <v>110</v>
      </c>
      <c r="D23" s="51">
        <v>467</v>
      </c>
      <c r="E23" s="50" t="s">
        <v>160</v>
      </c>
      <c r="F23" s="51">
        <v>383</v>
      </c>
      <c r="G23" s="22" t="s">
        <v>161</v>
      </c>
      <c r="H23" s="22" t="s">
        <v>113</v>
      </c>
      <c r="I23" s="51" t="s">
        <v>103</v>
      </c>
      <c r="J23" s="52">
        <v>200</v>
      </c>
      <c r="K23" s="52"/>
      <c r="L23" s="79"/>
      <c r="M23" s="52">
        <v>55</v>
      </c>
      <c r="N23" s="80"/>
      <c r="O23" s="80"/>
      <c r="P23" s="80"/>
      <c r="Q23" s="80"/>
      <c r="R23" s="80"/>
      <c r="S23" s="80"/>
      <c r="T23" s="80"/>
      <c r="U23" s="80"/>
      <c r="V23" s="80"/>
      <c r="W23" s="80">
        <v>0</v>
      </c>
      <c r="X23" s="80">
        <v>0</v>
      </c>
      <c r="Y23" s="80">
        <v>0</v>
      </c>
      <c r="Z23" s="80"/>
      <c r="AA23" s="81"/>
      <c r="AB23" s="80"/>
      <c r="AC23" s="80"/>
      <c r="AD23" s="80"/>
      <c r="AE23" s="80"/>
      <c r="AF23" s="80"/>
      <c r="AG23" s="80"/>
      <c r="AH23" s="80"/>
      <c r="AI23" s="82"/>
      <c r="AJ23" s="82"/>
      <c r="AK23" s="83"/>
      <c r="AL23" s="83"/>
      <c r="AM23" s="83"/>
      <c r="AN23" s="84"/>
      <c r="AO23" s="84"/>
      <c r="AP23" s="84"/>
      <c r="AQ23" s="85"/>
      <c r="AR23" s="85"/>
      <c r="AS23" s="86" t="s">
        <v>162</v>
      </c>
      <c r="AT23" s="87"/>
      <c r="AU23" s="86"/>
      <c r="AV23" s="88"/>
      <c r="AW23" s="88"/>
      <c r="AX23" s="284"/>
      <c r="AY23" s="284"/>
    </row>
    <row r="24" spans="1:51" s="283" customFormat="1" ht="167.25" customHeight="1" x14ac:dyDescent="0.2">
      <c r="A24" s="560"/>
      <c r="B24" s="50">
        <v>177</v>
      </c>
      <c r="C24" s="50" t="s">
        <v>163</v>
      </c>
      <c r="D24" s="51">
        <v>456</v>
      </c>
      <c r="E24" s="50" t="s">
        <v>164</v>
      </c>
      <c r="F24" s="51">
        <v>381</v>
      </c>
      <c r="G24" s="22" t="s">
        <v>165</v>
      </c>
      <c r="H24" s="22" t="s">
        <v>166</v>
      </c>
      <c r="I24" s="51" t="s">
        <v>105</v>
      </c>
      <c r="J24" s="52"/>
      <c r="K24" s="52"/>
      <c r="L24" s="79"/>
      <c r="M24" s="52">
        <v>1</v>
      </c>
      <c r="N24" s="80"/>
      <c r="O24" s="169"/>
      <c r="P24" s="169"/>
      <c r="Q24" s="169"/>
      <c r="R24" s="169"/>
      <c r="S24" s="169"/>
      <c r="T24" s="169"/>
      <c r="U24" s="169"/>
      <c r="V24" s="169"/>
      <c r="W24" s="169">
        <v>0</v>
      </c>
      <c r="X24" s="169">
        <v>0</v>
      </c>
      <c r="Y24" s="169">
        <v>0</v>
      </c>
      <c r="Z24" s="169"/>
      <c r="AA24" s="170"/>
      <c r="AB24" s="169"/>
      <c r="AC24" s="169"/>
      <c r="AD24" s="169"/>
      <c r="AE24" s="169"/>
      <c r="AF24" s="169"/>
      <c r="AG24" s="169"/>
      <c r="AH24" s="169"/>
      <c r="AI24" s="171"/>
      <c r="AJ24" s="171"/>
      <c r="AK24" s="172"/>
      <c r="AL24" s="172"/>
      <c r="AM24" s="172"/>
      <c r="AN24" s="172"/>
      <c r="AO24" s="89"/>
      <c r="AP24" s="173"/>
      <c r="AQ24" s="174"/>
      <c r="AR24" s="174"/>
      <c r="AS24" s="175" t="s">
        <v>162</v>
      </c>
      <c r="AT24" s="176"/>
      <c r="AU24" s="175"/>
      <c r="AV24" s="177"/>
      <c r="AW24" s="177"/>
      <c r="AX24" s="284"/>
      <c r="AY24" s="284"/>
    </row>
    <row r="25" spans="1:51" s="283" customFormat="1" ht="167.25" customHeight="1" x14ac:dyDescent="0.2">
      <c r="A25" s="22">
        <v>38</v>
      </c>
      <c r="B25" s="50">
        <v>177</v>
      </c>
      <c r="C25" s="50" t="s">
        <v>110</v>
      </c>
      <c r="D25" s="51">
        <v>440</v>
      </c>
      <c r="E25" s="320" t="s">
        <v>167</v>
      </c>
      <c r="F25" s="51">
        <v>338</v>
      </c>
      <c r="G25" s="22" t="s">
        <v>168</v>
      </c>
      <c r="H25" s="51" t="s">
        <v>102</v>
      </c>
      <c r="I25" s="51" t="s">
        <v>103</v>
      </c>
      <c r="J25" s="52">
        <v>2</v>
      </c>
      <c r="K25" s="90">
        <v>0.5</v>
      </c>
      <c r="L25" s="90">
        <v>0.5</v>
      </c>
      <c r="M25" s="90">
        <v>0.5</v>
      </c>
      <c r="N25" s="323">
        <v>0.5</v>
      </c>
      <c r="O25" s="67">
        <v>1</v>
      </c>
      <c r="P25" s="67">
        <v>1</v>
      </c>
      <c r="Q25" s="67">
        <v>1</v>
      </c>
      <c r="R25" s="52">
        <v>1</v>
      </c>
      <c r="S25" s="52">
        <v>1</v>
      </c>
      <c r="T25" s="65">
        <v>0.85</v>
      </c>
      <c r="U25" s="67">
        <v>1.5</v>
      </c>
      <c r="V25" s="67">
        <v>1.5</v>
      </c>
      <c r="W25" s="74">
        <v>1.5</v>
      </c>
      <c r="X25" s="44">
        <v>1.5</v>
      </c>
      <c r="Y25" s="74">
        <v>1.5</v>
      </c>
      <c r="Z25" s="324">
        <v>1.34</v>
      </c>
      <c r="AA25" s="67">
        <v>1.7</v>
      </c>
      <c r="AB25" s="67">
        <v>1.7</v>
      </c>
      <c r="AC25" s="74"/>
      <c r="AD25" s="44"/>
      <c r="AE25" s="44"/>
      <c r="AF25" s="45">
        <f>AM25</f>
        <v>1.45</v>
      </c>
      <c r="AG25" s="74">
        <v>2</v>
      </c>
      <c r="AH25" s="74"/>
      <c r="AI25" s="44"/>
      <c r="AJ25" s="44"/>
      <c r="AK25" s="53"/>
      <c r="AL25" s="53"/>
      <c r="AM25" s="325">
        <v>1.45</v>
      </c>
      <c r="AN25" s="53"/>
      <c r="AO25" s="53"/>
      <c r="AP25" s="53"/>
      <c r="AQ25" s="23">
        <f>AM25/AB25</f>
        <v>0.8529411764705882</v>
      </c>
      <c r="AR25" s="91">
        <f>AM25/J25</f>
        <v>0.72499999999999998</v>
      </c>
      <c r="AS25" s="50" t="s">
        <v>169</v>
      </c>
      <c r="AT25" s="50" t="s">
        <v>170</v>
      </c>
      <c r="AU25" s="50" t="s">
        <v>171</v>
      </c>
      <c r="AV25" s="50" t="s">
        <v>172</v>
      </c>
      <c r="AW25" s="50" t="s">
        <v>173</v>
      </c>
    </row>
    <row r="26" spans="1:51" x14ac:dyDescent="0.25">
      <c r="A26" s="192"/>
      <c r="B26" s="192"/>
      <c r="C26" s="192"/>
      <c r="D26" s="192"/>
      <c r="E26" s="192"/>
      <c r="F26" s="192"/>
      <c r="G26" s="192"/>
      <c r="H26" s="192"/>
      <c r="I26" s="192"/>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192"/>
      <c r="AN26" s="192"/>
      <c r="AO26" s="192"/>
      <c r="AP26" s="192"/>
      <c r="AQ26" s="192"/>
      <c r="AR26" s="192"/>
      <c r="AS26" s="192"/>
      <c r="AT26" s="192"/>
      <c r="AU26" s="192"/>
      <c r="AV26" s="192"/>
      <c r="AW26" s="192"/>
    </row>
    <row r="27" spans="1:51" x14ac:dyDescent="0.25">
      <c r="A27" s="192"/>
      <c r="B27" s="192"/>
      <c r="C27" s="192"/>
      <c r="D27" s="192"/>
      <c r="E27" s="192"/>
      <c r="F27" s="192"/>
      <c r="G27" s="192"/>
      <c r="H27" s="192"/>
      <c r="I27" s="192"/>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89"/>
      <c r="AN27" s="192"/>
      <c r="AO27" s="192"/>
      <c r="AP27" s="192"/>
      <c r="AQ27" s="289"/>
      <c r="AR27" s="289"/>
      <c r="AS27" s="192"/>
      <c r="AT27" s="192"/>
      <c r="AU27" s="192"/>
      <c r="AV27" s="192"/>
      <c r="AW27" s="192"/>
    </row>
    <row r="28" spans="1:51" x14ac:dyDescent="0.25">
      <c r="A28" s="193" t="s">
        <v>91</v>
      </c>
      <c r="B28" s="192"/>
      <c r="C28" s="192"/>
      <c r="D28" s="192"/>
      <c r="E28" s="192"/>
      <c r="F28" s="192"/>
      <c r="G28" s="192"/>
      <c r="H28" s="192"/>
      <c r="I28" s="192"/>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192"/>
      <c r="AN28" s="192"/>
      <c r="AO28" s="192"/>
      <c r="AP28" s="192"/>
      <c r="AQ28" s="192"/>
      <c r="AR28" s="192"/>
      <c r="AS28" s="192"/>
      <c r="AT28" s="192"/>
      <c r="AU28" s="192"/>
      <c r="AV28" s="192"/>
      <c r="AW28" s="192"/>
    </row>
    <row r="29" spans="1:51" ht="25.5" customHeight="1" x14ac:dyDescent="0.25">
      <c r="A29" s="285" t="s">
        <v>92</v>
      </c>
      <c r="B29" s="556" t="s">
        <v>93</v>
      </c>
      <c r="C29" s="556"/>
      <c r="D29" s="556"/>
      <c r="E29" s="556"/>
      <c r="F29" s="556"/>
      <c r="G29" s="556"/>
      <c r="H29" s="547" t="s">
        <v>94</v>
      </c>
      <c r="I29" s="547"/>
      <c r="J29" s="547"/>
      <c r="K29" s="547"/>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192"/>
      <c r="AN29" s="192"/>
      <c r="AO29" s="192"/>
      <c r="AP29" s="192"/>
      <c r="AQ29" s="192"/>
      <c r="AR29" s="192"/>
      <c r="AS29" s="192"/>
      <c r="AT29" s="192"/>
      <c r="AU29" s="192"/>
      <c r="AV29" s="192"/>
      <c r="AW29" s="192"/>
    </row>
    <row r="30" spans="1:51" ht="25.5" customHeight="1" x14ac:dyDescent="0.25">
      <c r="A30" s="286">
        <v>11</v>
      </c>
      <c r="B30" s="557" t="s">
        <v>95</v>
      </c>
      <c r="C30" s="557"/>
      <c r="D30" s="557"/>
      <c r="E30" s="557"/>
      <c r="F30" s="557"/>
      <c r="G30" s="557"/>
      <c r="H30" s="548" t="s">
        <v>97</v>
      </c>
      <c r="I30" s="548"/>
      <c r="J30" s="548"/>
      <c r="K30" s="548"/>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192"/>
      <c r="AN30" s="192"/>
      <c r="AO30" s="192"/>
      <c r="AP30" s="192"/>
      <c r="AQ30" s="192"/>
      <c r="AR30" s="192"/>
      <c r="AS30" s="192"/>
      <c r="AT30" s="192"/>
      <c r="AU30" s="192"/>
      <c r="AV30" s="192"/>
      <c r="AW30" s="192"/>
    </row>
  </sheetData>
  <protectedRanges>
    <protectedRange algorithmName="SHA-512" hashValue="wx8AJrp/93bZDQ2D9TfJ3X5EMdFgT5b/qCQgvX+KFDkG1JJ3pFkXxWleCFSMhJ39A84QWBePL3QDc3G3sS2iiA==" saltValue="AP8jlGzMyGcgwTcbsGbguA==" spinCount="100000" sqref="K21:T24 K14:T19" name="Rango1"/>
    <protectedRange algorithmName="SHA-512" hashValue="wx8AJrp/93bZDQ2D9TfJ3X5EMdFgT5b/qCQgvX+KFDkG1JJ3pFkXxWleCFSMhJ39A84QWBePL3QDc3G3sS2iiA==" saltValue="AP8jlGzMyGcgwTcbsGbguA==" spinCount="100000" sqref="K25:T25" name="Rango1_2"/>
    <protectedRange algorithmName="SHA-512" hashValue="wx8AJrp/93bZDQ2D9TfJ3X5EMdFgT5b/qCQgvX+KFDkG1JJ3pFkXxWleCFSMhJ39A84QWBePL3QDc3G3sS2iiA==" saltValue="AP8jlGzMyGcgwTcbsGbguA==" spinCount="100000" sqref="K20:T20" name="Rango1_4"/>
  </protectedRanges>
  <mergeCells count="51">
    <mergeCell ref="H29:K29"/>
    <mergeCell ref="H30:K30"/>
    <mergeCell ref="A9:Q9"/>
    <mergeCell ref="A11:A13"/>
    <mergeCell ref="A10:C10"/>
    <mergeCell ref="D10:E10"/>
    <mergeCell ref="J11:J13"/>
    <mergeCell ref="B11:B13"/>
    <mergeCell ref="C11:C13"/>
    <mergeCell ref="D11:D13"/>
    <mergeCell ref="E11:E13"/>
    <mergeCell ref="B29:G29"/>
    <mergeCell ref="B30:G30"/>
    <mergeCell ref="A14:A22"/>
    <mergeCell ref="A23:A24"/>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6" type="noConversion"/>
  <dataValidations count="1">
    <dataValidation type="list" allowBlank="1" showInputMessage="1" showErrorMessage="1" sqref="I14:I25" xr:uid="{00000000-0002-0000-0000-000000000000}">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16"/>
  <sheetViews>
    <sheetView topLeftCell="H101" zoomScale="82" zoomScaleNormal="82" zoomScaleSheetLayoutView="40" workbookViewId="0">
      <selection activeCell="AK106" sqref="AK106"/>
    </sheetView>
  </sheetViews>
  <sheetFormatPr baseColWidth="10" defaultRowHeight="15.75" x14ac:dyDescent="0.25"/>
  <cols>
    <col min="1" max="1" width="6.42578125" style="196" customWidth="1"/>
    <col min="2" max="2" width="6.28515625" style="196" customWidth="1"/>
    <col min="3" max="3" width="5.85546875" style="196" customWidth="1"/>
    <col min="4" max="4" width="6" style="2" customWidth="1"/>
    <col min="5" max="5" width="4.28515625" style="2" customWidth="1"/>
    <col min="6" max="6" width="6.28515625" style="2" customWidth="1"/>
    <col min="7" max="7" width="17.42578125" style="6" customWidth="1"/>
    <col min="8" max="8" width="19.5703125" style="3" customWidth="1"/>
    <col min="9" max="9" width="17.42578125" style="3" hidden="1" customWidth="1"/>
    <col min="10" max="10" width="19.85546875" style="3" hidden="1" customWidth="1"/>
    <col min="11" max="12" width="17.85546875" style="3" customWidth="1"/>
    <col min="13" max="16" width="10.7109375" style="3" hidden="1" customWidth="1"/>
    <col min="17" max="17" width="20.28515625" style="3" customWidth="1"/>
    <col min="18" max="18" width="18.85546875" style="3" customWidth="1"/>
    <col min="19" max="21" width="10.7109375" style="3" hidden="1" customWidth="1"/>
    <col min="22" max="22" width="18.7109375" style="3" hidden="1" customWidth="1"/>
    <col min="23" max="23" width="18.7109375" style="3" bestFit="1" customWidth="1"/>
    <col min="24" max="24" width="18.42578125" style="3" bestFit="1" customWidth="1"/>
    <col min="25" max="26" width="18.85546875" style="3" bestFit="1" customWidth="1"/>
    <col min="27" max="30" width="10.7109375" style="3" hidden="1" customWidth="1"/>
    <col min="31" max="31" width="19" style="3" customWidth="1"/>
    <col min="32" max="36" width="10.7109375" style="3" hidden="1" customWidth="1"/>
    <col min="37" max="37" width="16.28515625" style="196" bestFit="1" customWidth="1"/>
    <col min="38" max="38" width="13.140625" style="196" hidden="1" customWidth="1"/>
    <col min="39" max="39" width="12.7109375" style="236" hidden="1" customWidth="1"/>
    <col min="40" max="40" width="5.85546875" style="236" hidden="1" customWidth="1"/>
    <col min="41" max="41" width="9.42578125" style="196" customWidth="1"/>
    <col min="42" max="42" width="8.28515625" style="196" customWidth="1"/>
    <col min="43" max="43" width="50.7109375" style="196" customWidth="1"/>
    <col min="44" max="44" width="13.7109375" style="196" customWidth="1"/>
    <col min="45" max="45" width="12.85546875" style="196" customWidth="1"/>
    <col min="46" max="46" width="16.85546875" style="196" customWidth="1"/>
    <col min="47" max="47" width="17.140625" style="196" customWidth="1"/>
    <col min="48" max="16384" width="11.42578125" style="196"/>
  </cols>
  <sheetData>
    <row r="1" spans="1:47" s="198" customFormat="1" ht="56.25" customHeight="1" x14ac:dyDescent="0.5">
      <c r="A1" s="612"/>
      <c r="B1" s="613"/>
      <c r="C1" s="613"/>
      <c r="D1" s="613"/>
      <c r="E1" s="614"/>
      <c r="F1" s="516" t="s">
        <v>100</v>
      </c>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row>
    <row r="2" spans="1:47" s="198" customFormat="1" ht="72.75" customHeight="1" x14ac:dyDescent="0.5">
      <c r="A2" s="549"/>
      <c r="B2" s="550"/>
      <c r="C2" s="550"/>
      <c r="D2" s="550"/>
      <c r="E2" s="615"/>
      <c r="F2" s="631" t="s">
        <v>98</v>
      </c>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row>
    <row r="3" spans="1:47" s="199" customFormat="1" ht="42" customHeight="1" thickBot="1" x14ac:dyDescent="0.45">
      <c r="A3" s="616"/>
      <c r="B3" s="617"/>
      <c r="C3" s="617"/>
      <c r="D3" s="617"/>
      <c r="E3" s="618"/>
      <c r="F3" s="525" t="s">
        <v>89</v>
      </c>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7"/>
      <c r="AM3" s="525" t="s">
        <v>90</v>
      </c>
      <c r="AN3" s="526"/>
      <c r="AO3" s="526"/>
      <c r="AP3" s="526"/>
      <c r="AQ3" s="526"/>
      <c r="AR3" s="526"/>
      <c r="AS3" s="526"/>
      <c r="AT3" s="526"/>
      <c r="AU3" s="526"/>
    </row>
    <row r="4" spans="1:47" ht="35.25" customHeight="1" x14ac:dyDescent="0.25">
      <c r="A4" s="619" t="s">
        <v>0</v>
      </c>
      <c r="B4" s="620"/>
      <c r="C4" s="620"/>
      <c r="D4" s="620"/>
      <c r="E4" s="620"/>
      <c r="F4" s="620"/>
      <c r="G4" s="620"/>
      <c r="H4" s="620"/>
      <c r="I4" s="620"/>
      <c r="J4" s="620"/>
      <c r="K4" s="620"/>
      <c r="L4" s="620"/>
      <c r="M4" s="620"/>
      <c r="N4" s="620"/>
      <c r="O4" s="620"/>
      <c r="P4" s="621"/>
      <c r="Q4" s="625" t="s">
        <v>107</v>
      </c>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7"/>
    </row>
    <row r="5" spans="1:47" ht="36" customHeight="1" thickBot="1" x14ac:dyDescent="0.3">
      <c r="A5" s="622" t="s">
        <v>2</v>
      </c>
      <c r="B5" s="623"/>
      <c r="C5" s="623"/>
      <c r="D5" s="623"/>
      <c r="E5" s="623"/>
      <c r="F5" s="623"/>
      <c r="G5" s="623"/>
      <c r="H5" s="623"/>
      <c r="I5" s="623"/>
      <c r="J5" s="623"/>
      <c r="K5" s="623"/>
      <c r="L5" s="623"/>
      <c r="M5" s="623"/>
      <c r="N5" s="623"/>
      <c r="O5" s="623"/>
      <c r="P5" s="624"/>
      <c r="Q5" s="628" t="s">
        <v>215</v>
      </c>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30"/>
    </row>
    <row r="6" spans="1:47" ht="14.25" customHeight="1" thickBot="1" x14ac:dyDescent="0.3">
      <c r="A6" s="192"/>
      <c r="B6" s="192"/>
      <c r="C6" s="192"/>
      <c r="D6" s="19"/>
      <c r="E6" s="19"/>
      <c r="F6" s="19"/>
      <c r="G6" s="20"/>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192"/>
      <c r="AL6" s="192"/>
      <c r="AM6" s="200"/>
      <c r="AN6" s="201"/>
      <c r="AO6" s="192"/>
      <c r="AP6" s="192"/>
      <c r="AQ6" s="192"/>
      <c r="AR6" s="192"/>
      <c r="AS6" s="192"/>
      <c r="AT6" s="192"/>
      <c r="AU6" s="192"/>
    </row>
    <row r="7" spans="1:47" s="202" customFormat="1" ht="34.5" customHeight="1" x14ac:dyDescent="0.25">
      <c r="A7" s="553" t="s">
        <v>32</v>
      </c>
      <c r="B7" s="513" t="s">
        <v>42</v>
      </c>
      <c r="C7" s="513"/>
      <c r="D7" s="513"/>
      <c r="E7" s="513" t="s">
        <v>46</v>
      </c>
      <c r="F7" s="513" t="s">
        <v>76</v>
      </c>
      <c r="G7" s="513" t="s">
        <v>47</v>
      </c>
      <c r="H7" s="513" t="s">
        <v>81</v>
      </c>
      <c r="I7" s="9"/>
      <c r="J7" s="633" t="s">
        <v>48</v>
      </c>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5"/>
      <c r="AK7" s="513" t="s">
        <v>49</v>
      </c>
      <c r="AL7" s="513"/>
      <c r="AM7" s="513"/>
      <c r="AN7" s="513"/>
      <c r="AO7" s="513" t="s">
        <v>51</v>
      </c>
      <c r="AP7" s="513" t="s">
        <v>52</v>
      </c>
      <c r="AQ7" s="513" t="s">
        <v>53</v>
      </c>
      <c r="AR7" s="513" t="s">
        <v>54</v>
      </c>
      <c r="AS7" s="513" t="s">
        <v>55</v>
      </c>
      <c r="AT7" s="513" t="s">
        <v>56</v>
      </c>
      <c r="AU7" s="636" t="s">
        <v>57</v>
      </c>
    </row>
    <row r="8" spans="1:47" s="202" customFormat="1" ht="31.5" customHeight="1" x14ac:dyDescent="0.25">
      <c r="A8" s="551"/>
      <c r="B8" s="505"/>
      <c r="C8" s="505"/>
      <c r="D8" s="505"/>
      <c r="E8" s="505"/>
      <c r="F8" s="505"/>
      <c r="G8" s="505"/>
      <c r="H8" s="505"/>
      <c r="I8" s="506">
        <v>2016</v>
      </c>
      <c r="J8" s="507"/>
      <c r="K8" s="507"/>
      <c r="L8" s="508"/>
      <c r="M8" s="506">
        <v>2017</v>
      </c>
      <c r="N8" s="507"/>
      <c r="O8" s="507"/>
      <c r="P8" s="507"/>
      <c r="Q8" s="507"/>
      <c r="R8" s="508"/>
      <c r="S8" s="506">
        <v>2018</v>
      </c>
      <c r="T8" s="507"/>
      <c r="U8" s="507"/>
      <c r="V8" s="507"/>
      <c r="W8" s="507"/>
      <c r="X8" s="508"/>
      <c r="Y8" s="506">
        <v>2019</v>
      </c>
      <c r="Z8" s="507"/>
      <c r="AA8" s="507"/>
      <c r="AB8" s="507"/>
      <c r="AC8" s="507"/>
      <c r="AD8" s="508"/>
      <c r="AE8" s="506">
        <v>2020</v>
      </c>
      <c r="AF8" s="507"/>
      <c r="AG8" s="507"/>
      <c r="AH8" s="507"/>
      <c r="AI8" s="507"/>
      <c r="AJ8" s="508"/>
      <c r="AK8" s="504" t="s">
        <v>50</v>
      </c>
      <c r="AL8" s="504"/>
      <c r="AM8" s="504"/>
      <c r="AN8" s="504"/>
      <c r="AO8" s="505"/>
      <c r="AP8" s="505"/>
      <c r="AQ8" s="505"/>
      <c r="AR8" s="505"/>
      <c r="AS8" s="505"/>
      <c r="AT8" s="505"/>
      <c r="AU8" s="637"/>
    </row>
    <row r="9" spans="1:47" s="202" customFormat="1" ht="64.5" customHeight="1" thickBot="1" x14ac:dyDescent="0.3">
      <c r="A9" s="552"/>
      <c r="B9" s="237" t="s">
        <v>43</v>
      </c>
      <c r="C9" s="237" t="s">
        <v>44</v>
      </c>
      <c r="D9" s="237" t="s">
        <v>45</v>
      </c>
      <c r="E9" s="601"/>
      <c r="F9" s="601"/>
      <c r="G9" s="601"/>
      <c r="H9" s="602"/>
      <c r="I9" s="237" t="s">
        <v>82</v>
      </c>
      <c r="J9" s="237" t="s">
        <v>84</v>
      </c>
      <c r="K9" s="237" t="s">
        <v>85</v>
      </c>
      <c r="L9" s="237" t="s">
        <v>31</v>
      </c>
      <c r="M9" s="237" t="s">
        <v>83</v>
      </c>
      <c r="N9" s="237" t="s">
        <v>86</v>
      </c>
      <c r="O9" s="237" t="s">
        <v>87</v>
      </c>
      <c r="P9" s="237" t="s">
        <v>84</v>
      </c>
      <c r="Q9" s="237" t="s">
        <v>88</v>
      </c>
      <c r="R9" s="237" t="s">
        <v>31</v>
      </c>
      <c r="S9" s="237" t="s">
        <v>83</v>
      </c>
      <c r="T9" s="237" t="s">
        <v>86</v>
      </c>
      <c r="U9" s="237" t="s">
        <v>87</v>
      </c>
      <c r="V9" s="237" t="s">
        <v>84</v>
      </c>
      <c r="W9" s="237" t="s">
        <v>88</v>
      </c>
      <c r="X9" s="237" t="s">
        <v>31</v>
      </c>
      <c r="Y9" s="237" t="s">
        <v>83</v>
      </c>
      <c r="Z9" s="237" t="s">
        <v>86</v>
      </c>
      <c r="AA9" s="237" t="s">
        <v>87</v>
      </c>
      <c r="AB9" s="237" t="s">
        <v>84</v>
      </c>
      <c r="AC9" s="237" t="s">
        <v>88</v>
      </c>
      <c r="AD9" s="237" t="s">
        <v>31</v>
      </c>
      <c r="AE9" s="237" t="s">
        <v>83</v>
      </c>
      <c r="AF9" s="237" t="s">
        <v>86</v>
      </c>
      <c r="AG9" s="237" t="s">
        <v>87</v>
      </c>
      <c r="AH9" s="237" t="s">
        <v>84</v>
      </c>
      <c r="AI9" s="237" t="s">
        <v>88</v>
      </c>
      <c r="AJ9" s="237" t="s">
        <v>31</v>
      </c>
      <c r="AK9" s="237" t="s">
        <v>4</v>
      </c>
      <c r="AL9" s="237" t="s">
        <v>5</v>
      </c>
      <c r="AM9" s="237" t="s">
        <v>6</v>
      </c>
      <c r="AN9" s="237" t="s">
        <v>7</v>
      </c>
      <c r="AO9" s="601"/>
      <c r="AP9" s="601"/>
      <c r="AQ9" s="601"/>
      <c r="AR9" s="601"/>
      <c r="AS9" s="601"/>
      <c r="AT9" s="601"/>
      <c r="AU9" s="638"/>
    </row>
    <row r="10" spans="1:47" s="203" customFormat="1" ht="33.75" customHeight="1" thickBot="1" x14ac:dyDescent="0.3">
      <c r="A10" s="561" t="s">
        <v>212</v>
      </c>
      <c r="B10" s="588">
        <v>1</v>
      </c>
      <c r="C10" s="603" t="s">
        <v>174</v>
      </c>
      <c r="D10" s="564" t="s">
        <v>105</v>
      </c>
      <c r="E10" s="564">
        <v>463</v>
      </c>
      <c r="F10" s="564">
        <v>177</v>
      </c>
      <c r="G10" s="12" t="s">
        <v>8</v>
      </c>
      <c r="H10" s="92">
        <v>100</v>
      </c>
      <c r="I10" s="93"/>
      <c r="J10" s="93"/>
      <c r="K10" s="94"/>
      <c r="L10" s="94"/>
      <c r="M10" s="94"/>
      <c r="N10" s="94"/>
      <c r="O10" s="94"/>
      <c r="P10" s="94"/>
      <c r="Q10" s="94"/>
      <c r="R10" s="95"/>
      <c r="S10" s="96">
        <v>50</v>
      </c>
      <c r="T10" s="96">
        <v>50</v>
      </c>
      <c r="U10" s="97">
        <v>50</v>
      </c>
      <c r="V10" s="98">
        <v>50</v>
      </c>
      <c r="W10" s="99">
        <v>50</v>
      </c>
      <c r="X10" s="99">
        <v>0</v>
      </c>
      <c r="Y10" s="98">
        <v>45</v>
      </c>
      <c r="Z10" s="98">
        <v>45</v>
      </c>
      <c r="AA10" s="142"/>
      <c r="AB10" s="98"/>
      <c r="AC10" s="98"/>
      <c r="AD10" s="183"/>
      <c r="AE10" s="99">
        <v>5</v>
      </c>
      <c r="AF10" s="98"/>
      <c r="AG10" s="142"/>
      <c r="AH10" s="98"/>
      <c r="AI10" s="98"/>
      <c r="AJ10" s="98"/>
      <c r="AK10" s="142">
        <v>0</v>
      </c>
      <c r="AL10" s="213"/>
      <c r="AM10" s="98"/>
      <c r="AN10" s="98"/>
      <c r="AO10" s="261">
        <f>AK10/Z10</f>
        <v>0</v>
      </c>
      <c r="AP10" s="261">
        <f>(L10+R10+X10+AK10)/H10</f>
        <v>0</v>
      </c>
      <c r="AQ10" s="582" t="s">
        <v>175</v>
      </c>
      <c r="AR10" s="582" t="s">
        <v>114</v>
      </c>
      <c r="AS10" s="582" t="s">
        <v>115</v>
      </c>
      <c r="AT10" s="582" t="s">
        <v>116</v>
      </c>
      <c r="AU10" s="567" t="s">
        <v>117</v>
      </c>
    </row>
    <row r="11" spans="1:47" s="203" customFormat="1" ht="33.75" customHeight="1" thickBot="1" x14ac:dyDescent="0.3">
      <c r="A11" s="562"/>
      <c r="B11" s="589"/>
      <c r="C11" s="604"/>
      <c r="D11" s="565"/>
      <c r="E11" s="565"/>
      <c r="F11" s="565"/>
      <c r="G11" s="14" t="s">
        <v>9</v>
      </c>
      <c r="H11" s="140">
        <f>L11+R11+X11+Z11+AE11</f>
        <v>373168000</v>
      </c>
      <c r="I11" s="239"/>
      <c r="J11" s="204"/>
      <c r="K11" s="162"/>
      <c r="L11" s="162"/>
      <c r="M11" s="162"/>
      <c r="N11" s="162"/>
      <c r="O11" s="162"/>
      <c r="P11" s="162"/>
      <c r="Q11" s="162"/>
      <c r="R11" s="158"/>
      <c r="S11" s="102">
        <v>153273000</v>
      </c>
      <c r="T11" s="102">
        <v>153273000</v>
      </c>
      <c r="U11" s="103">
        <v>156926500</v>
      </c>
      <c r="V11" s="103">
        <v>156926500</v>
      </c>
      <c r="W11" s="298">
        <v>162157000</v>
      </c>
      <c r="X11" s="298">
        <v>158253000</v>
      </c>
      <c r="Y11" s="103">
        <v>213915000</v>
      </c>
      <c r="Z11" s="103">
        <v>213915000</v>
      </c>
      <c r="AA11" s="107"/>
      <c r="AB11" s="103"/>
      <c r="AC11" s="103"/>
      <c r="AD11" s="103"/>
      <c r="AE11" s="103">
        <v>1000000</v>
      </c>
      <c r="AF11" s="103"/>
      <c r="AG11" s="107"/>
      <c r="AH11" s="103"/>
      <c r="AI11" s="103"/>
      <c r="AJ11" s="103"/>
      <c r="AK11" s="103">
        <v>96998000</v>
      </c>
      <c r="AL11" s="102"/>
      <c r="AM11" s="103"/>
      <c r="AN11" s="103"/>
      <c r="AO11" s="261">
        <f t="shared" ref="AO11:AO17" si="0">AK11/Z11</f>
        <v>0.45344178762592618</v>
      </c>
      <c r="AP11" s="261">
        <f t="shared" ref="AP11:AP17" si="1">(L11+R11+X11+AK11)/H11</f>
        <v>0.68401095485143426</v>
      </c>
      <c r="AQ11" s="583"/>
      <c r="AR11" s="583"/>
      <c r="AS11" s="583"/>
      <c r="AT11" s="583"/>
      <c r="AU11" s="568"/>
    </row>
    <row r="12" spans="1:47" s="203" customFormat="1" ht="33.75" customHeight="1" thickBot="1" x14ac:dyDescent="0.3">
      <c r="A12" s="562"/>
      <c r="B12" s="589"/>
      <c r="C12" s="604"/>
      <c r="D12" s="565"/>
      <c r="E12" s="565"/>
      <c r="F12" s="565"/>
      <c r="G12" s="11" t="s">
        <v>10</v>
      </c>
      <c r="H12" s="121"/>
      <c r="I12" s="121"/>
      <c r="J12" s="205"/>
      <c r="K12" s="121"/>
      <c r="L12" s="121"/>
      <c r="M12" s="121"/>
      <c r="N12" s="121"/>
      <c r="O12" s="121"/>
      <c r="P12" s="121"/>
      <c r="Q12" s="121"/>
      <c r="R12" s="104"/>
      <c r="S12" s="104"/>
      <c r="T12" s="104"/>
      <c r="U12" s="121"/>
      <c r="V12" s="105"/>
      <c r="W12" s="105"/>
      <c r="X12" s="106"/>
      <c r="Y12" s="107">
        <v>50</v>
      </c>
      <c r="Z12" s="107">
        <v>50</v>
      </c>
      <c r="AA12" s="101"/>
      <c r="AB12" s="101"/>
      <c r="AC12" s="101"/>
      <c r="AD12" s="107"/>
      <c r="AE12" s="105"/>
      <c r="AF12" s="107"/>
      <c r="AG12" s="107"/>
      <c r="AH12" s="101"/>
      <c r="AI12" s="101"/>
      <c r="AJ12" s="101"/>
      <c r="AK12" s="108">
        <v>0</v>
      </c>
      <c r="AL12" s="108"/>
      <c r="AM12" s="108"/>
      <c r="AN12" s="108"/>
      <c r="AO12" s="261">
        <f t="shared" si="0"/>
        <v>0</v>
      </c>
      <c r="AP12" s="261" t="e">
        <f t="shared" si="1"/>
        <v>#DIV/0!</v>
      </c>
      <c r="AQ12" s="583"/>
      <c r="AR12" s="583"/>
      <c r="AS12" s="583"/>
      <c r="AT12" s="583"/>
      <c r="AU12" s="568"/>
    </row>
    <row r="13" spans="1:47" s="203" customFormat="1" ht="33.75" customHeight="1" thickBot="1" x14ac:dyDescent="0.3">
      <c r="A13" s="562"/>
      <c r="B13" s="589"/>
      <c r="C13" s="604"/>
      <c r="D13" s="565"/>
      <c r="E13" s="565"/>
      <c r="F13" s="565"/>
      <c r="G13" s="14" t="s">
        <v>11</v>
      </c>
      <c r="H13" s="297">
        <f>L13+R13+X13+Z13</f>
        <v>40926433</v>
      </c>
      <c r="I13" s="121"/>
      <c r="J13" s="205"/>
      <c r="K13" s="121"/>
      <c r="L13" s="121"/>
      <c r="M13" s="121"/>
      <c r="N13" s="121"/>
      <c r="O13" s="121"/>
      <c r="P13" s="121"/>
      <c r="Q13" s="121"/>
      <c r="R13" s="104"/>
      <c r="S13" s="104"/>
      <c r="T13" s="104"/>
      <c r="U13" s="121"/>
      <c r="V13" s="105"/>
      <c r="W13" s="105"/>
      <c r="X13" s="106"/>
      <c r="Y13" s="103">
        <v>40926433</v>
      </c>
      <c r="Z13" s="103">
        <v>40926433</v>
      </c>
      <c r="AA13" s="107"/>
      <c r="AB13" s="107"/>
      <c r="AC13" s="107"/>
      <c r="AD13" s="301"/>
      <c r="AE13" s="107"/>
      <c r="AF13" s="107"/>
      <c r="AG13" s="107"/>
      <c r="AH13" s="107"/>
      <c r="AI13" s="107"/>
      <c r="AJ13" s="107"/>
      <c r="AK13" s="103">
        <v>10844833</v>
      </c>
      <c r="AL13" s="108"/>
      <c r="AM13" s="108"/>
      <c r="AN13" s="108"/>
      <c r="AO13" s="261">
        <f t="shared" si="0"/>
        <v>0.26498358652463067</v>
      </c>
      <c r="AP13" s="261">
        <f t="shared" si="1"/>
        <v>0.26498358652463067</v>
      </c>
      <c r="AQ13" s="583"/>
      <c r="AR13" s="583"/>
      <c r="AS13" s="583"/>
      <c r="AT13" s="583"/>
      <c r="AU13" s="568"/>
    </row>
    <row r="14" spans="1:47" s="203" customFormat="1" ht="33.75" customHeight="1" thickBot="1" x14ac:dyDescent="0.3">
      <c r="A14" s="562"/>
      <c r="B14" s="589"/>
      <c r="C14" s="604"/>
      <c r="D14" s="565"/>
      <c r="E14" s="565"/>
      <c r="F14" s="565"/>
      <c r="G14" s="11" t="s">
        <v>12</v>
      </c>
      <c r="H14" s="109">
        <v>100</v>
      </c>
      <c r="I14" s="110"/>
      <c r="J14" s="111"/>
      <c r="K14" s="110"/>
      <c r="L14" s="110"/>
      <c r="M14" s="110"/>
      <c r="N14" s="110"/>
      <c r="O14" s="110"/>
      <c r="P14" s="110"/>
      <c r="Q14" s="110"/>
      <c r="R14" s="112"/>
      <c r="S14" s="130">
        <v>50</v>
      </c>
      <c r="T14" s="102">
        <v>50</v>
      </c>
      <c r="U14" s="107">
        <v>50</v>
      </c>
      <c r="V14" s="109">
        <v>50</v>
      </c>
      <c r="W14" s="299">
        <v>50</v>
      </c>
      <c r="X14" s="300">
        <v>0</v>
      </c>
      <c r="Y14" s="109">
        <v>95</v>
      </c>
      <c r="Z14" s="109">
        <v>95</v>
      </c>
      <c r="AA14" s="101"/>
      <c r="AB14" s="113"/>
      <c r="AC14" s="113"/>
      <c r="AD14" s="180"/>
      <c r="AE14" s="140">
        <v>5</v>
      </c>
      <c r="AF14" s="109"/>
      <c r="AG14" s="107"/>
      <c r="AH14" s="109"/>
      <c r="AI14" s="109"/>
      <c r="AJ14" s="109"/>
      <c r="AK14" s="114">
        <v>0</v>
      </c>
      <c r="AL14" s="107"/>
      <c r="AM14" s="109"/>
      <c r="AN14" s="140"/>
      <c r="AO14" s="261">
        <f t="shared" si="0"/>
        <v>0</v>
      </c>
      <c r="AP14" s="261">
        <f t="shared" si="1"/>
        <v>0</v>
      </c>
      <c r="AQ14" s="583"/>
      <c r="AR14" s="583"/>
      <c r="AS14" s="583"/>
      <c r="AT14" s="583"/>
      <c r="AU14" s="568"/>
    </row>
    <row r="15" spans="1:47" s="203" customFormat="1" ht="33.75" customHeight="1" thickBot="1" x14ac:dyDescent="0.3">
      <c r="A15" s="562"/>
      <c r="B15" s="590"/>
      <c r="C15" s="605"/>
      <c r="D15" s="566"/>
      <c r="E15" s="566"/>
      <c r="F15" s="566"/>
      <c r="G15" s="15" t="s">
        <v>13</v>
      </c>
      <c r="H15" s="117">
        <f>H11+H13</f>
        <v>414094433</v>
      </c>
      <c r="I15" s="165"/>
      <c r="J15" s="206"/>
      <c r="K15" s="165"/>
      <c r="L15" s="165"/>
      <c r="M15" s="165"/>
      <c r="N15" s="165"/>
      <c r="O15" s="165"/>
      <c r="P15" s="165"/>
      <c r="Q15" s="165"/>
      <c r="R15" s="161"/>
      <c r="S15" s="115">
        <v>153273000</v>
      </c>
      <c r="T15" s="116">
        <v>153273000</v>
      </c>
      <c r="U15" s="117">
        <v>156926500</v>
      </c>
      <c r="V15" s="117">
        <v>156926500</v>
      </c>
      <c r="W15" s="117">
        <v>162157000</v>
      </c>
      <c r="X15" s="117">
        <v>158253000</v>
      </c>
      <c r="Y15" s="117">
        <f>Y11+Y13</f>
        <v>254841433</v>
      </c>
      <c r="Z15" s="117">
        <f>Z11+Z13</f>
        <v>254841433</v>
      </c>
      <c r="AA15" s="207"/>
      <c r="AB15" s="116"/>
      <c r="AC15" s="116"/>
      <c r="AD15" s="116"/>
      <c r="AE15" s="117">
        <f>AE11+AE13</f>
        <v>1000000</v>
      </c>
      <c r="AF15" s="117"/>
      <c r="AG15" s="139"/>
      <c r="AH15" s="117"/>
      <c r="AI15" s="117"/>
      <c r="AJ15" s="117"/>
      <c r="AK15" s="117">
        <f>AK11+AK13</f>
        <v>107842833</v>
      </c>
      <c r="AL15" s="117"/>
      <c r="AM15" s="117"/>
      <c r="AN15" s="117"/>
      <c r="AO15" s="261">
        <f t="shared" si="0"/>
        <v>0.42317621483473605</v>
      </c>
      <c r="AP15" s="261">
        <f t="shared" si="1"/>
        <v>0.64259698222023676</v>
      </c>
      <c r="AQ15" s="584"/>
      <c r="AR15" s="584"/>
      <c r="AS15" s="584"/>
      <c r="AT15" s="584"/>
      <c r="AU15" s="569"/>
    </row>
    <row r="16" spans="1:47" s="203" customFormat="1" ht="33.75" customHeight="1" thickBot="1" x14ac:dyDescent="0.3">
      <c r="A16" s="562"/>
      <c r="B16" s="588">
        <v>2</v>
      </c>
      <c r="C16" s="603" t="s">
        <v>176</v>
      </c>
      <c r="D16" s="564" t="s">
        <v>103</v>
      </c>
      <c r="E16" s="564">
        <v>436</v>
      </c>
      <c r="F16" s="564">
        <v>177</v>
      </c>
      <c r="G16" s="12" t="s">
        <v>8</v>
      </c>
      <c r="H16" s="92">
        <v>100</v>
      </c>
      <c r="I16" s="92">
        <v>10</v>
      </c>
      <c r="J16" s="98">
        <v>10</v>
      </c>
      <c r="K16" s="98">
        <v>10</v>
      </c>
      <c r="L16" s="98">
        <v>8</v>
      </c>
      <c r="M16" s="98">
        <v>20</v>
      </c>
      <c r="N16" s="98">
        <v>20</v>
      </c>
      <c r="O16" s="98">
        <v>20</v>
      </c>
      <c r="P16" s="98">
        <v>30</v>
      </c>
      <c r="Q16" s="92">
        <v>30</v>
      </c>
      <c r="R16" s="97">
        <v>30</v>
      </c>
      <c r="S16" s="97">
        <v>65</v>
      </c>
      <c r="T16" s="97">
        <v>70</v>
      </c>
      <c r="U16" s="142">
        <v>70</v>
      </c>
      <c r="V16" s="98">
        <v>70</v>
      </c>
      <c r="W16" s="99">
        <v>70</v>
      </c>
      <c r="X16" s="99">
        <v>70</v>
      </c>
      <c r="Y16" s="98">
        <v>90</v>
      </c>
      <c r="Z16" s="98">
        <v>90</v>
      </c>
      <c r="AA16" s="142"/>
      <c r="AB16" s="98"/>
      <c r="AC16" s="98"/>
      <c r="AD16" s="98"/>
      <c r="AE16" s="265">
        <v>100</v>
      </c>
      <c r="AF16" s="98"/>
      <c r="AG16" s="98"/>
      <c r="AH16" s="98"/>
      <c r="AI16" s="98"/>
      <c r="AJ16" s="98"/>
      <c r="AK16" s="119">
        <v>74.98</v>
      </c>
      <c r="AL16" s="119"/>
      <c r="AM16" s="92"/>
      <c r="AN16" s="98"/>
      <c r="AO16" s="261">
        <f t="shared" si="0"/>
        <v>0.83311111111111114</v>
      </c>
      <c r="AP16" s="261">
        <f>AK16/H16</f>
        <v>0.74980000000000002</v>
      </c>
      <c r="AQ16" s="582" t="s">
        <v>177</v>
      </c>
      <c r="AR16" s="564" t="s">
        <v>120</v>
      </c>
      <c r="AS16" s="564" t="s">
        <v>104</v>
      </c>
      <c r="AT16" s="582" t="s">
        <v>121</v>
      </c>
      <c r="AU16" s="567" t="s">
        <v>122</v>
      </c>
    </row>
    <row r="17" spans="1:47" s="203" customFormat="1" ht="33.75" customHeight="1" x14ac:dyDescent="0.15">
      <c r="A17" s="562"/>
      <c r="B17" s="589"/>
      <c r="C17" s="604"/>
      <c r="D17" s="565"/>
      <c r="E17" s="565"/>
      <c r="F17" s="565"/>
      <c r="G17" s="14" t="s">
        <v>9</v>
      </c>
      <c r="H17" s="103">
        <f>L17+R17+X17+Y17+AE17</f>
        <v>4420678950</v>
      </c>
      <c r="I17" s="103">
        <v>686407000</v>
      </c>
      <c r="J17" s="120">
        <v>686407000</v>
      </c>
      <c r="K17" s="103">
        <v>487401997</v>
      </c>
      <c r="L17" s="109">
        <v>449078460</v>
      </c>
      <c r="M17" s="103">
        <v>1178754000</v>
      </c>
      <c r="N17" s="103">
        <v>1178754000</v>
      </c>
      <c r="O17" s="103">
        <v>1178754000</v>
      </c>
      <c r="P17" s="103">
        <v>1060539000</v>
      </c>
      <c r="Q17" s="103">
        <v>1042086100</v>
      </c>
      <c r="R17" s="303">
        <v>963658733</v>
      </c>
      <c r="S17" s="103">
        <v>873258000</v>
      </c>
      <c r="T17" s="103">
        <v>873258000</v>
      </c>
      <c r="U17" s="103">
        <v>962681257</v>
      </c>
      <c r="V17" s="103">
        <v>962681257</v>
      </c>
      <c r="W17" s="103">
        <v>933188757</v>
      </c>
      <c r="X17" s="103">
        <v>921910757</v>
      </c>
      <c r="Y17" s="103">
        <v>1163330000</v>
      </c>
      <c r="Z17" s="103">
        <v>1163330000</v>
      </c>
      <c r="AA17" s="103"/>
      <c r="AB17" s="103"/>
      <c r="AC17" s="103"/>
      <c r="AD17" s="103"/>
      <c r="AE17" s="103">
        <v>922701000</v>
      </c>
      <c r="AF17" s="103"/>
      <c r="AG17" s="103"/>
      <c r="AH17" s="103"/>
      <c r="AI17" s="103"/>
      <c r="AJ17" s="103"/>
      <c r="AK17" s="103">
        <v>679698000</v>
      </c>
      <c r="AL17" s="103"/>
      <c r="AM17" s="103"/>
      <c r="AN17" s="243"/>
      <c r="AO17" s="261">
        <f t="shared" si="0"/>
        <v>0.58426929590056131</v>
      </c>
      <c r="AP17" s="261">
        <f t="shared" si="1"/>
        <v>0.6818739800138619</v>
      </c>
      <c r="AQ17" s="583"/>
      <c r="AR17" s="565"/>
      <c r="AS17" s="565"/>
      <c r="AT17" s="583"/>
      <c r="AU17" s="568"/>
    </row>
    <row r="18" spans="1:47" s="203" customFormat="1" ht="33.75" customHeight="1" thickBot="1" x14ac:dyDescent="0.3">
      <c r="A18" s="562"/>
      <c r="B18" s="589"/>
      <c r="C18" s="604"/>
      <c r="D18" s="565"/>
      <c r="E18" s="565"/>
      <c r="F18" s="565"/>
      <c r="G18" s="11" t="s">
        <v>10</v>
      </c>
      <c r="H18" s="121"/>
      <c r="I18" s="121"/>
      <c r="J18" s="205"/>
      <c r="K18" s="121"/>
      <c r="L18" s="121"/>
      <c r="M18" s="121"/>
      <c r="N18" s="121"/>
      <c r="O18" s="105"/>
      <c r="P18" s="121"/>
      <c r="Q18" s="122"/>
      <c r="R18" s="123"/>
      <c r="S18" s="123"/>
      <c r="T18" s="123"/>
      <c r="U18" s="123"/>
      <c r="V18" s="123"/>
      <c r="W18" s="123"/>
      <c r="X18" s="123"/>
      <c r="Y18" s="105"/>
      <c r="Z18" s="105"/>
      <c r="AA18" s="105"/>
      <c r="AB18" s="105"/>
      <c r="AC18" s="105"/>
      <c r="AD18" s="181"/>
      <c r="AE18" s="105"/>
      <c r="AF18" s="107"/>
      <c r="AG18" s="107"/>
      <c r="AH18" s="101"/>
      <c r="AI18" s="101"/>
      <c r="AJ18" s="101"/>
      <c r="AK18" s="123"/>
      <c r="AL18" s="123"/>
      <c r="AM18" s="123"/>
      <c r="AN18" s="123"/>
      <c r="AO18" s="244"/>
      <c r="AP18" s="245"/>
      <c r="AQ18" s="583"/>
      <c r="AR18" s="565"/>
      <c r="AS18" s="565"/>
      <c r="AT18" s="583"/>
      <c r="AU18" s="568"/>
    </row>
    <row r="19" spans="1:47" s="203" customFormat="1" ht="33.75" customHeight="1" thickBot="1" x14ac:dyDescent="0.2">
      <c r="A19" s="562"/>
      <c r="B19" s="589"/>
      <c r="C19" s="604"/>
      <c r="D19" s="565"/>
      <c r="E19" s="565"/>
      <c r="F19" s="565"/>
      <c r="G19" s="14" t="s">
        <v>11</v>
      </c>
      <c r="H19" s="103">
        <f>L19+R19+X19+Z19</f>
        <v>587533120.01101947</v>
      </c>
      <c r="I19" s="209"/>
      <c r="J19" s="210"/>
      <c r="K19" s="209"/>
      <c r="L19" s="209"/>
      <c r="M19" s="211">
        <v>193031020</v>
      </c>
      <c r="N19" s="211">
        <v>193031020</v>
      </c>
      <c r="O19" s="211">
        <v>193031020</v>
      </c>
      <c r="P19" s="211">
        <v>184639301</v>
      </c>
      <c r="Q19" s="108">
        <v>184639301</v>
      </c>
      <c r="R19" s="108">
        <v>171093119</v>
      </c>
      <c r="S19" s="108">
        <v>326804201</v>
      </c>
      <c r="T19" s="108">
        <v>288094201</v>
      </c>
      <c r="U19" s="108">
        <v>288094201</v>
      </c>
      <c r="V19" s="108">
        <v>288094201</v>
      </c>
      <c r="W19" s="103">
        <v>288094201</v>
      </c>
      <c r="X19" s="103">
        <v>271054868</v>
      </c>
      <c r="Y19" s="103">
        <v>145385133</v>
      </c>
      <c r="Z19" s="103">
        <v>145385133.01101953</v>
      </c>
      <c r="AA19" s="107"/>
      <c r="AB19" s="125"/>
      <c r="AC19" s="125"/>
      <c r="AD19" s="302"/>
      <c r="AE19" s="105"/>
      <c r="AF19" s="125"/>
      <c r="AG19" s="107"/>
      <c r="AH19" s="125"/>
      <c r="AI19" s="125"/>
      <c r="AJ19" s="125"/>
      <c r="AK19" s="103">
        <v>106659767</v>
      </c>
      <c r="AL19" s="103"/>
      <c r="AM19" s="108"/>
      <c r="AN19" s="246"/>
      <c r="AO19" s="261">
        <f t="shared" ref="AO19:AO23" si="2">AK19/Z19</f>
        <v>0.73363599696205306</v>
      </c>
      <c r="AP19" s="261">
        <f t="shared" ref="AP19" si="3">(L19+R19+X19+AK19)/H19</f>
        <v>0.93408819912944963</v>
      </c>
      <c r="AQ19" s="583"/>
      <c r="AR19" s="565"/>
      <c r="AS19" s="565"/>
      <c r="AT19" s="583"/>
      <c r="AU19" s="568"/>
    </row>
    <row r="20" spans="1:47" s="203" customFormat="1" ht="33.75" customHeight="1" thickBot="1" x14ac:dyDescent="0.3">
      <c r="A20" s="562"/>
      <c r="B20" s="589"/>
      <c r="C20" s="604"/>
      <c r="D20" s="565"/>
      <c r="E20" s="565"/>
      <c r="F20" s="565"/>
      <c r="G20" s="11" t="s">
        <v>12</v>
      </c>
      <c r="H20" s="109">
        <v>100</v>
      </c>
      <c r="I20" s="109">
        <v>10</v>
      </c>
      <c r="J20" s="126">
        <v>10</v>
      </c>
      <c r="K20" s="109">
        <v>10</v>
      </c>
      <c r="L20" s="109">
        <v>8</v>
      </c>
      <c r="M20" s="113">
        <v>20</v>
      </c>
      <c r="N20" s="113">
        <v>20</v>
      </c>
      <c r="O20" s="113">
        <v>20</v>
      </c>
      <c r="P20" s="113">
        <v>30</v>
      </c>
      <c r="Q20" s="126">
        <v>30</v>
      </c>
      <c r="R20" s="131">
        <v>30</v>
      </c>
      <c r="S20" s="131">
        <v>65</v>
      </c>
      <c r="T20" s="131">
        <v>70</v>
      </c>
      <c r="U20" s="107">
        <v>70</v>
      </c>
      <c r="V20" s="109">
        <v>70</v>
      </c>
      <c r="W20" s="299">
        <v>70</v>
      </c>
      <c r="X20" s="240">
        <v>70</v>
      </c>
      <c r="Y20" s="140">
        <v>90</v>
      </c>
      <c r="Z20" s="140">
        <v>90</v>
      </c>
      <c r="AA20" s="107"/>
      <c r="AB20" s="109"/>
      <c r="AC20" s="109"/>
      <c r="AD20" s="140"/>
      <c r="AE20" s="109">
        <v>100</v>
      </c>
      <c r="AF20" s="109"/>
      <c r="AG20" s="107"/>
      <c r="AH20" s="109"/>
      <c r="AI20" s="109"/>
      <c r="AJ20" s="109"/>
      <c r="AK20" s="147">
        <v>74.98</v>
      </c>
      <c r="AL20" s="147"/>
      <c r="AM20" s="126"/>
      <c r="AN20" s="140"/>
      <c r="AO20" s="261">
        <f t="shared" si="2"/>
        <v>0.83311111111111114</v>
      </c>
      <c r="AP20" s="261">
        <f>AK20/H20</f>
        <v>0.74980000000000002</v>
      </c>
      <c r="AQ20" s="583"/>
      <c r="AR20" s="565"/>
      <c r="AS20" s="565"/>
      <c r="AT20" s="583"/>
      <c r="AU20" s="568"/>
    </row>
    <row r="21" spans="1:47" s="203" customFormat="1" ht="33.75" customHeight="1" thickBot="1" x14ac:dyDescent="0.3">
      <c r="A21" s="563"/>
      <c r="B21" s="590"/>
      <c r="C21" s="605"/>
      <c r="D21" s="566"/>
      <c r="E21" s="566"/>
      <c r="F21" s="566"/>
      <c r="G21" s="15" t="s">
        <v>13</v>
      </c>
      <c r="H21" s="127">
        <f>H17+H19</f>
        <v>5008212070.0110197</v>
      </c>
      <c r="I21" s="117">
        <v>686407000</v>
      </c>
      <c r="J21" s="212">
        <v>686407000</v>
      </c>
      <c r="K21" s="117">
        <v>487401997</v>
      </c>
      <c r="L21" s="117">
        <v>449078460</v>
      </c>
      <c r="M21" s="116">
        <v>1371785020</v>
      </c>
      <c r="N21" s="116">
        <v>1371785020</v>
      </c>
      <c r="O21" s="116">
        <v>1371785020</v>
      </c>
      <c r="P21" s="116">
        <v>1245178301</v>
      </c>
      <c r="Q21" s="117">
        <f>Q17+Q19</f>
        <v>1226725401</v>
      </c>
      <c r="R21" s="117">
        <f t="shared" ref="R21:Z21" si="4">R17+R19</f>
        <v>1134751852</v>
      </c>
      <c r="S21" s="117">
        <f t="shared" si="4"/>
        <v>1200062201</v>
      </c>
      <c r="T21" s="117">
        <f t="shared" si="4"/>
        <v>1161352201</v>
      </c>
      <c r="U21" s="117">
        <f t="shared" si="4"/>
        <v>1250775458</v>
      </c>
      <c r="V21" s="117">
        <f t="shared" si="4"/>
        <v>1250775458</v>
      </c>
      <c r="W21" s="117">
        <f t="shared" si="4"/>
        <v>1221282958</v>
      </c>
      <c r="X21" s="117">
        <f t="shared" si="4"/>
        <v>1192965625</v>
      </c>
      <c r="Y21" s="117">
        <f t="shared" si="4"/>
        <v>1308715133</v>
      </c>
      <c r="Z21" s="117">
        <f t="shared" si="4"/>
        <v>1308715133.0110195</v>
      </c>
      <c r="AA21" s="139"/>
      <c r="AB21" s="117"/>
      <c r="AC21" s="117"/>
      <c r="AD21" s="117"/>
      <c r="AE21" s="117">
        <v>922701000</v>
      </c>
      <c r="AF21" s="117"/>
      <c r="AG21" s="139"/>
      <c r="AH21" s="117"/>
      <c r="AI21" s="117"/>
      <c r="AJ21" s="117"/>
      <c r="AK21" s="117">
        <v>767495301</v>
      </c>
      <c r="AL21" s="117"/>
      <c r="AM21" s="117"/>
      <c r="AN21" s="117"/>
      <c r="AO21" s="261">
        <f t="shared" si="2"/>
        <v>0.58644947371716349</v>
      </c>
      <c r="AP21" s="261">
        <f t="shared" ref="AP21" si="5">(L21+R21+X21+AK21)/H21</f>
        <v>0.70769591791511366</v>
      </c>
      <c r="AQ21" s="584"/>
      <c r="AR21" s="566"/>
      <c r="AS21" s="566"/>
      <c r="AT21" s="584"/>
      <c r="AU21" s="569"/>
    </row>
    <row r="22" spans="1:47" s="203" customFormat="1" ht="33.75" customHeight="1" thickBot="1" x14ac:dyDescent="0.3">
      <c r="A22" s="561" t="s">
        <v>213</v>
      </c>
      <c r="B22" s="588">
        <v>3</v>
      </c>
      <c r="C22" s="603" t="s">
        <v>178</v>
      </c>
      <c r="D22" s="564" t="s">
        <v>103</v>
      </c>
      <c r="E22" s="564">
        <v>462</v>
      </c>
      <c r="F22" s="564">
        <v>177</v>
      </c>
      <c r="G22" s="12" t="s">
        <v>8</v>
      </c>
      <c r="H22" s="265">
        <v>100</v>
      </c>
      <c r="I22" s="265">
        <v>2</v>
      </c>
      <c r="J22" s="256">
        <v>2</v>
      </c>
      <c r="K22" s="98">
        <v>2</v>
      </c>
      <c r="L22" s="92">
        <v>1.1000000000000001</v>
      </c>
      <c r="M22" s="92">
        <v>30</v>
      </c>
      <c r="N22" s="92">
        <v>30</v>
      </c>
      <c r="O22" s="98">
        <v>30</v>
      </c>
      <c r="P22" s="98">
        <v>30</v>
      </c>
      <c r="Q22" s="92">
        <v>30</v>
      </c>
      <c r="R22" s="304">
        <v>29.5</v>
      </c>
      <c r="S22" s="97">
        <v>60</v>
      </c>
      <c r="T22" s="97">
        <v>60</v>
      </c>
      <c r="U22" s="142">
        <v>60</v>
      </c>
      <c r="V22" s="98">
        <v>60</v>
      </c>
      <c r="W22" s="99">
        <v>60</v>
      </c>
      <c r="X22" s="305">
        <v>60</v>
      </c>
      <c r="Y22" s="98">
        <v>90</v>
      </c>
      <c r="Z22" s="98">
        <v>90</v>
      </c>
      <c r="AA22" s="142"/>
      <c r="AB22" s="98"/>
      <c r="AC22" s="98"/>
      <c r="AD22" s="98"/>
      <c r="AE22" s="98">
        <v>100</v>
      </c>
      <c r="AF22" s="98"/>
      <c r="AG22" s="98"/>
      <c r="AH22" s="98"/>
      <c r="AI22" s="98"/>
      <c r="AJ22" s="98"/>
      <c r="AK22" s="119">
        <v>63.2</v>
      </c>
      <c r="AL22" s="133"/>
      <c r="AM22" s="118"/>
      <c r="AN22" s="291"/>
      <c r="AO22" s="261">
        <f t="shared" si="2"/>
        <v>0.7022222222222223</v>
      </c>
      <c r="AP22" s="261">
        <f>AK22/H22</f>
        <v>0.63200000000000001</v>
      </c>
      <c r="AQ22" s="582" t="s">
        <v>327</v>
      </c>
      <c r="AR22" s="564" t="s">
        <v>120</v>
      </c>
      <c r="AS22" s="564" t="s">
        <v>104</v>
      </c>
      <c r="AT22" s="582" t="s">
        <v>179</v>
      </c>
      <c r="AU22" s="567" t="s">
        <v>180</v>
      </c>
    </row>
    <row r="23" spans="1:47" s="203" customFormat="1" ht="33.75" customHeight="1" x14ac:dyDescent="0.15">
      <c r="A23" s="562"/>
      <c r="B23" s="589"/>
      <c r="C23" s="604"/>
      <c r="D23" s="565"/>
      <c r="E23" s="565"/>
      <c r="F23" s="565"/>
      <c r="G23" s="14" t="s">
        <v>9</v>
      </c>
      <c r="H23" s="103">
        <f>L23+R23+X23+Z23+AE23</f>
        <v>3798784689</v>
      </c>
      <c r="I23" s="103">
        <v>279439153</v>
      </c>
      <c r="J23" s="120">
        <v>279439153</v>
      </c>
      <c r="K23" s="103">
        <v>408364271</v>
      </c>
      <c r="L23" s="109">
        <v>395492725</v>
      </c>
      <c r="M23" s="103">
        <v>1222364000</v>
      </c>
      <c r="N23" s="103">
        <v>1222364000</v>
      </c>
      <c r="O23" s="103">
        <v>1222364000</v>
      </c>
      <c r="P23" s="103">
        <v>1222364000</v>
      </c>
      <c r="Q23" s="103">
        <v>1222364000</v>
      </c>
      <c r="R23" s="138">
        <v>102509800</v>
      </c>
      <c r="S23" s="138">
        <v>1400562000</v>
      </c>
      <c r="T23" s="138">
        <v>1400562000</v>
      </c>
      <c r="U23" s="103">
        <v>1416588000</v>
      </c>
      <c r="V23" s="103">
        <v>1220430090</v>
      </c>
      <c r="W23" s="103">
        <v>1103587164</v>
      </c>
      <c r="X23" s="103">
        <v>1092373164</v>
      </c>
      <c r="Y23" s="103">
        <v>2129645000</v>
      </c>
      <c r="Z23" s="103">
        <v>2129645000</v>
      </c>
      <c r="AA23" s="103"/>
      <c r="AB23" s="103"/>
      <c r="AC23" s="103"/>
      <c r="AD23" s="103"/>
      <c r="AE23" s="103">
        <v>78764000</v>
      </c>
      <c r="AF23" s="103"/>
      <c r="AG23" s="103"/>
      <c r="AH23" s="103"/>
      <c r="AI23" s="103"/>
      <c r="AJ23" s="103"/>
      <c r="AK23" s="103">
        <v>84011500</v>
      </c>
      <c r="AL23" s="103"/>
      <c r="AM23" s="103"/>
      <c r="AN23" s="243"/>
      <c r="AO23" s="261">
        <f t="shared" si="2"/>
        <v>3.9448593544933547E-2</v>
      </c>
      <c r="AP23" s="261">
        <f t="shared" ref="AP23:AP27" si="6">(L23+R23+X23+AK23)/H23</f>
        <v>0.44076917384879982</v>
      </c>
      <c r="AQ23" s="583"/>
      <c r="AR23" s="565"/>
      <c r="AS23" s="565"/>
      <c r="AT23" s="583"/>
      <c r="AU23" s="568"/>
    </row>
    <row r="24" spans="1:47" s="203" customFormat="1" ht="33.75" customHeight="1" thickBot="1" x14ac:dyDescent="0.2">
      <c r="A24" s="562"/>
      <c r="B24" s="589"/>
      <c r="C24" s="604"/>
      <c r="D24" s="565"/>
      <c r="E24" s="565"/>
      <c r="F24" s="565"/>
      <c r="G24" s="11" t="s">
        <v>10</v>
      </c>
      <c r="H24" s="121"/>
      <c r="I24" s="121"/>
      <c r="J24" s="205"/>
      <c r="K24" s="121"/>
      <c r="L24" s="121"/>
      <c r="M24" s="121"/>
      <c r="N24" s="121"/>
      <c r="O24" s="121"/>
      <c r="P24" s="121"/>
      <c r="Q24" s="122"/>
      <c r="R24" s="104"/>
      <c r="S24" s="104"/>
      <c r="T24" s="104"/>
      <c r="U24" s="104"/>
      <c r="V24" s="104"/>
      <c r="W24" s="105"/>
      <c r="X24" s="106"/>
      <c r="Y24" s="105"/>
      <c r="Z24" s="105"/>
      <c r="AA24" s="105"/>
      <c r="AB24" s="105"/>
      <c r="AC24" s="105"/>
      <c r="AD24" s="105"/>
      <c r="AE24" s="105"/>
      <c r="AF24" s="107"/>
      <c r="AG24" s="107"/>
      <c r="AH24" s="101"/>
      <c r="AI24" s="101"/>
      <c r="AJ24" s="101"/>
      <c r="AK24" s="104"/>
      <c r="AL24" s="104"/>
      <c r="AM24" s="123"/>
      <c r="AN24" s="248"/>
      <c r="AO24" s="244"/>
      <c r="AP24" s="245"/>
      <c r="AQ24" s="583"/>
      <c r="AR24" s="565"/>
      <c r="AS24" s="565"/>
      <c r="AT24" s="583"/>
      <c r="AU24" s="568"/>
    </row>
    <row r="25" spans="1:47" s="203" customFormat="1" ht="33.75" customHeight="1" thickBot="1" x14ac:dyDescent="0.2">
      <c r="A25" s="562"/>
      <c r="B25" s="589"/>
      <c r="C25" s="604"/>
      <c r="D25" s="565"/>
      <c r="E25" s="565"/>
      <c r="F25" s="565"/>
      <c r="G25" s="14" t="s">
        <v>11</v>
      </c>
      <c r="H25" s="208">
        <f>L25+R25+Y25+AE25</f>
        <v>1230639577</v>
      </c>
      <c r="I25" s="209"/>
      <c r="J25" s="205"/>
      <c r="K25" s="209"/>
      <c r="L25" s="209"/>
      <c r="M25" s="211">
        <v>239090079</v>
      </c>
      <c r="N25" s="211">
        <v>239090079</v>
      </c>
      <c r="O25" s="211">
        <v>239090079</v>
      </c>
      <c r="P25" s="211">
        <v>239090079</v>
      </c>
      <c r="Q25" s="103">
        <v>239090079</v>
      </c>
      <c r="R25" s="103">
        <v>239090079</v>
      </c>
      <c r="S25" s="104"/>
      <c r="T25" s="104"/>
      <c r="U25" s="104"/>
      <c r="V25" s="104"/>
      <c r="W25" s="164"/>
      <c r="X25" s="106"/>
      <c r="Y25" s="103">
        <v>991549498</v>
      </c>
      <c r="Z25" s="103">
        <v>991549498</v>
      </c>
      <c r="AA25" s="107"/>
      <c r="AB25" s="125"/>
      <c r="AC25" s="125"/>
      <c r="AD25" s="302"/>
      <c r="AE25" s="105"/>
      <c r="AF25" s="125"/>
      <c r="AG25" s="107"/>
      <c r="AH25" s="125"/>
      <c r="AI25" s="125"/>
      <c r="AJ25" s="108"/>
      <c r="AK25" s="103">
        <v>12404834</v>
      </c>
      <c r="AL25" s="108"/>
      <c r="AM25" s="249"/>
      <c r="AN25" s="246"/>
      <c r="AO25" s="261">
        <f t="shared" ref="AO25:AO27" si="7">AK25/Z25</f>
        <v>1.2510554465532089E-2</v>
      </c>
      <c r="AP25" s="261">
        <f t="shared" ref="AP25" si="8">(L25+R25+X25+AK25)/H25</f>
        <v>0.20436114496909277</v>
      </c>
      <c r="AQ25" s="583"/>
      <c r="AR25" s="565"/>
      <c r="AS25" s="565"/>
      <c r="AT25" s="583"/>
      <c r="AU25" s="568"/>
    </row>
    <row r="26" spans="1:47" s="203" customFormat="1" ht="33.75" customHeight="1" thickBot="1" x14ac:dyDescent="0.3">
      <c r="A26" s="562"/>
      <c r="B26" s="589"/>
      <c r="C26" s="604"/>
      <c r="D26" s="565"/>
      <c r="E26" s="565"/>
      <c r="F26" s="565"/>
      <c r="G26" s="11" t="s">
        <v>12</v>
      </c>
      <c r="H26" s="109">
        <v>100</v>
      </c>
      <c r="I26" s="109">
        <v>2</v>
      </c>
      <c r="J26" s="126">
        <v>2</v>
      </c>
      <c r="K26" s="109">
        <v>2</v>
      </c>
      <c r="L26" s="126">
        <v>1.1000000000000001</v>
      </c>
      <c r="M26" s="126"/>
      <c r="N26" s="126"/>
      <c r="O26" s="109">
        <v>30</v>
      </c>
      <c r="P26" s="109">
        <v>30</v>
      </c>
      <c r="Q26" s="126">
        <v>30</v>
      </c>
      <c r="R26" s="307">
        <v>29.5</v>
      </c>
      <c r="S26" s="131">
        <v>60</v>
      </c>
      <c r="T26" s="131">
        <v>60</v>
      </c>
      <c r="U26" s="107">
        <v>60</v>
      </c>
      <c r="V26" s="109">
        <v>60</v>
      </c>
      <c r="W26" s="308">
        <v>60</v>
      </c>
      <c r="X26" s="308">
        <v>60</v>
      </c>
      <c r="Y26" s="109">
        <v>90</v>
      </c>
      <c r="Z26" s="109">
        <v>90</v>
      </c>
      <c r="AA26" s="107"/>
      <c r="AB26" s="109"/>
      <c r="AC26" s="109"/>
      <c r="AD26" s="182"/>
      <c r="AE26" s="109">
        <v>100</v>
      </c>
      <c r="AF26" s="109"/>
      <c r="AG26" s="107"/>
      <c r="AH26" s="109"/>
      <c r="AI26" s="109"/>
      <c r="AJ26" s="109"/>
      <c r="AK26" s="306">
        <f>AK22</f>
        <v>63.2</v>
      </c>
      <c r="AL26" s="147"/>
      <c r="AM26" s="146"/>
      <c r="AN26" s="247"/>
      <c r="AO26" s="261">
        <f t="shared" si="7"/>
        <v>0.7022222222222223</v>
      </c>
      <c r="AP26" s="261">
        <f>AK26/H26</f>
        <v>0.63200000000000001</v>
      </c>
      <c r="AQ26" s="583"/>
      <c r="AR26" s="565"/>
      <c r="AS26" s="565"/>
      <c r="AT26" s="583"/>
      <c r="AU26" s="568"/>
    </row>
    <row r="27" spans="1:47" s="203" customFormat="1" ht="33.75" customHeight="1" thickBot="1" x14ac:dyDescent="0.3">
      <c r="A27" s="562"/>
      <c r="B27" s="590"/>
      <c r="C27" s="605"/>
      <c r="D27" s="566"/>
      <c r="E27" s="566"/>
      <c r="F27" s="566"/>
      <c r="G27" s="15" t="s">
        <v>13</v>
      </c>
      <c r="H27" s="117">
        <f>H23+H25</f>
        <v>5029424266</v>
      </c>
      <c r="I27" s="117">
        <v>279439153</v>
      </c>
      <c r="J27" s="212">
        <v>279439153</v>
      </c>
      <c r="K27" s="117">
        <v>408364271</v>
      </c>
      <c r="L27" s="117">
        <v>395492725</v>
      </c>
      <c r="M27" s="117">
        <v>1461454079</v>
      </c>
      <c r="N27" s="117">
        <v>1461454079</v>
      </c>
      <c r="O27" s="117">
        <v>1461454079</v>
      </c>
      <c r="P27" s="117">
        <v>1461454079</v>
      </c>
      <c r="Q27" s="117">
        <f>Q23+Q25</f>
        <v>1461454079</v>
      </c>
      <c r="R27" s="117">
        <v>341599879</v>
      </c>
      <c r="S27" s="309">
        <v>1400562000</v>
      </c>
      <c r="T27" s="117">
        <v>1400562000</v>
      </c>
      <c r="U27" s="117">
        <v>1416588000</v>
      </c>
      <c r="V27" s="117">
        <v>1220430090</v>
      </c>
      <c r="W27" s="117">
        <v>1103587164</v>
      </c>
      <c r="X27" s="117">
        <v>1092373164</v>
      </c>
      <c r="Y27" s="117">
        <v>3121194498</v>
      </c>
      <c r="Z27" s="117">
        <v>3121194498</v>
      </c>
      <c r="AA27" s="139"/>
      <c r="AB27" s="117"/>
      <c r="AC27" s="117"/>
      <c r="AD27" s="117"/>
      <c r="AE27" s="117">
        <v>78764000</v>
      </c>
      <c r="AF27" s="117"/>
      <c r="AG27" s="139"/>
      <c r="AH27" s="117"/>
      <c r="AI27" s="117"/>
      <c r="AJ27" s="117"/>
      <c r="AK27" s="117">
        <f>AK23+AK25</f>
        <v>96416334</v>
      </c>
      <c r="AL27" s="117"/>
      <c r="AM27" s="117"/>
      <c r="AN27" s="117"/>
      <c r="AO27" s="261">
        <f t="shared" si="7"/>
        <v>3.0890844534610606E-2</v>
      </c>
      <c r="AP27" s="261">
        <f t="shared" ref="AP27" si="9">(L27+R27+X27+AK27)/H27</f>
        <v>0.38292297490577226</v>
      </c>
      <c r="AQ27" s="584"/>
      <c r="AR27" s="566"/>
      <c r="AS27" s="566"/>
      <c r="AT27" s="584"/>
      <c r="AU27" s="569"/>
    </row>
    <row r="28" spans="1:47" s="203" customFormat="1" ht="33.75" customHeight="1" thickBot="1" x14ac:dyDescent="0.3">
      <c r="A28" s="562"/>
      <c r="B28" s="588">
        <v>4</v>
      </c>
      <c r="C28" s="603" t="s">
        <v>181</v>
      </c>
      <c r="D28" s="564" t="s">
        <v>106</v>
      </c>
      <c r="E28" s="564">
        <v>462</v>
      </c>
      <c r="F28" s="564">
        <v>177</v>
      </c>
      <c r="G28" s="12" t="s">
        <v>8</v>
      </c>
      <c r="H28" s="265">
        <v>15</v>
      </c>
      <c r="I28" s="100">
        <v>15</v>
      </c>
      <c r="J28" s="118">
        <v>15</v>
      </c>
      <c r="K28" s="98">
        <v>15</v>
      </c>
      <c r="L28" s="98">
        <v>15</v>
      </c>
      <c r="M28" s="98">
        <v>15</v>
      </c>
      <c r="N28" s="98">
        <v>15</v>
      </c>
      <c r="O28" s="98">
        <v>15</v>
      </c>
      <c r="P28" s="98">
        <v>15</v>
      </c>
      <c r="Q28" s="92">
        <v>15</v>
      </c>
      <c r="R28" s="97">
        <v>15</v>
      </c>
      <c r="S28" s="97">
        <v>15</v>
      </c>
      <c r="T28" s="97">
        <v>15</v>
      </c>
      <c r="U28" s="142">
        <v>15</v>
      </c>
      <c r="V28" s="98">
        <v>15</v>
      </c>
      <c r="W28" s="99">
        <v>15</v>
      </c>
      <c r="X28" s="99">
        <v>15</v>
      </c>
      <c r="Y28" s="97">
        <v>15</v>
      </c>
      <c r="Z28" s="97">
        <v>15</v>
      </c>
      <c r="AA28" s="142"/>
      <c r="AB28" s="98"/>
      <c r="AC28" s="98"/>
      <c r="AD28" s="98"/>
      <c r="AE28" s="97">
        <v>15</v>
      </c>
      <c r="AF28" s="98"/>
      <c r="AG28" s="98"/>
      <c r="AH28" s="98"/>
      <c r="AI28" s="98"/>
      <c r="AJ28" s="98"/>
      <c r="AK28" s="97">
        <v>15</v>
      </c>
      <c r="AL28" s="97"/>
      <c r="AM28" s="98"/>
      <c r="AN28" s="98"/>
      <c r="AO28" s="260">
        <v>1</v>
      </c>
      <c r="AP28" s="261">
        <v>0.8125</v>
      </c>
      <c r="AQ28" s="582" t="s">
        <v>182</v>
      </c>
      <c r="AR28" s="564" t="s">
        <v>120</v>
      </c>
      <c r="AS28" s="564" t="s">
        <v>104</v>
      </c>
      <c r="AT28" s="582" t="s">
        <v>183</v>
      </c>
      <c r="AU28" s="567" t="s">
        <v>184</v>
      </c>
    </row>
    <row r="29" spans="1:47" s="203" customFormat="1" ht="33.75" customHeight="1" x14ac:dyDescent="0.15">
      <c r="A29" s="562"/>
      <c r="B29" s="589"/>
      <c r="C29" s="604"/>
      <c r="D29" s="565"/>
      <c r="E29" s="565"/>
      <c r="F29" s="565"/>
      <c r="G29" s="14" t="s">
        <v>9</v>
      </c>
      <c r="H29" s="103">
        <f>L29+R29+X29+Z29+AE29</f>
        <v>15884983208</v>
      </c>
      <c r="I29" s="102">
        <v>956012090</v>
      </c>
      <c r="J29" s="215">
        <v>956012090</v>
      </c>
      <c r="K29" s="103">
        <v>1070593101</v>
      </c>
      <c r="L29" s="109">
        <v>1023888298</v>
      </c>
      <c r="M29" s="103">
        <v>3422927000</v>
      </c>
      <c r="N29" s="103">
        <v>3422927000</v>
      </c>
      <c r="O29" s="103">
        <v>3422927000</v>
      </c>
      <c r="P29" s="103">
        <v>3422927000</v>
      </c>
      <c r="Q29" s="103">
        <v>3554106733</v>
      </c>
      <c r="R29" s="103">
        <v>3428621656</v>
      </c>
      <c r="S29" s="138">
        <v>4672138000</v>
      </c>
      <c r="T29" s="138">
        <v>4672138000</v>
      </c>
      <c r="U29" s="103">
        <v>4696766000</v>
      </c>
      <c r="V29" s="103">
        <v>4862581320</v>
      </c>
      <c r="W29" s="103">
        <v>5061711210</v>
      </c>
      <c r="X29" s="103">
        <v>4811778254</v>
      </c>
      <c r="Y29" s="103">
        <v>4435244000</v>
      </c>
      <c r="Z29" s="103">
        <v>4435244000</v>
      </c>
      <c r="AA29" s="103"/>
      <c r="AB29" s="103"/>
      <c r="AC29" s="103"/>
      <c r="AD29" s="103"/>
      <c r="AE29" s="103">
        <v>2185451000</v>
      </c>
      <c r="AF29" s="103"/>
      <c r="AG29" s="103"/>
      <c r="AH29" s="103"/>
      <c r="AI29" s="103"/>
      <c r="AJ29" s="103"/>
      <c r="AK29" s="103">
        <v>486605000</v>
      </c>
      <c r="AL29" s="103"/>
      <c r="AM29" s="103"/>
      <c r="AN29" s="243"/>
      <c r="AO29" s="261">
        <f t="shared" ref="AO29" si="10">AK29/Z29</f>
        <v>0.10971324238305717</v>
      </c>
      <c r="AP29" s="261">
        <f t="shared" ref="AP27:AP29" si="11">(L29+R29+X29+AK29)/H29</f>
        <v>0.61384346966695269</v>
      </c>
      <c r="AQ29" s="583"/>
      <c r="AR29" s="565"/>
      <c r="AS29" s="565"/>
      <c r="AT29" s="583"/>
      <c r="AU29" s="568"/>
    </row>
    <row r="30" spans="1:47" s="203" customFormat="1" ht="33.75" customHeight="1" thickBot="1" x14ac:dyDescent="0.3">
      <c r="A30" s="562"/>
      <c r="B30" s="589"/>
      <c r="C30" s="604"/>
      <c r="D30" s="565"/>
      <c r="E30" s="565"/>
      <c r="F30" s="565"/>
      <c r="G30" s="11" t="s">
        <v>10</v>
      </c>
      <c r="H30" s="121"/>
      <c r="I30" s="121"/>
      <c r="J30" s="205"/>
      <c r="K30" s="121"/>
      <c r="L30" s="121"/>
      <c r="M30" s="121"/>
      <c r="N30" s="121"/>
      <c r="O30" s="121"/>
      <c r="P30" s="121"/>
      <c r="Q30" s="122"/>
      <c r="R30" s="104"/>
      <c r="S30" s="104"/>
      <c r="T30" s="104"/>
      <c r="U30" s="104"/>
      <c r="V30" s="104"/>
      <c r="W30" s="104"/>
      <c r="X30" s="104"/>
      <c r="Y30" s="105"/>
      <c r="Z30" s="105"/>
      <c r="AA30" s="105"/>
      <c r="AB30" s="105"/>
      <c r="AC30" s="105"/>
      <c r="AD30" s="105"/>
      <c r="AE30" s="105"/>
      <c r="AF30" s="107"/>
      <c r="AG30" s="107"/>
      <c r="AH30" s="101"/>
      <c r="AI30" s="101"/>
      <c r="AJ30" s="101"/>
      <c r="AK30" s="104"/>
      <c r="AL30" s="104"/>
      <c r="AM30" s="104"/>
      <c r="AN30" s="104"/>
      <c r="AO30" s="244"/>
      <c r="AP30" s="245"/>
      <c r="AQ30" s="583"/>
      <c r="AR30" s="565"/>
      <c r="AS30" s="565"/>
      <c r="AT30" s="583"/>
      <c r="AU30" s="568"/>
    </row>
    <row r="31" spans="1:47" s="203" customFormat="1" ht="33.75" customHeight="1" x14ac:dyDescent="0.15">
      <c r="A31" s="562"/>
      <c r="B31" s="589"/>
      <c r="C31" s="604"/>
      <c r="D31" s="565"/>
      <c r="E31" s="565"/>
      <c r="F31" s="565"/>
      <c r="G31" s="14" t="s">
        <v>11</v>
      </c>
      <c r="H31" s="103">
        <f>L31+R31+X31+Z31+AE31</f>
        <v>2904115961.224318</v>
      </c>
      <c r="I31" s="209"/>
      <c r="J31" s="205"/>
      <c r="K31" s="209"/>
      <c r="L31" s="209"/>
      <c r="M31" s="211">
        <v>809070023</v>
      </c>
      <c r="N31" s="211">
        <v>809070023</v>
      </c>
      <c r="O31" s="211">
        <v>809070023</v>
      </c>
      <c r="P31" s="211">
        <v>808235801</v>
      </c>
      <c r="Q31" s="103">
        <v>806314864</v>
      </c>
      <c r="R31" s="103">
        <v>805513758</v>
      </c>
      <c r="S31" s="103">
        <v>1375089764</v>
      </c>
      <c r="T31" s="103">
        <v>1375089764</v>
      </c>
      <c r="U31" s="103">
        <v>1375089764</v>
      </c>
      <c r="V31" s="103">
        <v>1365629231</v>
      </c>
      <c r="W31" s="103">
        <v>1364377898</v>
      </c>
      <c r="X31" s="103">
        <v>1364377898.224318</v>
      </c>
      <c r="Y31" s="103">
        <v>734393077</v>
      </c>
      <c r="Z31" s="103">
        <v>734224305</v>
      </c>
      <c r="AA31" s="103"/>
      <c r="AB31" s="103"/>
      <c r="AC31" s="103"/>
      <c r="AD31" s="103"/>
      <c r="AE31" s="138"/>
      <c r="AF31" s="103"/>
      <c r="AG31" s="103"/>
      <c r="AH31" s="103"/>
      <c r="AI31" s="103"/>
      <c r="AJ31" s="103"/>
      <c r="AK31" s="103">
        <v>274847614</v>
      </c>
      <c r="AL31" s="103"/>
      <c r="AM31" s="108"/>
      <c r="AN31" s="246"/>
      <c r="AO31" s="261">
        <f t="shared" ref="AO31" si="12">AK31/Z31</f>
        <v>0.37433739543667111</v>
      </c>
      <c r="AP31" s="261">
        <f>(L31+R31+X31+AK31)/H31</f>
        <v>0.84181875065128742</v>
      </c>
      <c r="AQ31" s="583"/>
      <c r="AR31" s="565"/>
      <c r="AS31" s="565"/>
      <c r="AT31" s="583"/>
      <c r="AU31" s="568"/>
    </row>
    <row r="32" spans="1:47" s="203" customFormat="1" ht="33.75" customHeight="1" thickBot="1" x14ac:dyDescent="0.3">
      <c r="A32" s="562"/>
      <c r="B32" s="589"/>
      <c r="C32" s="604"/>
      <c r="D32" s="565"/>
      <c r="E32" s="565"/>
      <c r="F32" s="565"/>
      <c r="G32" s="11" t="s">
        <v>12</v>
      </c>
      <c r="H32" s="109">
        <v>15</v>
      </c>
      <c r="I32" s="113">
        <v>15</v>
      </c>
      <c r="J32" s="128">
        <v>15</v>
      </c>
      <c r="K32" s="109">
        <v>15</v>
      </c>
      <c r="L32" s="109">
        <v>15</v>
      </c>
      <c r="M32" s="113">
        <v>15</v>
      </c>
      <c r="N32" s="113">
        <v>15</v>
      </c>
      <c r="O32" s="113">
        <v>15</v>
      </c>
      <c r="P32" s="113">
        <v>15</v>
      </c>
      <c r="Q32" s="146">
        <v>15</v>
      </c>
      <c r="R32" s="140">
        <v>15</v>
      </c>
      <c r="S32" s="140">
        <v>15</v>
      </c>
      <c r="T32" s="140">
        <v>15</v>
      </c>
      <c r="U32" s="107">
        <v>15</v>
      </c>
      <c r="V32" s="109">
        <v>15</v>
      </c>
      <c r="W32" s="299">
        <v>15</v>
      </c>
      <c r="X32" s="335">
        <v>15</v>
      </c>
      <c r="Y32" s="109">
        <v>15</v>
      </c>
      <c r="Z32" s="109">
        <v>15</v>
      </c>
      <c r="AA32" s="107"/>
      <c r="AB32" s="109"/>
      <c r="AC32" s="109"/>
      <c r="AD32" s="140"/>
      <c r="AE32" s="109">
        <v>15</v>
      </c>
      <c r="AF32" s="109"/>
      <c r="AG32" s="107"/>
      <c r="AH32" s="109"/>
      <c r="AI32" s="109"/>
      <c r="AJ32" s="109"/>
      <c r="AK32" s="131">
        <v>15</v>
      </c>
      <c r="AL32" s="131"/>
      <c r="AM32" s="109"/>
      <c r="AN32" s="132"/>
      <c r="AO32" s="241">
        <v>1</v>
      </c>
      <c r="AP32" s="242">
        <v>0.8125</v>
      </c>
      <c r="AQ32" s="583"/>
      <c r="AR32" s="565"/>
      <c r="AS32" s="565"/>
      <c r="AT32" s="583"/>
      <c r="AU32" s="568"/>
    </row>
    <row r="33" spans="1:47" s="203" customFormat="1" ht="33.75" customHeight="1" thickBot="1" x14ac:dyDescent="0.3">
      <c r="A33" s="562"/>
      <c r="B33" s="590"/>
      <c r="C33" s="605"/>
      <c r="D33" s="566"/>
      <c r="E33" s="566"/>
      <c r="F33" s="566"/>
      <c r="G33" s="15" t="s">
        <v>13</v>
      </c>
      <c r="H33" s="117">
        <f>H29+H31</f>
        <v>18789099169.224319</v>
      </c>
      <c r="I33" s="117">
        <v>956012090</v>
      </c>
      <c r="J33" s="212">
        <v>956012090</v>
      </c>
      <c r="K33" s="117">
        <v>1070593101</v>
      </c>
      <c r="L33" s="117">
        <v>1023888298</v>
      </c>
      <c r="M33" s="116">
        <v>4231997023</v>
      </c>
      <c r="N33" s="116">
        <v>4231997023</v>
      </c>
      <c r="O33" s="116">
        <v>4231997023</v>
      </c>
      <c r="P33" s="116">
        <v>4231162801</v>
      </c>
      <c r="Q33" s="117">
        <f>Q29+Q31</f>
        <v>4360421597</v>
      </c>
      <c r="R33" s="117">
        <f>R29+R31</f>
        <v>4234135414</v>
      </c>
      <c r="S33" s="117">
        <f t="shared" ref="S33:AK33" si="13">S29+S31</f>
        <v>6047227764</v>
      </c>
      <c r="T33" s="117">
        <f t="shared" si="13"/>
        <v>6047227764</v>
      </c>
      <c r="U33" s="117">
        <f t="shared" si="13"/>
        <v>6071855764</v>
      </c>
      <c r="V33" s="117">
        <f t="shared" si="13"/>
        <v>6228210551</v>
      </c>
      <c r="W33" s="117">
        <f t="shared" si="13"/>
        <v>6426089108</v>
      </c>
      <c r="X33" s="117">
        <f t="shared" si="13"/>
        <v>6176156152.2243176</v>
      </c>
      <c r="Y33" s="117">
        <f t="shared" si="13"/>
        <v>5169637077</v>
      </c>
      <c r="Z33" s="117">
        <f t="shared" si="13"/>
        <v>5169468305</v>
      </c>
      <c r="AA33" s="117">
        <f t="shared" si="13"/>
        <v>0</v>
      </c>
      <c r="AB33" s="117">
        <f t="shared" si="13"/>
        <v>0</v>
      </c>
      <c r="AC33" s="117">
        <f t="shared" si="13"/>
        <v>0</v>
      </c>
      <c r="AD33" s="117">
        <f t="shared" si="13"/>
        <v>0</v>
      </c>
      <c r="AE33" s="117">
        <f t="shared" si="13"/>
        <v>2185451000</v>
      </c>
      <c r="AF33" s="117">
        <f t="shared" si="13"/>
        <v>0</v>
      </c>
      <c r="AG33" s="117">
        <f t="shared" si="13"/>
        <v>0</v>
      </c>
      <c r="AH33" s="117">
        <f t="shared" si="13"/>
        <v>0</v>
      </c>
      <c r="AI33" s="117">
        <f t="shared" si="13"/>
        <v>0</v>
      </c>
      <c r="AJ33" s="117">
        <f t="shared" si="13"/>
        <v>0</v>
      </c>
      <c r="AK33" s="117">
        <f t="shared" si="13"/>
        <v>761452614</v>
      </c>
      <c r="AL33" s="117"/>
      <c r="AM33" s="117"/>
      <c r="AN33" s="117"/>
      <c r="AO33" s="261">
        <f t="shared" ref="AO33:AO35" si="14">AK33/Z33</f>
        <v>0.14729805254120809</v>
      </c>
      <c r="AP33" s="261">
        <f t="shared" ref="AP33" si="15">(L33+R33+X33+AK33)/H33</f>
        <v>0.6490802123286572</v>
      </c>
      <c r="AQ33" s="584"/>
      <c r="AR33" s="566"/>
      <c r="AS33" s="566"/>
      <c r="AT33" s="584"/>
      <c r="AU33" s="569"/>
    </row>
    <row r="34" spans="1:47" s="203" customFormat="1" ht="33.75" customHeight="1" thickBot="1" x14ac:dyDescent="0.3">
      <c r="A34" s="562"/>
      <c r="B34" s="588">
        <v>5</v>
      </c>
      <c r="C34" s="603" t="s">
        <v>185</v>
      </c>
      <c r="D34" s="564" t="s">
        <v>103</v>
      </c>
      <c r="E34" s="564">
        <v>464</v>
      </c>
      <c r="F34" s="564">
        <v>177</v>
      </c>
      <c r="G34" s="12" t="s">
        <v>8</v>
      </c>
      <c r="H34" s="265">
        <v>1</v>
      </c>
      <c r="I34" s="100">
        <v>0.2</v>
      </c>
      <c r="J34" s="118">
        <v>0.2</v>
      </c>
      <c r="K34" s="92">
        <v>0.2</v>
      </c>
      <c r="L34" s="336">
        <v>0.2</v>
      </c>
      <c r="M34" s="336">
        <v>0.9</v>
      </c>
      <c r="N34" s="336">
        <v>0.9</v>
      </c>
      <c r="O34" s="92">
        <v>0.9</v>
      </c>
      <c r="P34" s="336">
        <v>0.9</v>
      </c>
      <c r="Q34" s="92">
        <v>0.9</v>
      </c>
      <c r="R34" s="304">
        <v>0.9</v>
      </c>
      <c r="S34" s="119">
        <v>1</v>
      </c>
      <c r="T34" s="119">
        <v>1</v>
      </c>
      <c r="U34" s="119">
        <v>1</v>
      </c>
      <c r="V34" s="119">
        <v>1</v>
      </c>
      <c r="W34" s="119">
        <v>0.9</v>
      </c>
      <c r="X34" s="119">
        <v>0.9</v>
      </c>
      <c r="Y34" s="119">
        <v>1</v>
      </c>
      <c r="Z34" s="119">
        <v>1</v>
      </c>
      <c r="AA34" s="142"/>
      <c r="AB34" s="98"/>
      <c r="AC34" s="98"/>
      <c r="AD34" s="98"/>
      <c r="AE34" s="94">
        <v>0</v>
      </c>
      <c r="AF34" s="98"/>
      <c r="AG34" s="142"/>
      <c r="AH34" s="98"/>
      <c r="AI34" s="98"/>
      <c r="AJ34" s="265"/>
      <c r="AK34" s="119">
        <v>0.93</v>
      </c>
      <c r="AL34" s="119"/>
      <c r="AM34" s="167"/>
      <c r="AN34" s="119"/>
      <c r="AO34" s="261">
        <f t="shared" si="14"/>
        <v>0.93</v>
      </c>
      <c r="AP34" s="261">
        <f>AK34/Z34</f>
        <v>0.93</v>
      </c>
      <c r="AQ34" s="582" t="s">
        <v>328</v>
      </c>
      <c r="AR34" s="564" t="s">
        <v>120</v>
      </c>
      <c r="AS34" s="564" t="s">
        <v>104</v>
      </c>
      <c r="AT34" s="582" t="s">
        <v>186</v>
      </c>
      <c r="AU34" s="567" t="s">
        <v>187</v>
      </c>
    </row>
    <row r="35" spans="1:47" s="203" customFormat="1" ht="33.75" customHeight="1" x14ac:dyDescent="0.15">
      <c r="A35" s="562"/>
      <c r="B35" s="589"/>
      <c r="C35" s="604"/>
      <c r="D35" s="565"/>
      <c r="E35" s="565"/>
      <c r="F35" s="565"/>
      <c r="G35" s="14" t="s">
        <v>9</v>
      </c>
      <c r="H35" s="103">
        <f>L35+R35+X35+Z35+AE35</f>
        <v>11922859736</v>
      </c>
      <c r="I35" s="103">
        <v>293134159</v>
      </c>
      <c r="J35" s="120">
        <v>293134159</v>
      </c>
      <c r="K35" s="103">
        <v>394000000</v>
      </c>
      <c r="L35" s="109">
        <v>393240000</v>
      </c>
      <c r="M35" s="103">
        <v>4310056000</v>
      </c>
      <c r="N35" s="103">
        <v>4310056000</v>
      </c>
      <c r="O35" s="103">
        <v>4310056000</v>
      </c>
      <c r="P35" s="103">
        <v>4297406000</v>
      </c>
      <c r="Q35" s="103">
        <v>4331730900</v>
      </c>
      <c r="R35" s="138">
        <v>65056000</v>
      </c>
      <c r="S35" s="138">
        <v>6867186000</v>
      </c>
      <c r="T35" s="138">
        <v>6859037043</v>
      </c>
      <c r="U35" s="103">
        <v>6414288135</v>
      </c>
      <c r="V35" s="103">
        <v>10778672135</v>
      </c>
      <c r="W35" s="103">
        <v>10749656245</v>
      </c>
      <c r="X35" s="103">
        <v>10666823736</v>
      </c>
      <c r="Y35" s="103">
        <v>797740000</v>
      </c>
      <c r="Z35" s="103">
        <v>797740000</v>
      </c>
      <c r="AA35" s="103"/>
      <c r="AB35" s="103"/>
      <c r="AC35" s="103"/>
      <c r="AD35" s="103"/>
      <c r="AE35" s="162">
        <v>0</v>
      </c>
      <c r="AF35" s="103"/>
      <c r="AG35" s="103"/>
      <c r="AH35" s="103"/>
      <c r="AI35" s="103"/>
      <c r="AJ35" s="103"/>
      <c r="AK35" s="103">
        <v>88800000</v>
      </c>
      <c r="AL35" s="103"/>
      <c r="AM35" s="103"/>
      <c r="AN35" s="243"/>
      <c r="AO35" s="261">
        <f t="shared" si="14"/>
        <v>0.11131446335898915</v>
      </c>
      <c r="AP35" s="261">
        <f t="shared" ref="AP35" si="16">(L35+R35+X35+AK35)/H35</f>
        <v>0.94053943301375764</v>
      </c>
      <c r="AQ35" s="583"/>
      <c r="AR35" s="565"/>
      <c r="AS35" s="565"/>
      <c r="AT35" s="583"/>
      <c r="AU35" s="568"/>
    </row>
    <row r="36" spans="1:47" s="203" customFormat="1" ht="33.75" customHeight="1" thickBot="1" x14ac:dyDescent="0.3">
      <c r="A36" s="562"/>
      <c r="B36" s="589"/>
      <c r="C36" s="604"/>
      <c r="D36" s="565"/>
      <c r="E36" s="565"/>
      <c r="F36" s="565"/>
      <c r="G36" s="11" t="s">
        <v>10</v>
      </c>
      <c r="H36" s="162"/>
      <c r="I36" s="121"/>
      <c r="J36" s="205"/>
      <c r="K36" s="121"/>
      <c r="L36" s="121"/>
      <c r="M36" s="121"/>
      <c r="N36" s="121"/>
      <c r="O36" s="121"/>
      <c r="P36" s="121"/>
      <c r="Q36" s="122"/>
      <c r="R36" s="104"/>
      <c r="S36" s="104"/>
      <c r="T36" s="104"/>
      <c r="U36" s="104"/>
      <c r="V36" s="104"/>
      <c r="W36" s="104"/>
      <c r="X36" s="104"/>
      <c r="Y36" s="104"/>
      <c r="Z36" s="104"/>
      <c r="AA36" s="124"/>
      <c r="AB36" s="124"/>
      <c r="AC36" s="124"/>
      <c r="AD36" s="104"/>
      <c r="AE36" s="104"/>
      <c r="AF36" s="104"/>
      <c r="AG36" s="104"/>
      <c r="AH36" s="104"/>
      <c r="AI36" s="104"/>
      <c r="AJ36" s="104"/>
      <c r="AK36" s="104"/>
      <c r="AL36" s="104"/>
      <c r="AM36" s="104"/>
      <c r="AN36" s="104"/>
      <c r="AO36" s="244"/>
      <c r="AP36" s="245"/>
      <c r="AQ36" s="583"/>
      <c r="AR36" s="565"/>
      <c r="AS36" s="565"/>
      <c r="AT36" s="583"/>
      <c r="AU36" s="568"/>
    </row>
    <row r="37" spans="1:47" s="203" customFormat="1" ht="33.75" customHeight="1" thickBot="1" x14ac:dyDescent="0.2">
      <c r="A37" s="562"/>
      <c r="B37" s="589"/>
      <c r="C37" s="604"/>
      <c r="D37" s="565"/>
      <c r="E37" s="565"/>
      <c r="F37" s="565"/>
      <c r="G37" s="14" t="s">
        <v>11</v>
      </c>
      <c r="H37" s="103">
        <f t="shared" ref="H37" si="17">L37+R37+X37+Z37+AE37</f>
        <v>4604221755</v>
      </c>
      <c r="I37" s="209"/>
      <c r="J37" s="205"/>
      <c r="K37" s="121"/>
      <c r="L37" s="121"/>
      <c r="M37" s="208">
        <v>393240000</v>
      </c>
      <c r="N37" s="208">
        <v>393240000</v>
      </c>
      <c r="O37" s="208">
        <v>393240000</v>
      </c>
      <c r="P37" s="208">
        <v>393240000</v>
      </c>
      <c r="Q37" s="103">
        <v>393240000</v>
      </c>
      <c r="R37" s="108">
        <v>393240000</v>
      </c>
      <c r="S37" s="108">
        <v>7318800</v>
      </c>
      <c r="T37" s="108">
        <v>7318800</v>
      </c>
      <c r="U37" s="108">
        <v>7318800</v>
      </c>
      <c r="V37" s="108">
        <v>7318800</v>
      </c>
      <c r="W37" s="108">
        <v>7318800</v>
      </c>
      <c r="X37" s="108">
        <v>7318800</v>
      </c>
      <c r="Y37" s="108">
        <v>4203662955</v>
      </c>
      <c r="Z37" s="108">
        <v>4203662955</v>
      </c>
      <c r="AA37" s="107"/>
      <c r="AB37" s="125"/>
      <c r="AC37" s="125"/>
      <c r="AD37" s="302"/>
      <c r="AE37" s="104"/>
      <c r="AF37" s="125"/>
      <c r="AG37" s="107"/>
      <c r="AH37" s="125"/>
      <c r="AI37" s="125"/>
      <c r="AJ37" s="125"/>
      <c r="AK37" s="108">
        <v>23679600</v>
      </c>
      <c r="AL37" s="103"/>
      <c r="AM37" s="108"/>
      <c r="AN37" s="246"/>
      <c r="AO37" s="261">
        <f t="shared" ref="AO37:AO39" si="18">AK37/Z37</f>
        <v>5.6330872035862348E-3</v>
      </c>
      <c r="AP37" s="261">
        <f t="shared" ref="AP37" si="19">(L37+R37+X37+AK37)/H37</f>
        <v>9.2141174464347664E-2</v>
      </c>
      <c r="AQ37" s="583"/>
      <c r="AR37" s="565"/>
      <c r="AS37" s="565"/>
      <c r="AT37" s="583"/>
      <c r="AU37" s="568"/>
    </row>
    <row r="38" spans="1:47" s="203" customFormat="1" ht="33.75" customHeight="1" thickBot="1" x14ac:dyDescent="0.3">
      <c r="A38" s="562"/>
      <c r="B38" s="589"/>
      <c r="C38" s="604"/>
      <c r="D38" s="565"/>
      <c r="E38" s="565"/>
      <c r="F38" s="565"/>
      <c r="G38" s="11" t="s">
        <v>12</v>
      </c>
      <c r="H38" s="109">
        <v>1</v>
      </c>
      <c r="I38" s="109">
        <v>0.2</v>
      </c>
      <c r="J38" s="126">
        <v>0.2</v>
      </c>
      <c r="K38" s="126">
        <v>0.2</v>
      </c>
      <c r="L38" s="136">
        <v>0.2</v>
      </c>
      <c r="M38" s="136">
        <v>0.9</v>
      </c>
      <c r="N38" s="126">
        <v>0.9</v>
      </c>
      <c r="O38" s="126">
        <v>0.9</v>
      </c>
      <c r="P38" s="136">
        <v>0.9</v>
      </c>
      <c r="Q38" s="126">
        <v>0.9</v>
      </c>
      <c r="R38" s="337">
        <v>0.9</v>
      </c>
      <c r="S38" s="337">
        <v>1</v>
      </c>
      <c r="T38" s="337">
        <v>1</v>
      </c>
      <c r="U38" s="107">
        <v>1</v>
      </c>
      <c r="V38" s="126">
        <v>1</v>
      </c>
      <c r="W38" s="146">
        <v>0.9</v>
      </c>
      <c r="X38" s="147">
        <v>0.9</v>
      </c>
      <c r="Y38" s="147">
        <v>1</v>
      </c>
      <c r="Z38" s="147">
        <v>1</v>
      </c>
      <c r="AA38" s="107"/>
      <c r="AB38" s="140"/>
      <c r="AC38" s="140"/>
      <c r="AD38" s="140"/>
      <c r="AE38" s="104"/>
      <c r="AF38" s="140"/>
      <c r="AG38" s="107"/>
      <c r="AH38" s="140"/>
      <c r="AI38" s="140"/>
      <c r="AJ38" s="109"/>
      <c r="AK38" s="147">
        <v>0.93</v>
      </c>
      <c r="AL38" s="147"/>
      <c r="AM38" s="251"/>
      <c r="AN38" s="147"/>
      <c r="AO38" s="261">
        <f t="shared" si="18"/>
        <v>0.93</v>
      </c>
      <c r="AP38" s="261">
        <f>AK38/Z38</f>
        <v>0.93</v>
      </c>
      <c r="AQ38" s="583"/>
      <c r="AR38" s="565"/>
      <c r="AS38" s="565"/>
      <c r="AT38" s="583"/>
      <c r="AU38" s="568"/>
    </row>
    <row r="39" spans="1:47" s="203" customFormat="1" ht="33.75" customHeight="1" thickBot="1" x14ac:dyDescent="0.3">
      <c r="A39" s="562"/>
      <c r="B39" s="590"/>
      <c r="C39" s="605"/>
      <c r="D39" s="566"/>
      <c r="E39" s="566"/>
      <c r="F39" s="566"/>
      <c r="G39" s="15" t="s">
        <v>13</v>
      </c>
      <c r="H39" s="117">
        <f>H35+H37</f>
        <v>16527081491</v>
      </c>
      <c r="I39" s="117">
        <f t="shared" ref="I39:Z39" si="20">I35+I37</f>
        <v>293134159</v>
      </c>
      <c r="J39" s="117">
        <f t="shared" si="20"/>
        <v>293134159</v>
      </c>
      <c r="K39" s="117">
        <f t="shared" si="20"/>
        <v>394000000</v>
      </c>
      <c r="L39" s="117">
        <f t="shared" si="20"/>
        <v>393240000</v>
      </c>
      <c r="M39" s="117">
        <f t="shared" si="20"/>
        <v>4703296000</v>
      </c>
      <c r="N39" s="117">
        <f t="shared" si="20"/>
        <v>4703296000</v>
      </c>
      <c r="O39" s="117">
        <f t="shared" si="20"/>
        <v>4703296000</v>
      </c>
      <c r="P39" s="117">
        <f t="shared" si="20"/>
        <v>4690646000</v>
      </c>
      <c r="Q39" s="117">
        <f t="shared" si="20"/>
        <v>4724970900</v>
      </c>
      <c r="R39" s="117">
        <f t="shared" si="20"/>
        <v>458296000</v>
      </c>
      <c r="S39" s="117">
        <f t="shared" si="20"/>
        <v>6874504800</v>
      </c>
      <c r="T39" s="117">
        <f t="shared" si="20"/>
        <v>6866355843</v>
      </c>
      <c r="U39" s="117">
        <f t="shared" si="20"/>
        <v>6421606935</v>
      </c>
      <c r="V39" s="117">
        <f t="shared" si="20"/>
        <v>10785990935</v>
      </c>
      <c r="W39" s="117">
        <f t="shared" si="20"/>
        <v>10756975045</v>
      </c>
      <c r="X39" s="117">
        <f>X35+X37</f>
        <v>10674142536</v>
      </c>
      <c r="Y39" s="117">
        <f t="shared" si="20"/>
        <v>5001402955</v>
      </c>
      <c r="Z39" s="117">
        <f t="shared" si="20"/>
        <v>5001402955</v>
      </c>
      <c r="AA39" s="139"/>
      <c r="AB39" s="117"/>
      <c r="AC39" s="117"/>
      <c r="AD39" s="117"/>
      <c r="AE39" s="104"/>
      <c r="AF39" s="117"/>
      <c r="AG39" s="117"/>
      <c r="AH39" s="139"/>
      <c r="AI39" s="117"/>
      <c r="AJ39" s="117"/>
      <c r="AK39" s="117">
        <v>112479600</v>
      </c>
      <c r="AL39" s="117"/>
      <c r="AM39" s="117"/>
      <c r="AN39" s="117"/>
      <c r="AO39" s="261">
        <f t="shared" si="18"/>
        <v>2.248960961794769E-2</v>
      </c>
      <c r="AP39" s="261">
        <f t="shared" ref="AP39" si="21">(L39+R39+X39+AK39)/H39</f>
        <v>0.70418713324174531</v>
      </c>
      <c r="AQ39" s="584"/>
      <c r="AR39" s="566"/>
      <c r="AS39" s="566"/>
      <c r="AT39" s="584"/>
      <c r="AU39" s="569"/>
    </row>
    <row r="40" spans="1:47" s="203" customFormat="1" ht="33.75" customHeight="1" thickBot="1" x14ac:dyDescent="0.3">
      <c r="A40" s="562"/>
      <c r="B40" s="588">
        <v>6</v>
      </c>
      <c r="C40" s="603" t="s">
        <v>188</v>
      </c>
      <c r="D40" s="564" t="s">
        <v>105</v>
      </c>
      <c r="E40" s="564">
        <v>464</v>
      </c>
      <c r="F40" s="564">
        <v>177</v>
      </c>
      <c r="G40" s="12" t="s">
        <v>8</v>
      </c>
      <c r="H40" s="118">
        <f>L40+R40+X40+Z40+AE40</f>
        <v>38.4</v>
      </c>
      <c r="I40" s="98">
        <v>4</v>
      </c>
      <c r="J40" s="92">
        <v>4</v>
      </c>
      <c r="K40" s="98">
        <v>4</v>
      </c>
      <c r="L40" s="92">
        <v>4.28</v>
      </c>
      <c r="M40" s="92">
        <v>15</v>
      </c>
      <c r="N40" s="92">
        <v>15</v>
      </c>
      <c r="O40" s="98">
        <v>15</v>
      </c>
      <c r="P40" s="98">
        <v>15</v>
      </c>
      <c r="Q40" s="98">
        <v>15</v>
      </c>
      <c r="R40" s="304">
        <v>3.4</v>
      </c>
      <c r="S40" s="97">
        <v>15</v>
      </c>
      <c r="T40" s="97">
        <v>10</v>
      </c>
      <c r="U40" s="142">
        <v>10</v>
      </c>
      <c r="V40" s="99">
        <v>10</v>
      </c>
      <c r="W40" s="92">
        <v>10</v>
      </c>
      <c r="X40" s="92">
        <v>0</v>
      </c>
      <c r="Y40" s="92">
        <v>20</v>
      </c>
      <c r="Z40" s="92">
        <v>20</v>
      </c>
      <c r="AA40" s="142"/>
      <c r="AB40" s="98"/>
      <c r="AC40" s="98"/>
      <c r="AD40" s="98"/>
      <c r="AE40" s="92">
        <v>10.72</v>
      </c>
      <c r="AF40" s="98"/>
      <c r="AG40" s="142"/>
      <c r="AH40" s="98"/>
      <c r="AI40" s="98"/>
      <c r="AJ40" s="265"/>
      <c r="AK40" s="119">
        <v>0</v>
      </c>
      <c r="AL40" s="119"/>
      <c r="AM40" s="92"/>
      <c r="AN40" s="92"/>
      <c r="AO40" s="261">
        <f>AK40/Z40</f>
        <v>0</v>
      </c>
      <c r="AP40" s="261">
        <f>(L40+R40+X40+AK40)/H40</f>
        <v>0.2</v>
      </c>
      <c r="AQ40" s="582" t="s">
        <v>332</v>
      </c>
      <c r="AR40" s="582" t="s">
        <v>120</v>
      </c>
      <c r="AS40" s="582" t="s">
        <v>120</v>
      </c>
      <c r="AT40" s="582" t="s">
        <v>120</v>
      </c>
      <c r="AU40" s="567" t="s">
        <v>320</v>
      </c>
    </row>
    <row r="41" spans="1:47" s="203" customFormat="1" ht="33.75" customHeight="1" thickBot="1" x14ac:dyDescent="0.2">
      <c r="A41" s="562"/>
      <c r="B41" s="589"/>
      <c r="C41" s="604"/>
      <c r="D41" s="565"/>
      <c r="E41" s="565"/>
      <c r="F41" s="565"/>
      <c r="G41" s="14" t="s">
        <v>9</v>
      </c>
      <c r="H41" s="103">
        <f>L41+R41+X41+Z41+AE41</f>
        <v>4002694053</v>
      </c>
      <c r="I41" s="103">
        <v>1684857126</v>
      </c>
      <c r="J41" s="120">
        <v>1684857126</v>
      </c>
      <c r="K41" s="103">
        <v>1684857126</v>
      </c>
      <c r="L41" s="109">
        <v>848451625</v>
      </c>
      <c r="M41" s="103">
        <v>1526619000</v>
      </c>
      <c r="N41" s="103">
        <v>1526619000</v>
      </c>
      <c r="O41" s="103">
        <v>1526619000</v>
      </c>
      <c r="P41" s="103">
        <v>1526619000</v>
      </c>
      <c r="Q41" s="103">
        <v>1526619000</v>
      </c>
      <c r="R41" s="103">
        <v>293692909</v>
      </c>
      <c r="S41" s="138">
        <v>959057000</v>
      </c>
      <c r="T41" s="138">
        <v>959057000</v>
      </c>
      <c r="U41" s="103">
        <v>1017710408</v>
      </c>
      <c r="V41" s="103">
        <v>1027710408</v>
      </c>
      <c r="W41" s="103">
        <v>1038205308</v>
      </c>
      <c r="X41" s="103">
        <v>817484519</v>
      </c>
      <c r="Y41" s="103">
        <v>1039853000</v>
      </c>
      <c r="Z41" s="103">
        <v>1039853000</v>
      </c>
      <c r="AA41" s="103"/>
      <c r="AB41" s="103"/>
      <c r="AC41" s="103"/>
      <c r="AD41" s="103"/>
      <c r="AE41" s="103">
        <v>1003212000</v>
      </c>
      <c r="AF41" s="103"/>
      <c r="AG41" s="103"/>
      <c r="AH41" s="103"/>
      <c r="AI41" s="103"/>
      <c r="AJ41" s="103"/>
      <c r="AK41" s="103">
        <v>103140000</v>
      </c>
      <c r="AL41" s="103"/>
      <c r="AM41" s="103"/>
      <c r="AN41" s="243"/>
      <c r="AO41" s="261">
        <f t="shared" ref="AO41:AO47" si="22">AK41/Z41</f>
        <v>9.9187096637697827E-2</v>
      </c>
      <c r="AP41" s="261">
        <f t="shared" ref="AP41:AP45" si="23">(L41+R41+X41+AK41)/H41</f>
        <v>0.51534517144870573</v>
      </c>
      <c r="AQ41" s="583"/>
      <c r="AR41" s="583"/>
      <c r="AS41" s="583"/>
      <c r="AT41" s="583"/>
      <c r="AU41" s="568"/>
    </row>
    <row r="42" spans="1:47" s="203" customFormat="1" ht="33.75" customHeight="1" thickBot="1" x14ac:dyDescent="0.3">
      <c r="A42" s="562"/>
      <c r="B42" s="589"/>
      <c r="C42" s="604"/>
      <c r="D42" s="565"/>
      <c r="E42" s="565"/>
      <c r="F42" s="565"/>
      <c r="G42" s="11" t="s">
        <v>10</v>
      </c>
      <c r="H42" s="216">
        <f>L42+R42+X42+Z42</f>
        <v>21.6</v>
      </c>
      <c r="I42" s="121"/>
      <c r="J42" s="205"/>
      <c r="K42" s="121"/>
      <c r="L42" s="121"/>
      <c r="M42" s="121"/>
      <c r="N42" s="121"/>
      <c r="O42" s="121"/>
      <c r="P42" s="121"/>
      <c r="Q42" s="122"/>
      <c r="R42" s="104"/>
      <c r="S42" s="129">
        <v>11.6</v>
      </c>
      <c r="T42" s="129">
        <v>11.6</v>
      </c>
      <c r="U42" s="129">
        <v>11.6</v>
      </c>
      <c r="V42" s="134">
        <v>11.6</v>
      </c>
      <c r="W42" s="134">
        <v>11.6</v>
      </c>
      <c r="X42" s="146">
        <v>0</v>
      </c>
      <c r="Y42" s="146">
        <v>21.6</v>
      </c>
      <c r="Z42" s="146">
        <v>21.6</v>
      </c>
      <c r="AA42" s="107"/>
      <c r="AB42" s="107"/>
      <c r="AC42" s="107"/>
      <c r="AD42" s="296"/>
      <c r="AE42" s="105"/>
      <c r="AF42" s="107"/>
      <c r="AG42" s="107"/>
      <c r="AH42" s="107"/>
      <c r="AI42" s="107"/>
      <c r="AJ42" s="107"/>
      <c r="AK42" s="147">
        <v>0</v>
      </c>
      <c r="AL42" s="147"/>
      <c r="AM42" s="146"/>
      <c r="AN42" s="146"/>
      <c r="AO42" s="261">
        <f t="shared" si="22"/>
        <v>0</v>
      </c>
      <c r="AP42" s="261">
        <f t="shared" si="23"/>
        <v>0</v>
      </c>
      <c r="AQ42" s="583"/>
      <c r="AR42" s="583"/>
      <c r="AS42" s="583"/>
      <c r="AT42" s="583"/>
      <c r="AU42" s="568"/>
    </row>
    <row r="43" spans="1:47" s="203" customFormat="1" ht="33.75" customHeight="1" thickBot="1" x14ac:dyDescent="0.2">
      <c r="A43" s="562"/>
      <c r="B43" s="589"/>
      <c r="C43" s="604"/>
      <c r="D43" s="565"/>
      <c r="E43" s="565"/>
      <c r="F43" s="565"/>
      <c r="G43" s="14" t="s">
        <v>11</v>
      </c>
      <c r="H43" s="102">
        <f>L43+R43+X43+Z43</f>
        <v>1208187752</v>
      </c>
      <c r="I43" s="209"/>
      <c r="J43" s="205"/>
      <c r="K43" s="209"/>
      <c r="L43" s="209"/>
      <c r="M43" s="211">
        <v>499364921</v>
      </c>
      <c r="N43" s="211">
        <v>499364921</v>
      </c>
      <c r="O43" s="211">
        <v>499364921</v>
      </c>
      <c r="P43" s="211">
        <v>499364921</v>
      </c>
      <c r="Q43" s="103">
        <v>499364921</v>
      </c>
      <c r="R43" s="103">
        <v>488639766</v>
      </c>
      <c r="S43" s="124">
        <v>153669060</v>
      </c>
      <c r="T43" s="124">
        <v>153669060</v>
      </c>
      <c r="U43" s="124">
        <v>153669060</v>
      </c>
      <c r="V43" s="108">
        <v>153669060</v>
      </c>
      <c r="W43" s="103">
        <v>153665244</v>
      </c>
      <c r="X43" s="103">
        <v>153665244</v>
      </c>
      <c r="Y43" s="103">
        <v>565882742</v>
      </c>
      <c r="Z43" s="103">
        <v>565882742</v>
      </c>
      <c r="AA43" s="107"/>
      <c r="AB43" s="125"/>
      <c r="AC43" s="125"/>
      <c r="AD43" s="302"/>
      <c r="AE43" s="164"/>
      <c r="AF43" s="107"/>
      <c r="AG43" s="107"/>
      <c r="AH43" s="107"/>
      <c r="AI43" s="107"/>
      <c r="AJ43" s="107"/>
      <c r="AK43" s="103">
        <v>162300814</v>
      </c>
      <c r="AL43" s="103"/>
      <c r="AM43" s="108"/>
      <c r="AN43" s="246"/>
      <c r="AO43" s="261">
        <f t="shared" si="22"/>
        <v>0.28680997308096029</v>
      </c>
      <c r="AP43" s="261">
        <f t="shared" si="23"/>
        <v>0.66596091763724485</v>
      </c>
      <c r="AQ43" s="583"/>
      <c r="AR43" s="583"/>
      <c r="AS43" s="583"/>
      <c r="AT43" s="583"/>
      <c r="AU43" s="568"/>
    </row>
    <row r="44" spans="1:47" s="203" customFormat="1" ht="33.75" customHeight="1" thickBot="1" x14ac:dyDescent="0.3">
      <c r="A44" s="562"/>
      <c r="B44" s="589"/>
      <c r="C44" s="604"/>
      <c r="D44" s="565"/>
      <c r="E44" s="565"/>
      <c r="F44" s="565"/>
      <c r="G44" s="11" t="s">
        <v>12</v>
      </c>
      <c r="H44" s="113">
        <f>H40+H42</f>
        <v>60</v>
      </c>
      <c r="I44" s="109">
        <v>4</v>
      </c>
      <c r="J44" s="126">
        <v>4</v>
      </c>
      <c r="K44" s="109">
        <v>4</v>
      </c>
      <c r="L44" s="126">
        <v>4.28</v>
      </c>
      <c r="M44" s="128">
        <v>15</v>
      </c>
      <c r="N44" s="113">
        <v>15</v>
      </c>
      <c r="O44" s="113">
        <v>15</v>
      </c>
      <c r="P44" s="113">
        <v>15</v>
      </c>
      <c r="Q44" s="109">
        <v>15</v>
      </c>
      <c r="R44" s="337">
        <v>3.4</v>
      </c>
      <c r="S44" s="129">
        <v>26.6</v>
      </c>
      <c r="T44" s="135">
        <v>21.6</v>
      </c>
      <c r="U44" s="101">
        <v>21.6</v>
      </c>
      <c r="V44" s="136">
        <v>21.6</v>
      </c>
      <c r="W44" s="146">
        <v>21.6</v>
      </c>
      <c r="X44" s="146">
        <v>0</v>
      </c>
      <c r="Y44" s="146">
        <v>41.6</v>
      </c>
      <c r="Z44" s="146">
        <f>Z40+Z42</f>
        <v>41.6</v>
      </c>
      <c r="AA44" s="137"/>
      <c r="AB44" s="137"/>
      <c r="AC44" s="137"/>
      <c r="AD44" s="137"/>
      <c r="AE44" s="138">
        <v>10.72</v>
      </c>
      <c r="AF44" s="107"/>
      <c r="AG44" s="107"/>
      <c r="AH44" s="107"/>
      <c r="AI44" s="107"/>
      <c r="AJ44" s="107"/>
      <c r="AK44" s="137">
        <v>0</v>
      </c>
      <c r="AL44" s="137"/>
      <c r="AM44" s="126"/>
      <c r="AN44" s="146"/>
      <c r="AO44" s="261">
        <f t="shared" si="22"/>
        <v>0</v>
      </c>
      <c r="AP44" s="261">
        <f t="shared" si="23"/>
        <v>0.128</v>
      </c>
      <c r="AQ44" s="583"/>
      <c r="AR44" s="583"/>
      <c r="AS44" s="583"/>
      <c r="AT44" s="583"/>
      <c r="AU44" s="568"/>
    </row>
    <row r="45" spans="1:47" s="203" customFormat="1" ht="33.75" customHeight="1" thickBot="1" x14ac:dyDescent="0.3">
      <c r="A45" s="562"/>
      <c r="B45" s="590"/>
      <c r="C45" s="605"/>
      <c r="D45" s="566"/>
      <c r="E45" s="566"/>
      <c r="F45" s="566"/>
      <c r="G45" s="15" t="s">
        <v>13</v>
      </c>
      <c r="H45" s="116">
        <f>H41+H43</f>
        <v>5210881805</v>
      </c>
      <c r="I45" s="116">
        <f t="shared" ref="I45:AK45" si="24">I41+I43</f>
        <v>1684857126</v>
      </c>
      <c r="J45" s="116">
        <f t="shared" si="24"/>
        <v>1684857126</v>
      </c>
      <c r="K45" s="116">
        <f t="shared" si="24"/>
        <v>1684857126</v>
      </c>
      <c r="L45" s="116">
        <f t="shared" si="24"/>
        <v>848451625</v>
      </c>
      <c r="M45" s="116">
        <f t="shared" si="24"/>
        <v>2025983921</v>
      </c>
      <c r="N45" s="116">
        <f t="shared" si="24"/>
        <v>2025983921</v>
      </c>
      <c r="O45" s="116">
        <f t="shared" si="24"/>
        <v>2025983921</v>
      </c>
      <c r="P45" s="116">
        <f t="shared" si="24"/>
        <v>2025983921</v>
      </c>
      <c r="Q45" s="116">
        <f t="shared" si="24"/>
        <v>2025983921</v>
      </c>
      <c r="R45" s="116">
        <f t="shared" si="24"/>
        <v>782332675</v>
      </c>
      <c r="S45" s="116">
        <f t="shared" si="24"/>
        <v>1112726060</v>
      </c>
      <c r="T45" s="116">
        <f t="shared" si="24"/>
        <v>1112726060</v>
      </c>
      <c r="U45" s="116">
        <f t="shared" si="24"/>
        <v>1171379468</v>
      </c>
      <c r="V45" s="116">
        <f t="shared" si="24"/>
        <v>1181379468</v>
      </c>
      <c r="W45" s="116">
        <f t="shared" si="24"/>
        <v>1191870552</v>
      </c>
      <c r="X45" s="116">
        <f t="shared" si="24"/>
        <v>971149763</v>
      </c>
      <c r="Y45" s="116">
        <f t="shared" si="24"/>
        <v>1605735742</v>
      </c>
      <c r="Z45" s="116">
        <f t="shared" si="24"/>
        <v>1605735742</v>
      </c>
      <c r="AA45" s="116">
        <f t="shared" si="24"/>
        <v>0</v>
      </c>
      <c r="AB45" s="116">
        <f t="shared" si="24"/>
        <v>0</v>
      </c>
      <c r="AC45" s="116">
        <f t="shared" si="24"/>
        <v>0</v>
      </c>
      <c r="AD45" s="116">
        <f t="shared" si="24"/>
        <v>0</v>
      </c>
      <c r="AE45" s="116">
        <f t="shared" si="24"/>
        <v>1003212000</v>
      </c>
      <c r="AF45" s="116">
        <f t="shared" si="24"/>
        <v>0</v>
      </c>
      <c r="AG45" s="116">
        <f t="shared" si="24"/>
        <v>0</v>
      </c>
      <c r="AH45" s="116">
        <f t="shared" si="24"/>
        <v>0</v>
      </c>
      <c r="AI45" s="116">
        <f t="shared" si="24"/>
        <v>0</v>
      </c>
      <c r="AJ45" s="116">
        <f t="shared" si="24"/>
        <v>0</v>
      </c>
      <c r="AK45" s="116">
        <f t="shared" si="24"/>
        <v>265440814</v>
      </c>
      <c r="AL45" s="117"/>
      <c r="AM45" s="117"/>
      <c r="AN45" s="117"/>
      <c r="AO45" s="261">
        <f t="shared" si="22"/>
        <v>0.16530790656087918</v>
      </c>
      <c r="AP45" s="261">
        <f t="shared" si="23"/>
        <v>0.55026672726459969</v>
      </c>
      <c r="AQ45" s="584"/>
      <c r="AR45" s="584"/>
      <c r="AS45" s="584"/>
      <c r="AT45" s="584"/>
      <c r="AU45" s="569"/>
    </row>
    <row r="46" spans="1:47" s="203" customFormat="1" ht="33.75" customHeight="1" thickBot="1" x14ac:dyDescent="0.3">
      <c r="A46" s="562"/>
      <c r="B46" s="588">
        <v>7</v>
      </c>
      <c r="C46" s="603" t="s">
        <v>189</v>
      </c>
      <c r="D46" s="564" t="s">
        <v>103</v>
      </c>
      <c r="E46" s="564">
        <v>464</v>
      </c>
      <c r="F46" s="564">
        <v>177</v>
      </c>
      <c r="G46" s="12" t="s">
        <v>8</v>
      </c>
      <c r="H46" s="100">
        <v>800</v>
      </c>
      <c r="I46" s="100">
        <v>342</v>
      </c>
      <c r="J46" s="118">
        <v>342</v>
      </c>
      <c r="K46" s="98">
        <v>342</v>
      </c>
      <c r="L46" s="98">
        <v>342</v>
      </c>
      <c r="M46" s="98">
        <v>520</v>
      </c>
      <c r="N46" s="98">
        <v>520</v>
      </c>
      <c r="O46" s="98">
        <v>520</v>
      </c>
      <c r="P46" s="98">
        <v>520</v>
      </c>
      <c r="Q46" s="98">
        <v>475</v>
      </c>
      <c r="R46" s="97">
        <v>315</v>
      </c>
      <c r="S46" s="97">
        <v>445</v>
      </c>
      <c r="T46" s="97">
        <v>445</v>
      </c>
      <c r="U46" s="142">
        <v>445</v>
      </c>
      <c r="V46" s="99">
        <v>408</v>
      </c>
      <c r="W46" s="97">
        <v>408</v>
      </c>
      <c r="X46" s="97">
        <v>408</v>
      </c>
      <c r="Y46" s="98">
        <v>522.6</v>
      </c>
      <c r="Z46" s="98">
        <v>522.6</v>
      </c>
      <c r="AA46" s="142"/>
      <c r="AB46" s="98"/>
      <c r="AC46" s="98"/>
      <c r="AD46" s="98"/>
      <c r="AE46" s="98">
        <v>800</v>
      </c>
      <c r="AF46" s="98"/>
      <c r="AG46" s="142"/>
      <c r="AH46" s="98"/>
      <c r="AI46" s="98"/>
      <c r="AJ46" s="98"/>
      <c r="AK46" s="97">
        <v>408</v>
      </c>
      <c r="AL46" s="97"/>
      <c r="AM46" s="98"/>
      <c r="AN46" s="98"/>
      <c r="AO46" s="261">
        <f t="shared" si="22"/>
        <v>0.78071182548794482</v>
      </c>
      <c r="AP46" s="261">
        <f>AK46/H46</f>
        <v>0.51</v>
      </c>
      <c r="AQ46" s="582" t="s">
        <v>190</v>
      </c>
      <c r="AR46" s="564" t="s">
        <v>120</v>
      </c>
      <c r="AS46" s="564" t="s">
        <v>120</v>
      </c>
      <c r="AT46" s="582" t="s">
        <v>134</v>
      </c>
      <c r="AU46" s="567" t="s">
        <v>191</v>
      </c>
    </row>
    <row r="47" spans="1:47" s="203" customFormat="1" ht="33.75" customHeight="1" x14ac:dyDescent="0.15">
      <c r="A47" s="562"/>
      <c r="B47" s="589"/>
      <c r="C47" s="604"/>
      <c r="D47" s="565"/>
      <c r="E47" s="565"/>
      <c r="F47" s="565"/>
      <c r="G47" s="14" t="s">
        <v>9</v>
      </c>
      <c r="H47" s="100">
        <f>L47+R47+X47+Z47+AE47</f>
        <v>22284436168.5</v>
      </c>
      <c r="I47" s="103">
        <v>1427329433</v>
      </c>
      <c r="J47" s="120">
        <v>1427329433</v>
      </c>
      <c r="K47" s="103">
        <v>1293598995</v>
      </c>
      <c r="L47" s="109">
        <v>1220549002</v>
      </c>
      <c r="M47" s="103">
        <v>4861167000</v>
      </c>
      <c r="N47" s="103">
        <v>4861167000</v>
      </c>
      <c r="O47" s="103">
        <v>4861167000</v>
      </c>
      <c r="P47" s="103">
        <v>6678817000</v>
      </c>
      <c r="Q47" s="103">
        <v>6773775642</v>
      </c>
      <c r="R47" s="103">
        <v>4028365738</v>
      </c>
      <c r="S47" s="138">
        <v>9471492000</v>
      </c>
      <c r="T47" s="138">
        <v>9479640957</v>
      </c>
      <c r="U47" s="103">
        <v>9381957242</v>
      </c>
      <c r="V47" s="103">
        <v>9319527942</v>
      </c>
      <c r="W47" s="103">
        <v>9282375408</v>
      </c>
      <c r="X47" s="103">
        <v>7997243428.5</v>
      </c>
      <c r="Y47" s="103">
        <v>5924041000</v>
      </c>
      <c r="Z47" s="103">
        <v>5924041000</v>
      </c>
      <c r="AA47" s="103"/>
      <c r="AB47" s="103"/>
      <c r="AC47" s="103"/>
      <c r="AD47" s="103"/>
      <c r="AE47" s="103">
        <v>3114237000</v>
      </c>
      <c r="AF47" s="103"/>
      <c r="AG47" s="103"/>
      <c r="AH47" s="103"/>
      <c r="AI47" s="103"/>
      <c r="AJ47" s="103"/>
      <c r="AK47" s="103">
        <v>238505000</v>
      </c>
      <c r="AL47" s="103"/>
      <c r="AM47" s="103"/>
      <c r="AN47" s="243"/>
      <c r="AO47" s="261">
        <f t="shared" si="22"/>
        <v>4.0260524868075694E-2</v>
      </c>
      <c r="AP47" s="261">
        <f t="shared" ref="AP47" si="25">(L47+R47+X47+AK47)/H47</f>
        <v>0.60511574385539746</v>
      </c>
      <c r="AQ47" s="583"/>
      <c r="AR47" s="565"/>
      <c r="AS47" s="565"/>
      <c r="AT47" s="583"/>
      <c r="AU47" s="568"/>
    </row>
    <row r="48" spans="1:47" s="203" customFormat="1" ht="33.75" customHeight="1" thickBot="1" x14ac:dyDescent="0.3">
      <c r="A48" s="562"/>
      <c r="B48" s="589"/>
      <c r="C48" s="604"/>
      <c r="D48" s="565"/>
      <c r="E48" s="565"/>
      <c r="F48" s="565"/>
      <c r="G48" s="11" t="s">
        <v>10</v>
      </c>
      <c r="H48" s="121"/>
      <c r="I48" s="121"/>
      <c r="J48" s="205"/>
      <c r="K48" s="121"/>
      <c r="L48" s="121"/>
      <c r="M48" s="121"/>
      <c r="N48" s="121"/>
      <c r="O48" s="121"/>
      <c r="P48" s="121"/>
      <c r="Q48" s="121"/>
      <c r="R48" s="121"/>
      <c r="S48" s="121"/>
      <c r="T48" s="121"/>
      <c r="U48" s="121"/>
      <c r="V48" s="105"/>
      <c r="W48" s="105"/>
      <c r="X48" s="105"/>
      <c r="Y48" s="105"/>
      <c r="Z48" s="105"/>
      <c r="AA48" s="105"/>
      <c r="AB48" s="105"/>
      <c r="AC48" s="105"/>
      <c r="AD48" s="105"/>
      <c r="AE48" s="105"/>
      <c r="AF48" s="105"/>
      <c r="AG48" s="105"/>
      <c r="AH48" s="105"/>
      <c r="AI48" s="105"/>
      <c r="AJ48" s="105"/>
      <c r="AK48" s="105"/>
      <c r="AL48" s="105"/>
      <c r="AM48" s="104"/>
      <c r="AN48" s="104"/>
      <c r="AO48" s="244"/>
      <c r="AP48" s="245"/>
      <c r="AQ48" s="583"/>
      <c r="AR48" s="565"/>
      <c r="AS48" s="565"/>
      <c r="AT48" s="583"/>
      <c r="AU48" s="568"/>
    </row>
    <row r="49" spans="1:47" s="203" customFormat="1" ht="33.75" customHeight="1" thickBot="1" x14ac:dyDescent="0.2">
      <c r="A49" s="562"/>
      <c r="B49" s="589"/>
      <c r="C49" s="604"/>
      <c r="D49" s="565"/>
      <c r="E49" s="565"/>
      <c r="F49" s="565"/>
      <c r="G49" s="14" t="s">
        <v>11</v>
      </c>
      <c r="H49" s="100">
        <f>L49+R49+X49+Z49+AE49</f>
        <v>7778117994</v>
      </c>
      <c r="I49" s="209"/>
      <c r="J49" s="205"/>
      <c r="K49" s="209"/>
      <c r="L49" s="209"/>
      <c r="M49" s="211">
        <v>757313420</v>
      </c>
      <c r="N49" s="211">
        <v>757313420</v>
      </c>
      <c r="O49" s="211">
        <v>757313420</v>
      </c>
      <c r="P49" s="211">
        <v>757218646</v>
      </c>
      <c r="Q49" s="103">
        <v>724594941</v>
      </c>
      <c r="R49" s="103">
        <v>648177502</v>
      </c>
      <c r="S49" s="108">
        <v>1082028252</v>
      </c>
      <c r="T49" s="108">
        <v>1082028252</v>
      </c>
      <c r="U49" s="108">
        <v>1082028252</v>
      </c>
      <c r="V49" s="108">
        <v>1082028252</v>
      </c>
      <c r="W49" s="103">
        <v>1079806286</v>
      </c>
      <c r="X49" s="103">
        <v>1075607586</v>
      </c>
      <c r="Y49" s="103">
        <v>6054501678</v>
      </c>
      <c r="Z49" s="103">
        <v>6054332906</v>
      </c>
      <c r="AA49" s="107"/>
      <c r="AB49" s="125"/>
      <c r="AC49" s="125"/>
      <c r="AD49" s="302"/>
      <c r="AE49" s="105"/>
      <c r="AF49" s="125"/>
      <c r="AG49" s="107"/>
      <c r="AH49" s="125"/>
      <c r="AI49" s="125"/>
      <c r="AJ49" s="125"/>
      <c r="AK49" s="103">
        <v>1652884649</v>
      </c>
      <c r="AL49" s="103"/>
      <c r="AM49" s="108"/>
      <c r="AN49" s="246"/>
      <c r="AO49" s="261">
        <f t="shared" ref="AO49:AO53" si="26">AK49/Z49</f>
        <v>0.27300855018427361</v>
      </c>
      <c r="AP49" s="261">
        <f t="shared" ref="AP49" si="27">(L49+R49+X49+AK49)/H49</f>
        <v>0.43412426239930346</v>
      </c>
      <c r="AQ49" s="583"/>
      <c r="AR49" s="565"/>
      <c r="AS49" s="565"/>
      <c r="AT49" s="583"/>
      <c r="AU49" s="568"/>
    </row>
    <row r="50" spans="1:47" s="203" customFormat="1" ht="33.75" customHeight="1" thickBot="1" x14ac:dyDescent="0.3">
      <c r="A50" s="562"/>
      <c r="B50" s="589"/>
      <c r="C50" s="604"/>
      <c r="D50" s="565"/>
      <c r="E50" s="565"/>
      <c r="F50" s="565"/>
      <c r="G50" s="11" t="s">
        <v>12</v>
      </c>
      <c r="H50" s="113">
        <v>800</v>
      </c>
      <c r="I50" s="113">
        <v>342</v>
      </c>
      <c r="J50" s="128">
        <v>342</v>
      </c>
      <c r="K50" s="109">
        <v>342</v>
      </c>
      <c r="L50" s="109">
        <v>342</v>
      </c>
      <c r="M50" s="113">
        <v>520</v>
      </c>
      <c r="N50" s="113">
        <v>520</v>
      </c>
      <c r="O50" s="113">
        <v>520</v>
      </c>
      <c r="P50" s="113">
        <v>520</v>
      </c>
      <c r="Q50" s="109">
        <v>475</v>
      </c>
      <c r="R50" s="131">
        <v>315</v>
      </c>
      <c r="S50" s="131">
        <v>445</v>
      </c>
      <c r="T50" s="103">
        <v>445</v>
      </c>
      <c r="U50" s="107">
        <v>445</v>
      </c>
      <c r="V50" s="240">
        <v>408</v>
      </c>
      <c r="W50" s="97">
        <v>408</v>
      </c>
      <c r="X50" s="97">
        <v>408</v>
      </c>
      <c r="Y50" s="140">
        <v>522.6</v>
      </c>
      <c r="Z50" s="140">
        <v>522.6</v>
      </c>
      <c r="AA50" s="107"/>
      <c r="AB50" s="109"/>
      <c r="AC50" s="109"/>
      <c r="AD50" s="140"/>
      <c r="AE50" s="109">
        <v>800</v>
      </c>
      <c r="AF50" s="109"/>
      <c r="AG50" s="107"/>
      <c r="AH50" s="109"/>
      <c r="AI50" s="109"/>
      <c r="AJ50" s="109"/>
      <c r="AK50" s="131">
        <v>408</v>
      </c>
      <c r="AL50" s="131"/>
      <c r="AM50" s="140"/>
      <c r="AN50" s="140"/>
      <c r="AO50" s="261">
        <f t="shared" si="26"/>
        <v>0.78071182548794482</v>
      </c>
      <c r="AP50" s="261">
        <f>AK50/H50</f>
        <v>0.51</v>
      </c>
      <c r="AQ50" s="583"/>
      <c r="AR50" s="565"/>
      <c r="AS50" s="565"/>
      <c r="AT50" s="583"/>
      <c r="AU50" s="568"/>
    </row>
    <row r="51" spans="1:47" s="203" customFormat="1" ht="33.75" customHeight="1" thickBot="1" x14ac:dyDescent="0.3">
      <c r="A51" s="562"/>
      <c r="B51" s="590"/>
      <c r="C51" s="605"/>
      <c r="D51" s="566"/>
      <c r="E51" s="566"/>
      <c r="F51" s="566"/>
      <c r="G51" s="15" t="s">
        <v>13</v>
      </c>
      <c r="H51" s="117">
        <f>H47+H49</f>
        <v>30062554162.5</v>
      </c>
      <c r="I51" s="117">
        <f t="shared" ref="I51:AK51" si="28">I47+I49</f>
        <v>1427329433</v>
      </c>
      <c r="J51" s="117">
        <f t="shared" si="28"/>
        <v>1427329433</v>
      </c>
      <c r="K51" s="117">
        <f t="shared" si="28"/>
        <v>1293598995</v>
      </c>
      <c r="L51" s="117">
        <f t="shared" si="28"/>
        <v>1220549002</v>
      </c>
      <c r="M51" s="117">
        <f t="shared" si="28"/>
        <v>5618480420</v>
      </c>
      <c r="N51" s="117">
        <f t="shared" si="28"/>
        <v>5618480420</v>
      </c>
      <c r="O51" s="117">
        <f t="shared" si="28"/>
        <v>5618480420</v>
      </c>
      <c r="P51" s="117">
        <f t="shared" si="28"/>
        <v>7436035646</v>
      </c>
      <c r="Q51" s="117">
        <f t="shared" si="28"/>
        <v>7498370583</v>
      </c>
      <c r="R51" s="117">
        <f t="shared" si="28"/>
        <v>4676543240</v>
      </c>
      <c r="S51" s="117">
        <f t="shared" si="28"/>
        <v>10553520252</v>
      </c>
      <c r="T51" s="117">
        <f t="shared" si="28"/>
        <v>10561669209</v>
      </c>
      <c r="U51" s="117">
        <f t="shared" si="28"/>
        <v>10463985494</v>
      </c>
      <c r="V51" s="117">
        <f t="shared" si="28"/>
        <v>10401556194</v>
      </c>
      <c r="W51" s="117">
        <f t="shared" si="28"/>
        <v>10362181694</v>
      </c>
      <c r="X51" s="117">
        <f t="shared" si="28"/>
        <v>9072851014.5</v>
      </c>
      <c r="Y51" s="117">
        <f t="shared" si="28"/>
        <v>11978542678</v>
      </c>
      <c r="Z51" s="117">
        <f t="shared" si="28"/>
        <v>11978373906</v>
      </c>
      <c r="AA51" s="117">
        <f t="shared" si="28"/>
        <v>0</v>
      </c>
      <c r="AB51" s="117">
        <f t="shared" si="28"/>
        <v>0</v>
      </c>
      <c r="AC51" s="117">
        <f t="shared" si="28"/>
        <v>0</v>
      </c>
      <c r="AD51" s="117">
        <f t="shared" si="28"/>
        <v>0</v>
      </c>
      <c r="AE51" s="117">
        <f t="shared" si="28"/>
        <v>3114237000</v>
      </c>
      <c r="AF51" s="117">
        <f>AF47+AF49</f>
        <v>0</v>
      </c>
      <c r="AG51" s="117">
        <f t="shared" si="28"/>
        <v>0</v>
      </c>
      <c r="AH51" s="117">
        <f t="shared" si="28"/>
        <v>0</v>
      </c>
      <c r="AI51" s="117">
        <f t="shared" si="28"/>
        <v>0</v>
      </c>
      <c r="AJ51" s="117">
        <f t="shared" si="28"/>
        <v>0</v>
      </c>
      <c r="AK51" s="117">
        <f t="shared" si="28"/>
        <v>1891389649</v>
      </c>
      <c r="AL51" s="117"/>
      <c r="AM51" s="117"/>
      <c r="AN51" s="117"/>
      <c r="AO51" s="261">
        <f t="shared" si="26"/>
        <v>0.15790036810026425</v>
      </c>
      <c r="AP51" s="261">
        <f t="shared" ref="AP51" si="29">(L51+R51+X51+AK51)/H51</f>
        <v>0.56087492813677187</v>
      </c>
      <c r="AQ51" s="584"/>
      <c r="AR51" s="566"/>
      <c r="AS51" s="566"/>
      <c r="AT51" s="584"/>
      <c r="AU51" s="569"/>
    </row>
    <row r="52" spans="1:47" s="203" customFormat="1" ht="33.75" customHeight="1" thickBot="1" x14ac:dyDescent="0.3">
      <c r="A52" s="562"/>
      <c r="B52" s="642">
        <v>8</v>
      </c>
      <c r="C52" s="588" t="s">
        <v>192</v>
      </c>
      <c r="D52" s="603" t="s">
        <v>103</v>
      </c>
      <c r="E52" s="603">
        <v>438</v>
      </c>
      <c r="F52" s="564">
        <v>177</v>
      </c>
      <c r="G52" s="12" t="s">
        <v>8</v>
      </c>
      <c r="H52" s="98">
        <v>115</v>
      </c>
      <c r="I52" s="98">
        <v>10</v>
      </c>
      <c r="J52" s="92">
        <v>10</v>
      </c>
      <c r="K52" s="98">
        <v>10</v>
      </c>
      <c r="L52" s="98">
        <v>1</v>
      </c>
      <c r="M52" s="98">
        <v>33.6</v>
      </c>
      <c r="N52" s="92">
        <v>33.6</v>
      </c>
      <c r="O52" s="92">
        <v>33.6</v>
      </c>
      <c r="P52" s="336">
        <v>33.6</v>
      </c>
      <c r="Q52" s="92">
        <v>33.6</v>
      </c>
      <c r="R52" s="119">
        <v>27.6</v>
      </c>
      <c r="S52" s="119">
        <v>40.6</v>
      </c>
      <c r="T52" s="119">
        <v>40.6</v>
      </c>
      <c r="U52" s="338">
        <v>40.6</v>
      </c>
      <c r="V52" s="92">
        <v>40.6</v>
      </c>
      <c r="W52" s="119">
        <v>40.6</v>
      </c>
      <c r="X52" s="119">
        <v>33.6</v>
      </c>
      <c r="Y52" s="92">
        <v>85.6</v>
      </c>
      <c r="Z52" s="92">
        <v>85.6</v>
      </c>
      <c r="AA52" s="142"/>
      <c r="AB52" s="98"/>
      <c r="AC52" s="98"/>
      <c r="AD52" s="183"/>
      <c r="AE52" s="98">
        <v>115</v>
      </c>
      <c r="AF52" s="98"/>
      <c r="AG52" s="142"/>
      <c r="AH52" s="98"/>
      <c r="AI52" s="98"/>
      <c r="AJ52" s="98"/>
      <c r="AK52" s="167">
        <v>33.6</v>
      </c>
      <c r="AL52" s="142"/>
      <c r="AM52" s="92"/>
      <c r="AN52" s="92"/>
      <c r="AO52" s="261">
        <f t="shared" si="26"/>
        <v>0.39252336448598135</v>
      </c>
      <c r="AP52" s="261">
        <f>AK52/H52</f>
        <v>0.29217391304347828</v>
      </c>
      <c r="AQ52" s="639" t="s">
        <v>193</v>
      </c>
      <c r="AR52" s="564" t="s">
        <v>145</v>
      </c>
      <c r="AS52" s="564" t="s">
        <v>146</v>
      </c>
      <c r="AT52" s="582" t="s">
        <v>194</v>
      </c>
      <c r="AU52" s="567" t="s">
        <v>195</v>
      </c>
    </row>
    <row r="53" spans="1:47" s="203" customFormat="1" ht="33.75" customHeight="1" x14ac:dyDescent="0.15">
      <c r="A53" s="562"/>
      <c r="B53" s="643"/>
      <c r="C53" s="589"/>
      <c r="D53" s="604"/>
      <c r="E53" s="604"/>
      <c r="F53" s="565"/>
      <c r="G53" s="14" t="s">
        <v>9</v>
      </c>
      <c r="H53" s="100">
        <f>L53+R53+X53+Z53+AE53</f>
        <v>5198915489</v>
      </c>
      <c r="I53" s="103">
        <v>587994548.89999998</v>
      </c>
      <c r="J53" s="120">
        <v>587994548.89999998</v>
      </c>
      <c r="K53" s="103">
        <v>555967780</v>
      </c>
      <c r="L53" s="109">
        <v>387590454</v>
      </c>
      <c r="M53" s="103">
        <v>2073967000</v>
      </c>
      <c r="N53" s="103">
        <v>2073967000</v>
      </c>
      <c r="O53" s="103">
        <v>2073967000</v>
      </c>
      <c r="P53" s="103">
        <v>444967000</v>
      </c>
      <c r="Q53" s="339">
        <v>393318585</v>
      </c>
      <c r="R53" s="138">
        <v>365209035</v>
      </c>
      <c r="S53" s="138">
        <v>261351000</v>
      </c>
      <c r="T53" s="138">
        <v>261351000</v>
      </c>
      <c r="U53" s="103">
        <v>302688500</v>
      </c>
      <c r="V53" s="103">
        <v>302688500</v>
      </c>
      <c r="W53" s="103">
        <v>301032000</v>
      </c>
      <c r="X53" s="103">
        <v>301032000</v>
      </c>
      <c r="Y53" s="103">
        <v>1327835000</v>
      </c>
      <c r="Z53" s="103">
        <v>1327835000</v>
      </c>
      <c r="AA53" s="103"/>
      <c r="AB53" s="103"/>
      <c r="AC53" s="103"/>
      <c r="AD53" s="103"/>
      <c r="AE53" s="103">
        <v>2817249000</v>
      </c>
      <c r="AF53" s="103"/>
      <c r="AG53" s="103"/>
      <c r="AH53" s="103"/>
      <c r="AI53" s="103"/>
      <c r="AJ53" s="103"/>
      <c r="AK53" s="103">
        <v>70321000</v>
      </c>
      <c r="AL53" s="103"/>
      <c r="AM53" s="103"/>
      <c r="AN53" s="243"/>
      <c r="AO53" s="261">
        <f t="shared" si="26"/>
        <v>5.295914025462501E-2</v>
      </c>
      <c r="AP53" s="261">
        <f t="shared" ref="AP53" si="30">(L53+R53+X53+AK53)/H53</f>
        <v>0.21622826748742327</v>
      </c>
      <c r="AQ53" s="640"/>
      <c r="AR53" s="565"/>
      <c r="AS53" s="565"/>
      <c r="AT53" s="583"/>
      <c r="AU53" s="568"/>
    </row>
    <row r="54" spans="1:47" s="203" customFormat="1" ht="33.75" customHeight="1" thickBot="1" x14ac:dyDescent="0.3">
      <c r="A54" s="562"/>
      <c r="B54" s="643"/>
      <c r="C54" s="589"/>
      <c r="D54" s="604"/>
      <c r="E54" s="604"/>
      <c r="F54" s="565"/>
      <c r="G54" s="11" t="s">
        <v>10</v>
      </c>
      <c r="H54" s="121"/>
      <c r="I54" s="121"/>
      <c r="J54" s="205"/>
      <c r="K54" s="121"/>
      <c r="L54" s="121"/>
      <c r="M54" s="121"/>
      <c r="N54" s="121"/>
      <c r="O54" s="121"/>
      <c r="P54" s="121"/>
      <c r="Q54" s="143"/>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244"/>
      <c r="AP54" s="245"/>
      <c r="AQ54" s="640"/>
      <c r="AR54" s="565"/>
      <c r="AS54" s="565"/>
      <c r="AT54" s="583"/>
      <c r="AU54" s="568"/>
    </row>
    <row r="55" spans="1:47" s="203" customFormat="1" ht="33.75" customHeight="1" thickBot="1" x14ac:dyDescent="0.2">
      <c r="A55" s="562"/>
      <c r="B55" s="643"/>
      <c r="C55" s="589"/>
      <c r="D55" s="604"/>
      <c r="E55" s="604"/>
      <c r="F55" s="565"/>
      <c r="G55" s="14" t="s">
        <v>11</v>
      </c>
      <c r="H55" s="100">
        <f>L55+R55+X55+Z55+AE55</f>
        <v>718786012</v>
      </c>
      <c r="I55" s="209"/>
      <c r="J55" s="205"/>
      <c r="K55" s="209"/>
      <c r="L55" s="209"/>
      <c r="M55" s="211">
        <v>349492474</v>
      </c>
      <c r="N55" s="211">
        <v>349492474</v>
      </c>
      <c r="O55" s="211">
        <v>349492474</v>
      </c>
      <c r="P55" s="211">
        <v>349492474</v>
      </c>
      <c r="Q55" s="339">
        <v>349492474</v>
      </c>
      <c r="R55" s="339">
        <v>283153510</v>
      </c>
      <c r="S55" s="339">
        <v>211838202</v>
      </c>
      <c r="T55" s="339">
        <v>211838202</v>
      </c>
      <c r="U55" s="339">
        <v>211838202</v>
      </c>
      <c r="V55" s="339">
        <v>211838202</v>
      </c>
      <c r="W55" s="339">
        <v>211838202</v>
      </c>
      <c r="X55" s="339">
        <v>197217102</v>
      </c>
      <c r="Y55" s="339">
        <v>238415400</v>
      </c>
      <c r="Z55" s="339">
        <v>238415400</v>
      </c>
      <c r="AA55" s="339"/>
      <c r="AB55" s="339"/>
      <c r="AC55" s="339"/>
      <c r="AD55" s="339"/>
      <c r="AE55" s="104"/>
      <c r="AF55" s="339"/>
      <c r="AG55" s="339"/>
      <c r="AH55" s="339"/>
      <c r="AI55" s="339"/>
      <c r="AJ55" s="339"/>
      <c r="AK55" s="339">
        <v>68738322</v>
      </c>
      <c r="AL55" s="103"/>
      <c r="AM55" s="108"/>
      <c r="AN55" s="246"/>
      <c r="AO55" s="261">
        <f t="shared" ref="AO55:AO57" si="31">AK55/Z55</f>
        <v>0.28831326332107743</v>
      </c>
      <c r="AP55" s="261">
        <f t="shared" ref="AP55" si="32">(L55+R55+X55+AK55)/H55</f>
        <v>0.76393937115181365</v>
      </c>
      <c r="AQ55" s="640"/>
      <c r="AR55" s="565"/>
      <c r="AS55" s="565"/>
      <c r="AT55" s="583"/>
      <c r="AU55" s="568"/>
    </row>
    <row r="56" spans="1:47" s="203" customFormat="1" ht="33.75" customHeight="1" thickBot="1" x14ac:dyDescent="0.3">
      <c r="A56" s="562"/>
      <c r="B56" s="643"/>
      <c r="C56" s="589"/>
      <c r="D56" s="604"/>
      <c r="E56" s="604"/>
      <c r="F56" s="565"/>
      <c r="G56" s="11" t="s">
        <v>12</v>
      </c>
      <c r="H56" s="113">
        <v>115</v>
      </c>
      <c r="I56" s="109">
        <v>10</v>
      </c>
      <c r="J56" s="126">
        <v>10</v>
      </c>
      <c r="K56" s="109">
        <v>10</v>
      </c>
      <c r="L56" s="109">
        <v>1</v>
      </c>
      <c r="M56" s="109">
        <v>33.6</v>
      </c>
      <c r="N56" s="109">
        <v>33.6</v>
      </c>
      <c r="O56" s="109">
        <v>33.6</v>
      </c>
      <c r="P56" s="136">
        <v>33.6</v>
      </c>
      <c r="Q56" s="126">
        <f>Q52</f>
        <v>33.6</v>
      </c>
      <c r="R56" s="337">
        <v>27.6</v>
      </c>
      <c r="S56" s="337">
        <v>27.6</v>
      </c>
      <c r="T56" s="337">
        <v>27.6</v>
      </c>
      <c r="U56" s="337">
        <v>27.6</v>
      </c>
      <c r="V56" s="337">
        <v>27.6</v>
      </c>
      <c r="W56" s="337">
        <f>W52</f>
        <v>40.6</v>
      </c>
      <c r="X56" s="337">
        <f>X52</f>
        <v>33.6</v>
      </c>
      <c r="Y56" s="146">
        <v>85.6</v>
      </c>
      <c r="Z56" s="146">
        <v>85.6</v>
      </c>
      <c r="AA56" s="107"/>
      <c r="AB56" s="109"/>
      <c r="AC56" s="109"/>
      <c r="AD56" s="180"/>
      <c r="AE56" s="109">
        <v>115</v>
      </c>
      <c r="AF56" s="109"/>
      <c r="AG56" s="107"/>
      <c r="AH56" s="109"/>
      <c r="AI56" s="109"/>
      <c r="AJ56" s="109"/>
      <c r="AK56" s="251">
        <v>33.6</v>
      </c>
      <c r="AL56" s="107"/>
      <c r="AM56" s="146"/>
      <c r="AN56" s="146"/>
      <c r="AO56" s="261">
        <f t="shared" si="31"/>
        <v>0.39252336448598135</v>
      </c>
      <c r="AP56" s="261">
        <f>AK56/H56</f>
        <v>0.29217391304347828</v>
      </c>
      <c r="AQ56" s="640"/>
      <c r="AR56" s="565"/>
      <c r="AS56" s="565"/>
      <c r="AT56" s="583"/>
      <c r="AU56" s="568"/>
    </row>
    <row r="57" spans="1:47" s="203" customFormat="1" ht="33.75" customHeight="1" thickBot="1" x14ac:dyDescent="0.3">
      <c r="A57" s="562"/>
      <c r="B57" s="643"/>
      <c r="C57" s="590"/>
      <c r="D57" s="605"/>
      <c r="E57" s="605"/>
      <c r="F57" s="566"/>
      <c r="G57" s="15" t="s">
        <v>13</v>
      </c>
      <c r="H57" s="117">
        <f>H53+H55</f>
        <v>5917701501</v>
      </c>
      <c r="I57" s="117">
        <f t="shared" ref="I57:AK57" si="33">I53+I55</f>
        <v>587994548.89999998</v>
      </c>
      <c r="J57" s="117">
        <f t="shared" si="33"/>
        <v>587994548.89999998</v>
      </c>
      <c r="K57" s="117">
        <f t="shared" si="33"/>
        <v>555967780</v>
      </c>
      <c r="L57" s="117">
        <f t="shared" si="33"/>
        <v>387590454</v>
      </c>
      <c r="M57" s="117">
        <f t="shared" si="33"/>
        <v>2423459474</v>
      </c>
      <c r="N57" s="117">
        <f t="shared" si="33"/>
        <v>2423459474</v>
      </c>
      <c r="O57" s="117">
        <f t="shared" si="33"/>
        <v>2423459474</v>
      </c>
      <c r="P57" s="117">
        <f t="shared" si="33"/>
        <v>794459474</v>
      </c>
      <c r="Q57" s="117">
        <f t="shared" si="33"/>
        <v>742811059</v>
      </c>
      <c r="R57" s="117">
        <f t="shared" si="33"/>
        <v>648362545</v>
      </c>
      <c r="S57" s="117">
        <f t="shared" si="33"/>
        <v>473189202</v>
      </c>
      <c r="T57" s="117">
        <f t="shared" si="33"/>
        <v>473189202</v>
      </c>
      <c r="U57" s="117">
        <f t="shared" si="33"/>
        <v>514526702</v>
      </c>
      <c r="V57" s="117">
        <f t="shared" si="33"/>
        <v>514526702</v>
      </c>
      <c r="W57" s="117">
        <f t="shared" si="33"/>
        <v>512870202</v>
      </c>
      <c r="X57" s="117">
        <f t="shared" si="33"/>
        <v>498249102</v>
      </c>
      <c r="Y57" s="117">
        <f t="shared" si="33"/>
        <v>1566250400</v>
      </c>
      <c r="Z57" s="117">
        <f t="shared" si="33"/>
        <v>1566250400</v>
      </c>
      <c r="AA57" s="117">
        <f t="shared" si="33"/>
        <v>0</v>
      </c>
      <c r="AB57" s="117">
        <f t="shared" si="33"/>
        <v>0</v>
      </c>
      <c r="AC57" s="117">
        <f t="shared" si="33"/>
        <v>0</v>
      </c>
      <c r="AD57" s="117">
        <f t="shared" si="33"/>
        <v>0</v>
      </c>
      <c r="AE57" s="117">
        <f t="shared" si="33"/>
        <v>2817249000</v>
      </c>
      <c r="AF57" s="117">
        <f t="shared" si="33"/>
        <v>0</v>
      </c>
      <c r="AG57" s="117">
        <f t="shared" si="33"/>
        <v>0</v>
      </c>
      <c r="AH57" s="117">
        <f t="shared" si="33"/>
        <v>0</v>
      </c>
      <c r="AI57" s="117">
        <f t="shared" si="33"/>
        <v>0</v>
      </c>
      <c r="AJ57" s="117">
        <f t="shared" si="33"/>
        <v>0</v>
      </c>
      <c r="AK57" s="117">
        <f t="shared" si="33"/>
        <v>139059322</v>
      </c>
      <c r="AL57" s="117"/>
      <c r="AM57" s="117"/>
      <c r="AN57" s="117"/>
      <c r="AO57" s="261">
        <f t="shared" si="31"/>
        <v>8.8784859687825138E-2</v>
      </c>
      <c r="AP57" s="261">
        <f t="shared" ref="AP57" si="34">(L57+R57+X57+AK57)/H57</f>
        <v>0.28275529320247816</v>
      </c>
      <c r="AQ57" s="641"/>
      <c r="AR57" s="566"/>
      <c r="AS57" s="566"/>
      <c r="AT57" s="584"/>
      <c r="AU57" s="569"/>
    </row>
    <row r="58" spans="1:47" s="203" customFormat="1" ht="33.75" customHeight="1" thickBot="1" x14ac:dyDescent="0.3">
      <c r="A58" s="562"/>
      <c r="B58" s="588">
        <v>9</v>
      </c>
      <c r="C58" s="603" t="s">
        <v>196</v>
      </c>
      <c r="D58" s="564" t="s">
        <v>105</v>
      </c>
      <c r="E58" s="564">
        <v>439</v>
      </c>
      <c r="F58" s="564">
        <v>177</v>
      </c>
      <c r="G58" s="12" t="s">
        <v>8</v>
      </c>
      <c r="H58" s="118">
        <f>L58+R58+X58+Z58+AE58</f>
        <v>84.800000000000011</v>
      </c>
      <c r="I58" s="98">
        <v>10</v>
      </c>
      <c r="J58" s="92">
        <v>10</v>
      </c>
      <c r="K58" s="98">
        <v>10</v>
      </c>
      <c r="L58" s="92">
        <v>6.33</v>
      </c>
      <c r="M58" s="92">
        <v>45</v>
      </c>
      <c r="N58" s="336">
        <v>45</v>
      </c>
      <c r="O58" s="98">
        <v>45</v>
      </c>
      <c r="P58" s="98">
        <v>70</v>
      </c>
      <c r="Q58" s="92">
        <v>70</v>
      </c>
      <c r="R58" s="119">
        <v>11.8</v>
      </c>
      <c r="S58" s="119">
        <v>60</v>
      </c>
      <c r="T58" s="119">
        <v>44.67</v>
      </c>
      <c r="U58" s="142">
        <v>44.67</v>
      </c>
      <c r="V58" s="141">
        <v>44.67</v>
      </c>
      <c r="W58" s="119">
        <v>44.67</v>
      </c>
      <c r="X58" s="119">
        <v>3.64</v>
      </c>
      <c r="Y58" s="92">
        <v>53.03</v>
      </c>
      <c r="Z58" s="92">
        <v>53.03</v>
      </c>
      <c r="AA58" s="142"/>
      <c r="AB58" s="98"/>
      <c r="AC58" s="98"/>
      <c r="AD58" s="98"/>
      <c r="AE58" s="92">
        <v>10</v>
      </c>
      <c r="AF58" s="98"/>
      <c r="AG58" s="142"/>
      <c r="AH58" s="98"/>
      <c r="AI58" s="98"/>
      <c r="AJ58" s="98"/>
      <c r="AK58" s="119">
        <v>0</v>
      </c>
      <c r="AL58" s="119"/>
      <c r="AM58" s="92"/>
      <c r="AN58" s="92"/>
      <c r="AO58" s="261">
        <f>AK58/Z58</f>
        <v>0</v>
      </c>
      <c r="AP58" s="261">
        <f>(L58+R58+X58+AK58)/H58</f>
        <v>0.25672169811320755</v>
      </c>
      <c r="AQ58" s="582" t="s">
        <v>197</v>
      </c>
      <c r="AR58" s="564" t="s">
        <v>152</v>
      </c>
      <c r="AS58" s="564" t="s">
        <v>153</v>
      </c>
      <c r="AT58" s="564" t="s">
        <v>154</v>
      </c>
      <c r="AU58" s="567"/>
    </row>
    <row r="59" spans="1:47" s="203" customFormat="1" ht="33.75" customHeight="1" thickBot="1" x14ac:dyDescent="0.2">
      <c r="A59" s="562"/>
      <c r="B59" s="589"/>
      <c r="C59" s="604"/>
      <c r="D59" s="565"/>
      <c r="E59" s="565"/>
      <c r="F59" s="565"/>
      <c r="G59" s="14" t="s">
        <v>9</v>
      </c>
      <c r="H59" s="103">
        <f>L59+R59+X59+Z59+AE59</f>
        <v>8089690303</v>
      </c>
      <c r="I59" s="103">
        <v>1122604667</v>
      </c>
      <c r="J59" s="120">
        <v>1122604667</v>
      </c>
      <c r="K59" s="103">
        <v>1139706445</v>
      </c>
      <c r="L59" s="109">
        <v>1138082493</v>
      </c>
      <c r="M59" s="103">
        <v>1851963000</v>
      </c>
      <c r="N59" s="103">
        <v>1851963000</v>
      </c>
      <c r="O59" s="103">
        <v>1851963000</v>
      </c>
      <c r="P59" s="103">
        <v>1851963000</v>
      </c>
      <c r="Q59" s="103">
        <v>1779090740</v>
      </c>
      <c r="R59" s="138">
        <v>1764074733</v>
      </c>
      <c r="S59" s="138">
        <v>1860257000</v>
      </c>
      <c r="T59" s="138">
        <v>1860257000</v>
      </c>
      <c r="U59" s="103">
        <v>1836868000</v>
      </c>
      <c r="V59" s="103">
        <v>1831892077</v>
      </c>
      <c r="W59" s="341">
        <v>1887596077</v>
      </c>
      <c r="X59" s="341">
        <v>1886841077</v>
      </c>
      <c r="Y59" s="103">
        <v>2301446000</v>
      </c>
      <c r="Z59" s="103">
        <v>2301446000</v>
      </c>
      <c r="AA59" s="103"/>
      <c r="AB59" s="103"/>
      <c r="AC59" s="103"/>
      <c r="AD59" s="103"/>
      <c r="AE59" s="103">
        <v>999246000</v>
      </c>
      <c r="AF59" s="103"/>
      <c r="AG59" s="103"/>
      <c r="AH59" s="103"/>
      <c r="AI59" s="103"/>
      <c r="AJ59" s="140"/>
      <c r="AK59" s="103">
        <v>75910000</v>
      </c>
      <c r="AL59" s="103"/>
      <c r="AM59" s="103"/>
      <c r="AN59" s="243"/>
      <c r="AO59" s="261">
        <f t="shared" ref="AO59:AO63" si="35">AK59/Z59</f>
        <v>3.2983611173149401E-2</v>
      </c>
      <c r="AP59" s="261">
        <f t="shared" ref="AP59:AP63" si="36">(L59+R59+X59+AK59)/H59</f>
        <v>0.6013713901007911</v>
      </c>
      <c r="AQ59" s="583"/>
      <c r="AR59" s="565"/>
      <c r="AS59" s="565"/>
      <c r="AT59" s="565" t="s">
        <v>154</v>
      </c>
      <c r="AU59" s="568"/>
    </row>
    <row r="60" spans="1:47" s="203" customFormat="1" ht="33.75" customHeight="1" thickBot="1" x14ac:dyDescent="0.3">
      <c r="A60" s="562"/>
      <c r="B60" s="589"/>
      <c r="C60" s="604"/>
      <c r="D60" s="565"/>
      <c r="E60" s="565"/>
      <c r="F60" s="565"/>
      <c r="G60" s="11" t="s">
        <v>10</v>
      </c>
      <c r="H60" s="216">
        <f>L60+R60+X60+Z60</f>
        <v>115.2</v>
      </c>
      <c r="I60" s="121"/>
      <c r="J60" s="205"/>
      <c r="K60" s="121"/>
      <c r="L60" s="121"/>
      <c r="M60" s="220">
        <v>3.67</v>
      </c>
      <c r="N60" s="220">
        <v>3.67</v>
      </c>
      <c r="O60" s="220">
        <v>3.67</v>
      </c>
      <c r="P60" s="220">
        <v>3.67</v>
      </c>
      <c r="Q60" s="146">
        <v>3.67</v>
      </c>
      <c r="R60" s="108">
        <v>0</v>
      </c>
      <c r="S60" s="108">
        <v>61.9</v>
      </c>
      <c r="T60" s="147">
        <v>77.2</v>
      </c>
      <c r="U60" s="251">
        <v>77.2</v>
      </c>
      <c r="V60" s="145">
        <v>77.2</v>
      </c>
      <c r="W60" s="147">
        <v>77.2</v>
      </c>
      <c r="X60" s="147">
        <v>33.200000000000003</v>
      </c>
      <c r="Y60" s="107">
        <v>82</v>
      </c>
      <c r="Z60" s="107">
        <v>82</v>
      </c>
      <c r="AA60" s="107"/>
      <c r="AB60" s="107"/>
      <c r="AC60" s="107"/>
      <c r="AD60" s="296"/>
      <c r="AE60" s="105"/>
      <c r="AF60" s="107"/>
      <c r="AG60" s="107"/>
      <c r="AH60" s="107"/>
      <c r="AI60" s="107"/>
      <c r="AJ60" s="107"/>
      <c r="AK60" s="147">
        <v>0.34</v>
      </c>
      <c r="AL60" s="147"/>
      <c r="AM60" s="146"/>
      <c r="AN60" s="146"/>
      <c r="AO60" s="261">
        <f t="shared" si="35"/>
        <v>4.1463414634146344E-3</v>
      </c>
      <c r="AP60" s="261">
        <f t="shared" si="36"/>
        <v>0.29114583333333338</v>
      </c>
      <c r="AQ60" s="583"/>
      <c r="AR60" s="565"/>
      <c r="AS60" s="565"/>
      <c r="AT60" s="565" t="s">
        <v>154</v>
      </c>
      <c r="AU60" s="568"/>
    </row>
    <row r="61" spans="1:47" s="203" customFormat="1" ht="33.75" customHeight="1" thickBot="1" x14ac:dyDescent="0.2">
      <c r="A61" s="562"/>
      <c r="B61" s="589"/>
      <c r="C61" s="604"/>
      <c r="D61" s="565"/>
      <c r="E61" s="565"/>
      <c r="F61" s="565"/>
      <c r="G61" s="14" t="s">
        <v>11</v>
      </c>
      <c r="H61" s="102">
        <f>L61+R61+X61+Z61</f>
        <v>3507058034</v>
      </c>
      <c r="I61" s="209"/>
      <c r="J61" s="205"/>
      <c r="K61" s="209"/>
      <c r="L61" s="209"/>
      <c r="M61" s="208">
        <v>1073707081</v>
      </c>
      <c r="N61" s="208">
        <v>1073707081</v>
      </c>
      <c r="O61" s="208">
        <v>1073707081</v>
      </c>
      <c r="P61" s="208">
        <v>1073707081</v>
      </c>
      <c r="Q61" s="339">
        <v>1073707081</v>
      </c>
      <c r="R61" s="339">
        <v>1073707081</v>
      </c>
      <c r="S61" s="339">
        <v>1469796490</v>
      </c>
      <c r="T61" s="339">
        <v>1469796490</v>
      </c>
      <c r="U61" s="339">
        <v>1469796490</v>
      </c>
      <c r="V61" s="339">
        <v>1469796490</v>
      </c>
      <c r="W61" s="339">
        <v>1469796490</v>
      </c>
      <c r="X61" s="339">
        <v>1469796490</v>
      </c>
      <c r="Y61" s="339">
        <v>963554463</v>
      </c>
      <c r="Z61" s="339">
        <v>963554463</v>
      </c>
      <c r="AA61" s="339"/>
      <c r="AB61" s="339"/>
      <c r="AC61" s="339"/>
      <c r="AD61" s="339"/>
      <c r="AE61" s="343"/>
      <c r="AF61" s="339"/>
      <c r="AG61" s="339"/>
      <c r="AH61" s="339"/>
      <c r="AI61" s="339"/>
      <c r="AJ61" s="339"/>
      <c r="AK61" s="339">
        <v>413715338</v>
      </c>
      <c r="AL61" s="103"/>
      <c r="AM61" s="108"/>
      <c r="AN61" s="246"/>
      <c r="AO61" s="261">
        <f t="shared" si="35"/>
        <v>0.42936372969713493</v>
      </c>
      <c r="AP61" s="261">
        <f t="shared" si="36"/>
        <v>0.84321926821014792</v>
      </c>
      <c r="AQ61" s="583"/>
      <c r="AR61" s="565"/>
      <c r="AS61" s="565"/>
      <c r="AT61" s="565" t="s">
        <v>154</v>
      </c>
      <c r="AU61" s="568"/>
    </row>
    <row r="62" spans="1:47" s="203" customFormat="1" ht="33.75" customHeight="1" thickBot="1" x14ac:dyDescent="0.3">
      <c r="A62" s="562"/>
      <c r="B62" s="589"/>
      <c r="C62" s="604"/>
      <c r="D62" s="565"/>
      <c r="E62" s="565"/>
      <c r="F62" s="565"/>
      <c r="G62" s="11" t="s">
        <v>12</v>
      </c>
      <c r="H62" s="113">
        <f>H58+H60</f>
        <v>200</v>
      </c>
      <c r="I62" s="109">
        <v>10</v>
      </c>
      <c r="J62" s="126">
        <v>10</v>
      </c>
      <c r="K62" s="109">
        <v>10</v>
      </c>
      <c r="L62" s="126">
        <v>6.33</v>
      </c>
      <c r="M62" s="126">
        <v>48.67</v>
      </c>
      <c r="N62" s="126">
        <v>48.67</v>
      </c>
      <c r="O62" s="126">
        <v>48.67</v>
      </c>
      <c r="P62" s="126">
        <v>73.67</v>
      </c>
      <c r="Q62" s="126">
        <v>73.67</v>
      </c>
      <c r="R62" s="108">
        <v>11.8</v>
      </c>
      <c r="S62" s="108">
        <v>121.9</v>
      </c>
      <c r="T62" s="147">
        <v>121.87</v>
      </c>
      <c r="U62" s="107">
        <v>121.87</v>
      </c>
      <c r="V62" s="145">
        <v>121.87</v>
      </c>
      <c r="W62" s="342">
        <v>121.87</v>
      </c>
      <c r="X62" s="342">
        <v>36.840000000000003</v>
      </c>
      <c r="Y62" s="146">
        <v>135.03</v>
      </c>
      <c r="Z62" s="146">
        <v>135.03</v>
      </c>
      <c r="AA62" s="107"/>
      <c r="AB62" s="109"/>
      <c r="AC62" s="109"/>
      <c r="AD62" s="140"/>
      <c r="AE62" s="146">
        <v>10</v>
      </c>
      <c r="AF62" s="109"/>
      <c r="AG62" s="107"/>
      <c r="AH62" s="109"/>
      <c r="AI62" s="109"/>
      <c r="AJ62" s="109"/>
      <c r="AK62" s="147">
        <v>0.34</v>
      </c>
      <c r="AL62" s="147"/>
      <c r="AM62" s="146"/>
      <c r="AN62" s="146"/>
      <c r="AO62" s="261">
        <f t="shared" si="35"/>
        <v>2.5179589720802785E-3</v>
      </c>
      <c r="AP62" s="261">
        <f t="shared" si="36"/>
        <v>0.27655000000000007</v>
      </c>
      <c r="AQ62" s="583"/>
      <c r="AR62" s="565"/>
      <c r="AS62" s="565"/>
      <c r="AT62" s="565" t="s">
        <v>154</v>
      </c>
      <c r="AU62" s="568"/>
    </row>
    <row r="63" spans="1:47" s="203" customFormat="1" ht="33.75" customHeight="1" thickBot="1" x14ac:dyDescent="0.3">
      <c r="A63" s="562"/>
      <c r="B63" s="590"/>
      <c r="C63" s="605"/>
      <c r="D63" s="566"/>
      <c r="E63" s="566"/>
      <c r="F63" s="566"/>
      <c r="G63" s="15" t="s">
        <v>13</v>
      </c>
      <c r="H63" s="116">
        <f>H59+H61</f>
        <v>11596748337</v>
      </c>
      <c r="I63" s="117">
        <v>1122604667</v>
      </c>
      <c r="J63" s="212">
        <v>1122604667</v>
      </c>
      <c r="K63" s="117">
        <v>1139706445</v>
      </c>
      <c r="L63" s="117">
        <v>1138082493</v>
      </c>
      <c r="M63" s="117">
        <v>2925670081</v>
      </c>
      <c r="N63" s="117">
        <v>2925670081</v>
      </c>
      <c r="O63" s="117">
        <v>2925670081</v>
      </c>
      <c r="P63" s="117">
        <v>2925670081</v>
      </c>
      <c r="Q63" s="117">
        <v>2852797821</v>
      </c>
      <c r="R63" s="117">
        <v>2837781814</v>
      </c>
      <c r="S63" s="340">
        <v>3330053490</v>
      </c>
      <c r="T63" s="117">
        <v>3330053490</v>
      </c>
      <c r="U63" s="117">
        <v>3306664490</v>
      </c>
      <c r="V63" s="117">
        <v>3301688567</v>
      </c>
      <c r="W63" s="117">
        <v>3357392567</v>
      </c>
      <c r="X63" s="117">
        <v>3356637567</v>
      </c>
      <c r="Y63" s="117">
        <v>3265000463</v>
      </c>
      <c r="Z63" s="117">
        <v>3265000463</v>
      </c>
      <c r="AA63" s="139"/>
      <c r="AB63" s="117"/>
      <c r="AC63" s="117"/>
      <c r="AD63" s="117"/>
      <c r="AE63" s="117">
        <v>999246000</v>
      </c>
      <c r="AF63" s="117"/>
      <c r="AG63" s="139"/>
      <c r="AH63" s="117"/>
      <c r="AI63" s="117"/>
      <c r="AJ63" s="117"/>
      <c r="AK63" s="117">
        <v>793363764</v>
      </c>
      <c r="AL63" s="117"/>
      <c r="AM63" s="117"/>
      <c r="AN63" s="117"/>
      <c r="AO63" s="261">
        <f t="shared" si="35"/>
        <v>0.24299039862035082</v>
      </c>
      <c r="AP63" s="261">
        <f t="shared" si="36"/>
        <v>0.70070207629444048</v>
      </c>
      <c r="AQ63" s="584"/>
      <c r="AR63" s="566"/>
      <c r="AS63" s="566"/>
      <c r="AT63" s="566" t="s">
        <v>154</v>
      </c>
      <c r="AU63" s="569"/>
    </row>
    <row r="64" spans="1:47" s="203" customFormat="1" ht="33.75" customHeight="1" thickBot="1" x14ac:dyDescent="0.3">
      <c r="A64" s="562"/>
      <c r="B64" s="588">
        <v>10</v>
      </c>
      <c r="C64" s="603" t="s">
        <v>198</v>
      </c>
      <c r="D64" s="564" t="s">
        <v>105</v>
      </c>
      <c r="E64" s="564">
        <v>435</v>
      </c>
      <c r="F64" s="564">
        <v>177</v>
      </c>
      <c r="G64" s="12" t="s">
        <v>8</v>
      </c>
      <c r="H64" s="344">
        <f>L64+R64+X64+Z64+AE64</f>
        <v>0.53200000000000003</v>
      </c>
      <c r="I64" s="148">
        <v>5</v>
      </c>
      <c r="J64" s="92">
        <v>5</v>
      </c>
      <c r="K64" s="347">
        <v>0.05</v>
      </c>
      <c r="L64" s="347">
        <v>3.1E-2</v>
      </c>
      <c r="M64" s="347">
        <v>0.2</v>
      </c>
      <c r="N64" s="347">
        <v>0.2</v>
      </c>
      <c r="O64" s="149">
        <v>0.2</v>
      </c>
      <c r="P64" s="149">
        <v>0.2</v>
      </c>
      <c r="Q64" s="264">
        <v>0.2</v>
      </c>
      <c r="R64" s="151">
        <v>0.13700000000000001</v>
      </c>
      <c r="S64" s="151">
        <v>0.35</v>
      </c>
      <c r="T64" s="151">
        <v>0.25850000000000001</v>
      </c>
      <c r="U64" s="151">
        <v>0.25850000000000001</v>
      </c>
      <c r="V64" s="218">
        <v>0.25850000000000001</v>
      </c>
      <c r="W64" s="264">
        <v>0.25850000000000001</v>
      </c>
      <c r="X64" s="264">
        <v>0</v>
      </c>
      <c r="Y64" s="264">
        <v>0.35</v>
      </c>
      <c r="Z64" s="264">
        <v>0.35</v>
      </c>
      <c r="AA64" s="264"/>
      <c r="AB64" s="264"/>
      <c r="AC64" s="264"/>
      <c r="AD64" s="264"/>
      <c r="AE64" s="264">
        <v>1.4E-2</v>
      </c>
      <c r="AF64" s="149"/>
      <c r="AG64" s="142"/>
      <c r="AH64" s="149"/>
      <c r="AI64" s="149"/>
      <c r="AJ64" s="149"/>
      <c r="AK64" s="150">
        <v>0</v>
      </c>
      <c r="AL64" s="150"/>
      <c r="AM64" s="264"/>
      <c r="AN64" s="151"/>
      <c r="AO64" s="261">
        <f>AK64/Z64</f>
        <v>0</v>
      </c>
      <c r="AP64" s="261">
        <f>(L64+R64+X64+AK64)/H64</f>
        <v>0.31578947368421051</v>
      </c>
      <c r="AQ64" s="582" t="s">
        <v>199</v>
      </c>
      <c r="AR64" s="564" t="s">
        <v>120</v>
      </c>
      <c r="AS64" s="564" t="s">
        <v>104</v>
      </c>
      <c r="AT64" s="582" t="s">
        <v>158</v>
      </c>
      <c r="AU64" s="567" t="s">
        <v>200</v>
      </c>
    </row>
    <row r="65" spans="1:47" s="203" customFormat="1" ht="33.75" customHeight="1" thickBot="1" x14ac:dyDescent="0.2">
      <c r="A65" s="562"/>
      <c r="B65" s="589"/>
      <c r="C65" s="604"/>
      <c r="D65" s="565"/>
      <c r="E65" s="565"/>
      <c r="F65" s="565"/>
      <c r="G65" s="14" t="s">
        <v>9</v>
      </c>
      <c r="H65" s="103">
        <f>L65+R65+X65+Z65+AE65</f>
        <v>5232162713</v>
      </c>
      <c r="I65" s="103">
        <v>454522393</v>
      </c>
      <c r="J65" s="120">
        <v>454522393</v>
      </c>
      <c r="K65" s="103">
        <v>277869386</v>
      </c>
      <c r="L65" s="109">
        <v>277154416</v>
      </c>
      <c r="M65" s="103">
        <v>1233357000</v>
      </c>
      <c r="N65" s="103">
        <v>1233357000</v>
      </c>
      <c r="O65" s="103">
        <v>1233357000</v>
      </c>
      <c r="P65" s="103">
        <v>1226007000</v>
      </c>
      <c r="Q65" s="103">
        <v>970783000</v>
      </c>
      <c r="R65" s="138">
        <v>935053537</v>
      </c>
      <c r="S65" s="138">
        <v>1553036000</v>
      </c>
      <c r="T65" s="138">
        <v>1553036000</v>
      </c>
      <c r="U65" s="103">
        <v>1621761458</v>
      </c>
      <c r="V65" s="103">
        <v>1621761458</v>
      </c>
      <c r="W65" s="103">
        <v>1503657458</v>
      </c>
      <c r="X65" s="103">
        <v>1487006760</v>
      </c>
      <c r="Y65" s="103">
        <v>1913202000</v>
      </c>
      <c r="Z65" s="103">
        <v>1913202000</v>
      </c>
      <c r="AA65" s="103"/>
      <c r="AB65" s="103"/>
      <c r="AC65" s="103"/>
      <c r="AD65" s="103"/>
      <c r="AE65" s="103">
        <v>619746000</v>
      </c>
      <c r="AF65" s="103"/>
      <c r="AG65" s="103"/>
      <c r="AH65" s="103"/>
      <c r="AI65" s="103"/>
      <c r="AJ65" s="103"/>
      <c r="AK65" s="103">
        <v>95696584</v>
      </c>
      <c r="AL65" s="103"/>
      <c r="AM65" s="103"/>
      <c r="AN65" s="243"/>
      <c r="AO65" s="261">
        <f t="shared" ref="AO65:AO71" si="37">AK65/Z65</f>
        <v>5.0019069601641646E-2</v>
      </c>
      <c r="AP65" s="261">
        <f t="shared" ref="AP65:AP69" si="38">(L65+R65+X65+AK65)/H65</f>
        <v>0.5341789715475922</v>
      </c>
      <c r="AQ65" s="583"/>
      <c r="AR65" s="565"/>
      <c r="AS65" s="565"/>
      <c r="AT65" s="583"/>
      <c r="AU65" s="568"/>
    </row>
    <row r="66" spans="1:47" s="203" customFormat="1" ht="33.75" customHeight="1" thickBot="1" x14ac:dyDescent="0.3">
      <c r="A66" s="562"/>
      <c r="B66" s="589"/>
      <c r="C66" s="604"/>
      <c r="D66" s="565"/>
      <c r="E66" s="565"/>
      <c r="F66" s="565"/>
      <c r="G66" s="11" t="s">
        <v>10</v>
      </c>
      <c r="H66" s="345">
        <f>L66+R66+X66+Z66</f>
        <v>0.46800000000000003</v>
      </c>
      <c r="I66" s="121"/>
      <c r="J66" s="205"/>
      <c r="K66" s="121"/>
      <c r="L66" s="121"/>
      <c r="M66" s="217">
        <v>1.9E-2</v>
      </c>
      <c r="N66" s="152">
        <v>1.9E-2</v>
      </c>
      <c r="O66" s="217">
        <v>1.9</v>
      </c>
      <c r="P66" s="219">
        <v>1.9E-2</v>
      </c>
      <c r="Q66" s="264">
        <v>1.9E-2</v>
      </c>
      <c r="R66" s="264">
        <v>9.4999999999999998E-3</v>
      </c>
      <c r="S66" s="264">
        <v>7.4999999999999997E-2</v>
      </c>
      <c r="T66" s="264">
        <v>0.2</v>
      </c>
      <c r="U66" s="264">
        <v>0.2</v>
      </c>
      <c r="V66" s="264">
        <v>0.2</v>
      </c>
      <c r="W66" s="264">
        <v>0.2</v>
      </c>
      <c r="X66" s="264">
        <v>0.2</v>
      </c>
      <c r="Y66" s="264">
        <v>0.25850000000000001</v>
      </c>
      <c r="Z66" s="264">
        <v>0.25850000000000001</v>
      </c>
      <c r="AA66" s="178"/>
      <c r="AB66" s="178"/>
      <c r="AC66" s="178"/>
      <c r="AD66" s="184"/>
      <c r="AE66" s="349"/>
      <c r="AF66" s="178"/>
      <c r="AG66" s="178"/>
      <c r="AH66" s="178"/>
      <c r="AI66" s="178"/>
      <c r="AJ66" s="178"/>
      <c r="AK66" s="153">
        <v>0</v>
      </c>
      <c r="AL66" s="153"/>
      <c r="AM66" s="153"/>
      <c r="AN66" s="156"/>
      <c r="AO66" s="261">
        <f t="shared" si="37"/>
        <v>0</v>
      </c>
      <c r="AP66" s="261">
        <f t="shared" si="38"/>
        <v>0.44764957264957267</v>
      </c>
      <c r="AQ66" s="583"/>
      <c r="AR66" s="565"/>
      <c r="AS66" s="565"/>
      <c r="AT66" s="583"/>
      <c r="AU66" s="568"/>
    </row>
    <row r="67" spans="1:47" s="203" customFormat="1" ht="33.75" customHeight="1" thickBot="1" x14ac:dyDescent="0.2">
      <c r="A67" s="562"/>
      <c r="B67" s="589"/>
      <c r="C67" s="604"/>
      <c r="D67" s="565"/>
      <c r="E67" s="565"/>
      <c r="F67" s="565"/>
      <c r="G67" s="14" t="s">
        <v>11</v>
      </c>
      <c r="H67" s="102">
        <f>L67+R67+X67+Z67</f>
        <v>1906119382.0110195</v>
      </c>
      <c r="I67" s="209"/>
      <c r="J67" s="205"/>
      <c r="K67" s="209"/>
      <c r="L67" s="209"/>
      <c r="M67" s="211">
        <v>211924274</v>
      </c>
      <c r="N67" s="211">
        <v>211924274</v>
      </c>
      <c r="O67" s="211">
        <v>211924274</v>
      </c>
      <c r="P67" s="211">
        <v>211924274</v>
      </c>
      <c r="Q67" s="339">
        <v>211216300</v>
      </c>
      <c r="R67" s="339">
        <v>184434737</v>
      </c>
      <c r="S67" s="339">
        <v>485081534</v>
      </c>
      <c r="T67" s="339">
        <v>493661534</v>
      </c>
      <c r="U67" s="339">
        <v>493661534</v>
      </c>
      <c r="V67" s="339">
        <v>493661534</v>
      </c>
      <c r="W67" s="339">
        <v>485367534</v>
      </c>
      <c r="X67" s="339">
        <v>402532054</v>
      </c>
      <c r="Y67" s="339">
        <v>1319152591</v>
      </c>
      <c r="Z67" s="339">
        <v>1319152591.0110195</v>
      </c>
      <c r="AA67" s="295"/>
      <c r="AB67" s="295"/>
      <c r="AC67" s="295"/>
      <c r="AD67" s="295"/>
      <c r="AE67" s="343"/>
      <c r="AF67" s="339"/>
      <c r="AG67" s="339"/>
      <c r="AH67" s="339"/>
      <c r="AI67" s="339"/>
      <c r="AJ67" s="339"/>
      <c r="AK67" s="339">
        <v>322858758</v>
      </c>
      <c r="AL67" s="103"/>
      <c r="AM67" s="108"/>
      <c r="AN67" s="246"/>
      <c r="AO67" s="261">
        <f t="shared" si="37"/>
        <v>0.24474709006374762</v>
      </c>
      <c r="AP67" s="261">
        <f t="shared" si="38"/>
        <v>0.47731824018289121</v>
      </c>
      <c r="AQ67" s="583"/>
      <c r="AR67" s="565"/>
      <c r="AS67" s="565"/>
      <c r="AT67" s="583"/>
      <c r="AU67" s="568"/>
    </row>
    <row r="68" spans="1:47" s="203" customFormat="1" ht="33.75" customHeight="1" thickBot="1" x14ac:dyDescent="0.3">
      <c r="A68" s="562"/>
      <c r="B68" s="589"/>
      <c r="C68" s="604"/>
      <c r="D68" s="565"/>
      <c r="E68" s="565"/>
      <c r="F68" s="565"/>
      <c r="G68" s="11" t="s">
        <v>12</v>
      </c>
      <c r="H68" s="346">
        <f>H64+H66</f>
        <v>1</v>
      </c>
      <c r="I68" s="252">
        <v>0.05</v>
      </c>
      <c r="J68" s="126">
        <v>5</v>
      </c>
      <c r="K68" s="348">
        <v>0.05</v>
      </c>
      <c r="L68" s="348">
        <v>3.1E-2</v>
      </c>
      <c r="M68" s="154">
        <v>0.219</v>
      </c>
      <c r="N68" s="152">
        <v>0.219</v>
      </c>
      <c r="O68" s="128">
        <v>21.9</v>
      </c>
      <c r="P68" s="152">
        <v>0.219</v>
      </c>
      <c r="Q68" s="264">
        <v>0.219</v>
      </c>
      <c r="R68" s="264">
        <v>0.14650000000000002</v>
      </c>
      <c r="S68" s="264">
        <v>0.42499999999999999</v>
      </c>
      <c r="T68" s="264">
        <v>0.45850000000000002</v>
      </c>
      <c r="U68" s="264">
        <v>0.45850000000000002</v>
      </c>
      <c r="V68" s="264">
        <v>0.45850000000000002</v>
      </c>
      <c r="W68" s="264">
        <v>0.45850000000000002</v>
      </c>
      <c r="X68" s="264">
        <v>0.2</v>
      </c>
      <c r="Y68" s="264">
        <f>Y64+Y66</f>
        <v>0.60850000000000004</v>
      </c>
      <c r="Z68" s="264">
        <f>Z64+Z66</f>
        <v>0.60850000000000004</v>
      </c>
      <c r="AA68" s="178"/>
      <c r="AB68" s="185"/>
      <c r="AC68" s="185"/>
      <c r="AD68" s="186"/>
      <c r="AE68" s="179">
        <v>3.2000000000000001E-2</v>
      </c>
      <c r="AF68" s="155"/>
      <c r="AG68" s="107"/>
      <c r="AH68" s="109"/>
      <c r="AI68" s="109"/>
      <c r="AJ68" s="109"/>
      <c r="AK68" s="153">
        <v>0</v>
      </c>
      <c r="AL68" s="153"/>
      <c r="AM68" s="156"/>
      <c r="AN68" s="156"/>
      <c r="AO68" s="261">
        <f t="shared" si="37"/>
        <v>0</v>
      </c>
      <c r="AP68" s="261">
        <f t="shared" si="38"/>
        <v>0.37750000000000006</v>
      </c>
      <c r="AQ68" s="583"/>
      <c r="AR68" s="565"/>
      <c r="AS68" s="565"/>
      <c r="AT68" s="583"/>
      <c r="AU68" s="568"/>
    </row>
    <row r="69" spans="1:47" s="203" customFormat="1" ht="33.75" customHeight="1" thickBot="1" x14ac:dyDescent="0.3">
      <c r="A69" s="562"/>
      <c r="B69" s="590"/>
      <c r="C69" s="605"/>
      <c r="D69" s="566"/>
      <c r="E69" s="566"/>
      <c r="F69" s="566"/>
      <c r="G69" s="15" t="s">
        <v>13</v>
      </c>
      <c r="H69" s="116">
        <f>H65+H67</f>
        <v>7138282095.0110197</v>
      </c>
      <c r="I69" s="116">
        <f t="shared" ref="I69:AK69" si="39">I65+I67</f>
        <v>454522393</v>
      </c>
      <c r="J69" s="116">
        <f t="shared" si="39"/>
        <v>454522393</v>
      </c>
      <c r="K69" s="116">
        <f t="shared" si="39"/>
        <v>277869386</v>
      </c>
      <c r="L69" s="116">
        <f t="shared" si="39"/>
        <v>277154416</v>
      </c>
      <c r="M69" s="116">
        <f t="shared" si="39"/>
        <v>1445281274</v>
      </c>
      <c r="N69" s="116">
        <f t="shared" si="39"/>
        <v>1445281274</v>
      </c>
      <c r="O69" s="116">
        <f t="shared" si="39"/>
        <v>1445281274</v>
      </c>
      <c r="P69" s="116">
        <f t="shared" si="39"/>
        <v>1437931274</v>
      </c>
      <c r="Q69" s="116">
        <f t="shared" si="39"/>
        <v>1181999300</v>
      </c>
      <c r="R69" s="116">
        <f t="shared" si="39"/>
        <v>1119488274</v>
      </c>
      <c r="S69" s="116">
        <f t="shared" si="39"/>
        <v>2038117534</v>
      </c>
      <c r="T69" s="116">
        <f t="shared" si="39"/>
        <v>2046697534</v>
      </c>
      <c r="U69" s="116">
        <f t="shared" si="39"/>
        <v>2115422992</v>
      </c>
      <c r="V69" s="116">
        <f t="shared" si="39"/>
        <v>2115422992</v>
      </c>
      <c r="W69" s="116">
        <f t="shared" si="39"/>
        <v>1989024992</v>
      </c>
      <c r="X69" s="116">
        <f t="shared" si="39"/>
        <v>1889538814</v>
      </c>
      <c r="Y69" s="116">
        <f t="shared" si="39"/>
        <v>3232354591</v>
      </c>
      <c r="Z69" s="116">
        <f t="shared" si="39"/>
        <v>3232354591.0110197</v>
      </c>
      <c r="AA69" s="116">
        <f t="shared" si="39"/>
        <v>0</v>
      </c>
      <c r="AB69" s="116">
        <f t="shared" si="39"/>
        <v>0</v>
      </c>
      <c r="AC69" s="116">
        <f t="shared" si="39"/>
        <v>0</v>
      </c>
      <c r="AD69" s="116">
        <f t="shared" si="39"/>
        <v>0</v>
      </c>
      <c r="AE69" s="116">
        <f t="shared" si="39"/>
        <v>619746000</v>
      </c>
      <c r="AF69" s="116">
        <f t="shared" si="39"/>
        <v>0</v>
      </c>
      <c r="AG69" s="116">
        <f t="shared" si="39"/>
        <v>0</v>
      </c>
      <c r="AH69" s="116">
        <f t="shared" si="39"/>
        <v>0</v>
      </c>
      <c r="AI69" s="116">
        <f t="shared" si="39"/>
        <v>0</v>
      </c>
      <c r="AJ69" s="116">
        <f t="shared" si="39"/>
        <v>0</v>
      </c>
      <c r="AK69" s="116">
        <f t="shared" si="39"/>
        <v>418555342</v>
      </c>
      <c r="AL69" s="117"/>
      <c r="AM69" s="117"/>
      <c r="AN69" s="117"/>
      <c r="AO69" s="261">
        <f t="shared" si="37"/>
        <v>0.12948930267860365</v>
      </c>
      <c r="AP69" s="261">
        <f t="shared" si="38"/>
        <v>0.51899557858455314</v>
      </c>
      <c r="AQ69" s="584"/>
      <c r="AR69" s="566"/>
      <c r="AS69" s="566"/>
      <c r="AT69" s="584"/>
      <c r="AU69" s="569"/>
    </row>
    <row r="70" spans="1:47" s="203" customFormat="1" ht="33.75" customHeight="1" thickBot="1" x14ac:dyDescent="0.3">
      <c r="A70" s="562"/>
      <c r="B70" s="588">
        <v>11</v>
      </c>
      <c r="C70" s="591" t="s">
        <v>201</v>
      </c>
      <c r="D70" s="564" t="s">
        <v>103</v>
      </c>
      <c r="E70" s="564">
        <v>435</v>
      </c>
      <c r="F70" s="564">
        <v>177</v>
      </c>
      <c r="G70" s="12" t="s">
        <v>8</v>
      </c>
      <c r="H70" s="100">
        <v>4</v>
      </c>
      <c r="I70" s="118">
        <v>0.5</v>
      </c>
      <c r="J70" s="118">
        <v>0.5</v>
      </c>
      <c r="K70" s="336">
        <v>0.5</v>
      </c>
      <c r="L70" s="336">
        <v>0.5</v>
      </c>
      <c r="M70" s="336">
        <v>1</v>
      </c>
      <c r="N70" s="336">
        <v>1</v>
      </c>
      <c r="O70" s="98">
        <v>1</v>
      </c>
      <c r="P70" s="98">
        <v>1</v>
      </c>
      <c r="Q70" s="92">
        <v>1</v>
      </c>
      <c r="R70" s="119">
        <v>0.9</v>
      </c>
      <c r="S70" s="119">
        <v>2</v>
      </c>
      <c r="T70" s="119">
        <v>2</v>
      </c>
      <c r="U70" s="119">
        <v>1.9</v>
      </c>
      <c r="V70" s="119">
        <v>1.9</v>
      </c>
      <c r="W70" s="119">
        <v>1.9</v>
      </c>
      <c r="X70" s="119">
        <v>1.9</v>
      </c>
      <c r="Y70" s="119">
        <v>3.9</v>
      </c>
      <c r="Z70" s="119">
        <v>3.9</v>
      </c>
      <c r="AA70" s="119">
        <v>3.9</v>
      </c>
      <c r="AB70" s="119">
        <v>3.9</v>
      </c>
      <c r="AC70" s="119"/>
      <c r="AD70" s="119"/>
      <c r="AE70" s="119">
        <v>4</v>
      </c>
      <c r="AF70" s="119">
        <v>4</v>
      </c>
      <c r="AG70" s="119">
        <v>4</v>
      </c>
      <c r="AH70" s="119">
        <v>4</v>
      </c>
      <c r="AI70" s="119">
        <v>4</v>
      </c>
      <c r="AJ70" s="119">
        <v>2</v>
      </c>
      <c r="AK70" s="119">
        <v>1.98</v>
      </c>
      <c r="AL70" s="119"/>
      <c r="AM70" s="92"/>
      <c r="AN70" s="92"/>
      <c r="AO70" s="261">
        <f t="shared" si="37"/>
        <v>0.50769230769230766</v>
      </c>
      <c r="AP70" s="261">
        <f>AK70/H70</f>
        <v>0.495</v>
      </c>
      <c r="AQ70" s="582" t="s">
        <v>329</v>
      </c>
      <c r="AR70" s="564" t="s">
        <v>120</v>
      </c>
      <c r="AS70" s="564" t="s">
        <v>104</v>
      </c>
      <c r="AT70" s="582" t="s">
        <v>314</v>
      </c>
      <c r="AU70" s="567" t="s">
        <v>315</v>
      </c>
    </row>
    <row r="71" spans="1:47" s="203" customFormat="1" ht="33.75" customHeight="1" x14ac:dyDescent="0.15">
      <c r="A71" s="562"/>
      <c r="B71" s="589"/>
      <c r="C71" s="592"/>
      <c r="D71" s="565"/>
      <c r="E71" s="565"/>
      <c r="F71" s="565"/>
      <c r="G71" s="14" t="s">
        <v>9</v>
      </c>
      <c r="H71" s="100">
        <f>L71+R71+X71+Z71+AE71</f>
        <v>2558500172</v>
      </c>
      <c r="I71" s="103">
        <v>291706430</v>
      </c>
      <c r="J71" s="120">
        <v>291706430</v>
      </c>
      <c r="K71" s="103">
        <v>315702212</v>
      </c>
      <c r="L71" s="109">
        <v>303116375</v>
      </c>
      <c r="M71" s="103">
        <v>836704000</v>
      </c>
      <c r="N71" s="103">
        <v>836704000</v>
      </c>
      <c r="O71" s="103">
        <v>836704000</v>
      </c>
      <c r="P71" s="103">
        <v>837269000</v>
      </c>
      <c r="Q71" s="103">
        <v>582337150</v>
      </c>
      <c r="R71" s="138">
        <v>319593507</v>
      </c>
      <c r="S71" s="138">
        <v>330729000</v>
      </c>
      <c r="T71" s="138">
        <v>330729000</v>
      </c>
      <c r="U71" s="103">
        <v>472360000</v>
      </c>
      <c r="V71" s="103">
        <v>472360000</v>
      </c>
      <c r="W71" s="103">
        <v>454578000</v>
      </c>
      <c r="X71" s="103">
        <v>454557290</v>
      </c>
      <c r="Y71" s="103">
        <v>889196000</v>
      </c>
      <c r="Z71" s="103">
        <v>889196000</v>
      </c>
      <c r="AA71" s="103"/>
      <c r="AB71" s="103"/>
      <c r="AC71" s="103"/>
      <c r="AD71" s="103"/>
      <c r="AE71" s="103">
        <v>592037000</v>
      </c>
      <c r="AF71" s="103"/>
      <c r="AG71" s="103"/>
      <c r="AH71" s="103"/>
      <c r="AI71" s="103"/>
      <c r="AJ71" s="103"/>
      <c r="AK71" s="103">
        <v>0</v>
      </c>
      <c r="AL71" s="103"/>
      <c r="AM71" s="103"/>
      <c r="AN71" s="243"/>
      <c r="AO71" s="261">
        <f t="shared" si="37"/>
        <v>0</v>
      </c>
      <c r="AP71" s="261">
        <f t="shared" ref="AP71" si="40">(L71+R71+X71+AK71)/H71</f>
        <v>0.42105417220194741</v>
      </c>
      <c r="AQ71" s="583"/>
      <c r="AR71" s="565"/>
      <c r="AS71" s="565"/>
      <c r="AT71" s="583"/>
      <c r="AU71" s="568"/>
    </row>
    <row r="72" spans="1:47" s="203" customFormat="1" ht="33.75" customHeight="1" thickBot="1" x14ac:dyDescent="0.3">
      <c r="A72" s="562"/>
      <c r="B72" s="589"/>
      <c r="C72" s="592"/>
      <c r="D72" s="565"/>
      <c r="E72" s="565"/>
      <c r="F72" s="565"/>
      <c r="G72" s="11" t="s">
        <v>10</v>
      </c>
      <c r="H72" s="121"/>
      <c r="I72" s="121"/>
      <c r="J72" s="205"/>
      <c r="K72" s="121"/>
      <c r="L72" s="121"/>
      <c r="M72" s="121"/>
      <c r="N72" s="121"/>
      <c r="O72" s="121"/>
      <c r="P72" s="121"/>
      <c r="Q72" s="121"/>
      <c r="R72" s="121"/>
      <c r="S72" s="121"/>
      <c r="T72" s="121"/>
      <c r="U72" s="121"/>
      <c r="V72" s="105"/>
      <c r="W72" s="105"/>
      <c r="X72" s="105"/>
      <c r="Y72" s="105"/>
      <c r="Z72" s="105"/>
      <c r="AA72" s="105"/>
      <c r="AB72" s="105"/>
      <c r="AC72" s="105"/>
      <c r="AD72" s="105"/>
      <c r="AE72" s="105"/>
      <c r="AF72" s="107"/>
      <c r="AG72" s="107"/>
      <c r="AH72" s="101"/>
      <c r="AI72" s="101"/>
      <c r="AJ72" s="101"/>
      <c r="AK72" s="105"/>
      <c r="AL72" s="105"/>
      <c r="AM72" s="104"/>
      <c r="AN72" s="104"/>
      <c r="AO72" s="241"/>
      <c r="AP72" s="242"/>
      <c r="AQ72" s="583"/>
      <c r="AR72" s="565"/>
      <c r="AS72" s="565"/>
      <c r="AT72" s="583"/>
      <c r="AU72" s="568"/>
    </row>
    <row r="73" spans="1:47" s="203" customFormat="1" ht="33.75" customHeight="1" thickBot="1" x14ac:dyDescent="0.2">
      <c r="A73" s="562"/>
      <c r="B73" s="589"/>
      <c r="C73" s="592"/>
      <c r="D73" s="565"/>
      <c r="E73" s="565"/>
      <c r="F73" s="565"/>
      <c r="G73" s="14" t="s">
        <v>11</v>
      </c>
      <c r="H73" s="100">
        <f>L73+R73+X73+Z73+AE73</f>
        <v>603712091.01101947</v>
      </c>
      <c r="I73" s="209"/>
      <c r="J73" s="205"/>
      <c r="K73" s="209"/>
      <c r="L73" s="209"/>
      <c r="M73" s="211">
        <v>212646884</v>
      </c>
      <c r="N73" s="211">
        <v>212646884</v>
      </c>
      <c r="O73" s="211">
        <v>212646884</v>
      </c>
      <c r="P73" s="211">
        <v>212646882</v>
      </c>
      <c r="Q73" s="339">
        <v>212646882</v>
      </c>
      <c r="R73" s="339">
        <v>212646882</v>
      </c>
      <c r="S73" s="339">
        <v>103935187</v>
      </c>
      <c r="T73" s="339">
        <v>103935187</v>
      </c>
      <c r="U73" s="339">
        <v>103935187</v>
      </c>
      <c r="V73" s="339">
        <v>103925487</v>
      </c>
      <c r="W73" s="339">
        <v>103925487</v>
      </c>
      <c r="X73" s="339">
        <v>97794254</v>
      </c>
      <c r="Y73" s="339">
        <v>293270955</v>
      </c>
      <c r="Z73" s="339">
        <v>293270955.01101953</v>
      </c>
      <c r="AA73" s="339"/>
      <c r="AB73" s="339"/>
      <c r="AC73" s="339"/>
      <c r="AD73" s="339"/>
      <c r="AE73" s="339"/>
      <c r="AF73" s="339"/>
      <c r="AG73" s="339"/>
      <c r="AH73" s="339"/>
      <c r="AI73" s="339"/>
      <c r="AJ73" s="339"/>
      <c r="AK73" s="339">
        <v>67825832</v>
      </c>
      <c r="AL73" s="103"/>
      <c r="AM73" s="108"/>
      <c r="AN73" s="246"/>
      <c r="AO73" s="261">
        <f t="shared" ref="AO73:AO75" si="41">AK73/Z73</f>
        <v>0.23127360838529501</v>
      </c>
      <c r="AP73" s="261">
        <f t="shared" ref="AP73" si="42">(L73+R73+X73+AK73)/H73</f>
        <v>0.62656848128803755</v>
      </c>
      <c r="AQ73" s="583"/>
      <c r="AR73" s="565"/>
      <c r="AS73" s="565"/>
      <c r="AT73" s="583"/>
      <c r="AU73" s="568"/>
    </row>
    <row r="74" spans="1:47" s="203" customFormat="1" ht="33.75" customHeight="1" thickBot="1" x14ac:dyDescent="0.3">
      <c r="A74" s="562"/>
      <c r="B74" s="589"/>
      <c r="C74" s="592"/>
      <c r="D74" s="565"/>
      <c r="E74" s="565"/>
      <c r="F74" s="565"/>
      <c r="G74" s="11" t="s">
        <v>12</v>
      </c>
      <c r="H74" s="113">
        <v>800</v>
      </c>
      <c r="I74" s="126">
        <v>0.5</v>
      </c>
      <c r="J74" s="126">
        <v>0.5</v>
      </c>
      <c r="K74" s="136">
        <v>0.5</v>
      </c>
      <c r="L74" s="136">
        <v>0.5</v>
      </c>
      <c r="M74" s="113">
        <v>1</v>
      </c>
      <c r="N74" s="113">
        <v>1</v>
      </c>
      <c r="O74" s="113">
        <v>1</v>
      </c>
      <c r="P74" s="113">
        <v>1</v>
      </c>
      <c r="Q74" s="146">
        <v>1</v>
      </c>
      <c r="R74" s="147">
        <v>0.9</v>
      </c>
      <c r="S74" s="147">
        <v>2</v>
      </c>
      <c r="T74" s="147">
        <v>2</v>
      </c>
      <c r="U74" s="147">
        <v>1.9</v>
      </c>
      <c r="V74" s="126">
        <v>1.9</v>
      </c>
      <c r="W74" s="126">
        <v>1.9</v>
      </c>
      <c r="X74" s="126">
        <v>1.9</v>
      </c>
      <c r="Y74" s="126">
        <v>3.9</v>
      </c>
      <c r="Z74" s="126">
        <v>3.9</v>
      </c>
      <c r="AA74" s="107"/>
      <c r="AB74" s="109"/>
      <c r="AC74" s="250"/>
      <c r="AD74" s="147"/>
      <c r="AE74" s="126">
        <v>4</v>
      </c>
      <c r="AF74" s="109"/>
      <c r="AG74" s="107"/>
      <c r="AH74" s="109"/>
      <c r="AI74" s="109"/>
      <c r="AJ74" s="109"/>
      <c r="AK74" s="147">
        <f>AK70</f>
        <v>1.98</v>
      </c>
      <c r="AL74" s="147"/>
      <c r="AM74" s="126"/>
      <c r="AN74" s="126"/>
      <c r="AO74" s="261">
        <f t="shared" si="41"/>
        <v>0.50769230769230766</v>
      </c>
      <c r="AP74" s="261">
        <f>AK74/H74</f>
        <v>2.4749999999999998E-3</v>
      </c>
      <c r="AQ74" s="583"/>
      <c r="AR74" s="565"/>
      <c r="AS74" s="565"/>
      <c r="AT74" s="583"/>
      <c r="AU74" s="568"/>
    </row>
    <row r="75" spans="1:47" s="203" customFormat="1" ht="33.75" customHeight="1" thickBot="1" x14ac:dyDescent="0.3">
      <c r="A75" s="563"/>
      <c r="B75" s="590"/>
      <c r="C75" s="593"/>
      <c r="D75" s="566"/>
      <c r="E75" s="566"/>
      <c r="F75" s="566"/>
      <c r="G75" s="15" t="s">
        <v>13</v>
      </c>
      <c r="H75" s="117">
        <f>H71+H73</f>
        <v>3162212263.0110197</v>
      </c>
      <c r="I75" s="117">
        <f t="shared" ref="I75:AN75" si="43">I71+I73</f>
        <v>291706430</v>
      </c>
      <c r="J75" s="117">
        <f t="shared" si="43"/>
        <v>291706430</v>
      </c>
      <c r="K75" s="117">
        <f t="shared" si="43"/>
        <v>315702212</v>
      </c>
      <c r="L75" s="117">
        <f t="shared" si="43"/>
        <v>303116375</v>
      </c>
      <c r="M75" s="117">
        <f t="shared" si="43"/>
        <v>1049350884</v>
      </c>
      <c r="N75" s="117">
        <f t="shared" si="43"/>
        <v>1049350884</v>
      </c>
      <c r="O75" s="117">
        <f t="shared" si="43"/>
        <v>1049350884</v>
      </c>
      <c r="P75" s="117">
        <f t="shared" si="43"/>
        <v>1049915882</v>
      </c>
      <c r="Q75" s="117">
        <f t="shared" si="43"/>
        <v>794984032</v>
      </c>
      <c r="R75" s="117">
        <f t="shared" si="43"/>
        <v>532240389</v>
      </c>
      <c r="S75" s="117">
        <f t="shared" si="43"/>
        <v>434664187</v>
      </c>
      <c r="T75" s="117">
        <f t="shared" si="43"/>
        <v>434664187</v>
      </c>
      <c r="U75" s="117">
        <f t="shared" si="43"/>
        <v>576295187</v>
      </c>
      <c r="V75" s="117">
        <f t="shared" si="43"/>
        <v>576285487</v>
      </c>
      <c r="W75" s="117">
        <f t="shared" si="43"/>
        <v>558503487</v>
      </c>
      <c r="X75" s="117">
        <f t="shared" si="43"/>
        <v>552351544</v>
      </c>
      <c r="Y75" s="117">
        <f t="shared" si="43"/>
        <v>1182466955</v>
      </c>
      <c r="Z75" s="117">
        <f t="shared" si="43"/>
        <v>1182466955.0110195</v>
      </c>
      <c r="AA75" s="117">
        <f t="shared" si="43"/>
        <v>0</v>
      </c>
      <c r="AB75" s="117">
        <f t="shared" si="43"/>
        <v>0</v>
      </c>
      <c r="AC75" s="117">
        <f t="shared" si="43"/>
        <v>0</v>
      </c>
      <c r="AD75" s="117">
        <f t="shared" si="43"/>
        <v>0</v>
      </c>
      <c r="AE75" s="117">
        <f t="shared" si="43"/>
        <v>592037000</v>
      </c>
      <c r="AF75" s="117">
        <f t="shared" si="43"/>
        <v>0</v>
      </c>
      <c r="AG75" s="117">
        <f t="shared" si="43"/>
        <v>0</v>
      </c>
      <c r="AH75" s="117">
        <f t="shared" si="43"/>
        <v>0</v>
      </c>
      <c r="AI75" s="117">
        <f t="shared" si="43"/>
        <v>0</v>
      </c>
      <c r="AJ75" s="117">
        <f t="shared" si="43"/>
        <v>0</v>
      </c>
      <c r="AK75" s="117">
        <f t="shared" si="43"/>
        <v>67825832</v>
      </c>
      <c r="AL75" s="117">
        <f t="shared" si="43"/>
        <v>0</v>
      </c>
      <c r="AM75" s="117">
        <f t="shared" si="43"/>
        <v>0</v>
      </c>
      <c r="AN75" s="117">
        <f t="shared" si="43"/>
        <v>0</v>
      </c>
      <c r="AO75" s="261">
        <f t="shared" si="41"/>
        <v>5.7359600378319178E-2</v>
      </c>
      <c r="AP75" s="261">
        <f t="shared" ref="AP75" si="44">(L75+R75+X75+AK75)/H75</f>
        <v>0.46028982842981525</v>
      </c>
      <c r="AQ75" s="584"/>
      <c r="AR75" s="566"/>
      <c r="AS75" s="566"/>
      <c r="AT75" s="584"/>
      <c r="AU75" s="569"/>
    </row>
    <row r="76" spans="1:47" s="203" customFormat="1" ht="33.75" customHeight="1" x14ac:dyDescent="0.25">
      <c r="A76" s="561" t="s">
        <v>214</v>
      </c>
      <c r="B76" s="594">
        <v>12</v>
      </c>
      <c r="C76" s="564" t="s">
        <v>202</v>
      </c>
      <c r="D76" s="564" t="s">
        <v>103</v>
      </c>
      <c r="E76" s="564">
        <v>439</v>
      </c>
      <c r="F76" s="564">
        <v>177</v>
      </c>
      <c r="G76" s="12" t="s">
        <v>8</v>
      </c>
      <c r="H76" s="92">
        <v>62.33</v>
      </c>
      <c r="I76" s="98">
        <v>55</v>
      </c>
      <c r="J76" s="92">
        <v>55</v>
      </c>
      <c r="K76" s="336">
        <v>55</v>
      </c>
      <c r="L76" s="92">
        <v>62.33</v>
      </c>
      <c r="M76" s="93"/>
      <c r="N76" s="93"/>
      <c r="O76" s="93"/>
      <c r="P76" s="94"/>
      <c r="Q76" s="93"/>
      <c r="R76" s="95"/>
      <c r="S76" s="95"/>
      <c r="T76" s="95"/>
      <c r="U76" s="94"/>
      <c r="V76" s="94"/>
      <c r="W76" s="94"/>
      <c r="X76" s="157"/>
      <c r="Y76" s="94"/>
      <c r="Z76" s="94"/>
      <c r="AA76" s="262"/>
      <c r="AB76" s="94"/>
      <c r="AC76" s="94"/>
      <c r="AD76" s="94"/>
      <c r="AE76" s="94"/>
      <c r="AF76" s="98"/>
      <c r="AG76" s="142"/>
      <c r="AH76" s="100"/>
      <c r="AI76" s="100"/>
      <c r="AJ76" s="100"/>
      <c r="AK76" s="95"/>
      <c r="AL76" s="95"/>
      <c r="AM76" s="95"/>
      <c r="AN76" s="95"/>
      <c r="AO76" s="222"/>
      <c r="AP76" s="223"/>
      <c r="AQ76" s="570"/>
      <c r="AR76" s="570"/>
      <c r="AS76" s="570"/>
      <c r="AT76" s="570"/>
      <c r="AU76" s="571"/>
    </row>
    <row r="77" spans="1:47" s="203" customFormat="1" ht="33.75" customHeight="1" x14ac:dyDescent="0.25">
      <c r="A77" s="562"/>
      <c r="B77" s="595"/>
      <c r="C77" s="565"/>
      <c r="D77" s="565"/>
      <c r="E77" s="565"/>
      <c r="F77" s="565"/>
      <c r="G77" s="14" t="s">
        <v>9</v>
      </c>
      <c r="H77" s="103">
        <v>243630106</v>
      </c>
      <c r="I77" s="103">
        <v>279700000</v>
      </c>
      <c r="J77" s="120">
        <v>279700000</v>
      </c>
      <c r="K77" s="103">
        <v>243630107</v>
      </c>
      <c r="L77" s="109">
        <v>243630106</v>
      </c>
      <c r="M77" s="162"/>
      <c r="N77" s="162"/>
      <c r="O77" s="162"/>
      <c r="P77" s="162"/>
      <c r="Q77" s="158"/>
      <c r="R77" s="158"/>
      <c r="S77" s="158"/>
      <c r="T77" s="158"/>
      <c r="U77" s="162"/>
      <c r="V77" s="162"/>
      <c r="W77" s="162"/>
      <c r="X77" s="163"/>
      <c r="Y77" s="162"/>
      <c r="Z77" s="162"/>
      <c r="AA77" s="105"/>
      <c r="AB77" s="162"/>
      <c r="AC77" s="162"/>
      <c r="AD77" s="162"/>
      <c r="AE77" s="162"/>
      <c r="AF77" s="103"/>
      <c r="AG77" s="107"/>
      <c r="AH77" s="102"/>
      <c r="AI77" s="102"/>
      <c r="AJ77" s="102"/>
      <c r="AK77" s="158"/>
      <c r="AL77" s="158"/>
      <c r="AM77" s="158"/>
      <c r="AN77" s="159"/>
      <c r="AO77" s="224"/>
      <c r="AP77" s="225"/>
      <c r="AQ77" s="572"/>
      <c r="AR77" s="572"/>
      <c r="AS77" s="572"/>
      <c r="AT77" s="572"/>
      <c r="AU77" s="573"/>
    </row>
    <row r="78" spans="1:47" s="203" customFormat="1" ht="33.75" customHeight="1" x14ac:dyDescent="0.25">
      <c r="A78" s="562"/>
      <c r="B78" s="595"/>
      <c r="C78" s="565"/>
      <c r="D78" s="565"/>
      <c r="E78" s="565"/>
      <c r="F78" s="565"/>
      <c r="G78" s="11" t="s">
        <v>10</v>
      </c>
      <c r="H78" s="220"/>
      <c r="I78" s="121"/>
      <c r="J78" s="205"/>
      <c r="K78" s="121"/>
      <c r="L78" s="121"/>
      <c r="M78" s="121"/>
      <c r="N78" s="121"/>
      <c r="O78" s="121"/>
      <c r="P78" s="121"/>
      <c r="Q78" s="111"/>
      <c r="R78" s="104"/>
      <c r="S78" s="104"/>
      <c r="T78" s="104"/>
      <c r="U78" s="121"/>
      <c r="V78" s="105"/>
      <c r="W78" s="105"/>
      <c r="X78" s="106"/>
      <c r="Y78" s="105"/>
      <c r="Z78" s="105"/>
      <c r="AA78" s="105"/>
      <c r="AB78" s="105"/>
      <c r="AC78" s="105"/>
      <c r="AD78" s="105"/>
      <c r="AE78" s="105"/>
      <c r="AF78" s="107"/>
      <c r="AG78" s="107"/>
      <c r="AH78" s="101"/>
      <c r="AI78" s="101"/>
      <c r="AJ78" s="101"/>
      <c r="AK78" s="104"/>
      <c r="AL78" s="104"/>
      <c r="AM78" s="104"/>
      <c r="AN78" s="104"/>
      <c r="AO78" s="226"/>
      <c r="AP78" s="227"/>
      <c r="AQ78" s="572"/>
      <c r="AR78" s="572"/>
      <c r="AS78" s="572"/>
      <c r="AT78" s="572"/>
      <c r="AU78" s="573"/>
    </row>
    <row r="79" spans="1:47" s="203" customFormat="1" ht="33.75" customHeight="1" x14ac:dyDescent="0.25">
      <c r="A79" s="562"/>
      <c r="B79" s="595"/>
      <c r="C79" s="565"/>
      <c r="D79" s="565"/>
      <c r="E79" s="565"/>
      <c r="F79" s="565"/>
      <c r="G79" s="14" t="s">
        <v>11</v>
      </c>
      <c r="H79" s="103">
        <v>183226731</v>
      </c>
      <c r="I79" s="209"/>
      <c r="J79" s="205"/>
      <c r="K79" s="209"/>
      <c r="L79" s="209"/>
      <c r="M79" s="211">
        <v>183303796</v>
      </c>
      <c r="N79" s="211">
        <v>183303796</v>
      </c>
      <c r="O79" s="211">
        <v>183303796</v>
      </c>
      <c r="P79" s="211">
        <v>183303796</v>
      </c>
      <c r="Q79" s="339">
        <v>183303796</v>
      </c>
      <c r="R79" s="103">
        <v>183226731</v>
      </c>
      <c r="S79" s="104"/>
      <c r="T79" s="104"/>
      <c r="U79" s="209"/>
      <c r="V79" s="164"/>
      <c r="W79" s="164"/>
      <c r="X79" s="106"/>
      <c r="Y79" s="164"/>
      <c r="Z79" s="164"/>
      <c r="AA79" s="105"/>
      <c r="AB79" s="164"/>
      <c r="AC79" s="164"/>
      <c r="AD79" s="164"/>
      <c r="AE79" s="164"/>
      <c r="AF79" s="125"/>
      <c r="AG79" s="107"/>
      <c r="AH79" s="214"/>
      <c r="AI79" s="214"/>
      <c r="AJ79" s="214"/>
      <c r="AK79" s="104"/>
      <c r="AL79" s="104"/>
      <c r="AM79" s="104"/>
      <c r="AN79" s="104"/>
      <c r="AO79" s="226"/>
      <c r="AP79" s="227"/>
      <c r="AQ79" s="572"/>
      <c r="AR79" s="572"/>
      <c r="AS79" s="572"/>
      <c r="AT79" s="572"/>
      <c r="AU79" s="573"/>
    </row>
    <row r="80" spans="1:47" s="203" customFormat="1" ht="33.75" customHeight="1" x14ac:dyDescent="0.25">
      <c r="A80" s="562"/>
      <c r="B80" s="595"/>
      <c r="C80" s="565"/>
      <c r="D80" s="565"/>
      <c r="E80" s="565"/>
      <c r="F80" s="565"/>
      <c r="G80" s="11" t="s">
        <v>12</v>
      </c>
      <c r="H80" s="126">
        <f>H76</f>
        <v>62.33</v>
      </c>
      <c r="I80" s="109">
        <v>55</v>
      </c>
      <c r="J80" s="126">
        <v>55</v>
      </c>
      <c r="K80" s="109">
        <v>55</v>
      </c>
      <c r="L80" s="126">
        <v>62.33</v>
      </c>
      <c r="M80" s="110"/>
      <c r="N80" s="110"/>
      <c r="O80" s="111"/>
      <c r="P80" s="110"/>
      <c r="Q80" s="111"/>
      <c r="R80" s="112"/>
      <c r="S80" s="112"/>
      <c r="T80" s="112"/>
      <c r="U80" s="110"/>
      <c r="V80" s="110"/>
      <c r="W80" s="110"/>
      <c r="X80" s="160"/>
      <c r="Y80" s="110"/>
      <c r="Z80" s="110"/>
      <c r="AA80" s="105"/>
      <c r="AB80" s="110"/>
      <c r="AC80" s="110"/>
      <c r="AD80" s="110"/>
      <c r="AE80" s="110"/>
      <c r="AF80" s="109"/>
      <c r="AG80" s="107"/>
      <c r="AH80" s="113"/>
      <c r="AI80" s="113"/>
      <c r="AJ80" s="113"/>
      <c r="AK80" s="112"/>
      <c r="AL80" s="112"/>
      <c r="AM80" s="112"/>
      <c r="AN80" s="112"/>
      <c r="AO80" s="228"/>
      <c r="AP80" s="229"/>
      <c r="AQ80" s="572"/>
      <c r="AR80" s="572"/>
      <c r="AS80" s="572"/>
      <c r="AT80" s="572"/>
      <c r="AU80" s="573"/>
    </row>
    <row r="81" spans="1:47" s="203" customFormat="1" ht="33.75" customHeight="1" thickBot="1" x14ac:dyDescent="0.3">
      <c r="A81" s="563"/>
      <c r="B81" s="596"/>
      <c r="C81" s="566"/>
      <c r="D81" s="566"/>
      <c r="E81" s="566"/>
      <c r="F81" s="566"/>
      <c r="G81" s="15" t="s">
        <v>13</v>
      </c>
      <c r="H81" s="117">
        <f>H77+H79</f>
        <v>426856837</v>
      </c>
      <c r="I81" s="117">
        <v>279700000</v>
      </c>
      <c r="J81" s="212">
        <v>279700000</v>
      </c>
      <c r="K81" s="117">
        <v>243630107</v>
      </c>
      <c r="L81" s="117">
        <v>243630106</v>
      </c>
      <c r="M81" s="116">
        <v>183303796</v>
      </c>
      <c r="N81" s="116">
        <v>183303796</v>
      </c>
      <c r="O81" s="116">
        <v>183303796</v>
      </c>
      <c r="P81" s="116">
        <v>183303796</v>
      </c>
      <c r="Q81" s="117">
        <v>183303796</v>
      </c>
      <c r="R81" s="117">
        <v>183226731</v>
      </c>
      <c r="S81" s="161"/>
      <c r="T81" s="161"/>
      <c r="U81" s="165"/>
      <c r="V81" s="165"/>
      <c r="W81" s="165"/>
      <c r="X81" s="166"/>
      <c r="Y81" s="165"/>
      <c r="Z81" s="165"/>
      <c r="AA81" s="263"/>
      <c r="AB81" s="165"/>
      <c r="AC81" s="165"/>
      <c r="AD81" s="165"/>
      <c r="AE81" s="165"/>
      <c r="AF81" s="117"/>
      <c r="AG81" s="221"/>
      <c r="AH81" s="116"/>
      <c r="AI81" s="116"/>
      <c r="AJ81" s="116"/>
      <c r="AK81" s="161"/>
      <c r="AL81" s="161"/>
      <c r="AM81" s="161"/>
      <c r="AN81" s="161"/>
      <c r="AO81" s="230"/>
      <c r="AP81" s="231"/>
      <c r="AQ81" s="574"/>
      <c r="AR81" s="574"/>
      <c r="AS81" s="574"/>
      <c r="AT81" s="574"/>
      <c r="AU81" s="575"/>
    </row>
    <row r="82" spans="1:47" s="203" customFormat="1" ht="33.75" customHeight="1" x14ac:dyDescent="0.25">
      <c r="A82" s="561" t="s">
        <v>213</v>
      </c>
      <c r="B82" s="594">
        <v>13</v>
      </c>
      <c r="C82" s="564" t="s">
        <v>203</v>
      </c>
      <c r="D82" s="564" t="s">
        <v>105</v>
      </c>
      <c r="E82" s="564">
        <v>440</v>
      </c>
      <c r="F82" s="564">
        <v>177</v>
      </c>
      <c r="G82" s="12" t="s">
        <v>8</v>
      </c>
      <c r="H82" s="98">
        <v>56</v>
      </c>
      <c r="I82" s="98">
        <v>56</v>
      </c>
      <c r="J82" s="92">
        <v>56</v>
      </c>
      <c r="K82" s="98">
        <v>56</v>
      </c>
      <c r="L82" s="98">
        <v>56</v>
      </c>
      <c r="M82" s="100">
        <v>125</v>
      </c>
      <c r="N82" s="100">
        <v>125</v>
      </c>
      <c r="O82" s="100">
        <v>125</v>
      </c>
      <c r="P82" s="94"/>
      <c r="Q82" s="94"/>
      <c r="R82" s="95"/>
      <c r="S82" s="95"/>
      <c r="T82" s="95"/>
      <c r="U82" s="94"/>
      <c r="V82" s="94"/>
      <c r="W82" s="94"/>
      <c r="X82" s="157"/>
      <c r="Y82" s="94"/>
      <c r="Z82" s="94"/>
      <c r="AA82" s="262"/>
      <c r="AB82" s="94"/>
      <c r="AC82" s="94"/>
      <c r="AD82" s="94"/>
      <c r="AE82" s="94"/>
      <c r="AF82" s="98"/>
      <c r="AG82" s="142"/>
      <c r="AH82" s="100"/>
      <c r="AI82" s="100"/>
      <c r="AJ82" s="100"/>
      <c r="AK82" s="95"/>
      <c r="AL82" s="95"/>
      <c r="AM82" s="95"/>
      <c r="AN82" s="95"/>
      <c r="AO82" s="222"/>
      <c r="AP82" s="223"/>
      <c r="AQ82" s="570"/>
      <c r="AR82" s="570"/>
      <c r="AS82" s="570"/>
      <c r="AT82" s="570"/>
      <c r="AU82" s="571"/>
    </row>
    <row r="83" spans="1:47" s="203" customFormat="1" ht="33.75" customHeight="1" x14ac:dyDescent="0.25">
      <c r="A83" s="562"/>
      <c r="B83" s="595"/>
      <c r="C83" s="565"/>
      <c r="D83" s="565"/>
      <c r="E83" s="565"/>
      <c r="F83" s="565"/>
      <c r="G83" s="14" t="s">
        <v>9</v>
      </c>
      <c r="H83" s="103">
        <v>496056248</v>
      </c>
      <c r="I83" s="103">
        <v>627036384</v>
      </c>
      <c r="J83" s="120">
        <v>627036384</v>
      </c>
      <c r="K83" s="103">
        <v>509081448</v>
      </c>
      <c r="L83" s="109">
        <v>496056248</v>
      </c>
      <c r="M83" s="162"/>
      <c r="N83" s="162"/>
      <c r="O83" s="162"/>
      <c r="P83" s="162"/>
      <c r="Q83" s="158"/>
      <c r="R83" s="158"/>
      <c r="S83" s="158"/>
      <c r="T83" s="158"/>
      <c r="U83" s="162"/>
      <c r="V83" s="162"/>
      <c r="W83" s="162"/>
      <c r="X83" s="163"/>
      <c r="Y83" s="162"/>
      <c r="Z83" s="162"/>
      <c r="AA83" s="105"/>
      <c r="AB83" s="162"/>
      <c r="AC83" s="162"/>
      <c r="AD83" s="162"/>
      <c r="AE83" s="162"/>
      <c r="AF83" s="103"/>
      <c r="AG83" s="107"/>
      <c r="AH83" s="102"/>
      <c r="AI83" s="102"/>
      <c r="AJ83" s="102"/>
      <c r="AK83" s="158"/>
      <c r="AL83" s="158"/>
      <c r="AM83" s="158"/>
      <c r="AN83" s="158"/>
      <c r="AO83" s="224"/>
      <c r="AP83" s="225"/>
      <c r="AQ83" s="572"/>
      <c r="AR83" s="572"/>
      <c r="AS83" s="572"/>
      <c r="AT83" s="572"/>
      <c r="AU83" s="573"/>
    </row>
    <row r="84" spans="1:47" s="203" customFormat="1" ht="33.75" customHeight="1" x14ac:dyDescent="0.25">
      <c r="A84" s="562"/>
      <c r="B84" s="595"/>
      <c r="C84" s="565"/>
      <c r="D84" s="565"/>
      <c r="E84" s="565"/>
      <c r="F84" s="565"/>
      <c r="G84" s="11" t="s">
        <v>10</v>
      </c>
      <c r="H84" s="220"/>
      <c r="I84" s="121"/>
      <c r="J84" s="205"/>
      <c r="K84" s="121"/>
      <c r="L84" s="121"/>
      <c r="M84" s="121"/>
      <c r="N84" s="121"/>
      <c r="O84" s="121"/>
      <c r="P84" s="105"/>
      <c r="Q84" s="122"/>
      <c r="R84" s="104"/>
      <c r="S84" s="104"/>
      <c r="T84" s="104"/>
      <c r="U84" s="121"/>
      <c r="V84" s="105"/>
      <c r="W84" s="105"/>
      <c r="X84" s="106"/>
      <c r="Y84" s="105"/>
      <c r="Z84" s="105"/>
      <c r="AA84" s="105"/>
      <c r="AB84" s="105"/>
      <c r="AC84" s="105"/>
      <c r="AD84" s="105"/>
      <c r="AE84" s="105"/>
      <c r="AF84" s="107"/>
      <c r="AG84" s="107"/>
      <c r="AH84" s="101"/>
      <c r="AI84" s="101"/>
      <c r="AJ84" s="101"/>
      <c r="AK84" s="104"/>
      <c r="AL84" s="104"/>
      <c r="AM84" s="104"/>
      <c r="AN84" s="104"/>
      <c r="AO84" s="226"/>
      <c r="AP84" s="227"/>
      <c r="AQ84" s="572"/>
      <c r="AR84" s="572"/>
      <c r="AS84" s="572"/>
      <c r="AT84" s="572"/>
      <c r="AU84" s="573"/>
    </row>
    <row r="85" spans="1:47" s="203" customFormat="1" ht="33.75" customHeight="1" x14ac:dyDescent="0.25">
      <c r="A85" s="562"/>
      <c r="B85" s="595"/>
      <c r="C85" s="565"/>
      <c r="D85" s="565"/>
      <c r="E85" s="565"/>
      <c r="F85" s="565"/>
      <c r="G85" s="14" t="s">
        <v>11</v>
      </c>
      <c r="H85" s="103">
        <v>383291772</v>
      </c>
      <c r="I85" s="209"/>
      <c r="J85" s="205"/>
      <c r="K85" s="209"/>
      <c r="L85" s="209"/>
      <c r="M85" s="211">
        <v>383607921</v>
      </c>
      <c r="N85" s="211">
        <v>383607921</v>
      </c>
      <c r="O85" s="211">
        <v>383607921</v>
      </c>
      <c r="P85" s="214">
        <v>383607920</v>
      </c>
      <c r="Q85" s="339">
        <v>383456918</v>
      </c>
      <c r="R85" s="339">
        <v>383291772</v>
      </c>
      <c r="S85" s="104"/>
      <c r="T85" s="104"/>
      <c r="U85" s="209"/>
      <c r="V85" s="164"/>
      <c r="W85" s="164"/>
      <c r="X85" s="106"/>
      <c r="Y85" s="164"/>
      <c r="Z85" s="164"/>
      <c r="AA85" s="105"/>
      <c r="AB85" s="164"/>
      <c r="AC85" s="164"/>
      <c r="AD85" s="164"/>
      <c r="AE85" s="164"/>
      <c r="AF85" s="125"/>
      <c r="AG85" s="107"/>
      <c r="AH85" s="214"/>
      <c r="AI85" s="214"/>
      <c r="AJ85" s="214"/>
      <c r="AK85" s="104"/>
      <c r="AL85" s="104"/>
      <c r="AM85" s="104"/>
      <c r="AN85" s="104"/>
      <c r="AO85" s="226"/>
      <c r="AP85" s="227"/>
      <c r="AQ85" s="572"/>
      <c r="AR85" s="572"/>
      <c r="AS85" s="572"/>
      <c r="AT85" s="572"/>
      <c r="AU85" s="573"/>
    </row>
    <row r="86" spans="1:47" s="203" customFormat="1" ht="33.75" customHeight="1" x14ac:dyDescent="0.25">
      <c r="A86" s="562"/>
      <c r="B86" s="595"/>
      <c r="C86" s="565"/>
      <c r="D86" s="565"/>
      <c r="E86" s="565"/>
      <c r="F86" s="565"/>
      <c r="G86" s="11" t="s">
        <v>12</v>
      </c>
      <c r="H86" s="109">
        <f>H82</f>
        <v>56</v>
      </c>
      <c r="I86" s="109">
        <v>56</v>
      </c>
      <c r="J86" s="126">
        <v>56</v>
      </c>
      <c r="K86" s="109">
        <v>56</v>
      </c>
      <c r="L86" s="109">
        <v>56</v>
      </c>
      <c r="M86" s="113">
        <v>125</v>
      </c>
      <c r="N86" s="113">
        <v>125</v>
      </c>
      <c r="O86" s="113">
        <v>125</v>
      </c>
      <c r="P86" s="110"/>
      <c r="Q86" s="110"/>
      <c r="R86" s="112"/>
      <c r="S86" s="112"/>
      <c r="T86" s="112"/>
      <c r="U86" s="110"/>
      <c r="V86" s="110"/>
      <c r="W86" s="110"/>
      <c r="X86" s="160"/>
      <c r="Y86" s="110"/>
      <c r="Z86" s="110"/>
      <c r="AA86" s="105"/>
      <c r="AB86" s="110"/>
      <c r="AC86" s="110"/>
      <c r="AD86" s="110"/>
      <c r="AE86" s="110"/>
      <c r="AF86" s="109"/>
      <c r="AG86" s="107"/>
      <c r="AH86" s="113"/>
      <c r="AI86" s="113"/>
      <c r="AJ86" s="113"/>
      <c r="AK86" s="112"/>
      <c r="AL86" s="112"/>
      <c r="AM86" s="112"/>
      <c r="AN86" s="112"/>
      <c r="AO86" s="228"/>
      <c r="AP86" s="229"/>
      <c r="AQ86" s="572"/>
      <c r="AR86" s="572"/>
      <c r="AS86" s="572"/>
      <c r="AT86" s="572"/>
      <c r="AU86" s="573"/>
    </row>
    <row r="87" spans="1:47" s="203" customFormat="1" ht="33.75" customHeight="1" thickBot="1" x14ac:dyDescent="0.3">
      <c r="A87" s="562"/>
      <c r="B87" s="596"/>
      <c r="C87" s="566"/>
      <c r="D87" s="566"/>
      <c r="E87" s="566"/>
      <c r="F87" s="566"/>
      <c r="G87" s="15" t="s">
        <v>13</v>
      </c>
      <c r="H87" s="117">
        <f>H83+H85</f>
        <v>879348020</v>
      </c>
      <c r="I87" s="117">
        <v>627036384</v>
      </c>
      <c r="J87" s="212">
        <v>627036384</v>
      </c>
      <c r="K87" s="117">
        <v>509081448</v>
      </c>
      <c r="L87" s="117">
        <v>496056248</v>
      </c>
      <c r="M87" s="116">
        <v>383607921</v>
      </c>
      <c r="N87" s="116">
        <v>383607921</v>
      </c>
      <c r="O87" s="116">
        <v>383607921</v>
      </c>
      <c r="P87" s="116">
        <v>383607920</v>
      </c>
      <c r="Q87" s="117">
        <v>383456918</v>
      </c>
      <c r="R87" s="116">
        <v>383291772</v>
      </c>
      <c r="S87" s="161"/>
      <c r="T87" s="161"/>
      <c r="U87" s="165"/>
      <c r="V87" s="165"/>
      <c r="W87" s="165"/>
      <c r="X87" s="166"/>
      <c r="Y87" s="165"/>
      <c r="Z87" s="165"/>
      <c r="AA87" s="187"/>
      <c r="AB87" s="165"/>
      <c r="AC87" s="165"/>
      <c r="AD87" s="165"/>
      <c r="AE87" s="165"/>
      <c r="AF87" s="117"/>
      <c r="AG87" s="221"/>
      <c r="AH87" s="116"/>
      <c r="AI87" s="116"/>
      <c r="AJ87" s="116"/>
      <c r="AK87" s="161"/>
      <c r="AL87" s="161"/>
      <c r="AM87" s="161"/>
      <c r="AN87" s="161"/>
      <c r="AO87" s="230"/>
      <c r="AP87" s="231"/>
      <c r="AQ87" s="574"/>
      <c r="AR87" s="574"/>
      <c r="AS87" s="574"/>
      <c r="AT87" s="574"/>
      <c r="AU87" s="575"/>
    </row>
    <row r="88" spans="1:47" s="203" customFormat="1" ht="33.75" customHeight="1" thickBot="1" x14ac:dyDescent="0.3">
      <c r="A88" s="562"/>
      <c r="B88" s="594">
        <v>14</v>
      </c>
      <c r="C88" s="564" t="s">
        <v>204</v>
      </c>
      <c r="D88" s="564" t="s">
        <v>103</v>
      </c>
      <c r="E88" s="564">
        <v>440</v>
      </c>
      <c r="F88" s="564">
        <v>177</v>
      </c>
      <c r="G88" s="12" t="s">
        <v>8</v>
      </c>
      <c r="H88" s="98">
        <v>2</v>
      </c>
      <c r="I88" s="92">
        <v>0.5</v>
      </c>
      <c r="J88" s="92">
        <v>0.5</v>
      </c>
      <c r="K88" s="336">
        <v>0.5</v>
      </c>
      <c r="L88" s="336">
        <v>0.5</v>
      </c>
      <c r="M88" s="336">
        <v>1</v>
      </c>
      <c r="N88" s="336">
        <v>1</v>
      </c>
      <c r="O88" s="256">
        <v>1</v>
      </c>
      <c r="P88" s="350">
        <v>1</v>
      </c>
      <c r="Q88" s="256">
        <v>0.73</v>
      </c>
      <c r="R88" s="119">
        <v>0.85</v>
      </c>
      <c r="S88" s="119">
        <v>1.5</v>
      </c>
      <c r="T88" s="119">
        <v>1.5</v>
      </c>
      <c r="U88" s="167">
        <v>1.5</v>
      </c>
      <c r="V88" s="167">
        <v>1.5</v>
      </c>
      <c r="W88" s="119">
        <v>1.5</v>
      </c>
      <c r="X88" s="119">
        <v>1.34</v>
      </c>
      <c r="Y88" s="256">
        <v>1.7</v>
      </c>
      <c r="Z88" s="256">
        <v>1.7</v>
      </c>
      <c r="AA88" s="142"/>
      <c r="AB88" s="188"/>
      <c r="AC88" s="188"/>
      <c r="AD88" s="189"/>
      <c r="AE88" s="351">
        <v>2</v>
      </c>
      <c r="AF88" s="188"/>
      <c r="AG88" s="142"/>
      <c r="AH88" s="98"/>
      <c r="AI88" s="98"/>
      <c r="AJ88" s="98"/>
      <c r="AK88" s="167">
        <v>1.45</v>
      </c>
      <c r="AL88" s="167"/>
      <c r="AM88" s="256"/>
      <c r="AN88" s="92"/>
      <c r="AO88" s="261">
        <f t="shared" ref="AO88:AO93" si="45">AK88/Z88</f>
        <v>0.8529411764705882</v>
      </c>
      <c r="AP88" s="261">
        <f>AK88/H88</f>
        <v>0.72499999999999998</v>
      </c>
      <c r="AQ88" s="564" t="s">
        <v>331</v>
      </c>
      <c r="AR88" s="564" t="s">
        <v>170</v>
      </c>
      <c r="AS88" s="564" t="s">
        <v>205</v>
      </c>
      <c r="AT88" s="579" t="s">
        <v>206</v>
      </c>
      <c r="AU88" s="576" t="s">
        <v>207</v>
      </c>
    </row>
    <row r="89" spans="1:47" s="203" customFormat="1" ht="33.75" customHeight="1" x14ac:dyDescent="0.15">
      <c r="A89" s="562"/>
      <c r="B89" s="595"/>
      <c r="C89" s="565"/>
      <c r="D89" s="565"/>
      <c r="E89" s="565"/>
      <c r="F89" s="565"/>
      <c r="G89" s="14" t="s">
        <v>9</v>
      </c>
      <c r="H89" s="103">
        <f>L89+R89+X89+Z89+AE89</f>
        <v>1694832716</v>
      </c>
      <c r="I89" s="103">
        <v>94398882</v>
      </c>
      <c r="J89" s="120">
        <v>94398882</v>
      </c>
      <c r="K89" s="103">
        <v>52491882</v>
      </c>
      <c r="L89" s="109">
        <v>52491564</v>
      </c>
      <c r="M89" s="103">
        <v>592217000</v>
      </c>
      <c r="N89" s="103">
        <v>592217000</v>
      </c>
      <c r="O89" s="103">
        <v>592217000</v>
      </c>
      <c r="P89" s="103">
        <v>592217000</v>
      </c>
      <c r="Q89" s="103">
        <v>512378000</v>
      </c>
      <c r="R89" s="138">
        <v>511806152</v>
      </c>
      <c r="S89" s="138">
        <v>239429000</v>
      </c>
      <c r="T89" s="138">
        <v>239429000</v>
      </c>
      <c r="U89" s="138">
        <v>277983500</v>
      </c>
      <c r="V89" s="103">
        <v>275698000</v>
      </c>
      <c r="W89" s="138">
        <v>240352000</v>
      </c>
      <c r="X89" s="138">
        <v>225978000</v>
      </c>
      <c r="Y89" s="138">
        <v>449483000</v>
      </c>
      <c r="Z89" s="138">
        <v>449483000</v>
      </c>
      <c r="AA89" s="138"/>
      <c r="AB89" s="138"/>
      <c r="AC89" s="138"/>
      <c r="AD89" s="138"/>
      <c r="AE89" s="138">
        <v>455074000</v>
      </c>
      <c r="AF89" s="138"/>
      <c r="AG89" s="138"/>
      <c r="AH89" s="138"/>
      <c r="AI89" s="138"/>
      <c r="AJ89" s="138"/>
      <c r="AK89" s="138">
        <v>35849000</v>
      </c>
      <c r="AL89" s="138"/>
      <c r="AM89" s="103"/>
      <c r="AN89" s="243"/>
      <c r="AO89" s="261">
        <f t="shared" si="45"/>
        <v>7.9756075313193162E-2</v>
      </c>
      <c r="AP89" s="261">
        <f t="shared" ref="AP89" si="46">(L89+R89+X89+AK89)/H89</f>
        <v>0.48743731944811008</v>
      </c>
      <c r="AQ89" s="565"/>
      <c r="AR89" s="565"/>
      <c r="AS89" s="565"/>
      <c r="AT89" s="580"/>
      <c r="AU89" s="577"/>
    </row>
    <row r="90" spans="1:47" s="203" customFormat="1" ht="33.75" customHeight="1" thickBot="1" x14ac:dyDescent="0.3">
      <c r="A90" s="562"/>
      <c r="B90" s="595"/>
      <c r="C90" s="565"/>
      <c r="D90" s="565"/>
      <c r="E90" s="565"/>
      <c r="F90" s="565"/>
      <c r="G90" s="11" t="s">
        <v>10</v>
      </c>
      <c r="H90" s="220"/>
      <c r="I90" s="121"/>
      <c r="J90" s="205"/>
      <c r="K90" s="121"/>
      <c r="L90" s="121"/>
      <c r="M90" s="121"/>
      <c r="N90" s="121"/>
      <c r="O90" s="121"/>
      <c r="P90" s="105"/>
      <c r="Q90" s="122"/>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241"/>
      <c r="AP90" s="242"/>
      <c r="AQ90" s="565"/>
      <c r="AR90" s="565"/>
      <c r="AS90" s="565"/>
      <c r="AT90" s="580"/>
      <c r="AU90" s="577"/>
    </row>
    <row r="91" spans="1:47" s="203" customFormat="1" ht="33.75" customHeight="1" thickBot="1" x14ac:dyDescent="0.2">
      <c r="A91" s="562"/>
      <c r="B91" s="595"/>
      <c r="C91" s="565"/>
      <c r="D91" s="565"/>
      <c r="E91" s="565"/>
      <c r="F91" s="565"/>
      <c r="G91" s="14" t="s">
        <v>11</v>
      </c>
      <c r="H91" s="103">
        <f>R91+X91+Z91</f>
        <v>453934610</v>
      </c>
      <c r="I91" s="209"/>
      <c r="J91" s="205"/>
      <c r="K91" s="209"/>
      <c r="L91" s="209"/>
      <c r="M91" s="211">
        <v>18586968</v>
      </c>
      <c r="N91" s="211">
        <v>18586968</v>
      </c>
      <c r="O91" s="211">
        <v>18586968</v>
      </c>
      <c r="P91" s="214">
        <v>18586968</v>
      </c>
      <c r="Q91" s="339">
        <v>18586968</v>
      </c>
      <c r="R91" s="339">
        <v>18586968</v>
      </c>
      <c r="S91" s="108">
        <v>229011909</v>
      </c>
      <c r="T91" s="108">
        <v>239581909</v>
      </c>
      <c r="U91" s="108">
        <v>239581909</v>
      </c>
      <c r="V91" s="108">
        <v>239581909</v>
      </c>
      <c r="W91" s="339">
        <v>239581909</v>
      </c>
      <c r="X91" s="339">
        <v>239581909</v>
      </c>
      <c r="Y91" s="339">
        <v>195765733</v>
      </c>
      <c r="Z91" s="339">
        <v>195765733</v>
      </c>
      <c r="AA91" s="339"/>
      <c r="AB91" s="339"/>
      <c r="AC91" s="339"/>
      <c r="AD91" s="339"/>
      <c r="AE91" s="104"/>
      <c r="AF91" s="339"/>
      <c r="AG91" s="339"/>
      <c r="AH91" s="339"/>
      <c r="AI91" s="339"/>
      <c r="AJ91" s="339"/>
      <c r="AK91" s="339">
        <v>44781733</v>
      </c>
      <c r="AL91" s="103"/>
      <c r="AM91" s="108"/>
      <c r="AN91" s="246"/>
      <c r="AO91" s="261">
        <f t="shared" ref="AO91:AO93" si="47">AK91/Z91</f>
        <v>0.22875164265852391</v>
      </c>
      <c r="AP91" s="261">
        <f t="shared" ref="AP91" si="48">(L91+R91+X91+AK91)/H91</f>
        <v>0.66738821699451378</v>
      </c>
      <c r="AQ91" s="565"/>
      <c r="AR91" s="565"/>
      <c r="AS91" s="565"/>
      <c r="AT91" s="580"/>
      <c r="AU91" s="577"/>
    </row>
    <row r="92" spans="1:47" s="203" customFormat="1" ht="33.75" customHeight="1" thickBot="1" x14ac:dyDescent="0.3">
      <c r="A92" s="562"/>
      <c r="B92" s="595"/>
      <c r="C92" s="565"/>
      <c r="D92" s="565"/>
      <c r="E92" s="565"/>
      <c r="F92" s="565"/>
      <c r="G92" s="11" t="s">
        <v>12</v>
      </c>
      <c r="H92" s="109">
        <v>2</v>
      </c>
      <c r="I92" s="126">
        <v>0.5</v>
      </c>
      <c r="J92" s="126">
        <v>0.5</v>
      </c>
      <c r="K92" s="126">
        <v>0.5</v>
      </c>
      <c r="L92" s="126">
        <v>0.5</v>
      </c>
      <c r="M92" s="128">
        <v>1</v>
      </c>
      <c r="N92" s="128">
        <v>1</v>
      </c>
      <c r="O92" s="128">
        <v>1</v>
      </c>
      <c r="P92" s="128">
        <v>1</v>
      </c>
      <c r="Q92" s="126">
        <v>0.73</v>
      </c>
      <c r="R92" s="337">
        <v>0.85</v>
      </c>
      <c r="S92" s="108">
        <v>1.5</v>
      </c>
      <c r="T92" s="138">
        <v>1.5</v>
      </c>
      <c r="U92" s="251">
        <v>1.5</v>
      </c>
      <c r="V92" s="147">
        <v>1.5</v>
      </c>
      <c r="W92" s="337">
        <v>1.5</v>
      </c>
      <c r="X92" s="337">
        <v>1.34</v>
      </c>
      <c r="Y92" s="126">
        <v>1.7</v>
      </c>
      <c r="Z92" s="126">
        <v>1.7</v>
      </c>
      <c r="AA92" s="107"/>
      <c r="AB92" s="126"/>
      <c r="AC92" s="126"/>
      <c r="AD92" s="253"/>
      <c r="AE92" s="126">
        <v>2</v>
      </c>
      <c r="AF92" s="126"/>
      <c r="AG92" s="107"/>
      <c r="AH92" s="109"/>
      <c r="AI92" s="109"/>
      <c r="AJ92" s="109"/>
      <c r="AK92" s="251">
        <v>1.45</v>
      </c>
      <c r="AL92" s="251"/>
      <c r="AM92" s="253"/>
      <c r="AN92" s="146"/>
      <c r="AO92" s="261">
        <f t="shared" si="47"/>
        <v>0.8529411764705882</v>
      </c>
      <c r="AP92" s="261">
        <f>AK92/H92</f>
        <v>0.72499999999999998</v>
      </c>
      <c r="AQ92" s="565"/>
      <c r="AR92" s="565"/>
      <c r="AS92" s="565"/>
      <c r="AT92" s="580"/>
      <c r="AU92" s="577"/>
    </row>
    <row r="93" spans="1:47" s="203" customFormat="1" ht="33.75" customHeight="1" thickBot="1" x14ac:dyDescent="0.3">
      <c r="A93" s="562"/>
      <c r="B93" s="596"/>
      <c r="C93" s="566"/>
      <c r="D93" s="566"/>
      <c r="E93" s="566"/>
      <c r="F93" s="566"/>
      <c r="G93" s="15" t="s">
        <v>13</v>
      </c>
      <c r="H93" s="117">
        <f>H89+H91</f>
        <v>2148767326</v>
      </c>
      <c r="I93" s="117">
        <f t="shared" ref="I93:AK93" si="49">I89+I91</f>
        <v>94398882</v>
      </c>
      <c r="J93" s="117">
        <f t="shared" si="49"/>
        <v>94398882</v>
      </c>
      <c r="K93" s="117">
        <f t="shared" si="49"/>
        <v>52491882</v>
      </c>
      <c r="L93" s="117">
        <f t="shared" si="49"/>
        <v>52491564</v>
      </c>
      <c r="M93" s="117">
        <f t="shared" si="49"/>
        <v>610803968</v>
      </c>
      <c r="N93" s="117">
        <f t="shared" si="49"/>
        <v>610803968</v>
      </c>
      <c r="O93" s="117">
        <f t="shared" si="49"/>
        <v>610803968</v>
      </c>
      <c r="P93" s="117">
        <f t="shared" si="49"/>
        <v>610803968</v>
      </c>
      <c r="Q93" s="117">
        <f t="shared" si="49"/>
        <v>530964968</v>
      </c>
      <c r="R93" s="117">
        <f t="shared" si="49"/>
        <v>530393120</v>
      </c>
      <c r="S93" s="117">
        <f t="shared" si="49"/>
        <v>468440909</v>
      </c>
      <c r="T93" s="117">
        <f t="shared" si="49"/>
        <v>479010909</v>
      </c>
      <c r="U93" s="117">
        <f t="shared" si="49"/>
        <v>517565409</v>
      </c>
      <c r="V93" s="117">
        <f t="shared" si="49"/>
        <v>515279909</v>
      </c>
      <c r="W93" s="117">
        <f t="shared" si="49"/>
        <v>479933909</v>
      </c>
      <c r="X93" s="117">
        <f t="shared" si="49"/>
        <v>465559909</v>
      </c>
      <c r="Y93" s="117">
        <f t="shared" si="49"/>
        <v>645248733</v>
      </c>
      <c r="Z93" s="117">
        <f t="shared" si="49"/>
        <v>645248733</v>
      </c>
      <c r="AA93" s="117">
        <f t="shared" si="49"/>
        <v>0</v>
      </c>
      <c r="AB93" s="117">
        <f t="shared" si="49"/>
        <v>0</v>
      </c>
      <c r="AC93" s="117">
        <f t="shared" si="49"/>
        <v>0</v>
      </c>
      <c r="AD93" s="117">
        <f t="shared" si="49"/>
        <v>0</v>
      </c>
      <c r="AE93" s="117">
        <f t="shared" si="49"/>
        <v>455074000</v>
      </c>
      <c r="AF93" s="117">
        <f t="shared" si="49"/>
        <v>0</v>
      </c>
      <c r="AG93" s="117">
        <f t="shared" si="49"/>
        <v>0</v>
      </c>
      <c r="AH93" s="117">
        <f t="shared" si="49"/>
        <v>0</v>
      </c>
      <c r="AI93" s="117">
        <f t="shared" si="49"/>
        <v>0</v>
      </c>
      <c r="AJ93" s="117">
        <f t="shared" si="49"/>
        <v>0</v>
      </c>
      <c r="AK93" s="117">
        <f t="shared" si="49"/>
        <v>80630733</v>
      </c>
      <c r="AL93" s="117"/>
      <c r="AM93" s="117"/>
      <c r="AN93" s="117"/>
      <c r="AO93" s="261">
        <f t="shared" si="47"/>
        <v>0.12496069945789418</v>
      </c>
      <c r="AP93" s="261">
        <f t="shared" ref="AP93" si="50">(L93+R93+X93+AK93)/H93</f>
        <v>0.52545257568757353</v>
      </c>
      <c r="AQ93" s="566"/>
      <c r="AR93" s="566"/>
      <c r="AS93" s="566"/>
      <c r="AT93" s="581"/>
      <c r="AU93" s="578"/>
    </row>
    <row r="94" spans="1:47" s="203" customFormat="1" ht="33.75" customHeight="1" thickBot="1" x14ac:dyDescent="0.3">
      <c r="A94" s="562"/>
      <c r="B94" s="594">
        <v>15</v>
      </c>
      <c r="C94" s="564" t="s">
        <v>208</v>
      </c>
      <c r="D94" s="564" t="s">
        <v>106</v>
      </c>
      <c r="E94" s="564">
        <v>440</v>
      </c>
      <c r="F94" s="564">
        <v>177</v>
      </c>
      <c r="G94" s="12" t="s">
        <v>8</v>
      </c>
      <c r="H94" s="98">
        <v>4</v>
      </c>
      <c r="I94" s="98">
        <v>4</v>
      </c>
      <c r="J94" s="92">
        <v>4</v>
      </c>
      <c r="K94" s="98">
        <v>4</v>
      </c>
      <c r="L94" s="98">
        <v>4</v>
      </c>
      <c r="M94" s="98">
        <v>4</v>
      </c>
      <c r="N94" s="98">
        <v>4</v>
      </c>
      <c r="O94" s="98">
        <v>4</v>
      </c>
      <c r="P94" s="98">
        <v>4</v>
      </c>
      <c r="Q94" s="98">
        <v>4</v>
      </c>
      <c r="R94" s="97">
        <v>4</v>
      </c>
      <c r="S94" s="119">
        <v>4</v>
      </c>
      <c r="T94" s="119">
        <v>4</v>
      </c>
      <c r="U94" s="119">
        <v>4</v>
      </c>
      <c r="V94" s="119">
        <v>4</v>
      </c>
      <c r="W94" s="97">
        <v>4</v>
      </c>
      <c r="X94" s="97">
        <v>4</v>
      </c>
      <c r="Y94" s="97">
        <v>4</v>
      </c>
      <c r="Z94" s="97">
        <v>4</v>
      </c>
      <c r="AA94" s="97"/>
      <c r="AB94" s="97"/>
      <c r="AC94" s="97"/>
      <c r="AD94" s="352"/>
      <c r="AE94" s="97">
        <v>4</v>
      </c>
      <c r="AF94" s="97"/>
      <c r="AG94" s="97"/>
      <c r="AH94" s="97"/>
      <c r="AI94" s="97"/>
      <c r="AJ94" s="97"/>
      <c r="AK94" s="190">
        <v>4</v>
      </c>
      <c r="AL94" s="167"/>
      <c r="AM94" s="167"/>
      <c r="AN94" s="92"/>
      <c r="AO94" s="260">
        <v>1</v>
      </c>
      <c r="AP94" s="261">
        <v>0.8125</v>
      </c>
      <c r="AQ94" s="564" t="s">
        <v>323</v>
      </c>
      <c r="AR94" s="564" t="s">
        <v>209</v>
      </c>
      <c r="AS94" s="564" t="s">
        <v>209</v>
      </c>
      <c r="AT94" s="579" t="s">
        <v>316</v>
      </c>
      <c r="AU94" s="576" t="s">
        <v>317</v>
      </c>
    </row>
    <row r="95" spans="1:47" s="203" customFormat="1" ht="33.75" customHeight="1" x14ac:dyDescent="0.15">
      <c r="A95" s="562"/>
      <c r="B95" s="595"/>
      <c r="C95" s="565"/>
      <c r="D95" s="565"/>
      <c r="E95" s="565"/>
      <c r="F95" s="565"/>
      <c r="G95" s="14" t="s">
        <v>9</v>
      </c>
      <c r="H95" s="103">
        <v>2354843127</v>
      </c>
      <c r="I95" s="103">
        <v>417445330</v>
      </c>
      <c r="J95" s="120">
        <v>417445330</v>
      </c>
      <c r="K95" s="103">
        <v>382170830</v>
      </c>
      <c r="L95" s="109">
        <v>377155900</v>
      </c>
      <c r="M95" s="103">
        <v>629964000</v>
      </c>
      <c r="N95" s="103">
        <v>629964000</v>
      </c>
      <c r="O95" s="103">
        <v>629964000</v>
      </c>
      <c r="P95" s="103">
        <v>574964000</v>
      </c>
      <c r="Q95" s="103">
        <v>560272350</v>
      </c>
      <c r="R95" s="138">
        <v>521408343</v>
      </c>
      <c r="S95" s="138">
        <v>442031000</v>
      </c>
      <c r="T95" s="138">
        <v>442031000</v>
      </c>
      <c r="U95" s="103">
        <v>430862000</v>
      </c>
      <c r="V95" s="103">
        <v>419508300</v>
      </c>
      <c r="W95" s="103">
        <v>404295400</v>
      </c>
      <c r="X95" s="103">
        <v>384162884</v>
      </c>
      <c r="Y95" s="103">
        <v>597479000</v>
      </c>
      <c r="Z95" s="103">
        <v>597479000</v>
      </c>
      <c r="AA95" s="103"/>
      <c r="AB95" s="103"/>
      <c r="AC95" s="103"/>
      <c r="AD95" s="103"/>
      <c r="AE95" s="103">
        <v>474637000</v>
      </c>
      <c r="AF95" s="103"/>
      <c r="AG95" s="103"/>
      <c r="AH95" s="103"/>
      <c r="AI95" s="103"/>
      <c r="AJ95" s="103"/>
      <c r="AK95" s="103">
        <v>135263017</v>
      </c>
      <c r="AL95" s="103"/>
      <c r="AM95" s="103"/>
      <c r="AN95" s="243"/>
      <c r="AO95" s="261">
        <f t="shared" ref="AO95" si="51">AK95/Z95</f>
        <v>0.22638957519845887</v>
      </c>
      <c r="AP95" s="261">
        <f t="shared" ref="AP95" si="52">(L95+R95+X95+AK95)/H95</f>
        <v>0.60215906857730994</v>
      </c>
      <c r="AQ95" s="565"/>
      <c r="AR95" s="565"/>
      <c r="AS95" s="565"/>
      <c r="AT95" s="580"/>
      <c r="AU95" s="577"/>
    </row>
    <row r="96" spans="1:47" s="203" customFormat="1" ht="33.75" customHeight="1" thickBot="1" x14ac:dyDescent="0.3">
      <c r="A96" s="562"/>
      <c r="B96" s="595"/>
      <c r="C96" s="565"/>
      <c r="D96" s="565"/>
      <c r="E96" s="565"/>
      <c r="F96" s="565"/>
      <c r="G96" s="11" t="s">
        <v>10</v>
      </c>
      <c r="H96" s="220"/>
      <c r="I96" s="121"/>
      <c r="J96" s="205"/>
      <c r="K96" s="121"/>
      <c r="L96" s="121"/>
      <c r="M96" s="121"/>
      <c r="N96" s="121"/>
      <c r="O96" s="121"/>
      <c r="P96" s="122"/>
      <c r="Q96" s="122"/>
      <c r="R96" s="104"/>
      <c r="S96" s="104"/>
      <c r="T96" s="104"/>
      <c r="U96" s="104"/>
      <c r="V96" s="104"/>
      <c r="W96" s="104"/>
      <c r="X96" s="104"/>
      <c r="Y96" s="105"/>
      <c r="Z96" s="105"/>
      <c r="AA96" s="105"/>
      <c r="AB96" s="105"/>
      <c r="AC96" s="105"/>
      <c r="AD96" s="105"/>
      <c r="AE96" s="105"/>
      <c r="AF96" s="107"/>
      <c r="AG96" s="107"/>
      <c r="AH96" s="107"/>
      <c r="AI96" s="107"/>
      <c r="AJ96" s="107"/>
      <c r="AK96" s="104"/>
      <c r="AL96" s="104"/>
      <c r="AM96" s="104"/>
      <c r="AN96" s="104"/>
      <c r="AO96" s="244"/>
      <c r="AP96" s="245"/>
      <c r="AQ96" s="565"/>
      <c r="AR96" s="565"/>
      <c r="AS96" s="565"/>
      <c r="AT96" s="580"/>
      <c r="AU96" s="577"/>
    </row>
    <row r="97" spans="1:49" s="203" customFormat="1" ht="33.75" customHeight="1" x14ac:dyDescent="0.15">
      <c r="A97" s="562"/>
      <c r="B97" s="595"/>
      <c r="C97" s="565"/>
      <c r="D97" s="565"/>
      <c r="E97" s="565"/>
      <c r="F97" s="565"/>
      <c r="G97" s="14" t="s">
        <v>11</v>
      </c>
      <c r="H97" s="103">
        <v>621992236</v>
      </c>
      <c r="I97" s="209"/>
      <c r="J97" s="205"/>
      <c r="K97" s="209"/>
      <c r="L97" s="209"/>
      <c r="M97" s="211">
        <v>260228091</v>
      </c>
      <c r="N97" s="211">
        <v>260228091</v>
      </c>
      <c r="O97" s="211">
        <v>260228091</v>
      </c>
      <c r="P97" s="211">
        <v>260228087</v>
      </c>
      <c r="Q97" s="103">
        <v>255570736</v>
      </c>
      <c r="R97" s="341">
        <v>252712523</v>
      </c>
      <c r="S97" s="353">
        <v>213469317</v>
      </c>
      <c r="T97" s="353">
        <v>233029317</v>
      </c>
      <c r="U97" s="353">
        <v>233029317</v>
      </c>
      <c r="V97" s="353">
        <v>233029317</v>
      </c>
      <c r="W97" s="341">
        <v>233029317</v>
      </c>
      <c r="X97" s="341">
        <v>233023567</v>
      </c>
      <c r="Y97" s="103">
        <v>136256146</v>
      </c>
      <c r="Z97" s="103">
        <v>136256145.76330304</v>
      </c>
      <c r="AA97" s="107"/>
      <c r="AB97" s="125"/>
      <c r="AC97" s="125"/>
      <c r="AD97" s="302"/>
      <c r="AE97" s="105"/>
      <c r="AF97" s="125"/>
      <c r="AG97" s="107"/>
      <c r="AH97" s="125"/>
      <c r="AI97" s="125"/>
      <c r="AJ97" s="125"/>
      <c r="AK97" s="103">
        <v>89371243</v>
      </c>
      <c r="AL97" s="103"/>
      <c r="AM97" s="108"/>
      <c r="AN97" s="246"/>
      <c r="AO97" s="261">
        <f t="shared" ref="AO97" si="53">AK97/Z97</f>
        <v>0.65590614279704484</v>
      </c>
      <c r="AP97" s="261">
        <f t="shared" ref="AP97" si="54">(L97+R97+X97+AK97)/H97</f>
        <v>0.92462140154431127</v>
      </c>
      <c r="AQ97" s="565"/>
      <c r="AR97" s="565"/>
      <c r="AS97" s="565"/>
      <c r="AT97" s="580"/>
      <c r="AU97" s="577"/>
    </row>
    <row r="98" spans="1:49" s="203" customFormat="1" ht="33.75" customHeight="1" thickBot="1" x14ac:dyDescent="0.3">
      <c r="A98" s="562"/>
      <c r="B98" s="595"/>
      <c r="C98" s="565"/>
      <c r="D98" s="565"/>
      <c r="E98" s="565"/>
      <c r="F98" s="565"/>
      <c r="G98" s="11" t="s">
        <v>12</v>
      </c>
      <c r="H98" s="109">
        <v>4</v>
      </c>
      <c r="I98" s="109">
        <v>4</v>
      </c>
      <c r="J98" s="126">
        <v>4</v>
      </c>
      <c r="K98" s="113">
        <v>4</v>
      </c>
      <c r="L98" s="113">
        <v>4</v>
      </c>
      <c r="M98" s="113">
        <v>4</v>
      </c>
      <c r="N98" s="113">
        <v>4</v>
      </c>
      <c r="O98" s="113">
        <v>4</v>
      </c>
      <c r="P98" s="113">
        <v>4</v>
      </c>
      <c r="Q98" s="140">
        <v>4</v>
      </c>
      <c r="R98" s="131">
        <v>4</v>
      </c>
      <c r="S98" s="147">
        <v>4</v>
      </c>
      <c r="T98" s="147">
        <v>4</v>
      </c>
      <c r="U98" s="147">
        <v>4</v>
      </c>
      <c r="V98" s="147">
        <v>4</v>
      </c>
      <c r="W98" s="131">
        <v>4</v>
      </c>
      <c r="X98" s="131">
        <v>4</v>
      </c>
      <c r="Y98" s="109">
        <v>4</v>
      </c>
      <c r="Z98" s="109">
        <v>4</v>
      </c>
      <c r="AA98" s="107"/>
      <c r="AB98" s="109"/>
      <c r="AC98" s="109"/>
      <c r="AD98" s="140"/>
      <c r="AE98" s="109">
        <v>4</v>
      </c>
      <c r="AF98" s="109"/>
      <c r="AG98" s="107"/>
      <c r="AH98" s="109"/>
      <c r="AI98" s="109"/>
      <c r="AJ98" s="109"/>
      <c r="AK98" s="147">
        <v>4</v>
      </c>
      <c r="AL98" s="147"/>
      <c r="AM98" s="253"/>
      <c r="AN98" s="253"/>
      <c r="AO98" s="241">
        <v>1</v>
      </c>
      <c r="AP98" s="242">
        <v>0.8125</v>
      </c>
      <c r="AQ98" s="565"/>
      <c r="AR98" s="565"/>
      <c r="AS98" s="565"/>
      <c r="AT98" s="580"/>
      <c r="AU98" s="577"/>
    </row>
    <row r="99" spans="1:49" s="203" customFormat="1" ht="33.75" customHeight="1" thickBot="1" x14ac:dyDescent="0.3">
      <c r="A99" s="562"/>
      <c r="B99" s="596"/>
      <c r="C99" s="566"/>
      <c r="D99" s="566"/>
      <c r="E99" s="566"/>
      <c r="F99" s="566"/>
      <c r="G99" s="15" t="s">
        <v>13</v>
      </c>
      <c r="H99" s="117">
        <f>H95+H97</f>
        <v>2976835363</v>
      </c>
      <c r="I99" s="117">
        <f t="shared" ref="I99:AK99" si="55">I95+I97</f>
        <v>417445330</v>
      </c>
      <c r="J99" s="117">
        <f t="shared" si="55"/>
        <v>417445330</v>
      </c>
      <c r="K99" s="117">
        <f t="shared" si="55"/>
        <v>382170830</v>
      </c>
      <c r="L99" s="117">
        <f t="shared" si="55"/>
        <v>377155900</v>
      </c>
      <c r="M99" s="117">
        <f t="shared" si="55"/>
        <v>890192091</v>
      </c>
      <c r="N99" s="117">
        <f t="shared" si="55"/>
        <v>890192091</v>
      </c>
      <c r="O99" s="117">
        <f t="shared" si="55"/>
        <v>890192091</v>
      </c>
      <c r="P99" s="117">
        <f t="shared" si="55"/>
        <v>835192087</v>
      </c>
      <c r="Q99" s="117">
        <f t="shared" si="55"/>
        <v>815843086</v>
      </c>
      <c r="R99" s="117">
        <f t="shared" si="55"/>
        <v>774120866</v>
      </c>
      <c r="S99" s="117">
        <f t="shared" si="55"/>
        <v>655500317</v>
      </c>
      <c r="T99" s="117">
        <f t="shared" si="55"/>
        <v>675060317</v>
      </c>
      <c r="U99" s="117">
        <f t="shared" si="55"/>
        <v>663891317</v>
      </c>
      <c r="V99" s="117">
        <f t="shared" si="55"/>
        <v>652537617</v>
      </c>
      <c r="W99" s="117">
        <f t="shared" si="55"/>
        <v>637324717</v>
      </c>
      <c r="X99" s="117">
        <f t="shared" si="55"/>
        <v>617186451</v>
      </c>
      <c r="Y99" s="117">
        <f t="shared" si="55"/>
        <v>733735146</v>
      </c>
      <c r="Z99" s="117">
        <f t="shared" si="55"/>
        <v>733735145.76330304</v>
      </c>
      <c r="AA99" s="117">
        <f t="shared" si="55"/>
        <v>0</v>
      </c>
      <c r="AB99" s="117">
        <f t="shared" si="55"/>
        <v>0</v>
      </c>
      <c r="AC99" s="117">
        <f t="shared" si="55"/>
        <v>0</v>
      </c>
      <c r="AD99" s="117">
        <f t="shared" si="55"/>
        <v>0</v>
      </c>
      <c r="AE99" s="117">
        <f t="shared" si="55"/>
        <v>474637000</v>
      </c>
      <c r="AF99" s="117">
        <f t="shared" si="55"/>
        <v>0</v>
      </c>
      <c r="AG99" s="117">
        <f t="shared" si="55"/>
        <v>0</v>
      </c>
      <c r="AH99" s="117">
        <f t="shared" si="55"/>
        <v>0</v>
      </c>
      <c r="AI99" s="117">
        <f t="shared" si="55"/>
        <v>0</v>
      </c>
      <c r="AJ99" s="117">
        <f t="shared" si="55"/>
        <v>0</v>
      </c>
      <c r="AK99" s="117">
        <f t="shared" si="55"/>
        <v>224634260</v>
      </c>
      <c r="AL99" s="117"/>
      <c r="AM99" s="117"/>
      <c r="AN99" s="117"/>
      <c r="AO99" s="261">
        <f t="shared" ref="AO99" si="56">AK99/Z99</f>
        <v>0.3061516969673212</v>
      </c>
      <c r="AP99" s="261">
        <f t="shared" ref="AP99" si="57">(L99+R99+X99+AK99)/H99</f>
        <v>0.66953567596408592</v>
      </c>
      <c r="AQ99" s="566"/>
      <c r="AR99" s="566"/>
      <c r="AS99" s="566"/>
      <c r="AT99" s="581"/>
      <c r="AU99" s="578"/>
    </row>
    <row r="100" spans="1:49" s="203" customFormat="1" ht="33.75" customHeight="1" x14ac:dyDescent="0.25">
      <c r="A100" s="561"/>
      <c r="B100" s="585">
        <v>16</v>
      </c>
      <c r="C100" s="564" t="s">
        <v>210</v>
      </c>
      <c r="D100" s="564" t="s">
        <v>106</v>
      </c>
      <c r="E100" s="564">
        <v>464</v>
      </c>
      <c r="F100" s="564">
        <v>177</v>
      </c>
      <c r="G100" s="12" t="s">
        <v>8</v>
      </c>
      <c r="H100" s="98">
        <v>100</v>
      </c>
      <c r="I100" s="93"/>
      <c r="J100" s="93"/>
      <c r="K100" s="94"/>
      <c r="L100" s="94"/>
      <c r="M100" s="94"/>
      <c r="N100" s="94"/>
      <c r="O100" s="94"/>
      <c r="P100" s="94"/>
      <c r="Q100" s="94"/>
      <c r="R100" s="95"/>
      <c r="S100" s="95"/>
      <c r="T100" s="95"/>
      <c r="U100" s="94"/>
      <c r="V100" s="94"/>
      <c r="W100" s="94"/>
      <c r="X100" s="157"/>
      <c r="Y100" s="256">
        <v>100</v>
      </c>
      <c r="Z100" s="256">
        <v>100</v>
      </c>
      <c r="AA100" s="119"/>
      <c r="AB100" s="119"/>
      <c r="AC100" s="119"/>
      <c r="AD100" s="190"/>
      <c r="AE100" s="119">
        <v>100</v>
      </c>
      <c r="AF100" s="119"/>
      <c r="AG100" s="119"/>
      <c r="AH100" s="119"/>
      <c r="AI100" s="119"/>
      <c r="AJ100" s="119"/>
      <c r="AK100" s="167">
        <v>0</v>
      </c>
      <c r="AL100" s="167"/>
      <c r="AM100" s="167"/>
      <c r="AN100" s="118"/>
      <c r="AO100" s="257">
        <v>0</v>
      </c>
      <c r="AP100" s="257">
        <v>0</v>
      </c>
      <c r="AQ100" s="582" t="s">
        <v>211</v>
      </c>
      <c r="AR100" s="564"/>
      <c r="AS100" s="564"/>
      <c r="AT100" s="579"/>
      <c r="AU100" s="576"/>
    </row>
    <row r="101" spans="1:49" s="203" customFormat="1" ht="33.75" customHeight="1" x14ac:dyDescent="0.15">
      <c r="A101" s="562"/>
      <c r="B101" s="586"/>
      <c r="C101" s="565"/>
      <c r="D101" s="565"/>
      <c r="E101" s="565"/>
      <c r="F101" s="565"/>
      <c r="G101" s="14" t="s">
        <v>9</v>
      </c>
      <c r="H101" s="103">
        <v>550218000</v>
      </c>
      <c r="I101" s="239"/>
      <c r="J101" s="204"/>
      <c r="K101" s="162"/>
      <c r="L101" s="162"/>
      <c r="M101" s="162"/>
      <c r="N101" s="162"/>
      <c r="O101" s="162"/>
      <c r="P101" s="162"/>
      <c r="Q101" s="162"/>
      <c r="R101" s="158"/>
      <c r="S101" s="158"/>
      <c r="T101" s="158"/>
      <c r="U101" s="162"/>
      <c r="V101" s="162"/>
      <c r="W101" s="162"/>
      <c r="X101" s="163"/>
      <c r="Y101" s="138">
        <v>550218000</v>
      </c>
      <c r="Z101" s="138">
        <v>550218000</v>
      </c>
      <c r="AA101" s="103"/>
      <c r="AB101" s="103"/>
      <c r="AC101" s="103"/>
      <c r="AD101" s="103"/>
      <c r="AE101" s="103"/>
      <c r="AF101" s="103"/>
      <c r="AG101" s="103"/>
      <c r="AH101" s="103"/>
      <c r="AI101" s="103"/>
      <c r="AJ101" s="103"/>
      <c r="AK101" s="103">
        <v>0</v>
      </c>
      <c r="AL101" s="103"/>
      <c r="AM101" s="103"/>
      <c r="AN101" s="255"/>
      <c r="AO101" s="254">
        <v>0</v>
      </c>
      <c r="AP101" s="254">
        <v>0</v>
      </c>
      <c r="AQ101" s="583"/>
      <c r="AR101" s="565"/>
      <c r="AS101" s="565"/>
      <c r="AT101" s="580"/>
      <c r="AU101" s="577"/>
    </row>
    <row r="102" spans="1:49" s="203" customFormat="1" ht="33.75" customHeight="1" thickBot="1" x14ac:dyDescent="0.3">
      <c r="A102" s="562"/>
      <c r="B102" s="586"/>
      <c r="C102" s="565"/>
      <c r="D102" s="565"/>
      <c r="E102" s="565"/>
      <c r="F102" s="565"/>
      <c r="G102" s="11" t="s">
        <v>10</v>
      </c>
      <c r="H102" s="220"/>
      <c r="I102" s="121"/>
      <c r="J102" s="205"/>
      <c r="K102" s="121"/>
      <c r="L102" s="121"/>
      <c r="M102" s="121"/>
      <c r="N102" s="121"/>
      <c r="O102" s="121"/>
      <c r="P102" s="121"/>
      <c r="Q102" s="121"/>
      <c r="R102" s="104"/>
      <c r="S102" s="104"/>
      <c r="T102" s="104"/>
      <c r="U102" s="121"/>
      <c r="V102" s="105"/>
      <c r="W102" s="105"/>
      <c r="X102" s="106"/>
      <c r="Y102" s="104"/>
      <c r="Z102" s="104"/>
      <c r="AA102" s="105"/>
      <c r="AB102" s="105"/>
      <c r="AC102" s="105"/>
      <c r="AD102" s="105"/>
      <c r="AE102" s="105"/>
      <c r="AF102" s="107"/>
      <c r="AG102" s="107"/>
      <c r="AH102" s="101"/>
      <c r="AI102" s="101"/>
      <c r="AJ102" s="101"/>
      <c r="AK102" s="104"/>
      <c r="AL102" s="104"/>
      <c r="AM102" s="104"/>
      <c r="AN102" s="104"/>
      <c r="AO102" s="244"/>
      <c r="AP102" s="245"/>
      <c r="AQ102" s="583"/>
      <c r="AR102" s="565"/>
      <c r="AS102" s="565"/>
      <c r="AT102" s="580"/>
      <c r="AU102" s="577"/>
    </row>
    <row r="103" spans="1:49" s="203" customFormat="1" ht="33.75" customHeight="1" x14ac:dyDescent="0.15">
      <c r="A103" s="562"/>
      <c r="B103" s="586"/>
      <c r="C103" s="565"/>
      <c r="D103" s="565"/>
      <c r="E103" s="565"/>
      <c r="F103" s="565"/>
      <c r="G103" s="14" t="s">
        <v>11</v>
      </c>
      <c r="H103" s="208">
        <v>0</v>
      </c>
      <c r="I103" s="121"/>
      <c r="J103" s="205"/>
      <c r="K103" s="121"/>
      <c r="L103" s="121"/>
      <c r="M103" s="121"/>
      <c r="N103" s="121"/>
      <c r="O103" s="121"/>
      <c r="P103" s="121"/>
      <c r="Q103" s="121"/>
      <c r="R103" s="104"/>
      <c r="S103" s="104"/>
      <c r="T103" s="104"/>
      <c r="U103" s="209"/>
      <c r="V103" s="164"/>
      <c r="W103" s="164"/>
      <c r="X103" s="106"/>
      <c r="Y103" s="125"/>
      <c r="Z103" s="125"/>
      <c r="AA103" s="107"/>
      <c r="AB103" s="125"/>
      <c r="AC103" s="125"/>
      <c r="AD103" s="191"/>
      <c r="AE103" s="125"/>
      <c r="AF103" s="125"/>
      <c r="AG103" s="107"/>
      <c r="AH103" s="125"/>
      <c r="AI103" s="125"/>
      <c r="AJ103" s="125"/>
      <c r="AK103" s="103">
        <v>0</v>
      </c>
      <c r="AL103" s="103"/>
      <c r="AM103" s="108"/>
      <c r="AN103" s="168"/>
      <c r="AO103" s="257">
        <v>0</v>
      </c>
      <c r="AP103" s="257">
        <v>0</v>
      </c>
      <c r="AQ103" s="583"/>
      <c r="AR103" s="565"/>
      <c r="AS103" s="565"/>
      <c r="AT103" s="580"/>
      <c r="AU103" s="577"/>
    </row>
    <row r="104" spans="1:49" s="203" customFormat="1" ht="33.75" customHeight="1" x14ac:dyDescent="0.15">
      <c r="A104" s="562"/>
      <c r="B104" s="586"/>
      <c r="C104" s="565"/>
      <c r="D104" s="565"/>
      <c r="E104" s="565"/>
      <c r="F104" s="565"/>
      <c r="G104" s="11" t="s">
        <v>12</v>
      </c>
      <c r="H104" s="113">
        <v>100</v>
      </c>
      <c r="I104" s="110"/>
      <c r="J104" s="111"/>
      <c r="K104" s="110"/>
      <c r="L104" s="110"/>
      <c r="M104" s="110"/>
      <c r="N104" s="110"/>
      <c r="O104" s="110"/>
      <c r="P104" s="110"/>
      <c r="Q104" s="110"/>
      <c r="R104" s="112"/>
      <c r="S104" s="112"/>
      <c r="T104" s="112"/>
      <c r="U104" s="110"/>
      <c r="V104" s="110"/>
      <c r="W104" s="110"/>
      <c r="X104" s="160"/>
      <c r="Y104" s="126">
        <v>100</v>
      </c>
      <c r="Z104" s="126">
        <v>100</v>
      </c>
      <c r="AA104" s="107"/>
      <c r="AB104" s="109"/>
      <c r="AC104" s="109"/>
      <c r="AD104" s="182"/>
      <c r="AE104" s="109"/>
      <c r="AF104" s="109"/>
      <c r="AG104" s="107"/>
      <c r="AH104" s="109"/>
      <c r="AI104" s="109"/>
      <c r="AJ104" s="109"/>
      <c r="AK104" s="306">
        <v>0</v>
      </c>
      <c r="AL104" s="144"/>
      <c r="AM104" s="147"/>
      <c r="AN104" s="168"/>
      <c r="AO104" s="254">
        <v>0</v>
      </c>
      <c r="AP104" s="254">
        <v>0</v>
      </c>
      <c r="AQ104" s="583"/>
      <c r="AR104" s="565"/>
      <c r="AS104" s="565"/>
      <c r="AT104" s="580"/>
      <c r="AU104" s="577"/>
    </row>
    <row r="105" spans="1:49" s="203" customFormat="1" ht="33.75" customHeight="1" thickBot="1" x14ac:dyDescent="0.2">
      <c r="A105" s="563"/>
      <c r="B105" s="587"/>
      <c r="C105" s="566"/>
      <c r="D105" s="566"/>
      <c r="E105" s="566"/>
      <c r="F105" s="566"/>
      <c r="G105" s="15" t="s">
        <v>13</v>
      </c>
      <c r="H105" s="117">
        <v>550218000</v>
      </c>
      <c r="I105" s="165"/>
      <c r="J105" s="206"/>
      <c r="K105" s="165"/>
      <c r="L105" s="165"/>
      <c r="M105" s="165"/>
      <c r="N105" s="165"/>
      <c r="O105" s="165"/>
      <c r="P105" s="165"/>
      <c r="Q105" s="165"/>
      <c r="R105" s="161"/>
      <c r="S105" s="161"/>
      <c r="T105" s="161"/>
      <c r="U105" s="165"/>
      <c r="V105" s="165"/>
      <c r="W105" s="165"/>
      <c r="X105" s="166"/>
      <c r="Y105" s="117">
        <v>550218000</v>
      </c>
      <c r="Z105" s="117">
        <v>550218000</v>
      </c>
      <c r="AA105" s="139"/>
      <c r="AB105" s="117"/>
      <c r="AC105" s="117"/>
      <c r="AD105" s="117"/>
      <c r="AE105" s="117"/>
      <c r="AF105" s="117"/>
      <c r="AG105" s="139"/>
      <c r="AH105" s="117"/>
      <c r="AI105" s="117"/>
      <c r="AJ105" s="117"/>
      <c r="AK105" s="117">
        <v>0</v>
      </c>
      <c r="AL105" s="116"/>
      <c r="AM105" s="117"/>
      <c r="AN105" s="258"/>
      <c r="AO105" s="259">
        <v>0</v>
      </c>
      <c r="AP105" s="259">
        <v>0</v>
      </c>
      <c r="AQ105" s="584"/>
      <c r="AR105" s="566"/>
      <c r="AS105" s="566"/>
      <c r="AT105" s="581"/>
      <c r="AU105" s="578"/>
    </row>
    <row r="106" spans="1:49" s="232" customFormat="1" ht="31.5" customHeight="1" x14ac:dyDescent="0.2">
      <c r="A106" s="606" t="s">
        <v>14</v>
      </c>
      <c r="B106" s="607"/>
      <c r="C106" s="607"/>
      <c r="D106" s="607"/>
      <c r="E106" s="607"/>
      <c r="F106" s="608"/>
      <c r="G106" s="10" t="s">
        <v>9</v>
      </c>
      <c r="H106" s="238">
        <f>H101+H95+H89+H83+H77+H71+H65+H59+H53+H47+H41+H35+H29+H23+H17+H11</f>
        <v>89106453678.5</v>
      </c>
      <c r="I106" s="238">
        <f t="shared" ref="I106:AN106" si="58">I101+I95+I89+I83+I77+I71+I65+I59+I53+I47+I41+I35+I29+I23+I17+I11</f>
        <v>9202587595.8999996</v>
      </c>
      <c r="J106" s="238">
        <f t="shared" si="58"/>
        <v>9202587595.8999996</v>
      </c>
      <c r="K106" s="238">
        <f t="shared" si="58"/>
        <v>8815435580</v>
      </c>
      <c r="L106" s="238">
        <f t="shared" si="58"/>
        <v>7605977666</v>
      </c>
      <c r="M106" s="238">
        <f t="shared" si="58"/>
        <v>23740059000</v>
      </c>
      <c r="N106" s="238">
        <f t="shared" si="58"/>
        <v>23740059000</v>
      </c>
      <c r="O106" s="238">
        <f t="shared" si="58"/>
        <v>23740059000</v>
      </c>
      <c r="P106" s="238">
        <f t="shared" si="58"/>
        <v>23736059000</v>
      </c>
      <c r="Q106" s="238">
        <f t="shared" si="58"/>
        <v>23248862200</v>
      </c>
      <c r="R106" s="238">
        <f t="shared" si="58"/>
        <v>13299050143</v>
      </c>
      <c r="S106" s="238">
        <f t="shared" si="58"/>
        <v>29083799000</v>
      </c>
      <c r="T106" s="238">
        <f t="shared" si="58"/>
        <v>29083799000</v>
      </c>
      <c r="U106" s="238">
        <f t="shared" si="58"/>
        <v>28989441000</v>
      </c>
      <c r="V106" s="238">
        <f t="shared" si="58"/>
        <v>33252437987</v>
      </c>
      <c r="W106" s="238">
        <f t="shared" si="58"/>
        <v>33122392027</v>
      </c>
      <c r="X106" s="238">
        <f t="shared" si="58"/>
        <v>31205444869.5</v>
      </c>
      <c r="Y106" s="354">
        <f t="shared" si="58"/>
        <v>23732627000</v>
      </c>
      <c r="Z106" s="354">
        <f t="shared" si="58"/>
        <v>23732627000</v>
      </c>
      <c r="AA106" s="354">
        <f t="shared" si="58"/>
        <v>0</v>
      </c>
      <c r="AB106" s="354">
        <f t="shared" si="58"/>
        <v>0</v>
      </c>
      <c r="AC106" s="354">
        <f t="shared" si="58"/>
        <v>0</v>
      </c>
      <c r="AD106" s="354">
        <f t="shared" si="58"/>
        <v>0</v>
      </c>
      <c r="AE106" s="354">
        <f t="shared" si="58"/>
        <v>13263354000</v>
      </c>
      <c r="AF106" s="354">
        <f t="shared" si="58"/>
        <v>0</v>
      </c>
      <c r="AG106" s="354">
        <f t="shared" si="58"/>
        <v>0</v>
      </c>
      <c r="AH106" s="354">
        <f t="shared" si="58"/>
        <v>0</v>
      </c>
      <c r="AI106" s="354">
        <f t="shared" si="58"/>
        <v>0</v>
      </c>
      <c r="AJ106" s="354">
        <f t="shared" si="58"/>
        <v>0</v>
      </c>
      <c r="AK106" s="354">
        <f t="shared" si="58"/>
        <v>2190797101</v>
      </c>
      <c r="AL106" s="238">
        <f t="shared" si="58"/>
        <v>0</v>
      </c>
      <c r="AM106" s="238">
        <f t="shared" si="58"/>
        <v>0</v>
      </c>
      <c r="AN106" s="238">
        <f t="shared" si="58"/>
        <v>0</v>
      </c>
      <c r="AO106" s="30"/>
      <c r="AP106" s="266"/>
      <c r="AQ106" s="914"/>
      <c r="AR106" s="915"/>
      <c r="AS106" s="915"/>
      <c r="AT106" s="915"/>
      <c r="AU106" s="916"/>
    </row>
    <row r="107" spans="1:49" s="232" customFormat="1" ht="28.5" customHeight="1" x14ac:dyDescent="0.2">
      <c r="A107" s="606"/>
      <c r="B107" s="607"/>
      <c r="C107" s="607"/>
      <c r="D107" s="607"/>
      <c r="E107" s="607"/>
      <c r="F107" s="608"/>
      <c r="G107" s="14" t="s">
        <v>11</v>
      </c>
      <c r="H107" s="25">
        <f>H103+H97+H91+H79+H85+H73+H67+H61+H55+H49+H43+H37+H31+H25+H19+H13</f>
        <v>26731863460.257381</v>
      </c>
      <c r="I107" s="25">
        <f t="shared" ref="I107:AN107" si="59">I103+I97+I91+I79+I85+I73+I67+I61+I55+I49+I43+I37+I31+I25+I19+I13</f>
        <v>0</v>
      </c>
      <c r="J107" s="25">
        <f t="shared" si="59"/>
        <v>0</v>
      </c>
      <c r="K107" s="25">
        <f t="shared" si="59"/>
        <v>0</v>
      </c>
      <c r="L107" s="25">
        <f t="shared" si="59"/>
        <v>0</v>
      </c>
      <c r="M107" s="25">
        <f t="shared" si="59"/>
        <v>5584606952</v>
      </c>
      <c r="N107" s="25">
        <f t="shared" si="59"/>
        <v>5584606952</v>
      </c>
      <c r="O107" s="25">
        <f t="shared" si="59"/>
        <v>5584606952</v>
      </c>
      <c r="P107" s="25">
        <f t="shared" si="59"/>
        <v>5575286230</v>
      </c>
      <c r="Q107" s="25">
        <f t="shared" si="59"/>
        <v>5535225261</v>
      </c>
      <c r="R107" s="25">
        <f t="shared" si="59"/>
        <v>5337514428</v>
      </c>
      <c r="S107" s="25">
        <f t="shared" si="59"/>
        <v>5658042716</v>
      </c>
      <c r="T107" s="25">
        <f t="shared" si="59"/>
        <v>5658042716</v>
      </c>
      <c r="U107" s="25">
        <f t="shared" si="59"/>
        <v>5658042716</v>
      </c>
      <c r="V107" s="25">
        <f t="shared" si="59"/>
        <v>5648572483</v>
      </c>
      <c r="W107" s="25">
        <f t="shared" si="59"/>
        <v>5636801368</v>
      </c>
      <c r="X107" s="25">
        <f t="shared" si="59"/>
        <v>5511969772.2243176</v>
      </c>
      <c r="Y107" s="357">
        <f t="shared" si="59"/>
        <v>15882716804</v>
      </c>
      <c r="Z107" s="355">
        <f t="shared" si="59"/>
        <v>15882379259.796362</v>
      </c>
      <c r="AA107" s="355">
        <f t="shared" si="59"/>
        <v>0</v>
      </c>
      <c r="AB107" s="355">
        <f t="shared" si="59"/>
        <v>0</v>
      </c>
      <c r="AC107" s="355">
        <f t="shared" si="59"/>
        <v>0</v>
      </c>
      <c r="AD107" s="355">
        <f t="shared" si="59"/>
        <v>0</v>
      </c>
      <c r="AE107" s="355">
        <f t="shared" si="59"/>
        <v>0</v>
      </c>
      <c r="AF107" s="355">
        <f t="shared" si="59"/>
        <v>0</v>
      </c>
      <c r="AG107" s="355">
        <f t="shared" si="59"/>
        <v>0</v>
      </c>
      <c r="AH107" s="355">
        <f t="shared" si="59"/>
        <v>0</v>
      </c>
      <c r="AI107" s="355">
        <f t="shared" si="59"/>
        <v>0</v>
      </c>
      <c r="AJ107" s="355">
        <f t="shared" si="59"/>
        <v>0</v>
      </c>
      <c r="AK107" s="355">
        <f t="shared" si="59"/>
        <v>3250913337</v>
      </c>
      <c r="AL107" s="25">
        <f t="shared" si="59"/>
        <v>0</v>
      </c>
      <c r="AM107" s="25">
        <f t="shared" si="59"/>
        <v>0</v>
      </c>
      <c r="AN107" s="25">
        <f t="shared" si="59"/>
        <v>0</v>
      </c>
      <c r="AO107" s="267"/>
      <c r="AP107" s="233"/>
      <c r="AQ107" s="917"/>
      <c r="AR107" s="918"/>
      <c r="AS107" s="918"/>
      <c r="AT107" s="918"/>
      <c r="AU107" s="919"/>
    </row>
    <row r="108" spans="1:49" s="232" customFormat="1" ht="35.25" customHeight="1" thickBot="1" x14ac:dyDescent="0.25">
      <c r="A108" s="609"/>
      <c r="B108" s="610"/>
      <c r="C108" s="610"/>
      <c r="D108" s="610"/>
      <c r="E108" s="610"/>
      <c r="F108" s="611"/>
      <c r="G108" s="13" t="s">
        <v>14</v>
      </c>
      <c r="H108" s="24">
        <f>H107+H106</f>
        <v>115838317138.75739</v>
      </c>
      <c r="I108" s="24">
        <f t="shared" ref="I108:AN108" si="60">I107+I106</f>
        <v>9202587595.8999996</v>
      </c>
      <c r="J108" s="24">
        <f t="shared" si="60"/>
        <v>9202587595.8999996</v>
      </c>
      <c r="K108" s="24">
        <f t="shared" si="60"/>
        <v>8815435580</v>
      </c>
      <c r="L108" s="24">
        <f t="shared" si="60"/>
        <v>7605977666</v>
      </c>
      <c r="M108" s="24">
        <f t="shared" si="60"/>
        <v>29324665952</v>
      </c>
      <c r="N108" s="24">
        <f t="shared" si="60"/>
        <v>29324665952</v>
      </c>
      <c r="O108" s="24">
        <f t="shared" si="60"/>
        <v>29324665952</v>
      </c>
      <c r="P108" s="24">
        <f t="shared" si="60"/>
        <v>29311345230</v>
      </c>
      <c r="Q108" s="24">
        <f t="shared" si="60"/>
        <v>28784087461</v>
      </c>
      <c r="R108" s="24">
        <f t="shared" si="60"/>
        <v>18636564571</v>
      </c>
      <c r="S108" s="24">
        <f t="shared" si="60"/>
        <v>34741841716</v>
      </c>
      <c r="T108" s="24">
        <f t="shared" si="60"/>
        <v>34741841716</v>
      </c>
      <c r="U108" s="24">
        <f t="shared" si="60"/>
        <v>34647483716</v>
      </c>
      <c r="V108" s="24">
        <f t="shared" si="60"/>
        <v>38901010470</v>
      </c>
      <c r="W108" s="24">
        <f t="shared" si="60"/>
        <v>38759193395</v>
      </c>
      <c r="X108" s="24">
        <f t="shared" si="60"/>
        <v>36717414641.724319</v>
      </c>
      <c r="Y108" s="356">
        <f t="shared" si="60"/>
        <v>39615343804</v>
      </c>
      <c r="Z108" s="356">
        <f t="shared" si="60"/>
        <v>39615006259.796364</v>
      </c>
      <c r="AA108" s="356">
        <f t="shared" si="60"/>
        <v>0</v>
      </c>
      <c r="AB108" s="356">
        <f t="shared" si="60"/>
        <v>0</v>
      </c>
      <c r="AC108" s="356">
        <f t="shared" si="60"/>
        <v>0</v>
      </c>
      <c r="AD108" s="356">
        <f t="shared" si="60"/>
        <v>0</v>
      </c>
      <c r="AE108" s="356">
        <f t="shared" si="60"/>
        <v>13263354000</v>
      </c>
      <c r="AF108" s="356">
        <f t="shared" si="60"/>
        <v>0</v>
      </c>
      <c r="AG108" s="356">
        <f t="shared" si="60"/>
        <v>0</v>
      </c>
      <c r="AH108" s="356">
        <f t="shared" si="60"/>
        <v>0</v>
      </c>
      <c r="AI108" s="356">
        <f t="shared" si="60"/>
        <v>0</v>
      </c>
      <c r="AJ108" s="356">
        <f t="shared" si="60"/>
        <v>0</v>
      </c>
      <c r="AK108" s="356">
        <f t="shared" si="60"/>
        <v>5441710438</v>
      </c>
      <c r="AL108" s="24">
        <f t="shared" si="60"/>
        <v>0</v>
      </c>
      <c r="AM108" s="24">
        <f t="shared" si="60"/>
        <v>0</v>
      </c>
      <c r="AN108" s="24">
        <f t="shared" si="60"/>
        <v>0</v>
      </c>
      <c r="AO108" s="268"/>
      <c r="AP108" s="234"/>
      <c r="AQ108" s="920"/>
      <c r="AR108" s="921"/>
      <c r="AS108" s="921"/>
      <c r="AT108" s="921"/>
      <c r="AU108" s="922"/>
      <c r="AV108" s="2"/>
      <c r="AW108" s="2"/>
    </row>
    <row r="109" spans="1:49" x14ac:dyDescent="0.25">
      <c r="Y109" s="287"/>
      <c r="Z109" s="287"/>
      <c r="AK109" s="288"/>
      <c r="AL109" s="290"/>
    </row>
    <row r="110" spans="1:49" x14ac:dyDescent="0.25">
      <c r="Y110" s="287"/>
      <c r="Z110" s="292"/>
      <c r="AA110" s="292"/>
      <c r="AB110" s="292"/>
      <c r="AC110" s="292"/>
      <c r="AD110" s="292"/>
      <c r="AE110" s="292"/>
      <c r="AF110" s="292"/>
      <c r="AG110" s="292"/>
      <c r="AH110" s="292"/>
      <c r="AI110" s="292"/>
      <c r="AJ110" s="292"/>
      <c r="AK110" s="293"/>
      <c r="AL110" s="290"/>
    </row>
    <row r="111" spans="1:49" x14ac:dyDescent="0.25">
      <c r="G111" s="235" t="s">
        <v>91</v>
      </c>
      <c r="H111" s="196"/>
      <c r="I111" s="196"/>
      <c r="J111" s="196"/>
      <c r="K111" s="196"/>
      <c r="L111" s="196"/>
      <c r="M111" s="196"/>
      <c r="Y111" s="287"/>
      <c r="Z111" s="287"/>
      <c r="AK111" s="288"/>
      <c r="AL111" s="290"/>
    </row>
    <row r="112" spans="1:49" ht="15.75" customHeight="1" x14ac:dyDescent="0.25">
      <c r="G112" s="194" t="s">
        <v>92</v>
      </c>
      <c r="H112" s="597" t="s">
        <v>93</v>
      </c>
      <c r="I112" s="597"/>
      <c r="J112" s="597"/>
      <c r="K112" s="597"/>
      <c r="L112" s="599" t="s">
        <v>94</v>
      </c>
      <c r="M112" s="599"/>
      <c r="N112" s="599"/>
      <c r="AK112" s="288"/>
      <c r="AL112" s="290"/>
    </row>
    <row r="113" spans="7:37" x14ac:dyDescent="0.25">
      <c r="G113" s="195">
        <v>11</v>
      </c>
      <c r="H113" s="598" t="s">
        <v>95</v>
      </c>
      <c r="I113" s="598"/>
      <c r="J113" s="598"/>
      <c r="K113" s="598"/>
      <c r="L113" s="600" t="s">
        <v>97</v>
      </c>
      <c r="M113" s="600"/>
      <c r="N113" s="600"/>
      <c r="Y113" s="287"/>
    </row>
    <row r="114" spans="7:37" x14ac:dyDescent="0.25">
      <c r="Z114" s="287"/>
    </row>
    <row r="115" spans="7:37" x14ac:dyDescent="0.25">
      <c r="Y115" s="287"/>
      <c r="Z115" s="287"/>
      <c r="AA115" s="287"/>
      <c r="AB115" s="287"/>
      <c r="AC115" s="287"/>
      <c r="AD115" s="287"/>
      <c r="AE115" s="287"/>
      <c r="AF115" s="287"/>
      <c r="AG115" s="287"/>
      <c r="AH115" s="287"/>
      <c r="AI115" s="287"/>
      <c r="AJ115" s="287"/>
      <c r="AK115" s="287"/>
    </row>
    <row r="116" spans="7:37" x14ac:dyDescent="0.25">
      <c r="Y116" s="294"/>
      <c r="Z116" s="294"/>
      <c r="AA116" s="294"/>
      <c r="AB116" s="294"/>
      <c r="AC116" s="294"/>
      <c r="AD116" s="294"/>
      <c r="AE116" s="294"/>
      <c r="AF116" s="294"/>
      <c r="AG116" s="294"/>
      <c r="AH116" s="294"/>
      <c r="AI116" s="294"/>
      <c r="AJ116" s="294"/>
      <c r="AK116" s="294"/>
    </row>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T16:AT21"/>
    <mergeCell ref="AU16:AU21"/>
    <mergeCell ref="B16:B21"/>
    <mergeCell ref="C16:C21"/>
    <mergeCell ref="D16:D21"/>
    <mergeCell ref="E16:E21"/>
    <mergeCell ref="F16:F21"/>
    <mergeCell ref="AQ22:AQ27"/>
    <mergeCell ref="AR22:AR27"/>
    <mergeCell ref="AS22:AS27"/>
    <mergeCell ref="AT22:AT27"/>
    <mergeCell ref="AU22:AU27"/>
    <mergeCell ref="B22:B27"/>
    <mergeCell ref="C22:C27"/>
    <mergeCell ref="D22:D27"/>
    <mergeCell ref="E22:E27"/>
    <mergeCell ref="F22:F27"/>
    <mergeCell ref="AQ106:AU108"/>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AQ16:AQ21"/>
    <mergeCell ref="AR16:AR21"/>
    <mergeCell ref="AS16:AS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E8:AJ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'http://172.22.1.31/Documents and Settings/DIANA.OVIEDO/Escritorio/AJUSTES PROCEDIMIENTOS JUNIO 3/Procedimiento 02/Documents and Settings/Andre/My Documents/Downloads/Territorializacion/Formatos de Territorializacion a 31_12_2009/[285_V2.xls]GESTIÓN'!#REF!</xm:f>
          </x14:formula1>
          <xm:sqref>D94:D105 D52:D87 D34:D45 D16:D27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73"/>
  <sheetViews>
    <sheetView topLeftCell="A10" zoomScale="62" zoomScaleNormal="62" workbookViewId="0">
      <selection activeCell="S7" sqref="S7"/>
    </sheetView>
  </sheetViews>
  <sheetFormatPr baseColWidth="10" defaultRowHeight="12.75" x14ac:dyDescent="0.25"/>
  <cols>
    <col min="1" max="1" width="12" style="277" customWidth="1"/>
    <col min="2" max="2" width="15.42578125" style="277" customWidth="1"/>
    <col min="3" max="3" width="40.28515625" style="280" customWidth="1"/>
    <col min="4" max="4" width="6.140625" style="277" customWidth="1"/>
    <col min="5" max="5" width="6.28515625" style="277" customWidth="1"/>
    <col min="6" max="6" width="11.7109375" style="277" customWidth="1"/>
    <col min="7" max="9" width="7.140625" style="277" customWidth="1"/>
    <col min="10" max="13" width="7" style="277" customWidth="1"/>
    <col min="14" max="14" width="7" style="279" customWidth="1"/>
    <col min="15" max="18" width="9.5703125" style="279" customWidth="1"/>
    <col min="19" max="19" width="11.7109375" style="279" customWidth="1"/>
    <col min="20" max="20" width="11.140625" style="279" customWidth="1"/>
    <col min="21" max="21" width="11.7109375" style="279" customWidth="1"/>
    <col min="22" max="22" width="81.28515625" style="274" customWidth="1"/>
    <col min="23" max="33" width="11.42578125" style="274"/>
    <col min="34" max="16384" width="11.42578125" style="277"/>
  </cols>
  <sheetData>
    <row r="1" spans="1:22" s="272" customFormat="1" ht="43.5" customHeight="1" x14ac:dyDescent="0.25">
      <c r="A1" s="612"/>
      <c r="B1" s="613"/>
      <c r="C1" s="613"/>
      <c r="D1" s="678" t="s">
        <v>100</v>
      </c>
      <c r="E1" s="679"/>
      <c r="F1" s="679"/>
      <c r="G1" s="679"/>
      <c r="H1" s="679"/>
      <c r="I1" s="679"/>
      <c r="J1" s="679"/>
      <c r="K1" s="679"/>
      <c r="L1" s="679"/>
      <c r="M1" s="679"/>
      <c r="N1" s="679"/>
      <c r="O1" s="679"/>
      <c r="P1" s="679"/>
      <c r="Q1" s="679"/>
      <c r="R1" s="679"/>
      <c r="S1" s="679"/>
      <c r="T1" s="679"/>
      <c r="U1" s="679"/>
      <c r="V1" s="680"/>
    </row>
    <row r="2" spans="1:22" s="272" customFormat="1" ht="64.5" customHeight="1" x14ac:dyDescent="0.25">
      <c r="A2" s="549"/>
      <c r="B2" s="550"/>
      <c r="C2" s="550"/>
      <c r="D2" s="681" t="s">
        <v>99</v>
      </c>
      <c r="E2" s="682"/>
      <c r="F2" s="682"/>
      <c r="G2" s="682"/>
      <c r="H2" s="682"/>
      <c r="I2" s="682"/>
      <c r="J2" s="682"/>
      <c r="K2" s="682"/>
      <c r="L2" s="682"/>
      <c r="M2" s="682"/>
      <c r="N2" s="682"/>
      <c r="O2" s="682"/>
      <c r="P2" s="682"/>
      <c r="Q2" s="682"/>
      <c r="R2" s="682"/>
      <c r="S2" s="682"/>
      <c r="T2" s="682"/>
      <c r="U2" s="682"/>
      <c r="V2" s="683"/>
    </row>
    <row r="3" spans="1:22" s="272" customFormat="1" ht="43.5" customHeight="1" thickBot="1" x14ac:dyDescent="0.3">
      <c r="A3" s="616"/>
      <c r="B3" s="617"/>
      <c r="C3" s="617"/>
      <c r="D3" s="695" t="s">
        <v>89</v>
      </c>
      <c r="E3" s="526"/>
      <c r="F3" s="526"/>
      <c r="G3" s="526"/>
      <c r="H3" s="526"/>
      <c r="I3" s="526"/>
      <c r="J3" s="526"/>
      <c r="K3" s="526"/>
      <c r="L3" s="526"/>
      <c r="M3" s="526"/>
      <c r="N3" s="526"/>
      <c r="O3" s="526"/>
      <c r="P3" s="526"/>
      <c r="Q3" s="526"/>
      <c r="R3" s="526"/>
      <c r="S3" s="526"/>
      <c r="T3" s="526"/>
      <c r="U3" s="527"/>
      <c r="V3" s="35" t="s">
        <v>90</v>
      </c>
    </row>
    <row r="4" spans="1:22" s="272" customFormat="1" ht="43.5" customHeight="1" thickBot="1" x14ac:dyDescent="0.3">
      <c r="A4" s="529" t="s">
        <v>0</v>
      </c>
      <c r="B4" s="530"/>
      <c r="C4" s="691"/>
      <c r="D4" s="690" t="s">
        <v>107</v>
      </c>
      <c r="E4" s="690"/>
      <c r="F4" s="690"/>
      <c r="G4" s="690"/>
      <c r="H4" s="690"/>
      <c r="I4" s="690"/>
      <c r="J4" s="690"/>
      <c r="K4" s="690"/>
      <c r="L4" s="690"/>
      <c r="M4" s="690"/>
      <c r="N4" s="690"/>
      <c r="O4" s="690"/>
      <c r="P4" s="690"/>
      <c r="Q4" s="690"/>
      <c r="R4" s="690"/>
      <c r="S4" s="690"/>
      <c r="T4" s="690"/>
      <c r="U4" s="690"/>
      <c r="V4" s="690"/>
    </row>
    <row r="5" spans="1:22" s="272" customFormat="1" ht="43.5" customHeight="1" thickBot="1" x14ac:dyDescent="0.3">
      <c r="A5" s="622" t="s">
        <v>2</v>
      </c>
      <c r="B5" s="623"/>
      <c r="C5" s="689"/>
      <c r="D5" s="690" t="s">
        <v>215</v>
      </c>
      <c r="E5" s="690"/>
      <c r="F5" s="690"/>
      <c r="G5" s="690"/>
      <c r="H5" s="690"/>
      <c r="I5" s="690"/>
      <c r="J5" s="690"/>
      <c r="K5" s="690"/>
      <c r="L5" s="690"/>
      <c r="M5" s="690"/>
      <c r="N5" s="690"/>
      <c r="O5" s="690"/>
      <c r="P5" s="690"/>
      <c r="Q5" s="690"/>
      <c r="R5" s="690"/>
      <c r="S5" s="690"/>
      <c r="T5" s="690"/>
      <c r="U5" s="690"/>
      <c r="V5" s="690"/>
    </row>
    <row r="6" spans="1:22" s="273" customFormat="1" ht="42.75" customHeight="1" x14ac:dyDescent="0.25">
      <c r="A6" s="692" t="s">
        <v>32</v>
      </c>
      <c r="B6" s="688" t="s">
        <v>33</v>
      </c>
      <c r="C6" s="684" t="s">
        <v>34</v>
      </c>
      <c r="D6" s="686" t="s">
        <v>35</v>
      </c>
      <c r="E6" s="687"/>
      <c r="F6" s="688" t="s">
        <v>326</v>
      </c>
      <c r="G6" s="688"/>
      <c r="H6" s="688"/>
      <c r="I6" s="688"/>
      <c r="J6" s="688"/>
      <c r="K6" s="688"/>
      <c r="L6" s="688"/>
      <c r="M6" s="688"/>
      <c r="N6" s="688"/>
      <c r="O6" s="688"/>
      <c r="P6" s="688"/>
      <c r="Q6" s="688"/>
      <c r="R6" s="688"/>
      <c r="S6" s="688"/>
      <c r="T6" s="688" t="s">
        <v>39</v>
      </c>
      <c r="U6" s="688"/>
      <c r="V6" s="699" t="s">
        <v>108</v>
      </c>
    </row>
    <row r="7" spans="1:22" s="273" customFormat="1" ht="59.25" customHeight="1" thickBot="1" x14ac:dyDescent="0.3">
      <c r="A7" s="693"/>
      <c r="B7" s="694"/>
      <c r="C7" s="685"/>
      <c r="D7" s="269" t="s">
        <v>36</v>
      </c>
      <c r="E7" s="269" t="s">
        <v>37</v>
      </c>
      <c r="F7" s="269" t="s">
        <v>38</v>
      </c>
      <c r="G7" s="270" t="s">
        <v>15</v>
      </c>
      <c r="H7" s="270" t="s">
        <v>16</v>
      </c>
      <c r="I7" s="270" t="s">
        <v>17</v>
      </c>
      <c r="J7" s="270" t="s">
        <v>18</v>
      </c>
      <c r="K7" s="270" t="s">
        <v>19</v>
      </c>
      <c r="L7" s="270" t="s">
        <v>20</v>
      </c>
      <c r="M7" s="270" t="s">
        <v>21</v>
      </c>
      <c r="N7" s="270" t="s">
        <v>22</v>
      </c>
      <c r="O7" s="270" t="s">
        <v>23</v>
      </c>
      <c r="P7" s="270" t="s">
        <v>24</v>
      </c>
      <c r="Q7" s="270" t="s">
        <v>25</v>
      </c>
      <c r="R7" s="270" t="s">
        <v>26</v>
      </c>
      <c r="S7" s="271" t="s">
        <v>27</v>
      </c>
      <c r="T7" s="271" t="s">
        <v>40</v>
      </c>
      <c r="U7" s="271" t="s">
        <v>41</v>
      </c>
      <c r="V7" s="700"/>
    </row>
    <row r="8" spans="1:22" s="26" customFormat="1" ht="30" customHeight="1" x14ac:dyDescent="0.25">
      <c r="A8" s="653" t="s">
        <v>216</v>
      </c>
      <c r="B8" s="655" t="s">
        <v>217</v>
      </c>
      <c r="C8" s="656" t="s">
        <v>218</v>
      </c>
      <c r="D8" s="658" t="s">
        <v>219</v>
      </c>
      <c r="E8" s="658"/>
      <c r="F8" s="16" t="s">
        <v>28</v>
      </c>
      <c r="G8" s="358">
        <v>0.33329999999999999</v>
      </c>
      <c r="H8" s="358">
        <v>0.33329999999999999</v>
      </c>
      <c r="I8" s="358">
        <v>0.33339999999999997</v>
      </c>
      <c r="J8" s="358"/>
      <c r="K8" s="358"/>
      <c r="L8" s="358"/>
      <c r="M8" s="358"/>
      <c r="N8" s="358"/>
      <c r="O8" s="358"/>
      <c r="P8" s="358"/>
      <c r="Q8" s="358"/>
      <c r="R8" s="358"/>
      <c r="S8" s="16">
        <f>SUM(G8:R8)</f>
        <v>1</v>
      </c>
      <c r="T8" s="671">
        <f>SUM(U8:U13)</f>
        <v>1.2999999999999999E-2</v>
      </c>
      <c r="U8" s="696">
        <v>0.01</v>
      </c>
      <c r="V8" s="698" t="s">
        <v>220</v>
      </c>
    </row>
    <row r="9" spans="1:22" s="26" customFormat="1" ht="23.25" customHeight="1" thickBot="1" x14ac:dyDescent="0.3">
      <c r="A9" s="668"/>
      <c r="B9" s="651"/>
      <c r="C9" s="667"/>
      <c r="D9" s="644"/>
      <c r="E9" s="644"/>
      <c r="F9" s="17" t="s">
        <v>29</v>
      </c>
      <c r="G9" s="359">
        <v>0.33329999999999999</v>
      </c>
      <c r="H9" s="359">
        <v>0.33329999999999999</v>
      </c>
      <c r="I9" s="359">
        <v>0.33339999999999997</v>
      </c>
      <c r="J9" s="359"/>
      <c r="K9" s="359"/>
      <c r="L9" s="359"/>
      <c r="M9" s="359"/>
      <c r="N9" s="359"/>
      <c r="O9" s="359"/>
      <c r="P9" s="359"/>
      <c r="Q9" s="359"/>
      <c r="R9" s="359"/>
      <c r="S9" s="17">
        <f>SUM(G9:R9)</f>
        <v>1</v>
      </c>
      <c r="T9" s="672"/>
      <c r="U9" s="697"/>
      <c r="V9" s="648"/>
    </row>
    <row r="10" spans="1:22" s="26" customFormat="1" ht="27" customHeight="1" x14ac:dyDescent="0.25">
      <c r="A10" s="668"/>
      <c r="B10" s="651"/>
      <c r="C10" s="667" t="s">
        <v>221</v>
      </c>
      <c r="D10" s="644" t="s">
        <v>219</v>
      </c>
      <c r="E10" s="644"/>
      <c r="F10" s="31" t="s">
        <v>28</v>
      </c>
      <c r="G10" s="360">
        <v>0</v>
      </c>
      <c r="H10" s="360">
        <v>0</v>
      </c>
      <c r="I10" s="360">
        <v>0</v>
      </c>
      <c r="J10" s="360">
        <v>0.2</v>
      </c>
      <c r="K10" s="360">
        <v>0.2</v>
      </c>
      <c r="L10" s="360">
        <v>0.1</v>
      </c>
      <c r="M10" s="360">
        <v>0.1</v>
      </c>
      <c r="N10" s="360">
        <v>0.1</v>
      </c>
      <c r="O10" s="360">
        <v>0.1</v>
      </c>
      <c r="P10" s="360">
        <v>0.1</v>
      </c>
      <c r="Q10" s="360">
        <v>0.1</v>
      </c>
      <c r="R10" s="360">
        <v>0</v>
      </c>
      <c r="S10" s="16">
        <f>SUM(G10:R10)</f>
        <v>0.99999999999999989</v>
      </c>
      <c r="T10" s="672"/>
      <c r="U10" s="697">
        <f>0.15%</f>
        <v>1.5E-3</v>
      </c>
      <c r="V10" s="701" t="s">
        <v>222</v>
      </c>
    </row>
    <row r="11" spans="1:22" s="26" customFormat="1" ht="27" customHeight="1" thickBot="1" x14ac:dyDescent="0.3">
      <c r="A11" s="668"/>
      <c r="B11" s="651"/>
      <c r="C11" s="667"/>
      <c r="D11" s="644"/>
      <c r="E11" s="644"/>
      <c r="F11" s="17" t="s">
        <v>29</v>
      </c>
      <c r="G11" s="359">
        <v>0</v>
      </c>
      <c r="H11" s="359">
        <v>0</v>
      </c>
      <c r="I11" s="359">
        <v>0</v>
      </c>
      <c r="J11" s="359"/>
      <c r="K11" s="359"/>
      <c r="L11" s="359"/>
      <c r="M11" s="359"/>
      <c r="N11" s="361"/>
      <c r="O11" s="361"/>
      <c r="P11" s="359"/>
      <c r="Q11" s="359"/>
      <c r="R11" s="359"/>
      <c r="S11" s="17">
        <f>SUM(G11:R11)</f>
        <v>0</v>
      </c>
      <c r="T11" s="672"/>
      <c r="U11" s="697"/>
      <c r="V11" s="648"/>
    </row>
    <row r="12" spans="1:22" s="26" customFormat="1" ht="26.25" customHeight="1" x14ac:dyDescent="0.25">
      <c r="A12" s="668"/>
      <c r="B12" s="651"/>
      <c r="C12" s="667" t="s">
        <v>223</v>
      </c>
      <c r="D12" s="644" t="s">
        <v>219</v>
      </c>
      <c r="E12" s="644"/>
      <c r="F12" s="31" t="s">
        <v>28</v>
      </c>
      <c r="G12" s="362">
        <v>0</v>
      </c>
      <c r="H12" s="362">
        <v>0</v>
      </c>
      <c r="I12" s="362">
        <v>0.15</v>
      </c>
      <c r="J12" s="362">
        <v>0.15</v>
      </c>
      <c r="K12" s="362">
        <v>0.15</v>
      </c>
      <c r="L12" s="362">
        <v>0.15</v>
      </c>
      <c r="M12" s="362">
        <v>0.1</v>
      </c>
      <c r="N12" s="362">
        <v>0.1</v>
      </c>
      <c r="O12" s="362">
        <v>0.1</v>
      </c>
      <c r="P12" s="362">
        <v>0.1</v>
      </c>
      <c r="Q12" s="362"/>
      <c r="R12" s="362"/>
      <c r="S12" s="16">
        <f t="shared" ref="S12" si="0">SUM(G12:R12)</f>
        <v>0.99999999999999989</v>
      </c>
      <c r="T12" s="672"/>
      <c r="U12" s="697">
        <f>0.15%</f>
        <v>1.5E-3</v>
      </c>
      <c r="V12" s="701" t="s">
        <v>224</v>
      </c>
    </row>
    <row r="13" spans="1:22" s="26" customFormat="1" ht="26.25" customHeight="1" thickBot="1" x14ac:dyDescent="0.3">
      <c r="A13" s="668"/>
      <c r="B13" s="651"/>
      <c r="C13" s="667"/>
      <c r="D13" s="644"/>
      <c r="E13" s="644"/>
      <c r="F13" s="17" t="s">
        <v>29</v>
      </c>
      <c r="G13" s="359">
        <v>0</v>
      </c>
      <c r="H13" s="359">
        <v>0</v>
      </c>
      <c r="I13" s="359">
        <v>0.15</v>
      </c>
      <c r="J13" s="359"/>
      <c r="K13" s="359"/>
      <c r="L13" s="359"/>
      <c r="M13" s="361"/>
      <c r="N13" s="361"/>
      <c r="O13" s="361"/>
      <c r="P13" s="359"/>
      <c r="Q13" s="359"/>
      <c r="R13" s="359"/>
      <c r="S13" s="17">
        <f>SUM(F13:O13)</f>
        <v>0.15</v>
      </c>
      <c r="T13" s="672"/>
      <c r="U13" s="697"/>
      <c r="V13" s="648"/>
    </row>
    <row r="14" spans="1:22" s="26" customFormat="1" ht="33" customHeight="1" x14ac:dyDescent="0.25">
      <c r="A14" s="668"/>
      <c r="B14" s="651" t="s">
        <v>225</v>
      </c>
      <c r="C14" s="667" t="s">
        <v>226</v>
      </c>
      <c r="D14" s="644" t="s">
        <v>219</v>
      </c>
      <c r="E14" s="644"/>
      <c r="F14" s="31" t="s">
        <v>28</v>
      </c>
      <c r="G14" s="358">
        <v>0.14000000000000001</v>
      </c>
      <c r="H14" s="358">
        <v>0.16</v>
      </c>
      <c r="I14" s="358">
        <v>0.12</v>
      </c>
      <c r="J14" s="358">
        <v>0.12</v>
      </c>
      <c r="K14" s="358">
        <v>0.12</v>
      </c>
      <c r="L14" s="358">
        <v>0.12</v>
      </c>
      <c r="M14" s="358">
        <v>0.06</v>
      </c>
      <c r="N14" s="358">
        <v>0.06</v>
      </c>
      <c r="O14" s="358">
        <v>0.06</v>
      </c>
      <c r="P14" s="358">
        <v>0.04</v>
      </c>
      <c r="Q14" s="358">
        <v>0</v>
      </c>
      <c r="R14" s="358">
        <v>0</v>
      </c>
      <c r="S14" s="16">
        <f t="shared" ref="S14" si="1">SUM(G14:R14)</f>
        <v>1.0000000000000002</v>
      </c>
      <c r="T14" s="672">
        <f>SUM(U14:U23)</f>
        <v>7.6999999999999999E-2</v>
      </c>
      <c r="U14" s="697">
        <f>1.54%</f>
        <v>1.54E-2</v>
      </c>
      <c r="V14" s="701" t="s">
        <v>227</v>
      </c>
    </row>
    <row r="15" spans="1:22" s="26" customFormat="1" ht="33" customHeight="1" thickBot="1" x14ac:dyDescent="0.3">
      <c r="A15" s="668"/>
      <c r="B15" s="651"/>
      <c r="C15" s="667"/>
      <c r="D15" s="644"/>
      <c r="E15" s="644"/>
      <c r="F15" s="17" t="s">
        <v>29</v>
      </c>
      <c r="G15" s="359">
        <v>0.14000000000000001</v>
      </c>
      <c r="H15" s="359">
        <v>0.16</v>
      </c>
      <c r="I15" s="359">
        <v>0.12</v>
      </c>
      <c r="J15" s="359"/>
      <c r="K15" s="359"/>
      <c r="L15" s="359"/>
      <c r="M15" s="361"/>
      <c r="N15" s="361"/>
      <c r="O15" s="361"/>
      <c r="P15" s="359"/>
      <c r="Q15" s="359"/>
      <c r="R15" s="359"/>
      <c r="S15" s="17">
        <f>SUM(G15:R15)</f>
        <v>0.42000000000000004</v>
      </c>
      <c r="T15" s="672"/>
      <c r="U15" s="697"/>
      <c r="V15" s="648"/>
    </row>
    <row r="16" spans="1:22" s="26" customFormat="1" ht="25.5" customHeight="1" x14ac:dyDescent="0.25">
      <c r="A16" s="668"/>
      <c r="B16" s="651"/>
      <c r="C16" s="667" t="s">
        <v>228</v>
      </c>
      <c r="D16" s="644" t="s">
        <v>219</v>
      </c>
      <c r="E16" s="644"/>
      <c r="F16" s="31" t="s">
        <v>28</v>
      </c>
      <c r="G16" s="360">
        <v>0.12</v>
      </c>
      <c r="H16" s="360">
        <v>0.12</v>
      </c>
      <c r="I16" s="360">
        <v>0.12</v>
      </c>
      <c r="J16" s="360">
        <v>0.14000000000000001</v>
      </c>
      <c r="K16" s="360">
        <v>0.16</v>
      </c>
      <c r="L16" s="360">
        <v>0.12</v>
      </c>
      <c r="M16" s="360">
        <v>0.06</v>
      </c>
      <c r="N16" s="360">
        <v>0.06</v>
      </c>
      <c r="O16" s="360">
        <v>0.06</v>
      </c>
      <c r="P16" s="360">
        <v>0.04</v>
      </c>
      <c r="Q16" s="360">
        <v>0</v>
      </c>
      <c r="R16" s="360">
        <v>0</v>
      </c>
      <c r="S16" s="16">
        <f t="shared" ref="S16:S68" si="2">SUM(G16:R16)</f>
        <v>1.0000000000000002</v>
      </c>
      <c r="T16" s="672"/>
      <c r="U16" s="697">
        <f>1.54%</f>
        <v>1.54E-2</v>
      </c>
      <c r="V16" s="701" t="s">
        <v>229</v>
      </c>
    </row>
    <row r="17" spans="1:22" s="26" customFormat="1" ht="25.5" customHeight="1" thickBot="1" x14ac:dyDescent="0.3">
      <c r="A17" s="668"/>
      <c r="B17" s="651"/>
      <c r="C17" s="667"/>
      <c r="D17" s="644"/>
      <c r="E17" s="644"/>
      <c r="F17" s="17" t="s">
        <v>29</v>
      </c>
      <c r="G17" s="359">
        <v>0.12</v>
      </c>
      <c r="H17" s="359">
        <v>0.12</v>
      </c>
      <c r="I17" s="359">
        <v>0.12</v>
      </c>
      <c r="J17" s="359"/>
      <c r="K17" s="359"/>
      <c r="L17" s="359"/>
      <c r="M17" s="361"/>
      <c r="N17" s="361"/>
      <c r="O17" s="361"/>
      <c r="P17" s="363"/>
      <c r="Q17" s="359"/>
      <c r="R17" s="359"/>
      <c r="S17" s="17">
        <f>SUM(G17:R17)</f>
        <v>0.36</v>
      </c>
      <c r="T17" s="672"/>
      <c r="U17" s="697"/>
      <c r="V17" s="648"/>
    </row>
    <row r="18" spans="1:22" s="26" customFormat="1" ht="24.75" customHeight="1" x14ac:dyDescent="0.25">
      <c r="A18" s="668"/>
      <c r="B18" s="651"/>
      <c r="C18" s="667" t="s">
        <v>230</v>
      </c>
      <c r="D18" s="644" t="s">
        <v>219</v>
      </c>
      <c r="E18" s="644"/>
      <c r="F18" s="31" t="s">
        <v>28</v>
      </c>
      <c r="G18" s="360">
        <v>0</v>
      </c>
      <c r="H18" s="360">
        <v>0</v>
      </c>
      <c r="I18" s="360">
        <v>0.22</v>
      </c>
      <c r="J18" s="360">
        <v>0.2</v>
      </c>
      <c r="K18" s="360">
        <v>0.2</v>
      </c>
      <c r="L18" s="360">
        <v>0.16</v>
      </c>
      <c r="M18" s="360">
        <v>0.06</v>
      </c>
      <c r="N18" s="360">
        <v>0.06</v>
      </c>
      <c r="O18" s="360">
        <v>0.06</v>
      </c>
      <c r="P18" s="360">
        <v>0.04</v>
      </c>
      <c r="Q18" s="360">
        <v>0</v>
      </c>
      <c r="R18" s="360">
        <v>0</v>
      </c>
      <c r="S18" s="16">
        <f>SUM(G18:R18)</f>
        <v>1.0000000000000002</v>
      </c>
      <c r="T18" s="672"/>
      <c r="U18" s="697">
        <f>1.54%</f>
        <v>1.54E-2</v>
      </c>
      <c r="V18" s="701" t="s">
        <v>231</v>
      </c>
    </row>
    <row r="19" spans="1:22" s="26" customFormat="1" ht="24.75" customHeight="1" thickBot="1" x14ac:dyDescent="0.3">
      <c r="A19" s="668"/>
      <c r="B19" s="651"/>
      <c r="C19" s="667"/>
      <c r="D19" s="644"/>
      <c r="E19" s="644"/>
      <c r="F19" s="17" t="s">
        <v>29</v>
      </c>
      <c r="G19" s="359">
        <v>0</v>
      </c>
      <c r="H19" s="359">
        <v>0</v>
      </c>
      <c r="I19" s="359">
        <v>0.22</v>
      </c>
      <c r="J19" s="359"/>
      <c r="K19" s="359"/>
      <c r="L19" s="359"/>
      <c r="M19" s="361"/>
      <c r="N19" s="361"/>
      <c r="O19" s="361"/>
      <c r="P19" s="359"/>
      <c r="Q19" s="359"/>
      <c r="R19" s="359"/>
      <c r="S19" s="17">
        <f>SUM(G19:R19)</f>
        <v>0.22</v>
      </c>
      <c r="T19" s="672"/>
      <c r="U19" s="697"/>
      <c r="V19" s="648"/>
    </row>
    <row r="20" spans="1:22" s="26" customFormat="1" ht="31.5" customHeight="1" x14ac:dyDescent="0.25">
      <c r="A20" s="668"/>
      <c r="B20" s="651"/>
      <c r="C20" s="667" t="s">
        <v>232</v>
      </c>
      <c r="D20" s="644" t="s">
        <v>219</v>
      </c>
      <c r="E20" s="644"/>
      <c r="F20" s="31" t="s">
        <v>28</v>
      </c>
      <c r="G20" s="360">
        <v>8.3699999999999997E-2</v>
      </c>
      <c r="H20" s="360">
        <v>8.3299999999999999E-2</v>
      </c>
      <c r="I20" s="360">
        <v>8.3299999999999999E-2</v>
      </c>
      <c r="J20" s="360">
        <v>8.3299999999999999E-2</v>
      </c>
      <c r="K20" s="360">
        <v>8.3299999999999999E-2</v>
      </c>
      <c r="L20" s="360">
        <v>8.3299999999999999E-2</v>
      </c>
      <c r="M20" s="360">
        <v>8.3299999999999999E-2</v>
      </c>
      <c r="N20" s="360">
        <v>8.3299999999999999E-2</v>
      </c>
      <c r="O20" s="360">
        <v>8.3299999999999999E-2</v>
      </c>
      <c r="P20" s="360">
        <v>8.3299999999999999E-2</v>
      </c>
      <c r="Q20" s="360">
        <v>8.3299999999999999E-2</v>
      </c>
      <c r="R20" s="360">
        <v>8.3299999999999999E-2</v>
      </c>
      <c r="S20" s="16">
        <f>SUM(G20:R20)</f>
        <v>1.0000000000000002</v>
      </c>
      <c r="T20" s="672"/>
      <c r="U20" s="697">
        <f>1.54%</f>
        <v>1.54E-2</v>
      </c>
      <c r="V20" s="701" t="s">
        <v>233</v>
      </c>
    </row>
    <row r="21" spans="1:22" s="26" customFormat="1" ht="31.5" customHeight="1" thickBot="1" x14ac:dyDescent="0.3">
      <c r="A21" s="668"/>
      <c r="B21" s="651"/>
      <c r="C21" s="667"/>
      <c r="D21" s="644"/>
      <c r="E21" s="644"/>
      <c r="F21" s="17" t="s">
        <v>29</v>
      </c>
      <c r="G21" s="359">
        <v>8.3699999999999997E-2</v>
      </c>
      <c r="H21" s="359">
        <v>8.3299999999999999E-2</v>
      </c>
      <c r="I21" s="359">
        <v>8.3299999999999999E-2</v>
      </c>
      <c r="J21" s="359"/>
      <c r="K21" s="359"/>
      <c r="L21" s="359"/>
      <c r="M21" s="361"/>
      <c r="N21" s="361"/>
      <c r="O21" s="361"/>
      <c r="P21" s="359"/>
      <c r="Q21" s="359"/>
      <c r="R21" s="359"/>
      <c r="S21" s="17">
        <f>SUM(G21:R21)</f>
        <v>0.25029999999999997</v>
      </c>
      <c r="T21" s="672"/>
      <c r="U21" s="697"/>
      <c r="V21" s="648"/>
    </row>
    <row r="22" spans="1:22" s="26" customFormat="1" ht="27.75" customHeight="1" x14ac:dyDescent="0.25">
      <c r="A22" s="668"/>
      <c r="B22" s="651"/>
      <c r="C22" s="667" t="s">
        <v>234</v>
      </c>
      <c r="D22" s="644" t="s">
        <v>219</v>
      </c>
      <c r="E22" s="644"/>
      <c r="F22" s="31" t="s">
        <v>28</v>
      </c>
      <c r="G22" s="362">
        <v>0.12</v>
      </c>
      <c r="H22" s="362">
        <v>0.12</v>
      </c>
      <c r="I22" s="362">
        <v>0.12</v>
      </c>
      <c r="J22" s="362">
        <v>0.14000000000000001</v>
      </c>
      <c r="K22" s="362">
        <v>0.16</v>
      </c>
      <c r="L22" s="362">
        <v>0.12</v>
      </c>
      <c r="M22" s="362">
        <v>0.06</v>
      </c>
      <c r="N22" s="362">
        <v>0.06</v>
      </c>
      <c r="O22" s="362">
        <v>0.06</v>
      </c>
      <c r="P22" s="362">
        <v>0.04</v>
      </c>
      <c r="Q22" s="362">
        <v>0</v>
      </c>
      <c r="R22" s="362">
        <v>0</v>
      </c>
      <c r="S22" s="16">
        <f t="shared" ref="S22" si="3">SUM(G22:R22)</f>
        <v>1.0000000000000002</v>
      </c>
      <c r="T22" s="672"/>
      <c r="U22" s="697">
        <f>1.54%</f>
        <v>1.54E-2</v>
      </c>
      <c r="V22" s="701" t="s">
        <v>235</v>
      </c>
    </row>
    <row r="23" spans="1:22" s="26" customFormat="1" ht="27.75" customHeight="1" thickBot="1" x14ac:dyDescent="0.3">
      <c r="A23" s="654"/>
      <c r="B23" s="652"/>
      <c r="C23" s="657"/>
      <c r="D23" s="645"/>
      <c r="E23" s="645"/>
      <c r="F23" s="197" t="s">
        <v>29</v>
      </c>
      <c r="G23" s="364">
        <v>0.12</v>
      </c>
      <c r="H23" s="364">
        <v>0.12</v>
      </c>
      <c r="I23" s="364">
        <v>0.12</v>
      </c>
      <c r="J23" s="364"/>
      <c r="K23" s="364"/>
      <c r="L23" s="364"/>
      <c r="M23" s="365"/>
      <c r="N23" s="365"/>
      <c r="O23" s="365"/>
      <c r="P23" s="364"/>
      <c r="Q23" s="364"/>
      <c r="R23" s="364"/>
      <c r="S23" s="17">
        <f>SUM(G23:R23)</f>
        <v>0.36</v>
      </c>
      <c r="T23" s="677"/>
      <c r="U23" s="702"/>
      <c r="V23" s="649"/>
    </row>
    <row r="24" spans="1:22" s="27" customFormat="1" ht="45" customHeight="1" x14ac:dyDescent="0.25">
      <c r="A24" s="653" t="s">
        <v>236</v>
      </c>
      <c r="B24" s="655" t="s">
        <v>237</v>
      </c>
      <c r="C24" s="656" t="s">
        <v>238</v>
      </c>
      <c r="D24" s="658" t="s">
        <v>219</v>
      </c>
      <c r="E24" s="658"/>
      <c r="F24" s="16" t="s">
        <v>28</v>
      </c>
      <c r="G24" s="358">
        <v>0.05</v>
      </c>
      <c r="H24" s="358">
        <v>0.05</v>
      </c>
      <c r="I24" s="358">
        <v>7.0000000000000007E-2</v>
      </c>
      <c r="J24" s="358">
        <v>7.0000000000000007E-2</v>
      </c>
      <c r="K24" s="358">
        <v>7.0000000000000007E-2</v>
      </c>
      <c r="L24" s="358">
        <v>7.0000000000000007E-2</v>
      </c>
      <c r="M24" s="358">
        <v>0.17</v>
      </c>
      <c r="N24" s="358">
        <v>7.0000000000000007E-2</v>
      </c>
      <c r="O24" s="358">
        <v>7.0000000000000007E-2</v>
      </c>
      <c r="P24" s="358">
        <v>7.0000000000000007E-2</v>
      </c>
      <c r="Q24" s="358">
        <v>7.0000000000000007E-2</v>
      </c>
      <c r="R24" s="358">
        <v>0.17</v>
      </c>
      <c r="S24" s="16">
        <f t="shared" si="2"/>
        <v>1.0000000000000002</v>
      </c>
      <c r="T24" s="659">
        <v>0.05</v>
      </c>
      <c r="U24" s="696">
        <v>1.7000000000000001E-2</v>
      </c>
      <c r="V24" s="698" t="s">
        <v>239</v>
      </c>
    </row>
    <row r="25" spans="1:22" s="27" customFormat="1" ht="45" customHeight="1" thickBot="1" x14ac:dyDescent="0.3">
      <c r="A25" s="668"/>
      <c r="B25" s="651"/>
      <c r="C25" s="667"/>
      <c r="D25" s="644"/>
      <c r="E25" s="644"/>
      <c r="F25" s="17" t="s">
        <v>29</v>
      </c>
      <c r="G25" s="359">
        <v>0.05</v>
      </c>
      <c r="H25" s="359">
        <v>0.05</v>
      </c>
      <c r="I25" s="359">
        <v>7.0000000000000007E-2</v>
      </c>
      <c r="J25" s="359"/>
      <c r="K25" s="359"/>
      <c r="L25" s="359"/>
      <c r="M25" s="359"/>
      <c r="N25" s="359"/>
      <c r="O25" s="359"/>
      <c r="P25" s="359"/>
      <c r="Q25" s="359"/>
      <c r="R25" s="359"/>
      <c r="S25" s="17">
        <f>SUM(G25:R25)</f>
        <v>0.17</v>
      </c>
      <c r="T25" s="666"/>
      <c r="U25" s="697"/>
      <c r="V25" s="648"/>
    </row>
    <row r="26" spans="1:22" s="26" customFormat="1" ht="33" customHeight="1" x14ac:dyDescent="0.25">
      <c r="A26" s="668"/>
      <c r="B26" s="651"/>
      <c r="C26" s="667" t="s">
        <v>240</v>
      </c>
      <c r="D26" s="644"/>
      <c r="E26" s="644" t="s">
        <v>219</v>
      </c>
      <c r="F26" s="31" t="s">
        <v>28</v>
      </c>
      <c r="G26" s="360">
        <v>0</v>
      </c>
      <c r="H26" s="360">
        <v>0.05</v>
      </c>
      <c r="I26" s="360">
        <v>0.1</v>
      </c>
      <c r="J26" s="360">
        <v>0.1</v>
      </c>
      <c r="K26" s="360">
        <v>0.1</v>
      </c>
      <c r="L26" s="360">
        <v>0.1</v>
      </c>
      <c r="M26" s="360">
        <v>0.1</v>
      </c>
      <c r="N26" s="360">
        <v>0.1</v>
      </c>
      <c r="O26" s="360">
        <v>0.1</v>
      </c>
      <c r="P26" s="360">
        <v>0.1</v>
      </c>
      <c r="Q26" s="360">
        <v>0.1</v>
      </c>
      <c r="R26" s="360">
        <v>0.05</v>
      </c>
      <c r="S26" s="16">
        <f t="shared" si="2"/>
        <v>0.99999999999999989</v>
      </c>
      <c r="T26" s="666"/>
      <c r="U26" s="697">
        <v>1.7000000000000001E-2</v>
      </c>
      <c r="V26" s="701" t="s">
        <v>241</v>
      </c>
    </row>
    <row r="27" spans="1:22" s="26" customFormat="1" ht="33" customHeight="1" thickBot="1" x14ac:dyDescent="0.3">
      <c r="A27" s="668"/>
      <c r="B27" s="651"/>
      <c r="C27" s="667"/>
      <c r="D27" s="644"/>
      <c r="E27" s="644"/>
      <c r="F27" s="17" t="s">
        <v>29</v>
      </c>
      <c r="G27" s="359">
        <v>0</v>
      </c>
      <c r="H27" s="359">
        <v>0.05</v>
      </c>
      <c r="I27" s="359">
        <v>0.1</v>
      </c>
      <c r="J27" s="359"/>
      <c r="K27" s="359"/>
      <c r="L27" s="359"/>
      <c r="M27" s="359"/>
      <c r="N27" s="359"/>
      <c r="O27" s="359"/>
      <c r="P27" s="359"/>
      <c r="Q27" s="359"/>
      <c r="R27" s="359"/>
      <c r="S27" s="17">
        <f>SUM(G27:R27)</f>
        <v>0.15000000000000002</v>
      </c>
      <c r="T27" s="666"/>
      <c r="U27" s="697"/>
      <c r="V27" s="648"/>
    </row>
    <row r="28" spans="1:22" s="26" customFormat="1" ht="25.5" customHeight="1" x14ac:dyDescent="0.25">
      <c r="A28" s="668"/>
      <c r="B28" s="651"/>
      <c r="C28" s="667" t="s">
        <v>242</v>
      </c>
      <c r="D28" s="644" t="s">
        <v>219</v>
      </c>
      <c r="E28" s="644"/>
      <c r="F28" s="31" t="s">
        <v>28</v>
      </c>
      <c r="G28" s="360">
        <v>0</v>
      </c>
      <c r="H28" s="360">
        <v>0</v>
      </c>
      <c r="I28" s="360">
        <v>0</v>
      </c>
      <c r="J28" s="360">
        <v>0</v>
      </c>
      <c r="K28" s="360">
        <v>0</v>
      </c>
      <c r="L28" s="360">
        <v>0.1</v>
      </c>
      <c r="M28" s="360">
        <v>0.1</v>
      </c>
      <c r="N28" s="360">
        <v>0.1</v>
      </c>
      <c r="O28" s="360">
        <v>0.1</v>
      </c>
      <c r="P28" s="360">
        <v>0.2</v>
      </c>
      <c r="Q28" s="360">
        <v>0.2</v>
      </c>
      <c r="R28" s="360">
        <v>0.2</v>
      </c>
      <c r="S28" s="16">
        <f t="shared" si="2"/>
        <v>1</v>
      </c>
      <c r="T28" s="666"/>
      <c r="U28" s="697">
        <v>1.6E-2</v>
      </c>
      <c r="V28" s="648" t="s">
        <v>243</v>
      </c>
    </row>
    <row r="29" spans="1:22" s="26" customFormat="1" ht="25.5" customHeight="1" thickBot="1" x14ac:dyDescent="0.3">
      <c r="A29" s="668"/>
      <c r="B29" s="651"/>
      <c r="C29" s="667"/>
      <c r="D29" s="644"/>
      <c r="E29" s="644"/>
      <c r="F29" s="17" t="s">
        <v>29</v>
      </c>
      <c r="G29" s="359">
        <v>0</v>
      </c>
      <c r="H29" s="359">
        <v>0</v>
      </c>
      <c r="I29" s="359">
        <v>0</v>
      </c>
      <c r="J29" s="359"/>
      <c r="K29" s="359"/>
      <c r="L29" s="359"/>
      <c r="M29" s="359"/>
      <c r="N29" s="359"/>
      <c r="O29" s="359"/>
      <c r="P29" s="359"/>
      <c r="Q29" s="359"/>
      <c r="R29" s="359"/>
      <c r="S29" s="17">
        <f>SUM(G29:R29)</f>
        <v>0</v>
      </c>
      <c r="T29" s="666"/>
      <c r="U29" s="697"/>
      <c r="V29" s="648"/>
    </row>
    <row r="30" spans="1:22" s="26" customFormat="1" ht="24.75" customHeight="1" x14ac:dyDescent="0.25">
      <c r="A30" s="668"/>
      <c r="B30" s="651" t="s">
        <v>244</v>
      </c>
      <c r="C30" s="667" t="s">
        <v>245</v>
      </c>
      <c r="D30" s="644" t="s">
        <v>219</v>
      </c>
      <c r="E30" s="644" t="s">
        <v>219</v>
      </c>
      <c r="F30" s="31" t="s">
        <v>28</v>
      </c>
      <c r="G30" s="358">
        <v>8.3400000000000002E-2</v>
      </c>
      <c r="H30" s="358">
        <v>8.3400000000000002E-2</v>
      </c>
      <c r="I30" s="358">
        <v>8.3400000000000002E-2</v>
      </c>
      <c r="J30" s="358">
        <v>8.3400000000000002E-2</v>
      </c>
      <c r="K30" s="358">
        <v>8.3400000000000002E-2</v>
      </c>
      <c r="L30" s="358">
        <v>8.3400000000000002E-2</v>
      </c>
      <c r="M30" s="358">
        <v>8.3400000000000002E-2</v>
      </c>
      <c r="N30" s="358">
        <v>8.3400000000000002E-2</v>
      </c>
      <c r="O30" s="358">
        <v>8.3400000000000002E-2</v>
      </c>
      <c r="P30" s="358">
        <v>8.3400000000000002E-2</v>
      </c>
      <c r="Q30" s="358">
        <v>8.3400000000000002E-2</v>
      </c>
      <c r="R30" s="358">
        <v>8.2600000000000007E-2</v>
      </c>
      <c r="S30" s="16">
        <f t="shared" si="2"/>
        <v>1.0000000000000002</v>
      </c>
      <c r="T30" s="666">
        <v>0.12</v>
      </c>
      <c r="U30" s="697">
        <v>0.03</v>
      </c>
      <c r="V30" s="648" t="s">
        <v>246</v>
      </c>
    </row>
    <row r="31" spans="1:22" s="26" customFormat="1" ht="24.75" customHeight="1" thickBot="1" x14ac:dyDescent="0.3">
      <c r="A31" s="668"/>
      <c r="B31" s="651"/>
      <c r="C31" s="667"/>
      <c r="D31" s="644"/>
      <c r="E31" s="644"/>
      <c r="F31" s="17" t="s">
        <v>29</v>
      </c>
      <c r="G31" s="359">
        <v>8.3400000000000002E-2</v>
      </c>
      <c r="H31" s="359">
        <v>8.3400000000000002E-2</v>
      </c>
      <c r="I31" s="359">
        <v>8.3400000000000002E-2</v>
      </c>
      <c r="J31" s="359"/>
      <c r="K31" s="359"/>
      <c r="L31" s="359"/>
      <c r="M31" s="359"/>
      <c r="N31" s="359"/>
      <c r="O31" s="359"/>
      <c r="P31" s="359"/>
      <c r="Q31" s="359"/>
      <c r="R31" s="359"/>
      <c r="S31" s="17">
        <f>SUM(G31:R31)</f>
        <v>0.25019999999999998</v>
      </c>
      <c r="T31" s="666"/>
      <c r="U31" s="697"/>
      <c r="V31" s="648"/>
    </row>
    <row r="32" spans="1:22" s="26" customFormat="1" ht="31.5" customHeight="1" x14ac:dyDescent="0.25">
      <c r="A32" s="668"/>
      <c r="B32" s="651"/>
      <c r="C32" s="667" t="s">
        <v>247</v>
      </c>
      <c r="D32" s="644" t="s">
        <v>219</v>
      </c>
      <c r="E32" s="644"/>
      <c r="F32" s="31" t="s">
        <v>28</v>
      </c>
      <c r="G32" s="360">
        <v>8.2600000000000007E-2</v>
      </c>
      <c r="H32" s="360">
        <v>8.3400000000000002E-2</v>
      </c>
      <c r="I32" s="360">
        <v>8.3400000000000002E-2</v>
      </c>
      <c r="J32" s="360">
        <v>8.3400000000000002E-2</v>
      </c>
      <c r="K32" s="360">
        <v>8.3400000000000002E-2</v>
      </c>
      <c r="L32" s="360">
        <v>8.3400000000000002E-2</v>
      </c>
      <c r="M32" s="360">
        <v>8.3400000000000002E-2</v>
      </c>
      <c r="N32" s="360">
        <v>8.3400000000000002E-2</v>
      </c>
      <c r="O32" s="360">
        <v>8.3400000000000002E-2</v>
      </c>
      <c r="P32" s="360">
        <v>8.3400000000000002E-2</v>
      </c>
      <c r="Q32" s="360">
        <v>8.3400000000000002E-2</v>
      </c>
      <c r="R32" s="360">
        <v>8.3400000000000002E-2</v>
      </c>
      <c r="S32" s="16">
        <f t="shared" ref="S32" si="4">SUM(G32:R32)</f>
        <v>1.0000000000000002</v>
      </c>
      <c r="T32" s="666"/>
      <c r="U32" s="697">
        <v>0.03</v>
      </c>
      <c r="V32" s="648" t="s">
        <v>248</v>
      </c>
    </row>
    <row r="33" spans="1:30" s="26" customFormat="1" ht="31.5" customHeight="1" thickBot="1" x14ac:dyDescent="0.3">
      <c r="A33" s="668"/>
      <c r="B33" s="651"/>
      <c r="C33" s="667"/>
      <c r="D33" s="644"/>
      <c r="E33" s="644"/>
      <c r="F33" s="17" t="s">
        <v>29</v>
      </c>
      <c r="G33" s="359">
        <v>8.2600000000000007E-2</v>
      </c>
      <c r="H33" s="359">
        <v>8.3400000000000002E-2</v>
      </c>
      <c r="I33" s="359">
        <v>8.3400000000000002E-2</v>
      </c>
      <c r="J33" s="359"/>
      <c r="K33" s="359"/>
      <c r="L33" s="359"/>
      <c r="M33" s="359"/>
      <c r="N33" s="359"/>
      <c r="O33" s="359"/>
      <c r="P33" s="359"/>
      <c r="Q33" s="359"/>
      <c r="R33" s="359"/>
      <c r="S33" s="17">
        <f>SUM(G33:R33)</f>
        <v>0.24940000000000001</v>
      </c>
      <c r="T33" s="666"/>
      <c r="U33" s="697"/>
      <c r="V33" s="648"/>
    </row>
    <row r="34" spans="1:30" s="26" customFormat="1" ht="27.75" customHeight="1" x14ac:dyDescent="0.25">
      <c r="A34" s="668"/>
      <c r="B34" s="651"/>
      <c r="C34" s="667" t="s">
        <v>249</v>
      </c>
      <c r="D34" s="644" t="s">
        <v>219</v>
      </c>
      <c r="E34" s="644"/>
      <c r="F34" s="31" t="s">
        <v>28</v>
      </c>
      <c r="G34" s="360">
        <v>8.2600000000000007E-2</v>
      </c>
      <c r="H34" s="360">
        <v>8.3400000000000002E-2</v>
      </c>
      <c r="I34" s="360">
        <v>8.3400000000000002E-2</v>
      </c>
      <c r="J34" s="360">
        <v>8.3400000000000002E-2</v>
      </c>
      <c r="K34" s="360">
        <v>8.3400000000000002E-2</v>
      </c>
      <c r="L34" s="360">
        <v>8.3400000000000002E-2</v>
      </c>
      <c r="M34" s="360">
        <v>8.3400000000000002E-2</v>
      </c>
      <c r="N34" s="360">
        <v>8.3400000000000002E-2</v>
      </c>
      <c r="O34" s="360">
        <v>8.3400000000000002E-2</v>
      </c>
      <c r="P34" s="360">
        <v>8.3400000000000002E-2</v>
      </c>
      <c r="Q34" s="360">
        <v>8.3400000000000002E-2</v>
      </c>
      <c r="R34" s="360">
        <v>8.3400000000000002E-2</v>
      </c>
      <c r="S34" s="16">
        <f t="shared" ref="S34" si="5">SUM(G34:R34)</f>
        <v>1.0000000000000002</v>
      </c>
      <c r="T34" s="666"/>
      <c r="U34" s="697">
        <v>0.03</v>
      </c>
      <c r="V34" s="648" t="s">
        <v>250</v>
      </c>
    </row>
    <row r="35" spans="1:30" s="26" customFormat="1" ht="27.75" customHeight="1" thickBot="1" x14ac:dyDescent="0.3">
      <c r="A35" s="668"/>
      <c r="B35" s="651"/>
      <c r="C35" s="667"/>
      <c r="D35" s="644"/>
      <c r="E35" s="644"/>
      <c r="F35" s="17" t="s">
        <v>29</v>
      </c>
      <c r="G35" s="359">
        <v>8.2600000000000007E-2</v>
      </c>
      <c r="H35" s="359">
        <v>8.3400000000000002E-2</v>
      </c>
      <c r="I35" s="359">
        <v>8.3400000000000002E-2</v>
      </c>
      <c r="J35" s="359"/>
      <c r="K35" s="359"/>
      <c r="L35" s="359"/>
      <c r="M35" s="359"/>
      <c r="N35" s="359"/>
      <c r="O35" s="359"/>
      <c r="P35" s="359"/>
      <c r="Q35" s="359"/>
      <c r="R35" s="359"/>
      <c r="S35" s="17">
        <f>SUM(G35:O35)</f>
        <v>0.24940000000000001</v>
      </c>
      <c r="T35" s="666"/>
      <c r="U35" s="697"/>
      <c r="V35" s="648"/>
    </row>
    <row r="36" spans="1:30" s="27" customFormat="1" ht="45" customHeight="1" x14ac:dyDescent="0.25">
      <c r="A36" s="668"/>
      <c r="B36" s="651"/>
      <c r="C36" s="667" t="s">
        <v>251</v>
      </c>
      <c r="D36" s="644" t="s">
        <v>219</v>
      </c>
      <c r="E36" s="644"/>
      <c r="F36" s="31" t="s">
        <v>28</v>
      </c>
      <c r="G36" s="360">
        <v>8.2600000000000007E-2</v>
      </c>
      <c r="H36" s="360">
        <v>8.3400000000000002E-2</v>
      </c>
      <c r="I36" s="360">
        <v>8.3400000000000002E-2</v>
      </c>
      <c r="J36" s="360">
        <v>8.3400000000000002E-2</v>
      </c>
      <c r="K36" s="360">
        <v>8.3400000000000002E-2</v>
      </c>
      <c r="L36" s="360">
        <v>8.3400000000000002E-2</v>
      </c>
      <c r="M36" s="360">
        <v>8.3400000000000002E-2</v>
      </c>
      <c r="N36" s="360">
        <v>8.3400000000000002E-2</v>
      </c>
      <c r="O36" s="360">
        <v>8.3400000000000002E-2</v>
      </c>
      <c r="P36" s="360">
        <v>8.3400000000000002E-2</v>
      </c>
      <c r="Q36" s="360">
        <v>8.3400000000000002E-2</v>
      </c>
      <c r="R36" s="360">
        <v>8.3400000000000002E-2</v>
      </c>
      <c r="S36" s="16">
        <f t="shared" si="2"/>
        <v>1.0000000000000002</v>
      </c>
      <c r="T36" s="666"/>
      <c r="U36" s="697">
        <v>0.03</v>
      </c>
      <c r="V36" s="648" t="s">
        <v>252</v>
      </c>
    </row>
    <row r="37" spans="1:30" s="27" customFormat="1" ht="45" customHeight="1" thickBot="1" x14ac:dyDescent="0.3">
      <c r="A37" s="668"/>
      <c r="B37" s="651"/>
      <c r="C37" s="667"/>
      <c r="D37" s="644"/>
      <c r="E37" s="644"/>
      <c r="F37" s="17" t="s">
        <v>29</v>
      </c>
      <c r="G37" s="359">
        <v>8.2600000000000007E-2</v>
      </c>
      <c r="H37" s="359">
        <v>8.3400000000000002E-2</v>
      </c>
      <c r="I37" s="359">
        <v>8.3400000000000002E-2</v>
      </c>
      <c r="J37" s="359"/>
      <c r="K37" s="359"/>
      <c r="L37" s="359"/>
      <c r="M37" s="359"/>
      <c r="N37" s="359"/>
      <c r="O37" s="359"/>
      <c r="P37" s="359"/>
      <c r="Q37" s="359"/>
      <c r="R37" s="359"/>
      <c r="S37" s="17">
        <f>SUM(G37:O37)</f>
        <v>0.24940000000000001</v>
      </c>
      <c r="T37" s="666"/>
      <c r="U37" s="697"/>
      <c r="V37" s="648"/>
    </row>
    <row r="38" spans="1:30" s="26" customFormat="1" ht="23.25" customHeight="1" x14ac:dyDescent="0.25">
      <c r="A38" s="668"/>
      <c r="B38" s="651" t="s">
        <v>253</v>
      </c>
      <c r="C38" s="667" t="s">
        <v>254</v>
      </c>
      <c r="D38" s="644"/>
      <c r="E38" s="644" t="s">
        <v>219</v>
      </c>
      <c r="F38" s="31" t="s">
        <v>28</v>
      </c>
      <c r="G38" s="358">
        <v>0.02</v>
      </c>
      <c r="H38" s="358">
        <v>0.03</v>
      </c>
      <c r="I38" s="358">
        <v>0.05</v>
      </c>
      <c r="J38" s="358">
        <v>0.2</v>
      </c>
      <c r="K38" s="358">
        <v>0.2</v>
      </c>
      <c r="L38" s="358">
        <v>0.2</v>
      </c>
      <c r="M38" s="358">
        <v>0.2</v>
      </c>
      <c r="N38" s="358">
        <v>0.05</v>
      </c>
      <c r="O38" s="358">
        <v>0.05</v>
      </c>
      <c r="P38" s="358">
        <v>0</v>
      </c>
      <c r="Q38" s="358">
        <v>0</v>
      </c>
      <c r="R38" s="358">
        <v>0</v>
      </c>
      <c r="S38" s="16">
        <f t="shared" si="2"/>
        <v>1</v>
      </c>
      <c r="T38" s="672">
        <v>0.1</v>
      </c>
      <c r="U38" s="697">
        <v>0.05</v>
      </c>
      <c r="V38" s="648" t="s">
        <v>255</v>
      </c>
    </row>
    <row r="39" spans="1:30" s="26" customFormat="1" ht="23.25" customHeight="1" thickBot="1" x14ac:dyDescent="0.3">
      <c r="A39" s="668"/>
      <c r="B39" s="651"/>
      <c r="C39" s="667"/>
      <c r="D39" s="644"/>
      <c r="E39" s="644"/>
      <c r="F39" s="17" t="s">
        <v>29</v>
      </c>
      <c r="G39" s="359">
        <v>0.02</v>
      </c>
      <c r="H39" s="359">
        <v>0.05</v>
      </c>
      <c r="I39" s="359">
        <v>0.05</v>
      </c>
      <c r="J39" s="359"/>
      <c r="K39" s="359"/>
      <c r="L39" s="359"/>
      <c r="M39" s="359"/>
      <c r="N39" s="359"/>
      <c r="O39" s="359"/>
      <c r="P39" s="359"/>
      <c r="Q39" s="359"/>
      <c r="R39" s="359"/>
      <c r="S39" s="17">
        <f>SUM(G39:O39)</f>
        <v>0.12000000000000001</v>
      </c>
      <c r="T39" s="672"/>
      <c r="U39" s="697"/>
      <c r="V39" s="648"/>
    </row>
    <row r="40" spans="1:30" s="29" customFormat="1" ht="46.5" customHeight="1" x14ac:dyDescent="0.25">
      <c r="A40" s="668"/>
      <c r="B40" s="651"/>
      <c r="C40" s="667" t="s">
        <v>256</v>
      </c>
      <c r="D40" s="644"/>
      <c r="E40" s="644" t="s">
        <v>219</v>
      </c>
      <c r="F40" s="31" t="s">
        <v>28</v>
      </c>
      <c r="G40" s="360">
        <v>0.02</v>
      </c>
      <c r="H40" s="360">
        <v>0.02</v>
      </c>
      <c r="I40" s="360">
        <v>0.06</v>
      </c>
      <c r="J40" s="360">
        <v>0.1</v>
      </c>
      <c r="K40" s="360">
        <v>0.1</v>
      </c>
      <c r="L40" s="360">
        <v>0.1</v>
      </c>
      <c r="M40" s="360">
        <v>0.1</v>
      </c>
      <c r="N40" s="360">
        <v>0.1</v>
      </c>
      <c r="O40" s="360">
        <v>0.1</v>
      </c>
      <c r="P40" s="360">
        <v>0.1</v>
      </c>
      <c r="Q40" s="360">
        <v>0.1</v>
      </c>
      <c r="R40" s="360">
        <v>0.1</v>
      </c>
      <c r="S40" s="16">
        <f t="shared" ref="S40:S41" si="6">SUM(G40:R40)</f>
        <v>0.99999999999999989</v>
      </c>
      <c r="T40" s="672"/>
      <c r="U40" s="697">
        <v>0.05</v>
      </c>
      <c r="V40" s="648" t="s">
        <v>257</v>
      </c>
      <c r="W40" s="28"/>
      <c r="X40" s="28"/>
      <c r="Y40" s="28"/>
      <c r="Z40" s="28"/>
      <c r="AA40" s="28"/>
      <c r="AB40" s="28"/>
      <c r="AC40" s="28"/>
      <c r="AD40" s="28"/>
    </row>
    <row r="41" spans="1:30" s="29" customFormat="1" ht="39" customHeight="1" thickBot="1" x14ac:dyDescent="0.3">
      <c r="A41" s="668"/>
      <c r="B41" s="651"/>
      <c r="C41" s="667"/>
      <c r="D41" s="644"/>
      <c r="E41" s="644"/>
      <c r="F41" s="17" t="s">
        <v>29</v>
      </c>
      <c r="G41" s="359">
        <v>0.01</v>
      </c>
      <c r="H41" s="359">
        <v>0.01</v>
      </c>
      <c r="I41" s="359">
        <v>0.03</v>
      </c>
      <c r="J41" s="359"/>
      <c r="K41" s="359"/>
      <c r="L41" s="359"/>
      <c r="M41" s="359"/>
      <c r="N41" s="359"/>
      <c r="O41" s="359"/>
      <c r="P41" s="359"/>
      <c r="Q41" s="359"/>
      <c r="R41" s="359"/>
      <c r="S41" s="17">
        <f t="shared" si="6"/>
        <v>0.05</v>
      </c>
      <c r="T41" s="672"/>
      <c r="U41" s="697"/>
      <c r="V41" s="648"/>
      <c r="W41" s="28"/>
      <c r="X41" s="28"/>
      <c r="Y41" s="28"/>
      <c r="Z41" s="28"/>
      <c r="AA41" s="28"/>
      <c r="AB41" s="28"/>
      <c r="AC41" s="28"/>
      <c r="AD41" s="28"/>
    </row>
    <row r="42" spans="1:30" s="27" customFormat="1" ht="45" customHeight="1" x14ac:dyDescent="0.25">
      <c r="A42" s="668"/>
      <c r="B42" s="651" t="s">
        <v>258</v>
      </c>
      <c r="C42" s="667" t="s">
        <v>259</v>
      </c>
      <c r="D42" s="644"/>
      <c r="E42" s="644" t="s">
        <v>109</v>
      </c>
      <c r="F42" s="31" t="s">
        <v>28</v>
      </c>
      <c r="G42" s="358">
        <v>6.6699999999999995E-2</v>
      </c>
      <c r="H42" s="358">
        <v>6.6699999999999995E-2</v>
      </c>
      <c r="I42" s="358">
        <v>6.6699999999999995E-2</v>
      </c>
      <c r="J42" s="358">
        <v>6.6699999999999995E-2</v>
      </c>
      <c r="K42" s="358">
        <v>6.6699999999999995E-2</v>
      </c>
      <c r="L42" s="358">
        <v>6.6699999999999995E-2</v>
      </c>
      <c r="M42" s="358">
        <v>8.3400000000000002E-2</v>
      </c>
      <c r="N42" s="358">
        <v>8.3400000000000002E-2</v>
      </c>
      <c r="O42" s="358">
        <v>8.3400000000000002E-2</v>
      </c>
      <c r="P42" s="358">
        <v>0.1167</v>
      </c>
      <c r="Q42" s="358">
        <v>0.1167</v>
      </c>
      <c r="R42" s="358">
        <v>0.11619999999999989</v>
      </c>
      <c r="S42" s="16">
        <f t="shared" si="2"/>
        <v>0.99999999999999989</v>
      </c>
      <c r="T42" s="666">
        <v>0.06</v>
      </c>
      <c r="U42" s="697">
        <v>0.03</v>
      </c>
      <c r="V42" s="648" t="s">
        <v>318</v>
      </c>
    </row>
    <row r="43" spans="1:30" s="27" customFormat="1" ht="45" customHeight="1" thickBot="1" x14ac:dyDescent="0.3">
      <c r="A43" s="668"/>
      <c r="B43" s="651"/>
      <c r="C43" s="667"/>
      <c r="D43" s="644"/>
      <c r="E43" s="644"/>
      <c r="F43" s="17" t="s">
        <v>29</v>
      </c>
      <c r="G43" s="359">
        <v>6.6699999999999995E-2</v>
      </c>
      <c r="H43" s="359">
        <v>6.6699999999999995E-2</v>
      </c>
      <c r="I43" s="359">
        <v>6.6699999999999995E-2</v>
      </c>
      <c r="J43" s="359"/>
      <c r="K43" s="359"/>
      <c r="L43" s="359"/>
      <c r="M43" s="359"/>
      <c r="N43" s="359"/>
      <c r="O43" s="359"/>
      <c r="P43" s="359"/>
      <c r="Q43" s="359"/>
      <c r="R43" s="359"/>
      <c r="S43" s="17">
        <f>SUM(G43:O43)</f>
        <v>0.2001</v>
      </c>
      <c r="T43" s="666"/>
      <c r="U43" s="697"/>
      <c r="V43" s="648"/>
    </row>
    <row r="44" spans="1:30" s="26" customFormat="1" ht="33" customHeight="1" x14ac:dyDescent="0.25">
      <c r="A44" s="668"/>
      <c r="B44" s="651"/>
      <c r="C44" s="667" t="s">
        <v>260</v>
      </c>
      <c r="D44" s="644" t="s">
        <v>109</v>
      </c>
      <c r="E44" s="644"/>
      <c r="F44" s="31" t="s">
        <v>28</v>
      </c>
      <c r="G44" s="360">
        <v>6.6699999999999995E-2</v>
      </c>
      <c r="H44" s="360">
        <v>6.6699999999999995E-2</v>
      </c>
      <c r="I44" s="360">
        <v>6.6699999999999995E-2</v>
      </c>
      <c r="J44" s="360">
        <v>6.6699999999999995E-2</v>
      </c>
      <c r="K44" s="360">
        <v>6.6699999999999995E-2</v>
      </c>
      <c r="L44" s="360">
        <v>6.6699999999999995E-2</v>
      </c>
      <c r="M44" s="360">
        <v>8.3400000000000002E-2</v>
      </c>
      <c r="N44" s="360">
        <v>8.3400000000000002E-2</v>
      </c>
      <c r="O44" s="360">
        <v>8.3400000000000002E-2</v>
      </c>
      <c r="P44" s="360">
        <v>0.1167</v>
      </c>
      <c r="Q44" s="360">
        <v>0.1167</v>
      </c>
      <c r="R44" s="360">
        <v>0.11619999999999989</v>
      </c>
      <c r="S44" s="16">
        <f t="shared" si="2"/>
        <v>0.99999999999999989</v>
      </c>
      <c r="T44" s="666"/>
      <c r="U44" s="697">
        <v>0.03</v>
      </c>
      <c r="V44" s="648" t="s">
        <v>319</v>
      </c>
    </row>
    <row r="45" spans="1:30" s="26" customFormat="1" ht="33" customHeight="1" thickBot="1" x14ac:dyDescent="0.3">
      <c r="A45" s="668"/>
      <c r="B45" s="651"/>
      <c r="C45" s="667"/>
      <c r="D45" s="644"/>
      <c r="E45" s="644"/>
      <c r="F45" s="17" t="s">
        <v>29</v>
      </c>
      <c r="G45" s="359">
        <v>6.6699999999999995E-2</v>
      </c>
      <c r="H45" s="359">
        <v>6.6699999999999995E-2</v>
      </c>
      <c r="I45" s="359">
        <v>6.6699999999999995E-2</v>
      </c>
      <c r="J45" s="359"/>
      <c r="K45" s="359"/>
      <c r="L45" s="359"/>
      <c r="M45" s="359"/>
      <c r="N45" s="359"/>
      <c r="O45" s="359"/>
      <c r="P45" s="359"/>
      <c r="Q45" s="359"/>
      <c r="R45" s="359"/>
      <c r="S45" s="17">
        <f>SUM(G45:O45)</f>
        <v>0.2001</v>
      </c>
      <c r="T45" s="666"/>
      <c r="U45" s="697"/>
      <c r="V45" s="648"/>
    </row>
    <row r="46" spans="1:30" s="26" customFormat="1" ht="36" customHeight="1" x14ac:dyDescent="0.25">
      <c r="A46" s="668"/>
      <c r="B46" s="651" t="s">
        <v>261</v>
      </c>
      <c r="C46" s="667" t="s">
        <v>262</v>
      </c>
      <c r="D46" s="644" t="s">
        <v>219</v>
      </c>
      <c r="E46" s="644" t="s">
        <v>219</v>
      </c>
      <c r="F46" s="31" t="s">
        <v>28</v>
      </c>
      <c r="G46" s="358">
        <v>0.08</v>
      </c>
      <c r="H46" s="358">
        <v>0.08</v>
      </c>
      <c r="I46" s="358">
        <v>0.08</v>
      </c>
      <c r="J46" s="358">
        <v>0.08</v>
      </c>
      <c r="K46" s="358">
        <v>0.08</v>
      </c>
      <c r="L46" s="358">
        <v>0.08</v>
      </c>
      <c r="M46" s="358">
        <v>0.08</v>
      </c>
      <c r="N46" s="358">
        <v>0.08</v>
      </c>
      <c r="O46" s="358">
        <v>0.09</v>
      </c>
      <c r="P46" s="358">
        <v>0.09</v>
      </c>
      <c r="Q46" s="358">
        <v>0.09</v>
      </c>
      <c r="R46" s="358">
        <v>0.09</v>
      </c>
      <c r="S46" s="16">
        <f t="shared" si="2"/>
        <v>0.99999999999999989</v>
      </c>
      <c r="T46" s="666">
        <v>0.14000000000000001</v>
      </c>
      <c r="U46" s="697">
        <v>3.5000000000000003E-2</v>
      </c>
      <c r="V46" s="676" t="s">
        <v>347</v>
      </c>
    </row>
    <row r="47" spans="1:30" s="26" customFormat="1" ht="39" customHeight="1" thickBot="1" x14ac:dyDescent="0.3">
      <c r="A47" s="668"/>
      <c r="B47" s="651"/>
      <c r="C47" s="667"/>
      <c r="D47" s="644"/>
      <c r="E47" s="644"/>
      <c r="F47" s="17" t="s">
        <v>29</v>
      </c>
      <c r="G47" s="359">
        <v>0.08</v>
      </c>
      <c r="H47" s="359">
        <v>0.08</v>
      </c>
      <c r="I47" s="359">
        <v>0.08</v>
      </c>
      <c r="J47" s="359"/>
      <c r="K47" s="359"/>
      <c r="L47" s="359"/>
      <c r="M47" s="359"/>
      <c r="N47" s="359"/>
      <c r="O47" s="359"/>
      <c r="P47" s="359"/>
      <c r="Q47" s="359"/>
      <c r="R47" s="359"/>
      <c r="S47" s="17">
        <f>SUM(G47:O47)</f>
        <v>0.24</v>
      </c>
      <c r="T47" s="666"/>
      <c r="U47" s="697"/>
      <c r="V47" s="676"/>
    </row>
    <row r="48" spans="1:30" s="26" customFormat="1" ht="24.75" customHeight="1" x14ac:dyDescent="0.25">
      <c r="A48" s="668"/>
      <c r="B48" s="651"/>
      <c r="C48" s="667" t="s">
        <v>263</v>
      </c>
      <c r="D48" s="644" t="s">
        <v>219</v>
      </c>
      <c r="E48" s="644" t="s">
        <v>219</v>
      </c>
      <c r="F48" s="31" t="s">
        <v>28</v>
      </c>
      <c r="G48" s="366">
        <v>0.08</v>
      </c>
      <c r="H48" s="366">
        <v>0.08</v>
      </c>
      <c r="I48" s="358">
        <v>0.08</v>
      </c>
      <c r="J48" s="358">
        <v>0.08</v>
      </c>
      <c r="K48" s="358">
        <v>0.08</v>
      </c>
      <c r="L48" s="358">
        <v>0.08</v>
      </c>
      <c r="M48" s="358">
        <v>0.08</v>
      </c>
      <c r="N48" s="358">
        <v>0.08</v>
      </c>
      <c r="O48" s="358">
        <v>0.09</v>
      </c>
      <c r="P48" s="358">
        <v>0.09</v>
      </c>
      <c r="Q48" s="358">
        <v>0.09</v>
      </c>
      <c r="R48" s="358">
        <v>0.09</v>
      </c>
      <c r="S48" s="16">
        <f t="shared" si="2"/>
        <v>0.99999999999999989</v>
      </c>
      <c r="T48" s="666"/>
      <c r="U48" s="697">
        <v>3.5000000000000003E-2</v>
      </c>
      <c r="V48" s="648" t="s">
        <v>346</v>
      </c>
    </row>
    <row r="49" spans="1:30" s="26" customFormat="1" ht="24.75" customHeight="1" thickBot="1" x14ac:dyDescent="0.3">
      <c r="A49" s="668"/>
      <c r="B49" s="651"/>
      <c r="C49" s="667"/>
      <c r="D49" s="644"/>
      <c r="E49" s="644"/>
      <c r="F49" s="17" t="s">
        <v>29</v>
      </c>
      <c r="G49" s="359">
        <v>0.03</v>
      </c>
      <c r="H49" s="359">
        <v>0.03</v>
      </c>
      <c r="I49" s="359">
        <v>0.05</v>
      </c>
      <c r="J49" s="359"/>
      <c r="K49" s="359"/>
      <c r="L49" s="359"/>
      <c r="M49" s="359"/>
      <c r="N49" s="359"/>
      <c r="O49" s="359"/>
      <c r="P49" s="359"/>
      <c r="Q49" s="359"/>
      <c r="R49" s="359"/>
      <c r="S49" s="17">
        <f>SUM(G49:O49)</f>
        <v>0.11</v>
      </c>
      <c r="T49" s="666"/>
      <c r="U49" s="697"/>
      <c r="V49" s="648"/>
    </row>
    <row r="50" spans="1:30" s="26" customFormat="1" ht="31.5" customHeight="1" x14ac:dyDescent="0.25">
      <c r="A50" s="668"/>
      <c r="B50" s="651"/>
      <c r="C50" s="667" t="s">
        <v>264</v>
      </c>
      <c r="D50" s="644" t="s">
        <v>219</v>
      </c>
      <c r="E50" s="644"/>
      <c r="F50" s="31" t="s">
        <v>28</v>
      </c>
      <c r="G50" s="366">
        <v>0.08</v>
      </c>
      <c r="H50" s="366">
        <v>0.08</v>
      </c>
      <c r="I50" s="358">
        <v>0.08</v>
      </c>
      <c r="J50" s="358">
        <v>0.08</v>
      </c>
      <c r="K50" s="358">
        <v>0.08</v>
      </c>
      <c r="L50" s="358">
        <v>0.08</v>
      </c>
      <c r="M50" s="358">
        <v>0.08</v>
      </c>
      <c r="N50" s="358">
        <v>0.08</v>
      </c>
      <c r="O50" s="358">
        <v>0.09</v>
      </c>
      <c r="P50" s="358">
        <v>0.09</v>
      </c>
      <c r="Q50" s="358">
        <v>0.09</v>
      </c>
      <c r="R50" s="358">
        <v>0.09</v>
      </c>
      <c r="S50" s="16">
        <f>SUM(G50:R50)</f>
        <v>0.99999999999999989</v>
      </c>
      <c r="T50" s="666"/>
      <c r="U50" s="697">
        <v>3.5000000000000003E-2</v>
      </c>
      <c r="V50" s="648" t="s">
        <v>265</v>
      </c>
      <c r="AA50" s="4"/>
    </row>
    <row r="51" spans="1:30" s="26" customFormat="1" ht="31.5" customHeight="1" thickBot="1" x14ac:dyDescent="0.3">
      <c r="A51" s="668"/>
      <c r="B51" s="651"/>
      <c r="C51" s="667"/>
      <c r="D51" s="644"/>
      <c r="E51" s="644"/>
      <c r="F51" s="17" t="s">
        <v>29</v>
      </c>
      <c r="G51" s="359">
        <v>0.02</v>
      </c>
      <c r="H51" s="359">
        <v>0.02</v>
      </c>
      <c r="I51" s="359">
        <v>0.02</v>
      </c>
      <c r="J51" s="359"/>
      <c r="K51" s="359"/>
      <c r="L51" s="359"/>
      <c r="M51" s="359"/>
      <c r="N51" s="359"/>
      <c r="O51" s="359"/>
      <c r="P51" s="359"/>
      <c r="Q51" s="359"/>
      <c r="R51" s="359"/>
      <c r="S51" s="17">
        <f>SUM(G51:O51)</f>
        <v>0.06</v>
      </c>
      <c r="T51" s="666"/>
      <c r="U51" s="697"/>
      <c r="V51" s="648"/>
    </row>
    <row r="52" spans="1:30" s="26" customFormat="1" ht="27.75" customHeight="1" x14ac:dyDescent="0.25">
      <c r="A52" s="668"/>
      <c r="B52" s="651"/>
      <c r="C52" s="667" t="s">
        <v>266</v>
      </c>
      <c r="D52" s="644" t="s">
        <v>219</v>
      </c>
      <c r="E52" s="644" t="s">
        <v>219</v>
      </c>
      <c r="F52" s="31" t="s">
        <v>28</v>
      </c>
      <c r="G52" s="366">
        <v>0.08</v>
      </c>
      <c r="H52" s="366">
        <v>0.08</v>
      </c>
      <c r="I52" s="358">
        <v>0.08</v>
      </c>
      <c r="J52" s="358">
        <v>0.08</v>
      </c>
      <c r="K52" s="358">
        <v>0.08</v>
      </c>
      <c r="L52" s="358">
        <v>0.08</v>
      </c>
      <c r="M52" s="358">
        <v>0.08</v>
      </c>
      <c r="N52" s="358">
        <v>0.08</v>
      </c>
      <c r="O52" s="358">
        <v>0.09</v>
      </c>
      <c r="P52" s="358">
        <v>0.09</v>
      </c>
      <c r="Q52" s="358">
        <v>0.09</v>
      </c>
      <c r="R52" s="358">
        <v>0.09</v>
      </c>
      <c r="S52" s="16">
        <f t="shared" si="2"/>
        <v>0.99999999999999989</v>
      </c>
      <c r="T52" s="666"/>
      <c r="U52" s="697">
        <v>3.5000000000000003E-2</v>
      </c>
      <c r="V52" s="648" t="s">
        <v>267</v>
      </c>
    </row>
    <row r="53" spans="1:30" s="26" customFormat="1" ht="27.75" customHeight="1" thickBot="1" x14ac:dyDescent="0.3">
      <c r="A53" s="668"/>
      <c r="B53" s="651"/>
      <c r="C53" s="667"/>
      <c r="D53" s="644"/>
      <c r="E53" s="644"/>
      <c r="F53" s="17" t="s">
        <v>29</v>
      </c>
      <c r="G53" s="359">
        <v>0.05</v>
      </c>
      <c r="H53" s="359">
        <v>0.05</v>
      </c>
      <c r="I53" s="359">
        <v>0.03</v>
      </c>
      <c r="J53" s="359"/>
      <c r="K53" s="359"/>
      <c r="L53" s="359"/>
      <c r="M53" s="359"/>
      <c r="N53" s="359"/>
      <c r="O53" s="359"/>
      <c r="P53" s="359"/>
      <c r="Q53" s="359"/>
      <c r="R53" s="359"/>
      <c r="S53" s="17">
        <f t="shared" si="2"/>
        <v>0.13</v>
      </c>
      <c r="T53" s="666"/>
      <c r="U53" s="697"/>
      <c r="V53" s="648"/>
    </row>
    <row r="54" spans="1:30" s="27" customFormat="1" ht="45" customHeight="1" x14ac:dyDescent="0.25">
      <c r="A54" s="668"/>
      <c r="B54" s="651" t="s">
        <v>268</v>
      </c>
      <c r="C54" s="667" t="s">
        <v>269</v>
      </c>
      <c r="D54" s="644" t="s">
        <v>219</v>
      </c>
      <c r="E54" s="644" t="s">
        <v>219</v>
      </c>
      <c r="F54" s="31" t="s">
        <v>28</v>
      </c>
      <c r="G54" s="358">
        <v>0.02</v>
      </c>
      <c r="H54" s="358">
        <v>0.02</v>
      </c>
      <c r="I54" s="358">
        <v>0.02</v>
      </c>
      <c r="J54" s="358">
        <v>0.02</v>
      </c>
      <c r="K54" s="358">
        <v>0.02</v>
      </c>
      <c r="L54" s="358">
        <v>0.02</v>
      </c>
      <c r="M54" s="358">
        <v>0.02</v>
      </c>
      <c r="N54" s="358">
        <v>0.05</v>
      </c>
      <c r="O54" s="358">
        <v>0.06</v>
      </c>
      <c r="P54" s="358">
        <v>0.25</v>
      </c>
      <c r="Q54" s="358">
        <v>0.25</v>
      </c>
      <c r="R54" s="358">
        <v>0.25</v>
      </c>
      <c r="S54" s="16">
        <f t="shared" si="2"/>
        <v>1</v>
      </c>
      <c r="T54" s="672">
        <v>0.06</v>
      </c>
      <c r="U54" s="697">
        <f>2%</f>
        <v>0.02</v>
      </c>
      <c r="V54" s="648" t="s">
        <v>270</v>
      </c>
    </row>
    <row r="55" spans="1:30" s="27" customFormat="1" ht="45" customHeight="1" thickBot="1" x14ac:dyDescent="0.3">
      <c r="A55" s="668"/>
      <c r="B55" s="651"/>
      <c r="C55" s="667"/>
      <c r="D55" s="644"/>
      <c r="E55" s="644"/>
      <c r="F55" s="17" t="s">
        <v>29</v>
      </c>
      <c r="G55" s="359">
        <v>0.02</v>
      </c>
      <c r="H55" s="359">
        <v>0.02</v>
      </c>
      <c r="I55" s="359">
        <v>0.02</v>
      </c>
      <c r="J55" s="359"/>
      <c r="K55" s="359"/>
      <c r="L55" s="359"/>
      <c r="M55" s="359"/>
      <c r="N55" s="359"/>
      <c r="O55" s="359"/>
      <c r="P55" s="359"/>
      <c r="Q55" s="359"/>
      <c r="R55" s="359"/>
      <c r="S55" s="17">
        <f>SUM(G55:O55)</f>
        <v>0.06</v>
      </c>
      <c r="T55" s="672"/>
      <c r="U55" s="697"/>
      <c r="V55" s="648"/>
    </row>
    <row r="56" spans="1:30" s="26" customFormat="1" ht="23.25" customHeight="1" x14ac:dyDescent="0.25">
      <c r="A56" s="668"/>
      <c r="B56" s="651"/>
      <c r="C56" s="667" t="s">
        <v>271</v>
      </c>
      <c r="D56" s="644" t="s">
        <v>219</v>
      </c>
      <c r="E56" s="644"/>
      <c r="F56" s="31" t="s">
        <v>28</v>
      </c>
      <c r="G56" s="360">
        <v>0.05</v>
      </c>
      <c r="H56" s="360">
        <v>7.0000000000000007E-2</v>
      </c>
      <c r="I56" s="360">
        <v>0.1</v>
      </c>
      <c r="J56" s="360">
        <v>0.1</v>
      </c>
      <c r="K56" s="360">
        <v>0.1</v>
      </c>
      <c r="L56" s="360">
        <v>0.1</v>
      </c>
      <c r="M56" s="360">
        <v>0.1</v>
      </c>
      <c r="N56" s="360">
        <v>0.1</v>
      </c>
      <c r="O56" s="360">
        <v>0.1</v>
      </c>
      <c r="P56" s="360">
        <v>0.08</v>
      </c>
      <c r="Q56" s="360">
        <v>0.05</v>
      </c>
      <c r="R56" s="360">
        <v>0.05</v>
      </c>
      <c r="S56" s="16">
        <f t="shared" si="2"/>
        <v>1</v>
      </c>
      <c r="T56" s="672"/>
      <c r="U56" s="697">
        <f>2%</f>
        <v>0.02</v>
      </c>
      <c r="V56" s="648" t="s">
        <v>272</v>
      </c>
    </row>
    <row r="57" spans="1:30" s="26" customFormat="1" ht="23.25" customHeight="1" thickBot="1" x14ac:dyDescent="0.3">
      <c r="A57" s="668"/>
      <c r="B57" s="651"/>
      <c r="C57" s="667"/>
      <c r="D57" s="644"/>
      <c r="E57" s="644"/>
      <c r="F57" s="17" t="s">
        <v>29</v>
      </c>
      <c r="G57" s="359">
        <v>0.05</v>
      </c>
      <c r="H57" s="359">
        <v>7.0000000000000007E-2</v>
      </c>
      <c r="I57" s="359">
        <v>0.1</v>
      </c>
      <c r="J57" s="359"/>
      <c r="K57" s="359"/>
      <c r="L57" s="359"/>
      <c r="M57" s="359"/>
      <c r="N57" s="359"/>
      <c r="O57" s="359"/>
      <c r="P57" s="359"/>
      <c r="Q57" s="359"/>
      <c r="R57" s="359"/>
      <c r="S57" s="17">
        <f>SUM(G57:O57)</f>
        <v>0.22000000000000003</v>
      </c>
      <c r="T57" s="672"/>
      <c r="U57" s="697"/>
      <c r="V57" s="648"/>
    </row>
    <row r="58" spans="1:30" s="29" customFormat="1" ht="46.5" customHeight="1" x14ac:dyDescent="0.25">
      <c r="A58" s="668"/>
      <c r="B58" s="651"/>
      <c r="C58" s="667" t="s">
        <v>273</v>
      </c>
      <c r="D58" s="644" t="s">
        <v>219</v>
      </c>
      <c r="E58" s="644"/>
      <c r="F58" s="31" t="s">
        <v>28</v>
      </c>
      <c r="G58" s="360">
        <v>0.05</v>
      </c>
      <c r="H58" s="360">
        <v>0.12</v>
      </c>
      <c r="I58" s="360">
        <v>0.15</v>
      </c>
      <c r="J58" s="360">
        <v>0.1</v>
      </c>
      <c r="K58" s="360">
        <v>0.15</v>
      </c>
      <c r="L58" s="360">
        <v>0.1</v>
      </c>
      <c r="M58" s="360">
        <v>0.1</v>
      </c>
      <c r="N58" s="360">
        <v>0.1</v>
      </c>
      <c r="O58" s="360">
        <v>0.05</v>
      </c>
      <c r="P58" s="360">
        <v>0.04</v>
      </c>
      <c r="Q58" s="360">
        <v>0.02</v>
      </c>
      <c r="R58" s="360">
        <v>0.02</v>
      </c>
      <c r="S58" s="16">
        <f t="shared" si="2"/>
        <v>1</v>
      </c>
      <c r="T58" s="672"/>
      <c r="U58" s="697">
        <f>2%</f>
        <v>0.02</v>
      </c>
      <c r="V58" s="648" t="s">
        <v>274</v>
      </c>
      <c r="W58" s="28"/>
      <c r="X58" s="28"/>
      <c r="Y58" s="28"/>
      <c r="Z58" s="28"/>
      <c r="AA58" s="28"/>
      <c r="AB58" s="28"/>
      <c r="AC58" s="28"/>
      <c r="AD58" s="28"/>
    </row>
    <row r="59" spans="1:30" s="29" customFormat="1" ht="39" customHeight="1" thickBot="1" x14ac:dyDescent="0.3">
      <c r="A59" s="668"/>
      <c r="B59" s="651"/>
      <c r="C59" s="667"/>
      <c r="D59" s="644"/>
      <c r="E59" s="644"/>
      <c r="F59" s="17" t="s">
        <v>29</v>
      </c>
      <c r="G59" s="359">
        <v>0.05</v>
      </c>
      <c r="H59" s="359">
        <v>0.12</v>
      </c>
      <c r="I59" s="359">
        <v>0.15</v>
      </c>
      <c r="J59" s="359"/>
      <c r="K59" s="359"/>
      <c r="L59" s="359"/>
      <c r="M59" s="359"/>
      <c r="N59" s="359"/>
      <c r="O59" s="359"/>
      <c r="P59" s="359"/>
      <c r="Q59" s="359"/>
      <c r="R59" s="359"/>
      <c r="S59" s="17">
        <f>SUM(G59:O59)</f>
        <v>0.31999999999999995</v>
      </c>
      <c r="T59" s="672"/>
      <c r="U59" s="697"/>
      <c r="V59" s="648"/>
      <c r="W59" s="28"/>
      <c r="X59" s="28"/>
      <c r="Y59" s="28"/>
      <c r="Z59" s="28"/>
      <c r="AA59" s="28"/>
      <c r="AB59" s="28"/>
      <c r="AC59" s="28"/>
      <c r="AD59" s="28"/>
    </row>
    <row r="60" spans="1:30" s="29" customFormat="1" ht="50.25" customHeight="1" x14ac:dyDescent="0.25">
      <c r="A60" s="668"/>
      <c r="B60" s="651" t="s">
        <v>275</v>
      </c>
      <c r="C60" s="667" t="s">
        <v>276</v>
      </c>
      <c r="D60" s="644" t="s">
        <v>219</v>
      </c>
      <c r="E60" s="644" t="s">
        <v>219</v>
      </c>
      <c r="F60" s="31" t="s">
        <v>28</v>
      </c>
      <c r="G60" s="358">
        <v>0.1</v>
      </c>
      <c r="H60" s="358">
        <v>0.1</v>
      </c>
      <c r="I60" s="358">
        <v>0.1</v>
      </c>
      <c r="J60" s="358">
        <v>0.08</v>
      </c>
      <c r="K60" s="358">
        <v>0.08</v>
      </c>
      <c r="L60" s="358">
        <v>0.08</v>
      </c>
      <c r="M60" s="358">
        <v>8.3299999999999999E-2</v>
      </c>
      <c r="N60" s="358">
        <v>8.3299999999999999E-2</v>
      </c>
      <c r="O60" s="358">
        <v>0.1666</v>
      </c>
      <c r="P60" s="358">
        <v>0.1268</v>
      </c>
      <c r="Q60" s="358"/>
      <c r="R60" s="358"/>
      <c r="S60" s="16">
        <f>J60+K60+L60+M60+N60+O60+P60+Q60+R60+I60+H60+G60</f>
        <v>0.99999999999999989</v>
      </c>
      <c r="T60" s="666">
        <v>0.09</v>
      </c>
      <c r="U60" s="697">
        <v>0.03</v>
      </c>
      <c r="V60" s="648" t="s">
        <v>277</v>
      </c>
      <c r="W60" s="28"/>
      <c r="X60" s="28"/>
      <c r="Y60" s="28"/>
      <c r="Z60" s="28"/>
      <c r="AA60" s="28"/>
      <c r="AB60" s="28"/>
      <c r="AC60" s="28"/>
      <c r="AD60" s="28"/>
    </row>
    <row r="61" spans="1:30" s="29" customFormat="1" ht="50.25" customHeight="1" thickBot="1" x14ac:dyDescent="0.3">
      <c r="A61" s="668"/>
      <c r="B61" s="651"/>
      <c r="C61" s="667"/>
      <c r="D61" s="644"/>
      <c r="E61" s="644"/>
      <c r="F61" s="17" t="s">
        <v>29</v>
      </c>
      <c r="G61" s="359">
        <v>0.1</v>
      </c>
      <c r="H61" s="359">
        <v>0.1</v>
      </c>
      <c r="I61" s="359">
        <v>0.1</v>
      </c>
      <c r="J61" s="359"/>
      <c r="K61" s="359"/>
      <c r="L61" s="359"/>
      <c r="M61" s="359"/>
      <c r="N61" s="359"/>
      <c r="O61" s="359"/>
      <c r="P61" s="359"/>
      <c r="Q61" s="359"/>
      <c r="R61" s="359"/>
      <c r="S61" s="17">
        <f>SUM(G61:O61)</f>
        <v>0.30000000000000004</v>
      </c>
      <c r="T61" s="666"/>
      <c r="U61" s="697"/>
      <c r="V61" s="648"/>
      <c r="W61" s="28"/>
      <c r="X61" s="28"/>
      <c r="Y61" s="28"/>
      <c r="Z61" s="28"/>
      <c r="AA61" s="28"/>
      <c r="AB61" s="28"/>
      <c r="AC61" s="28"/>
      <c r="AD61" s="28"/>
    </row>
    <row r="62" spans="1:30" s="29" customFormat="1" ht="25.5" customHeight="1" x14ac:dyDescent="0.25">
      <c r="A62" s="668"/>
      <c r="B62" s="651"/>
      <c r="C62" s="667" t="s">
        <v>278</v>
      </c>
      <c r="D62" s="644" t="s">
        <v>219</v>
      </c>
      <c r="E62" s="644" t="s">
        <v>219</v>
      </c>
      <c r="F62" s="31" t="s">
        <v>28</v>
      </c>
      <c r="G62" s="360">
        <v>0.02</v>
      </c>
      <c r="H62" s="360">
        <v>0.02</v>
      </c>
      <c r="I62" s="360">
        <v>0.01</v>
      </c>
      <c r="J62" s="360">
        <v>0.2</v>
      </c>
      <c r="K62" s="360">
        <v>0.2</v>
      </c>
      <c r="L62" s="360">
        <v>0.2</v>
      </c>
      <c r="M62" s="360">
        <v>0.2</v>
      </c>
      <c r="N62" s="360">
        <v>0.12</v>
      </c>
      <c r="O62" s="360">
        <v>0.02</v>
      </c>
      <c r="P62" s="360">
        <v>0.01</v>
      </c>
      <c r="Q62" s="360"/>
      <c r="R62" s="360"/>
      <c r="S62" s="16">
        <f t="shared" si="2"/>
        <v>1</v>
      </c>
      <c r="T62" s="666"/>
      <c r="U62" s="697">
        <v>0.03</v>
      </c>
      <c r="V62" s="648" t="s">
        <v>279</v>
      </c>
      <c r="W62" s="28"/>
      <c r="X62" s="28"/>
      <c r="Y62" s="28"/>
      <c r="Z62" s="28"/>
      <c r="AA62" s="28"/>
      <c r="AB62" s="28"/>
      <c r="AC62" s="28"/>
      <c r="AD62" s="28"/>
    </row>
    <row r="63" spans="1:30" s="29" customFormat="1" ht="25.5" customHeight="1" thickBot="1" x14ac:dyDescent="0.3">
      <c r="A63" s="668"/>
      <c r="B63" s="651"/>
      <c r="C63" s="667"/>
      <c r="D63" s="644"/>
      <c r="E63" s="644"/>
      <c r="F63" s="17" t="s">
        <v>29</v>
      </c>
      <c r="G63" s="359">
        <v>0.02</v>
      </c>
      <c r="H63" s="359">
        <v>0.02</v>
      </c>
      <c r="I63" s="359">
        <v>0.01</v>
      </c>
      <c r="J63" s="359"/>
      <c r="K63" s="359"/>
      <c r="L63" s="359"/>
      <c r="M63" s="359"/>
      <c r="N63" s="359"/>
      <c r="O63" s="359"/>
      <c r="P63" s="359"/>
      <c r="Q63" s="359"/>
      <c r="R63" s="359"/>
      <c r="S63" s="17">
        <f>SUM(G63:O63)</f>
        <v>0.05</v>
      </c>
      <c r="T63" s="666"/>
      <c r="U63" s="697"/>
      <c r="V63" s="648"/>
      <c r="W63" s="28"/>
      <c r="X63" s="28"/>
      <c r="Y63" s="28"/>
      <c r="Z63" s="28"/>
      <c r="AA63" s="28"/>
      <c r="AB63" s="28"/>
      <c r="AC63" s="28"/>
      <c r="AD63" s="28"/>
    </row>
    <row r="64" spans="1:30" s="29" customFormat="1" ht="38.25" customHeight="1" x14ac:dyDescent="0.25">
      <c r="A64" s="668"/>
      <c r="B64" s="651"/>
      <c r="C64" s="667" t="s">
        <v>280</v>
      </c>
      <c r="D64" s="644" t="s">
        <v>219</v>
      </c>
      <c r="E64" s="644" t="s">
        <v>219</v>
      </c>
      <c r="F64" s="31" t="s">
        <v>28</v>
      </c>
      <c r="G64" s="360">
        <v>3.3E-3</v>
      </c>
      <c r="H64" s="360">
        <v>3.3E-3</v>
      </c>
      <c r="I64" s="360">
        <v>5.4800000000000001E-2</v>
      </c>
      <c r="J64" s="360">
        <v>0.1181</v>
      </c>
      <c r="K64" s="360">
        <v>0.1181</v>
      </c>
      <c r="L64" s="360">
        <v>0.1181</v>
      </c>
      <c r="M64" s="360">
        <v>0.1181</v>
      </c>
      <c r="N64" s="360">
        <v>0.1181</v>
      </c>
      <c r="O64" s="360">
        <v>0.1181</v>
      </c>
      <c r="P64" s="360">
        <v>0.1181</v>
      </c>
      <c r="Q64" s="360">
        <v>5.4800000000000001E-2</v>
      </c>
      <c r="R64" s="360">
        <v>5.7099999999999998E-2</v>
      </c>
      <c r="S64" s="16">
        <f t="shared" si="2"/>
        <v>0.99999999999999989</v>
      </c>
      <c r="T64" s="666"/>
      <c r="U64" s="697">
        <v>0.03</v>
      </c>
      <c r="V64" s="648" t="s">
        <v>281</v>
      </c>
      <c r="W64" s="28"/>
      <c r="X64" s="28"/>
      <c r="Y64" s="28"/>
      <c r="Z64" s="28"/>
      <c r="AA64" s="28"/>
      <c r="AB64" s="28"/>
      <c r="AC64" s="28"/>
      <c r="AD64" s="28"/>
    </row>
    <row r="65" spans="1:30" s="29" customFormat="1" ht="53.25" customHeight="1" thickBot="1" x14ac:dyDescent="0.3">
      <c r="A65" s="668"/>
      <c r="B65" s="651"/>
      <c r="C65" s="667"/>
      <c r="D65" s="644"/>
      <c r="E65" s="644"/>
      <c r="F65" s="17" t="s">
        <v>29</v>
      </c>
      <c r="G65" s="359">
        <v>3.3E-3</v>
      </c>
      <c r="H65" s="359">
        <v>3.3E-3</v>
      </c>
      <c r="I65" s="359">
        <v>5.4800000000000001E-2</v>
      </c>
      <c r="J65" s="359"/>
      <c r="K65" s="359"/>
      <c r="L65" s="359"/>
      <c r="M65" s="359"/>
      <c r="N65" s="359"/>
      <c r="O65" s="359"/>
      <c r="P65" s="359"/>
      <c r="Q65" s="359"/>
      <c r="R65" s="359"/>
      <c r="S65" s="17">
        <f>SUM(G65:O65)</f>
        <v>6.1400000000000003E-2</v>
      </c>
      <c r="T65" s="666"/>
      <c r="U65" s="697"/>
      <c r="V65" s="648"/>
      <c r="W65" s="28"/>
      <c r="X65" s="28"/>
      <c r="Y65" s="28"/>
      <c r="Z65" s="28"/>
      <c r="AA65" s="28"/>
      <c r="AB65" s="28"/>
      <c r="AC65" s="28"/>
      <c r="AD65" s="28"/>
    </row>
    <row r="66" spans="1:30" s="29" customFormat="1" ht="34.5" customHeight="1" x14ac:dyDescent="0.25">
      <c r="A66" s="668"/>
      <c r="B66" s="651" t="s">
        <v>282</v>
      </c>
      <c r="C66" s="667" t="s">
        <v>283</v>
      </c>
      <c r="D66" s="644" t="s">
        <v>219</v>
      </c>
      <c r="E66" s="644" t="s">
        <v>219</v>
      </c>
      <c r="F66" s="31" t="s">
        <v>28</v>
      </c>
      <c r="G66" s="358">
        <v>0.159</v>
      </c>
      <c r="H66" s="358">
        <v>0.159</v>
      </c>
      <c r="I66" s="358">
        <v>0.159</v>
      </c>
      <c r="J66" s="358">
        <v>0.1111</v>
      </c>
      <c r="K66" s="358">
        <v>0.1111</v>
      </c>
      <c r="L66" s="358">
        <v>0.1108</v>
      </c>
      <c r="M66" s="358">
        <v>0.05</v>
      </c>
      <c r="N66" s="358">
        <v>0.06</v>
      </c>
      <c r="O66" s="358">
        <v>0.08</v>
      </c>
      <c r="P66" s="358"/>
      <c r="Q66" s="358"/>
      <c r="R66" s="358"/>
      <c r="S66" s="16">
        <f t="shared" si="2"/>
        <v>0.99999999999999989</v>
      </c>
      <c r="T66" s="666">
        <v>0.09</v>
      </c>
      <c r="U66" s="697">
        <v>0.03</v>
      </c>
      <c r="V66" s="648" t="s">
        <v>284</v>
      </c>
      <c r="W66" s="28"/>
      <c r="X66" s="28"/>
      <c r="Y66" s="28"/>
      <c r="Z66" s="28"/>
      <c r="AA66" s="28"/>
      <c r="AB66" s="28"/>
      <c r="AC66" s="28"/>
    </row>
    <row r="67" spans="1:30" s="29" customFormat="1" ht="34.5" customHeight="1" thickBot="1" x14ac:dyDescent="0.3">
      <c r="A67" s="668"/>
      <c r="B67" s="651"/>
      <c r="C67" s="667"/>
      <c r="D67" s="644"/>
      <c r="E67" s="644"/>
      <c r="F67" s="17" t="s">
        <v>29</v>
      </c>
      <c r="G67" s="359">
        <v>0.159</v>
      </c>
      <c r="H67" s="359">
        <v>0.159</v>
      </c>
      <c r="I67" s="359">
        <v>0.159</v>
      </c>
      <c r="J67" s="359"/>
      <c r="K67" s="359"/>
      <c r="L67" s="359"/>
      <c r="M67" s="359"/>
      <c r="N67" s="359"/>
      <c r="O67" s="359"/>
      <c r="P67" s="359"/>
      <c r="Q67" s="359"/>
      <c r="R67" s="359"/>
      <c r="S67" s="17">
        <f>SUM(G67:O67)</f>
        <v>0.47699999999999998</v>
      </c>
      <c r="T67" s="666"/>
      <c r="U67" s="697"/>
      <c r="V67" s="648"/>
      <c r="W67" s="28"/>
      <c r="X67" s="28"/>
      <c r="Y67" s="28"/>
      <c r="Z67" s="28"/>
      <c r="AA67" s="28"/>
      <c r="AB67" s="28"/>
      <c r="AC67" s="28"/>
    </row>
    <row r="68" spans="1:30" s="26" customFormat="1" ht="24.75" customHeight="1" x14ac:dyDescent="0.25">
      <c r="A68" s="668"/>
      <c r="B68" s="651"/>
      <c r="C68" s="667" t="s">
        <v>285</v>
      </c>
      <c r="D68" s="644" t="s">
        <v>219</v>
      </c>
      <c r="E68" s="644" t="s">
        <v>219</v>
      </c>
      <c r="F68" s="31" t="s">
        <v>28</v>
      </c>
      <c r="G68" s="360">
        <v>0</v>
      </c>
      <c r="H68" s="360">
        <v>0</v>
      </c>
      <c r="I68" s="360">
        <v>0</v>
      </c>
      <c r="J68" s="360">
        <v>0.20499999999999999</v>
      </c>
      <c r="K68" s="360">
        <v>0.2</v>
      </c>
      <c r="L68" s="360">
        <v>0.14000000000000001</v>
      </c>
      <c r="M68" s="360">
        <v>0.155</v>
      </c>
      <c r="N68" s="360">
        <v>0.15</v>
      </c>
      <c r="O68" s="360">
        <v>0.15</v>
      </c>
      <c r="P68" s="360"/>
      <c r="Q68" s="360"/>
      <c r="R68" s="360"/>
      <c r="S68" s="16">
        <f t="shared" si="2"/>
        <v>1</v>
      </c>
      <c r="T68" s="666"/>
      <c r="U68" s="697">
        <v>0.03</v>
      </c>
      <c r="V68" s="648" t="s">
        <v>286</v>
      </c>
    </row>
    <row r="69" spans="1:30" s="26" customFormat="1" ht="24.75" customHeight="1" thickBot="1" x14ac:dyDescent="0.3">
      <c r="A69" s="668"/>
      <c r="B69" s="651"/>
      <c r="C69" s="667"/>
      <c r="D69" s="644"/>
      <c r="E69" s="644"/>
      <c r="F69" s="17" t="s">
        <v>29</v>
      </c>
      <c r="G69" s="359">
        <v>0</v>
      </c>
      <c r="H69" s="359">
        <v>0</v>
      </c>
      <c r="I69" s="359">
        <v>0</v>
      </c>
      <c r="J69" s="359"/>
      <c r="K69" s="359"/>
      <c r="L69" s="359"/>
      <c r="M69" s="359"/>
      <c r="N69" s="359"/>
      <c r="O69" s="359"/>
      <c r="P69" s="359"/>
      <c r="Q69" s="359"/>
      <c r="R69" s="359"/>
      <c r="S69" s="17">
        <f>SUM(J69:O69)</f>
        <v>0</v>
      </c>
      <c r="T69" s="666"/>
      <c r="U69" s="697"/>
      <c r="V69" s="648"/>
    </row>
    <row r="70" spans="1:30" s="26" customFormat="1" ht="31.5" customHeight="1" x14ac:dyDescent="0.25">
      <c r="A70" s="668"/>
      <c r="B70" s="651"/>
      <c r="C70" s="667" t="s">
        <v>287</v>
      </c>
      <c r="D70" s="644" t="s">
        <v>219</v>
      </c>
      <c r="E70" s="644" t="s">
        <v>219</v>
      </c>
      <c r="F70" s="31" t="s">
        <v>28</v>
      </c>
      <c r="G70" s="360">
        <v>8.3299999999999999E-2</v>
      </c>
      <c r="H70" s="360">
        <v>8.3299999999999999E-2</v>
      </c>
      <c r="I70" s="360">
        <v>8.3299999999999999E-2</v>
      </c>
      <c r="J70" s="360">
        <v>8.3299999999999999E-2</v>
      </c>
      <c r="K70" s="360">
        <v>8.3299999999999999E-2</v>
      </c>
      <c r="L70" s="360">
        <v>8.3299999999999999E-2</v>
      </c>
      <c r="M70" s="360">
        <v>8.3299999999999999E-2</v>
      </c>
      <c r="N70" s="360">
        <v>8.3299999999999999E-2</v>
      </c>
      <c r="O70" s="360">
        <v>8.3299999999999999E-2</v>
      </c>
      <c r="P70" s="360">
        <v>8.3299999999999999E-2</v>
      </c>
      <c r="Q70" s="360">
        <v>8.3299999999999999E-2</v>
      </c>
      <c r="R70" s="360">
        <v>8.3699999999999997E-2</v>
      </c>
      <c r="S70" s="16">
        <f t="shared" ref="S70:S76" si="7">SUM(G70:R70)</f>
        <v>1</v>
      </c>
      <c r="T70" s="666"/>
      <c r="U70" s="697">
        <v>0.03</v>
      </c>
      <c r="V70" s="648" t="s">
        <v>288</v>
      </c>
    </row>
    <row r="71" spans="1:30" s="26" customFormat="1" ht="31.5" customHeight="1" thickBot="1" x14ac:dyDescent="0.3">
      <c r="A71" s="668"/>
      <c r="B71" s="651"/>
      <c r="C71" s="667"/>
      <c r="D71" s="644"/>
      <c r="E71" s="644"/>
      <c r="F71" s="17" t="s">
        <v>29</v>
      </c>
      <c r="G71" s="359">
        <v>8.3299999999999999E-2</v>
      </c>
      <c r="H71" s="359">
        <v>8.3299999999999999E-2</v>
      </c>
      <c r="I71" s="359">
        <v>8.3299999999999999E-2</v>
      </c>
      <c r="J71" s="359"/>
      <c r="K71" s="359"/>
      <c r="L71" s="359"/>
      <c r="M71" s="359"/>
      <c r="N71" s="359"/>
      <c r="O71" s="359"/>
      <c r="P71" s="359"/>
      <c r="Q71" s="359"/>
      <c r="R71" s="359"/>
      <c r="S71" s="17">
        <f t="shared" si="7"/>
        <v>0.24990000000000001</v>
      </c>
      <c r="T71" s="666"/>
      <c r="U71" s="697"/>
      <c r="V71" s="648"/>
    </row>
    <row r="72" spans="1:30" s="26" customFormat="1" ht="27.75" customHeight="1" x14ac:dyDescent="0.25">
      <c r="A72" s="668"/>
      <c r="B72" s="651" t="s">
        <v>289</v>
      </c>
      <c r="C72" s="667" t="s">
        <v>339</v>
      </c>
      <c r="D72" s="644" t="s">
        <v>219</v>
      </c>
      <c r="E72" s="644"/>
      <c r="F72" s="31" t="s">
        <v>28</v>
      </c>
      <c r="G72" s="358">
        <v>0</v>
      </c>
      <c r="H72" s="358">
        <v>0.05</v>
      </c>
      <c r="I72" s="358">
        <v>7.0000000000000007E-2</v>
      </c>
      <c r="J72" s="358">
        <v>0.23</v>
      </c>
      <c r="K72" s="358">
        <v>0.1</v>
      </c>
      <c r="L72" s="358">
        <v>0.15</v>
      </c>
      <c r="M72" s="358">
        <v>0.09</v>
      </c>
      <c r="N72" s="358">
        <v>0.08</v>
      </c>
      <c r="O72" s="358">
        <v>0.08</v>
      </c>
      <c r="P72" s="358">
        <v>0.15</v>
      </c>
      <c r="Q72" s="358"/>
      <c r="R72" s="358"/>
      <c r="S72" s="16">
        <f t="shared" si="7"/>
        <v>1</v>
      </c>
      <c r="T72" s="666">
        <v>7.0000000000000007E-2</v>
      </c>
      <c r="U72" s="646">
        <v>0.01</v>
      </c>
      <c r="V72" s="648" t="s">
        <v>290</v>
      </c>
    </row>
    <row r="73" spans="1:30" s="26" customFormat="1" ht="27.75" customHeight="1" thickBot="1" x14ac:dyDescent="0.3">
      <c r="A73" s="668"/>
      <c r="B73" s="651"/>
      <c r="C73" s="667"/>
      <c r="D73" s="644"/>
      <c r="E73" s="644"/>
      <c r="F73" s="17" t="s">
        <v>29</v>
      </c>
      <c r="G73" s="359">
        <v>0</v>
      </c>
      <c r="H73" s="359">
        <v>0.05</v>
      </c>
      <c r="I73" s="359">
        <v>7.0000000000000007E-2</v>
      </c>
      <c r="J73" s="359"/>
      <c r="K73" s="359"/>
      <c r="L73" s="359"/>
      <c r="M73" s="359"/>
      <c r="N73" s="359"/>
      <c r="O73" s="359"/>
      <c r="P73" s="359"/>
      <c r="Q73" s="359"/>
      <c r="R73" s="359"/>
      <c r="S73" s="17">
        <f>SUM(G73:O73)</f>
        <v>0.12000000000000001</v>
      </c>
      <c r="T73" s="666"/>
      <c r="U73" s="646"/>
      <c r="V73" s="648"/>
    </row>
    <row r="74" spans="1:30" s="27" customFormat="1" ht="45" customHeight="1" x14ac:dyDescent="0.25">
      <c r="A74" s="668"/>
      <c r="B74" s="651"/>
      <c r="C74" s="667" t="s">
        <v>340</v>
      </c>
      <c r="D74" s="644" t="s">
        <v>219</v>
      </c>
      <c r="E74" s="644"/>
      <c r="F74" s="31" t="s">
        <v>28</v>
      </c>
      <c r="G74" s="360">
        <v>0</v>
      </c>
      <c r="H74" s="360">
        <v>0</v>
      </c>
      <c r="I74" s="360">
        <v>0.1</v>
      </c>
      <c r="J74" s="360">
        <v>0.1</v>
      </c>
      <c r="K74" s="360">
        <v>0.2</v>
      </c>
      <c r="L74" s="360">
        <v>0.2</v>
      </c>
      <c r="M74" s="360">
        <v>0.2</v>
      </c>
      <c r="N74" s="360">
        <v>0.2</v>
      </c>
      <c r="O74" s="360"/>
      <c r="P74" s="360"/>
      <c r="Q74" s="360"/>
      <c r="R74" s="360"/>
      <c r="S74" s="16">
        <f t="shared" ref="S74" si="8">SUM(G74:R74)</f>
        <v>1</v>
      </c>
      <c r="T74" s="666"/>
      <c r="U74" s="646">
        <v>0.01</v>
      </c>
      <c r="V74" s="648" t="s">
        <v>291</v>
      </c>
    </row>
    <row r="75" spans="1:30" s="27" customFormat="1" ht="45" customHeight="1" thickBot="1" x14ac:dyDescent="0.3">
      <c r="A75" s="668"/>
      <c r="B75" s="651"/>
      <c r="C75" s="667"/>
      <c r="D75" s="644"/>
      <c r="E75" s="644"/>
      <c r="F75" s="17" t="s">
        <v>29</v>
      </c>
      <c r="G75" s="359">
        <v>0</v>
      </c>
      <c r="H75" s="359">
        <v>0</v>
      </c>
      <c r="I75" s="359">
        <v>0.1</v>
      </c>
      <c r="J75" s="359"/>
      <c r="K75" s="359"/>
      <c r="L75" s="359"/>
      <c r="M75" s="359"/>
      <c r="N75" s="359"/>
      <c r="O75" s="359"/>
      <c r="P75" s="359"/>
      <c r="Q75" s="359"/>
      <c r="R75" s="359"/>
      <c r="S75" s="17">
        <f>SUM(G75:L75)</f>
        <v>0.1</v>
      </c>
      <c r="T75" s="666"/>
      <c r="U75" s="646"/>
      <c r="V75" s="648"/>
    </row>
    <row r="76" spans="1:30" s="26" customFormat="1" ht="23.25" customHeight="1" x14ac:dyDescent="0.25">
      <c r="A76" s="668"/>
      <c r="B76" s="651"/>
      <c r="C76" s="667" t="s">
        <v>341</v>
      </c>
      <c r="D76" s="644" t="s">
        <v>219</v>
      </c>
      <c r="E76" s="644"/>
      <c r="F76" s="31" t="s">
        <v>28</v>
      </c>
      <c r="G76" s="360">
        <v>0.04</v>
      </c>
      <c r="H76" s="360">
        <v>0.04</v>
      </c>
      <c r="I76" s="360">
        <v>0.01</v>
      </c>
      <c r="J76" s="360">
        <v>0.04</v>
      </c>
      <c r="K76" s="360">
        <v>0.05</v>
      </c>
      <c r="L76" s="360">
        <v>9.3299999999999994E-2</v>
      </c>
      <c r="M76" s="360">
        <v>9.3299999999999994E-2</v>
      </c>
      <c r="N76" s="360">
        <v>8.3400000000000002E-2</v>
      </c>
      <c r="O76" s="360">
        <v>0.1</v>
      </c>
      <c r="P76" s="360">
        <v>0.15</v>
      </c>
      <c r="Q76" s="360">
        <v>0.15</v>
      </c>
      <c r="R76" s="360">
        <v>0.15</v>
      </c>
      <c r="S76" s="16">
        <f t="shared" si="7"/>
        <v>1</v>
      </c>
      <c r="T76" s="666"/>
      <c r="U76" s="646">
        <v>0.01</v>
      </c>
      <c r="V76" s="648" t="s">
        <v>292</v>
      </c>
    </row>
    <row r="77" spans="1:30" s="26" customFormat="1" ht="23.25" customHeight="1" thickBot="1" x14ac:dyDescent="0.3">
      <c r="A77" s="668"/>
      <c r="B77" s="651"/>
      <c r="C77" s="667"/>
      <c r="D77" s="644"/>
      <c r="E77" s="644"/>
      <c r="F77" s="17" t="s">
        <v>29</v>
      </c>
      <c r="G77" s="359">
        <v>0.04</v>
      </c>
      <c r="H77" s="359">
        <v>0.04</v>
      </c>
      <c r="I77" s="359">
        <v>0.01</v>
      </c>
      <c r="J77" s="359"/>
      <c r="K77" s="359"/>
      <c r="L77" s="359"/>
      <c r="M77" s="359"/>
      <c r="N77" s="359"/>
      <c r="O77" s="359"/>
      <c r="P77" s="359"/>
      <c r="Q77" s="359"/>
      <c r="R77" s="359"/>
      <c r="S77" s="17">
        <f>SUM(G77:O77)</f>
        <v>0.09</v>
      </c>
      <c r="T77" s="666"/>
      <c r="U77" s="646"/>
      <c r="V77" s="648"/>
    </row>
    <row r="78" spans="1:30" s="29" customFormat="1" ht="46.5" customHeight="1" x14ac:dyDescent="0.25">
      <c r="A78" s="668"/>
      <c r="B78" s="651"/>
      <c r="C78" s="667" t="s">
        <v>342</v>
      </c>
      <c r="D78" s="644" t="s">
        <v>219</v>
      </c>
      <c r="E78" s="644"/>
      <c r="F78" s="31" t="s">
        <v>28</v>
      </c>
      <c r="G78" s="360">
        <v>0.1633</v>
      </c>
      <c r="H78" s="360">
        <v>4.1700000000000001E-2</v>
      </c>
      <c r="I78" s="360">
        <v>0</v>
      </c>
      <c r="J78" s="360">
        <v>0.1633</v>
      </c>
      <c r="K78" s="360">
        <v>8.9899999999999994E-2</v>
      </c>
      <c r="L78" s="360">
        <v>8.3299999999999999E-2</v>
      </c>
      <c r="M78" s="360">
        <v>8.3299999999999999E-2</v>
      </c>
      <c r="N78" s="360">
        <v>8.3299999999999999E-2</v>
      </c>
      <c r="O78" s="360">
        <v>8.3299999999999999E-2</v>
      </c>
      <c r="P78" s="360">
        <v>8.3299999999999999E-2</v>
      </c>
      <c r="Q78" s="360">
        <v>7.5300000000000006E-2</v>
      </c>
      <c r="R78" s="360">
        <v>0.05</v>
      </c>
      <c r="S78" s="16">
        <f t="shared" ref="S78:S84" si="9">SUM(G78:R78)</f>
        <v>1.0000000000000002</v>
      </c>
      <c r="T78" s="666"/>
      <c r="U78" s="646">
        <v>0.01</v>
      </c>
      <c r="V78" s="648" t="s">
        <v>293</v>
      </c>
      <c r="W78" s="28"/>
      <c r="X78" s="28"/>
      <c r="Y78" s="28"/>
      <c r="Z78" s="28"/>
      <c r="AA78" s="28"/>
      <c r="AB78" s="28"/>
      <c r="AC78" s="28"/>
      <c r="AD78" s="28"/>
    </row>
    <row r="79" spans="1:30" s="29" customFormat="1" ht="39" customHeight="1" thickBot="1" x14ac:dyDescent="0.3">
      <c r="A79" s="668"/>
      <c r="B79" s="651"/>
      <c r="C79" s="667"/>
      <c r="D79" s="644"/>
      <c r="E79" s="644"/>
      <c r="F79" s="17" t="s">
        <v>29</v>
      </c>
      <c r="G79" s="359">
        <v>0.1633</v>
      </c>
      <c r="H79" s="359">
        <v>4.1700000000000001E-2</v>
      </c>
      <c r="I79" s="359">
        <v>0</v>
      </c>
      <c r="J79" s="359"/>
      <c r="K79" s="359"/>
      <c r="L79" s="359"/>
      <c r="M79" s="359"/>
      <c r="N79" s="359"/>
      <c r="O79" s="359"/>
      <c r="P79" s="361"/>
      <c r="Q79" s="361"/>
      <c r="R79" s="361"/>
      <c r="S79" s="17">
        <f>SUM(G79:O79)</f>
        <v>0.20500000000000002</v>
      </c>
      <c r="T79" s="666"/>
      <c r="U79" s="646"/>
      <c r="V79" s="648"/>
      <c r="W79" s="28"/>
      <c r="X79" s="28"/>
      <c r="Y79" s="28"/>
      <c r="Z79" s="28"/>
      <c r="AA79" s="28"/>
      <c r="AB79" s="28"/>
      <c r="AC79" s="28"/>
      <c r="AD79" s="28"/>
    </row>
    <row r="80" spans="1:30" s="29" customFormat="1" ht="50.25" customHeight="1" x14ac:dyDescent="0.25">
      <c r="A80" s="668"/>
      <c r="B80" s="651"/>
      <c r="C80" s="667" t="s">
        <v>343</v>
      </c>
      <c r="D80" s="644" t="s">
        <v>219</v>
      </c>
      <c r="E80" s="644"/>
      <c r="F80" s="31" t="s">
        <v>28</v>
      </c>
      <c r="G80" s="360">
        <v>0</v>
      </c>
      <c r="H80" s="360">
        <v>7.0000000000000007E-2</v>
      </c>
      <c r="I80" s="360">
        <v>0</v>
      </c>
      <c r="J80" s="360">
        <v>0.2</v>
      </c>
      <c r="K80" s="360">
        <v>0.2</v>
      </c>
      <c r="L80" s="360">
        <v>0.05</v>
      </c>
      <c r="M80" s="360">
        <v>0.04</v>
      </c>
      <c r="N80" s="360">
        <v>0.08</v>
      </c>
      <c r="O80" s="360">
        <v>0.08</v>
      </c>
      <c r="P80" s="360">
        <v>0.15</v>
      </c>
      <c r="Q80" s="360">
        <v>0.08</v>
      </c>
      <c r="R80" s="360">
        <v>0.05</v>
      </c>
      <c r="S80" s="16">
        <f t="shared" si="9"/>
        <v>1</v>
      </c>
      <c r="T80" s="666"/>
      <c r="U80" s="646">
        <v>0.01</v>
      </c>
      <c r="V80" s="676" t="s">
        <v>348</v>
      </c>
      <c r="W80" s="28"/>
      <c r="X80" s="28"/>
      <c r="Y80" s="28"/>
      <c r="Z80" s="28"/>
      <c r="AA80" s="28"/>
      <c r="AB80" s="28"/>
      <c r="AC80" s="28"/>
      <c r="AD80" s="28"/>
    </row>
    <row r="81" spans="1:30" s="29" customFormat="1" ht="50.25" customHeight="1" thickBot="1" x14ac:dyDescent="0.3">
      <c r="A81" s="668"/>
      <c r="B81" s="651"/>
      <c r="C81" s="667"/>
      <c r="D81" s="644"/>
      <c r="E81" s="644"/>
      <c r="F81" s="17" t="s">
        <v>29</v>
      </c>
      <c r="G81" s="359">
        <v>0</v>
      </c>
      <c r="H81" s="359">
        <v>7.0000000000000007E-2</v>
      </c>
      <c r="I81" s="359">
        <v>0</v>
      </c>
      <c r="J81" s="359"/>
      <c r="K81" s="359"/>
      <c r="L81" s="359"/>
      <c r="M81" s="359"/>
      <c r="N81" s="359"/>
      <c r="O81" s="359"/>
      <c r="P81" s="359"/>
      <c r="Q81" s="359"/>
      <c r="R81" s="359"/>
      <c r="S81" s="17">
        <f>SUM(G81:O81)</f>
        <v>7.0000000000000007E-2</v>
      </c>
      <c r="T81" s="666"/>
      <c r="U81" s="646"/>
      <c r="V81" s="676"/>
      <c r="W81" s="28"/>
      <c r="X81" s="28"/>
      <c r="Y81" s="28"/>
      <c r="Z81" s="28"/>
      <c r="AA81" s="28"/>
      <c r="AB81" s="28"/>
      <c r="AC81" s="28"/>
      <c r="AD81" s="28"/>
    </row>
    <row r="82" spans="1:30" s="29" customFormat="1" ht="25.5" customHeight="1" x14ac:dyDescent="0.25">
      <c r="A82" s="668"/>
      <c r="B82" s="651"/>
      <c r="C82" s="667" t="s">
        <v>344</v>
      </c>
      <c r="D82" s="644" t="s">
        <v>219</v>
      </c>
      <c r="E82" s="644" t="s">
        <v>219</v>
      </c>
      <c r="F82" s="31" t="s">
        <v>28</v>
      </c>
      <c r="G82" s="360">
        <v>0</v>
      </c>
      <c r="H82" s="360">
        <v>0.05</v>
      </c>
      <c r="I82" s="360">
        <v>0.1</v>
      </c>
      <c r="J82" s="360">
        <v>0.2</v>
      </c>
      <c r="K82" s="360">
        <v>0.2</v>
      </c>
      <c r="L82" s="360">
        <v>0.05</v>
      </c>
      <c r="M82" s="360">
        <v>0.04</v>
      </c>
      <c r="N82" s="360">
        <v>0.05</v>
      </c>
      <c r="O82" s="360">
        <v>0.06</v>
      </c>
      <c r="P82" s="360">
        <v>0.1</v>
      </c>
      <c r="Q82" s="360">
        <v>0.1</v>
      </c>
      <c r="R82" s="360">
        <v>0.05</v>
      </c>
      <c r="S82" s="16">
        <f>SUM(G82:R82)</f>
        <v>1.0000000000000002</v>
      </c>
      <c r="T82" s="666"/>
      <c r="U82" s="646">
        <v>0.01</v>
      </c>
      <c r="V82" s="648" t="s">
        <v>294</v>
      </c>
      <c r="W82" s="28"/>
      <c r="X82" s="28"/>
      <c r="Y82" s="28"/>
      <c r="Z82" s="28"/>
      <c r="AA82" s="28"/>
      <c r="AB82" s="28"/>
      <c r="AC82" s="28"/>
      <c r="AD82" s="28"/>
    </row>
    <row r="83" spans="1:30" s="29" customFormat="1" ht="25.5" customHeight="1" thickBot="1" x14ac:dyDescent="0.3">
      <c r="A83" s="668"/>
      <c r="B83" s="651"/>
      <c r="C83" s="667"/>
      <c r="D83" s="644"/>
      <c r="E83" s="644"/>
      <c r="F83" s="17" t="s">
        <v>29</v>
      </c>
      <c r="G83" s="359">
        <v>0</v>
      </c>
      <c r="H83" s="359">
        <v>0.05</v>
      </c>
      <c r="I83" s="359">
        <v>0.1</v>
      </c>
      <c r="J83" s="359"/>
      <c r="K83" s="359"/>
      <c r="L83" s="359"/>
      <c r="M83" s="359"/>
      <c r="N83" s="359"/>
      <c r="O83" s="359"/>
      <c r="P83" s="359"/>
      <c r="Q83" s="359"/>
      <c r="R83" s="359"/>
      <c r="S83" s="17">
        <f t="shared" si="9"/>
        <v>0.15000000000000002</v>
      </c>
      <c r="T83" s="666"/>
      <c r="U83" s="646"/>
      <c r="V83" s="648"/>
      <c r="W83" s="28"/>
      <c r="X83" s="28"/>
      <c r="Y83" s="28"/>
      <c r="Z83" s="28"/>
      <c r="AA83" s="28"/>
      <c r="AB83" s="28"/>
      <c r="AC83" s="28"/>
      <c r="AD83" s="28"/>
    </row>
    <row r="84" spans="1:30" s="29" customFormat="1" ht="38.25" customHeight="1" x14ac:dyDescent="0.25">
      <c r="A84" s="668"/>
      <c r="B84" s="651"/>
      <c r="C84" s="667" t="s">
        <v>345</v>
      </c>
      <c r="D84" s="644" t="s">
        <v>219</v>
      </c>
      <c r="E84" s="644" t="s">
        <v>219</v>
      </c>
      <c r="F84" s="31" t="s">
        <v>28</v>
      </c>
      <c r="G84" s="360">
        <v>0</v>
      </c>
      <c r="H84" s="360">
        <v>0</v>
      </c>
      <c r="I84" s="360">
        <v>0</v>
      </c>
      <c r="J84" s="360">
        <v>0.02</v>
      </c>
      <c r="K84" s="360">
        <v>0.2</v>
      </c>
      <c r="L84" s="360">
        <v>0.18</v>
      </c>
      <c r="M84" s="360">
        <v>0.04</v>
      </c>
      <c r="N84" s="360">
        <v>0.08</v>
      </c>
      <c r="O84" s="360">
        <v>0.08</v>
      </c>
      <c r="P84" s="360">
        <v>0.15</v>
      </c>
      <c r="Q84" s="360">
        <v>0.2</v>
      </c>
      <c r="R84" s="360">
        <v>0.05</v>
      </c>
      <c r="S84" s="16">
        <f t="shared" si="9"/>
        <v>1</v>
      </c>
      <c r="T84" s="666"/>
      <c r="U84" s="646">
        <v>0.01</v>
      </c>
      <c r="V84" s="648" t="s">
        <v>295</v>
      </c>
      <c r="W84" s="28"/>
      <c r="X84" s="28"/>
      <c r="Y84" s="28"/>
      <c r="Z84" s="28"/>
      <c r="AA84" s="28"/>
      <c r="AB84" s="28"/>
      <c r="AC84" s="28"/>
      <c r="AD84" s="28"/>
    </row>
    <row r="85" spans="1:30" s="29" customFormat="1" ht="53.25" customHeight="1" thickBot="1" x14ac:dyDescent="0.3">
      <c r="A85" s="654"/>
      <c r="B85" s="652"/>
      <c r="C85" s="657"/>
      <c r="D85" s="645"/>
      <c r="E85" s="645"/>
      <c r="F85" s="197" t="s">
        <v>29</v>
      </c>
      <c r="G85" s="364">
        <v>0</v>
      </c>
      <c r="H85" s="364">
        <v>0</v>
      </c>
      <c r="I85" s="364">
        <v>0</v>
      </c>
      <c r="J85" s="364"/>
      <c r="K85" s="364"/>
      <c r="L85" s="364"/>
      <c r="M85" s="364"/>
      <c r="N85" s="364"/>
      <c r="O85" s="364"/>
      <c r="P85" s="364"/>
      <c r="Q85" s="364"/>
      <c r="R85" s="364"/>
      <c r="S85" s="17">
        <f>SUM(G85:O85)</f>
        <v>0</v>
      </c>
      <c r="T85" s="660"/>
      <c r="U85" s="647"/>
      <c r="V85" s="649"/>
      <c r="W85" s="28"/>
      <c r="X85" s="28"/>
      <c r="Y85" s="28"/>
      <c r="Z85" s="28"/>
      <c r="AA85" s="28"/>
      <c r="AB85" s="28"/>
      <c r="AC85" s="28"/>
      <c r="AD85" s="28"/>
    </row>
    <row r="86" spans="1:30" s="29" customFormat="1" ht="34.5" customHeight="1" x14ac:dyDescent="0.25">
      <c r="A86" s="653" t="s">
        <v>296</v>
      </c>
      <c r="B86" s="655" t="s">
        <v>297</v>
      </c>
      <c r="C86" s="669" t="s">
        <v>298</v>
      </c>
      <c r="D86" s="658"/>
      <c r="E86" s="658" t="s">
        <v>219</v>
      </c>
      <c r="F86" s="16" t="s">
        <v>28</v>
      </c>
      <c r="G86" s="358">
        <v>0.25</v>
      </c>
      <c r="H86" s="358">
        <v>0.25</v>
      </c>
      <c r="I86" s="358">
        <v>0.3</v>
      </c>
      <c r="J86" s="358">
        <v>0.2</v>
      </c>
      <c r="K86" s="358">
        <v>0</v>
      </c>
      <c r="L86" s="358">
        <v>0</v>
      </c>
      <c r="M86" s="358">
        <v>0</v>
      </c>
      <c r="N86" s="358">
        <v>0</v>
      </c>
      <c r="O86" s="358">
        <v>0</v>
      </c>
      <c r="P86" s="358">
        <v>0</v>
      </c>
      <c r="Q86" s="358">
        <v>0</v>
      </c>
      <c r="R86" s="358">
        <v>0</v>
      </c>
      <c r="S86" s="16">
        <f>SUM(G86:R86)</f>
        <v>1</v>
      </c>
      <c r="T86" s="671">
        <v>0.05</v>
      </c>
      <c r="U86" s="673">
        <v>1.2500000000000001E-2</v>
      </c>
      <c r="V86" s="674" t="s">
        <v>299</v>
      </c>
      <c r="W86" s="28"/>
      <c r="X86" s="28"/>
      <c r="Y86" s="28"/>
      <c r="Z86" s="28"/>
      <c r="AA86" s="28"/>
      <c r="AB86" s="28"/>
      <c r="AC86" s="28"/>
    </row>
    <row r="87" spans="1:30" s="29" customFormat="1" ht="34.5" customHeight="1" thickBot="1" x14ac:dyDescent="0.3">
      <c r="A87" s="668"/>
      <c r="B87" s="651"/>
      <c r="C87" s="670"/>
      <c r="D87" s="644"/>
      <c r="E87" s="644"/>
      <c r="F87" s="17" t="s">
        <v>29</v>
      </c>
      <c r="G87" s="359">
        <v>0.25</v>
      </c>
      <c r="H87" s="359">
        <v>0.2</v>
      </c>
      <c r="I87" s="359">
        <v>0.25</v>
      </c>
      <c r="J87" s="359"/>
      <c r="K87" s="359"/>
      <c r="L87" s="359"/>
      <c r="M87" s="359"/>
      <c r="N87" s="359"/>
      <c r="O87" s="359"/>
      <c r="P87" s="359"/>
      <c r="Q87" s="359"/>
      <c r="R87" s="359"/>
      <c r="S87" s="17">
        <f>SUM(G87:I87)</f>
        <v>0.7</v>
      </c>
      <c r="T87" s="672"/>
      <c r="U87" s="650"/>
      <c r="V87" s="675"/>
      <c r="W87" s="28"/>
      <c r="X87" s="28"/>
      <c r="Y87" s="28"/>
      <c r="Z87" s="28"/>
      <c r="AA87" s="28"/>
      <c r="AB87" s="28"/>
      <c r="AC87" s="28"/>
    </row>
    <row r="88" spans="1:30" s="26" customFormat="1" ht="24.75" customHeight="1" x14ac:dyDescent="0.25">
      <c r="A88" s="668"/>
      <c r="B88" s="651"/>
      <c r="C88" s="670" t="s">
        <v>300</v>
      </c>
      <c r="D88" s="644" t="s">
        <v>219</v>
      </c>
      <c r="E88" s="644"/>
      <c r="F88" s="31" t="s">
        <v>28</v>
      </c>
      <c r="G88" s="360">
        <v>0</v>
      </c>
      <c r="H88" s="360">
        <v>0</v>
      </c>
      <c r="I88" s="360">
        <v>0.1</v>
      </c>
      <c r="J88" s="360">
        <v>0.1</v>
      </c>
      <c r="K88" s="360">
        <v>0.1</v>
      </c>
      <c r="L88" s="360">
        <v>0.1</v>
      </c>
      <c r="M88" s="360">
        <v>0.1</v>
      </c>
      <c r="N88" s="360">
        <v>0.1</v>
      </c>
      <c r="O88" s="360">
        <v>0.1</v>
      </c>
      <c r="P88" s="360">
        <v>0.1</v>
      </c>
      <c r="Q88" s="360">
        <v>0.1</v>
      </c>
      <c r="R88" s="360">
        <v>0.1</v>
      </c>
      <c r="S88" s="16">
        <f>SUM(G88:R88)</f>
        <v>0.99999999999999989</v>
      </c>
      <c r="T88" s="672"/>
      <c r="U88" s="650">
        <v>1.2500000000000001E-2</v>
      </c>
      <c r="V88" s="648" t="s">
        <v>301</v>
      </c>
    </row>
    <row r="89" spans="1:30" s="26" customFormat="1" ht="24.75" customHeight="1" thickBot="1" x14ac:dyDescent="0.3">
      <c r="A89" s="668"/>
      <c r="B89" s="651"/>
      <c r="C89" s="670"/>
      <c r="D89" s="644"/>
      <c r="E89" s="644"/>
      <c r="F89" s="17" t="s">
        <v>29</v>
      </c>
      <c r="G89" s="359">
        <v>0</v>
      </c>
      <c r="H89" s="359">
        <v>0</v>
      </c>
      <c r="I89" s="359">
        <v>0.1</v>
      </c>
      <c r="J89" s="359"/>
      <c r="K89" s="359"/>
      <c r="L89" s="359"/>
      <c r="M89" s="359"/>
      <c r="N89" s="359"/>
      <c r="O89" s="359"/>
      <c r="P89" s="359"/>
      <c r="Q89" s="359"/>
      <c r="R89" s="359"/>
      <c r="S89" s="17">
        <f>SUM(G89:I89)</f>
        <v>0.1</v>
      </c>
      <c r="T89" s="672"/>
      <c r="U89" s="650"/>
      <c r="V89" s="648"/>
    </row>
    <row r="90" spans="1:30" s="26" customFormat="1" ht="31.5" customHeight="1" x14ac:dyDescent="0.25">
      <c r="A90" s="668"/>
      <c r="B90" s="651"/>
      <c r="C90" s="670" t="s">
        <v>302</v>
      </c>
      <c r="D90" s="644" t="s">
        <v>219</v>
      </c>
      <c r="E90" s="644"/>
      <c r="F90" s="31" t="s">
        <v>28</v>
      </c>
      <c r="G90" s="360">
        <v>0</v>
      </c>
      <c r="H90" s="360">
        <v>0</v>
      </c>
      <c r="I90" s="360">
        <v>0</v>
      </c>
      <c r="J90" s="360">
        <v>0.05</v>
      </c>
      <c r="K90" s="360">
        <v>0.08</v>
      </c>
      <c r="L90" s="360">
        <v>0.08</v>
      </c>
      <c r="M90" s="360">
        <v>0.08</v>
      </c>
      <c r="N90" s="360">
        <v>0.1</v>
      </c>
      <c r="O90" s="360">
        <v>0.1</v>
      </c>
      <c r="P90" s="360">
        <v>0.1</v>
      </c>
      <c r="Q90" s="360">
        <v>0.2</v>
      </c>
      <c r="R90" s="360">
        <v>0.21</v>
      </c>
      <c r="S90" s="16">
        <f>SUM(G90:R90)</f>
        <v>1</v>
      </c>
      <c r="T90" s="672"/>
      <c r="U90" s="650">
        <v>1.2500000000000001E-2</v>
      </c>
      <c r="V90" s="648" t="s">
        <v>303</v>
      </c>
    </row>
    <row r="91" spans="1:30" s="26" customFormat="1" ht="31.5" customHeight="1" thickBot="1" x14ac:dyDescent="0.3">
      <c r="A91" s="668"/>
      <c r="B91" s="651"/>
      <c r="C91" s="670"/>
      <c r="D91" s="644"/>
      <c r="E91" s="644"/>
      <c r="F91" s="17" t="s">
        <v>29</v>
      </c>
      <c r="G91" s="359">
        <v>0.02</v>
      </c>
      <c r="H91" s="359">
        <v>0.02</v>
      </c>
      <c r="I91" s="359">
        <v>0.02</v>
      </c>
      <c r="J91" s="359"/>
      <c r="K91" s="359"/>
      <c r="L91" s="359"/>
      <c r="M91" s="359"/>
      <c r="N91" s="359"/>
      <c r="O91" s="359"/>
      <c r="P91" s="359"/>
      <c r="Q91" s="359"/>
      <c r="R91" s="359"/>
      <c r="S91" s="17">
        <f>SUM(G91:O91)</f>
        <v>0.06</v>
      </c>
      <c r="T91" s="672"/>
      <c r="U91" s="650"/>
      <c r="V91" s="648"/>
    </row>
    <row r="92" spans="1:30" s="26" customFormat="1" ht="27.75" customHeight="1" x14ac:dyDescent="0.25">
      <c r="A92" s="668"/>
      <c r="B92" s="651"/>
      <c r="C92" s="670" t="s">
        <v>304</v>
      </c>
      <c r="D92" s="644" t="s">
        <v>219</v>
      </c>
      <c r="E92" s="644"/>
      <c r="F92" s="31" t="s">
        <v>28</v>
      </c>
      <c r="G92" s="360">
        <v>8.3299999999999999E-2</v>
      </c>
      <c r="H92" s="360">
        <v>8.3299999999999999E-2</v>
      </c>
      <c r="I92" s="360">
        <v>8.3299999999999999E-2</v>
      </c>
      <c r="J92" s="360">
        <v>8.3299999999999999E-2</v>
      </c>
      <c r="K92" s="360">
        <v>8.3299999999999999E-2</v>
      </c>
      <c r="L92" s="360">
        <v>8.3299999999999999E-2</v>
      </c>
      <c r="M92" s="360">
        <v>8.3299999999999999E-2</v>
      </c>
      <c r="N92" s="360">
        <v>8.3299999999999999E-2</v>
      </c>
      <c r="O92" s="360">
        <v>8.3400000000000002E-2</v>
      </c>
      <c r="P92" s="360">
        <v>8.3400000000000002E-2</v>
      </c>
      <c r="Q92" s="360">
        <v>8.3400000000000002E-2</v>
      </c>
      <c r="R92" s="360">
        <v>8.3400000000000002E-2</v>
      </c>
      <c r="S92" s="16">
        <f>SUM(G92:R92)</f>
        <v>1</v>
      </c>
      <c r="T92" s="672"/>
      <c r="U92" s="650">
        <v>1.2500000000000001E-2</v>
      </c>
      <c r="V92" s="648" t="s">
        <v>305</v>
      </c>
    </row>
    <row r="93" spans="1:30" s="26" customFormat="1" ht="27.75" customHeight="1" thickBot="1" x14ac:dyDescent="0.3">
      <c r="A93" s="668"/>
      <c r="B93" s="651"/>
      <c r="C93" s="670"/>
      <c r="D93" s="644"/>
      <c r="E93" s="644"/>
      <c r="F93" s="17" t="s">
        <v>29</v>
      </c>
      <c r="G93" s="359">
        <v>8.3000000000000004E-2</v>
      </c>
      <c r="H93" s="359">
        <v>8.3000000000000004E-2</v>
      </c>
      <c r="I93" s="359">
        <v>0</v>
      </c>
      <c r="J93" s="359"/>
      <c r="K93" s="359"/>
      <c r="L93" s="359"/>
      <c r="M93" s="359"/>
      <c r="N93" s="359"/>
      <c r="O93" s="359"/>
      <c r="P93" s="359"/>
      <c r="Q93" s="359"/>
      <c r="R93" s="359"/>
      <c r="S93" s="17">
        <f>SUM(G93:R93)</f>
        <v>0.16600000000000001</v>
      </c>
      <c r="T93" s="672"/>
      <c r="U93" s="650"/>
      <c r="V93" s="648"/>
    </row>
    <row r="94" spans="1:30" s="27" customFormat="1" ht="45" customHeight="1" x14ac:dyDescent="0.25">
      <c r="A94" s="668"/>
      <c r="B94" s="651" t="s">
        <v>306</v>
      </c>
      <c r="C94" s="664" t="s">
        <v>307</v>
      </c>
      <c r="D94" s="644" t="s">
        <v>219</v>
      </c>
      <c r="E94" s="644" t="s">
        <v>219</v>
      </c>
      <c r="F94" s="31" t="s">
        <v>28</v>
      </c>
      <c r="G94" s="358">
        <v>8.4000000000000005E-2</v>
      </c>
      <c r="H94" s="358">
        <v>8.3000000000000004E-2</v>
      </c>
      <c r="I94" s="358">
        <v>8.3000000000000004E-2</v>
      </c>
      <c r="J94" s="358">
        <v>8.3000000000000004E-2</v>
      </c>
      <c r="K94" s="358">
        <v>8.3000000000000004E-2</v>
      </c>
      <c r="L94" s="358">
        <v>8.3000000000000004E-2</v>
      </c>
      <c r="M94" s="358">
        <v>8.3000000000000004E-2</v>
      </c>
      <c r="N94" s="358">
        <v>8.4000000000000005E-2</v>
      </c>
      <c r="O94" s="358">
        <v>8.4000000000000005E-2</v>
      </c>
      <c r="P94" s="358">
        <v>8.4000000000000005E-2</v>
      </c>
      <c r="Q94" s="358">
        <v>8.3000000000000004E-2</v>
      </c>
      <c r="R94" s="358">
        <v>8.3000000000000004E-2</v>
      </c>
      <c r="S94" s="16">
        <f t="shared" ref="S94:S99" si="10">SUM(G94:R94)</f>
        <v>0.99999999999999989</v>
      </c>
      <c r="T94" s="666">
        <v>7.0000000000000007E-2</v>
      </c>
      <c r="U94" s="646">
        <v>2.3300000000000001E-2</v>
      </c>
      <c r="V94" s="648" t="s">
        <v>308</v>
      </c>
    </row>
    <row r="95" spans="1:30" s="27" customFormat="1" ht="45" customHeight="1" thickBot="1" x14ac:dyDescent="0.3">
      <c r="A95" s="668"/>
      <c r="B95" s="651"/>
      <c r="C95" s="665"/>
      <c r="D95" s="644"/>
      <c r="E95" s="644"/>
      <c r="F95" s="17" t="s">
        <v>29</v>
      </c>
      <c r="G95" s="359">
        <v>8.4000000000000005E-2</v>
      </c>
      <c r="H95" s="359">
        <v>8.3000000000000004E-2</v>
      </c>
      <c r="I95" s="359">
        <v>8.3000000000000004E-2</v>
      </c>
      <c r="J95" s="359"/>
      <c r="K95" s="359"/>
      <c r="L95" s="359"/>
      <c r="M95" s="359"/>
      <c r="N95" s="359"/>
      <c r="O95" s="359"/>
      <c r="P95" s="359"/>
      <c r="Q95" s="359"/>
      <c r="R95" s="359"/>
      <c r="S95" s="17">
        <f>SUM(G95:O95)</f>
        <v>0.25</v>
      </c>
      <c r="T95" s="666"/>
      <c r="U95" s="646"/>
      <c r="V95" s="648"/>
    </row>
    <row r="96" spans="1:30" s="26" customFormat="1" ht="23.25" customHeight="1" x14ac:dyDescent="0.25">
      <c r="A96" s="668"/>
      <c r="B96" s="651"/>
      <c r="C96" s="667" t="s">
        <v>309</v>
      </c>
      <c r="D96" s="644" t="s">
        <v>219</v>
      </c>
      <c r="E96" s="644"/>
      <c r="F96" s="31" t="s">
        <v>28</v>
      </c>
      <c r="G96" s="360">
        <v>1.67E-2</v>
      </c>
      <c r="H96" s="360">
        <v>1.67E-2</v>
      </c>
      <c r="I96" s="360">
        <v>1.67E-2</v>
      </c>
      <c r="J96" s="360">
        <v>1.67E-2</v>
      </c>
      <c r="K96" s="360">
        <v>1.67E-2</v>
      </c>
      <c r="L96" s="360">
        <v>1.67E-2</v>
      </c>
      <c r="M96" s="360">
        <v>3.3399999999999999E-2</v>
      </c>
      <c r="N96" s="360">
        <v>3.3399999999999999E-2</v>
      </c>
      <c r="O96" s="360">
        <v>3.3399999999999999E-2</v>
      </c>
      <c r="P96" s="360">
        <v>0.26669999999999999</v>
      </c>
      <c r="Q96" s="360">
        <v>0.26669999999999999</v>
      </c>
      <c r="R96" s="360">
        <v>0.26620000000000005</v>
      </c>
      <c r="S96" s="16">
        <f t="shared" si="10"/>
        <v>1</v>
      </c>
      <c r="T96" s="666"/>
      <c r="U96" s="646">
        <v>2.3300000000000001E-2</v>
      </c>
      <c r="V96" s="648" t="s">
        <v>322</v>
      </c>
    </row>
    <row r="97" spans="1:33" s="26" customFormat="1" ht="23.25" customHeight="1" thickBot="1" x14ac:dyDescent="0.3">
      <c r="A97" s="668"/>
      <c r="B97" s="651"/>
      <c r="C97" s="667"/>
      <c r="D97" s="644"/>
      <c r="E97" s="644"/>
      <c r="F97" s="17" t="s">
        <v>29</v>
      </c>
      <c r="G97" s="359"/>
      <c r="H97" s="359"/>
      <c r="I97" s="359"/>
      <c r="J97" s="359"/>
      <c r="K97" s="359"/>
      <c r="L97" s="359"/>
      <c r="M97" s="359"/>
      <c r="N97" s="359"/>
      <c r="O97" s="359"/>
      <c r="P97" s="359"/>
      <c r="Q97" s="359"/>
      <c r="R97" s="359"/>
      <c r="S97" s="17">
        <f t="shared" si="10"/>
        <v>0</v>
      </c>
      <c r="T97" s="666"/>
      <c r="U97" s="646"/>
      <c r="V97" s="648"/>
    </row>
    <row r="98" spans="1:33" s="27" customFormat="1" ht="45" customHeight="1" x14ac:dyDescent="0.25">
      <c r="A98" s="668"/>
      <c r="B98" s="651"/>
      <c r="C98" s="667" t="s">
        <v>310</v>
      </c>
      <c r="D98" s="644" t="s">
        <v>219</v>
      </c>
      <c r="E98" s="644"/>
      <c r="F98" s="31" t="s">
        <v>28</v>
      </c>
      <c r="G98" s="360">
        <v>8.3400000000000002E-2</v>
      </c>
      <c r="H98" s="360">
        <v>8.3400000000000002E-2</v>
      </c>
      <c r="I98" s="360">
        <v>8.3400000000000002E-2</v>
      </c>
      <c r="J98" s="360">
        <v>8.3400000000000002E-2</v>
      </c>
      <c r="K98" s="360">
        <v>8.3400000000000002E-2</v>
      </c>
      <c r="L98" s="360">
        <v>8.3400000000000002E-2</v>
      </c>
      <c r="M98" s="360">
        <v>8.3400000000000002E-2</v>
      </c>
      <c r="N98" s="360">
        <v>8.3400000000000002E-2</v>
      </c>
      <c r="O98" s="360">
        <v>8.3400000000000002E-2</v>
      </c>
      <c r="P98" s="360">
        <v>8.3400000000000002E-2</v>
      </c>
      <c r="Q98" s="360">
        <v>8.3400000000000002E-2</v>
      </c>
      <c r="R98" s="360">
        <v>8.2600000000000007E-2</v>
      </c>
      <c r="S98" s="16">
        <f>SUM(G98:R98)</f>
        <v>1.0000000000000002</v>
      </c>
      <c r="T98" s="666"/>
      <c r="U98" s="646">
        <v>2.3400000000000001E-2</v>
      </c>
      <c r="V98" s="648" t="s">
        <v>321</v>
      </c>
    </row>
    <row r="99" spans="1:33" s="27" customFormat="1" ht="45" customHeight="1" thickBot="1" x14ac:dyDescent="0.3">
      <c r="A99" s="654"/>
      <c r="B99" s="652"/>
      <c r="C99" s="657"/>
      <c r="D99" s="645"/>
      <c r="E99" s="645"/>
      <c r="F99" s="197" t="s">
        <v>29</v>
      </c>
      <c r="G99" s="364">
        <v>8.3400000000000002E-2</v>
      </c>
      <c r="H99" s="364">
        <v>8.3400000000000002E-2</v>
      </c>
      <c r="I99" s="364">
        <v>8.3400000000000002E-2</v>
      </c>
      <c r="J99" s="364"/>
      <c r="K99" s="364"/>
      <c r="L99" s="364"/>
      <c r="M99" s="364"/>
      <c r="N99" s="364"/>
      <c r="O99" s="364"/>
      <c r="P99" s="364"/>
      <c r="Q99" s="364"/>
      <c r="R99" s="364"/>
      <c r="S99" s="17">
        <f t="shared" si="10"/>
        <v>0.25019999999999998</v>
      </c>
      <c r="T99" s="660"/>
      <c r="U99" s="647"/>
      <c r="V99" s="649"/>
    </row>
    <row r="100" spans="1:33" s="27" customFormat="1" ht="45" customHeight="1" x14ac:dyDescent="0.25">
      <c r="A100" s="653" t="s">
        <v>311</v>
      </c>
      <c r="B100" s="655" t="s">
        <v>312</v>
      </c>
      <c r="C100" s="656" t="s">
        <v>313</v>
      </c>
      <c r="D100" s="658" t="s">
        <v>219</v>
      </c>
      <c r="E100" s="658"/>
      <c r="F100" s="16" t="s">
        <v>28</v>
      </c>
      <c r="G100" s="358">
        <v>8.3400000000000002E-2</v>
      </c>
      <c r="H100" s="358">
        <v>8.3400000000000002E-2</v>
      </c>
      <c r="I100" s="358">
        <v>8.3400000000000002E-2</v>
      </c>
      <c r="J100" s="358">
        <v>8.3400000000000002E-2</v>
      </c>
      <c r="K100" s="358">
        <v>8.3400000000000002E-2</v>
      </c>
      <c r="L100" s="358">
        <v>8.3400000000000002E-2</v>
      </c>
      <c r="M100" s="358">
        <v>8.3400000000000002E-2</v>
      </c>
      <c r="N100" s="358">
        <v>8.3400000000000002E-2</v>
      </c>
      <c r="O100" s="358">
        <v>8.3400000000000002E-2</v>
      </c>
      <c r="P100" s="358">
        <v>8.3400000000000002E-2</v>
      </c>
      <c r="Q100" s="358">
        <v>8.3400000000000002E-2</v>
      </c>
      <c r="R100" s="358">
        <v>8.2600000000000007E-2</v>
      </c>
      <c r="S100" s="16">
        <f>SUM(G100:R100)</f>
        <v>1.0000000000000002</v>
      </c>
      <c r="T100" s="659">
        <v>0.01</v>
      </c>
      <c r="U100" s="661">
        <v>0.01</v>
      </c>
      <c r="V100" s="662" t="s">
        <v>211</v>
      </c>
    </row>
    <row r="101" spans="1:33" s="27" customFormat="1" ht="45" customHeight="1" thickBot="1" x14ac:dyDescent="0.3">
      <c r="A101" s="654"/>
      <c r="B101" s="652"/>
      <c r="C101" s="657"/>
      <c r="D101" s="645"/>
      <c r="E101" s="645"/>
      <c r="F101" s="197" t="s">
        <v>29</v>
      </c>
      <c r="G101" s="364"/>
      <c r="H101" s="364"/>
      <c r="I101" s="364"/>
      <c r="J101" s="364"/>
      <c r="K101" s="364"/>
      <c r="L101" s="364"/>
      <c r="M101" s="364"/>
      <c r="N101" s="364"/>
      <c r="O101" s="364"/>
      <c r="P101" s="364"/>
      <c r="Q101" s="364"/>
      <c r="R101" s="364"/>
      <c r="S101" s="17">
        <f>SUM(G101:I101)</f>
        <v>0</v>
      </c>
      <c r="T101" s="660"/>
      <c r="U101" s="647"/>
      <c r="V101" s="663"/>
    </row>
    <row r="102" spans="1:33" s="5" customFormat="1" ht="18.75" customHeight="1" thickBot="1" x14ac:dyDescent="0.3">
      <c r="A102" s="703" t="s">
        <v>30</v>
      </c>
      <c r="B102" s="704"/>
      <c r="C102" s="704"/>
      <c r="D102" s="704"/>
      <c r="E102" s="704"/>
      <c r="F102" s="704"/>
      <c r="G102" s="704"/>
      <c r="H102" s="704"/>
      <c r="I102" s="704"/>
      <c r="J102" s="704"/>
      <c r="K102" s="704"/>
      <c r="L102" s="704"/>
      <c r="M102" s="704"/>
      <c r="N102" s="704"/>
      <c r="O102" s="704"/>
      <c r="P102" s="704"/>
      <c r="Q102" s="704"/>
      <c r="R102" s="704"/>
      <c r="S102" s="704"/>
      <c r="T102" s="32">
        <f>SUM(T8:T101)</f>
        <v>1.0000000000000002</v>
      </c>
      <c r="U102" s="32">
        <f>SUM(U8:U101)</f>
        <v>1.0000000000000002</v>
      </c>
      <c r="V102" s="18"/>
      <c r="W102" s="4"/>
      <c r="X102" s="4"/>
      <c r="Y102" s="4"/>
      <c r="Z102" s="4"/>
      <c r="AA102" s="4"/>
      <c r="AB102" s="4"/>
      <c r="AC102" s="4"/>
      <c r="AD102" s="4"/>
      <c r="AE102" s="4"/>
      <c r="AF102" s="4"/>
      <c r="AG102" s="4"/>
    </row>
    <row r="103" spans="1:33" x14ac:dyDescent="0.25">
      <c r="A103" s="274"/>
      <c r="B103" s="274"/>
      <c r="C103" s="275"/>
      <c r="D103" s="274"/>
      <c r="E103" s="274"/>
      <c r="F103" s="274"/>
      <c r="G103" s="274"/>
      <c r="H103" s="274"/>
      <c r="I103" s="274"/>
      <c r="J103" s="274"/>
      <c r="K103" s="274"/>
      <c r="L103" s="274"/>
      <c r="M103" s="274"/>
      <c r="N103" s="276"/>
      <c r="O103" s="276"/>
      <c r="P103" s="276"/>
      <c r="Q103" s="276"/>
      <c r="R103" s="276"/>
      <c r="S103" s="276"/>
      <c r="T103" s="276"/>
      <c r="U103" s="276"/>
    </row>
    <row r="104" spans="1:33" x14ac:dyDescent="0.25">
      <c r="A104" s="274"/>
      <c r="B104" s="274"/>
      <c r="C104" s="275"/>
      <c r="D104" s="274"/>
      <c r="E104" s="274"/>
      <c r="F104" s="274"/>
      <c r="G104" s="274"/>
      <c r="H104" s="274"/>
      <c r="I104" s="274"/>
      <c r="J104" s="274"/>
      <c r="K104" s="274"/>
      <c r="L104" s="274"/>
      <c r="M104" s="274"/>
      <c r="N104" s="276"/>
      <c r="O104" s="276"/>
      <c r="P104" s="276"/>
      <c r="Q104" s="276"/>
      <c r="R104" s="276"/>
      <c r="S104" s="276"/>
      <c r="T104" s="276"/>
      <c r="U104" s="276"/>
    </row>
    <row r="105" spans="1:33" ht="15" x14ac:dyDescent="0.25">
      <c r="A105" s="235" t="s">
        <v>91</v>
      </c>
      <c r="B105" s="192"/>
      <c r="C105" s="192"/>
      <c r="D105" s="192"/>
      <c r="E105" s="192"/>
      <c r="F105" s="192"/>
      <c r="G105" s="192"/>
      <c r="H105" s="278"/>
      <c r="I105" s="274"/>
      <c r="J105" s="274"/>
      <c r="K105" s="274"/>
      <c r="L105" s="274"/>
      <c r="M105" s="274"/>
      <c r="N105" s="276"/>
      <c r="O105" s="276"/>
      <c r="P105" s="276"/>
      <c r="Q105" s="276"/>
      <c r="R105" s="276"/>
      <c r="S105" s="276"/>
      <c r="T105" s="276"/>
      <c r="U105" s="276"/>
    </row>
    <row r="106" spans="1:33" ht="15" customHeight="1" x14ac:dyDescent="0.25">
      <c r="A106" s="194" t="s">
        <v>92</v>
      </c>
      <c r="B106" s="597" t="s">
        <v>93</v>
      </c>
      <c r="C106" s="597"/>
      <c r="D106" s="597"/>
      <c r="E106" s="597"/>
      <c r="F106" s="597"/>
      <c r="G106" s="597"/>
      <c r="H106" s="597"/>
      <c r="I106" s="599" t="s">
        <v>94</v>
      </c>
      <c r="J106" s="599"/>
      <c r="K106" s="599"/>
      <c r="L106" s="599"/>
      <c r="M106" s="599"/>
      <c r="N106" s="599"/>
      <c r="O106" s="599"/>
      <c r="P106" s="276"/>
      <c r="Q106" s="276"/>
      <c r="R106" s="276"/>
      <c r="S106" s="276"/>
      <c r="T106" s="276"/>
      <c r="U106" s="276"/>
    </row>
    <row r="107" spans="1:33" ht="33.75" customHeight="1" x14ac:dyDescent="0.25">
      <c r="A107" s="195">
        <v>11</v>
      </c>
      <c r="B107" s="600" t="s">
        <v>95</v>
      </c>
      <c r="C107" s="600"/>
      <c r="D107" s="600"/>
      <c r="E107" s="600"/>
      <c r="F107" s="600"/>
      <c r="G107" s="600"/>
      <c r="H107" s="600"/>
      <c r="I107" s="600" t="s">
        <v>97</v>
      </c>
      <c r="J107" s="600"/>
      <c r="K107" s="600"/>
      <c r="L107" s="600"/>
      <c r="M107" s="600"/>
      <c r="N107" s="600"/>
      <c r="O107" s="600"/>
      <c r="P107" s="276"/>
      <c r="Q107" s="276"/>
      <c r="R107" s="276"/>
      <c r="S107" s="276"/>
      <c r="T107" s="276"/>
      <c r="U107" s="276"/>
    </row>
    <row r="108" spans="1:33" x14ac:dyDescent="0.25">
      <c r="A108" s="274"/>
      <c r="B108" s="274"/>
      <c r="C108" s="275"/>
      <c r="D108" s="274"/>
      <c r="E108" s="274"/>
      <c r="F108" s="274"/>
      <c r="G108" s="274"/>
      <c r="H108" s="274"/>
      <c r="I108" s="274"/>
      <c r="J108" s="274"/>
      <c r="K108" s="274"/>
      <c r="L108" s="274"/>
      <c r="M108" s="274"/>
      <c r="N108" s="276"/>
      <c r="O108" s="276"/>
      <c r="P108" s="276"/>
      <c r="Q108" s="276"/>
      <c r="R108" s="276"/>
      <c r="S108" s="276"/>
      <c r="T108" s="276"/>
      <c r="U108" s="276"/>
    </row>
    <row r="109" spans="1:33" x14ac:dyDescent="0.25">
      <c r="A109" s="274"/>
      <c r="B109" s="274"/>
      <c r="C109" s="275"/>
      <c r="D109" s="274"/>
      <c r="E109" s="274"/>
      <c r="F109" s="274"/>
      <c r="G109" s="274"/>
      <c r="H109" s="274"/>
      <c r="I109" s="274"/>
      <c r="J109" s="274"/>
      <c r="K109" s="274"/>
      <c r="L109" s="274"/>
      <c r="M109" s="274"/>
      <c r="N109" s="276"/>
      <c r="O109" s="276"/>
      <c r="P109" s="276"/>
      <c r="Q109" s="276"/>
      <c r="R109" s="276"/>
      <c r="S109" s="276"/>
      <c r="T109" s="276"/>
      <c r="U109" s="276"/>
    </row>
    <row r="110" spans="1:33" x14ac:dyDescent="0.25">
      <c r="A110" s="274"/>
      <c r="B110" s="274"/>
      <c r="C110" s="275"/>
      <c r="D110" s="274"/>
      <c r="E110" s="274"/>
      <c r="F110" s="274"/>
      <c r="G110" s="274"/>
      <c r="H110" s="274"/>
      <c r="I110" s="274"/>
      <c r="J110" s="274"/>
      <c r="K110" s="274"/>
      <c r="L110" s="274"/>
      <c r="M110" s="274"/>
      <c r="N110" s="276"/>
      <c r="O110" s="276"/>
      <c r="P110" s="276"/>
      <c r="Q110" s="276"/>
      <c r="R110" s="276"/>
      <c r="S110" s="276"/>
      <c r="T110" s="276"/>
      <c r="U110" s="276"/>
    </row>
    <row r="111" spans="1:33" x14ac:dyDescent="0.25">
      <c r="A111" s="274"/>
      <c r="B111" s="274"/>
      <c r="C111" s="275"/>
      <c r="D111" s="274"/>
      <c r="E111" s="274"/>
      <c r="F111" s="274"/>
      <c r="G111" s="274"/>
      <c r="H111" s="274"/>
      <c r="I111" s="274"/>
      <c r="J111" s="274"/>
      <c r="K111" s="274"/>
      <c r="L111" s="274"/>
      <c r="M111" s="274"/>
      <c r="N111" s="276"/>
      <c r="O111" s="276"/>
      <c r="P111" s="276"/>
      <c r="Q111" s="276"/>
      <c r="R111" s="276"/>
      <c r="S111" s="276"/>
      <c r="T111" s="276"/>
      <c r="U111" s="276"/>
    </row>
    <row r="112" spans="1:33" x14ac:dyDescent="0.25">
      <c r="A112" s="274"/>
      <c r="B112" s="274"/>
      <c r="C112" s="275"/>
      <c r="D112" s="274"/>
      <c r="E112" s="274"/>
      <c r="F112" s="274"/>
      <c r="G112" s="274"/>
      <c r="H112" s="274"/>
      <c r="I112" s="274"/>
      <c r="J112" s="274"/>
      <c r="K112" s="274"/>
      <c r="L112" s="274"/>
      <c r="M112" s="274"/>
      <c r="N112" s="276"/>
      <c r="O112" s="276"/>
      <c r="P112" s="276"/>
      <c r="Q112" s="276"/>
      <c r="R112" s="276"/>
      <c r="S112" s="276"/>
      <c r="T112" s="276"/>
      <c r="U112" s="276"/>
    </row>
    <row r="113" spans="1:21" x14ac:dyDescent="0.25">
      <c r="A113" s="274"/>
      <c r="B113" s="274"/>
      <c r="C113" s="275"/>
      <c r="D113" s="274"/>
      <c r="E113" s="274"/>
      <c r="F113" s="274"/>
      <c r="G113" s="274"/>
      <c r="H113" s="274"/>
      <c r="I113" s="274"/>
      <c r="J113" s="274"/>
      <c r="K113" s="274"/>
      <c r="L113" s="274"/>
      <c r="M113" s="274"/>
      <c r="N113" s="276"/>
      <c r="O113" s="276"/>
      <c r="P113" s="276"/>
      <c r="Q113" s="276"/>
      <c r="R113" s="276"/>
      <c r="S113" s="276"/>
      <c r="T113" s="276"/>
      <c r="U113" s="276"/>
    </row>
    <row r="114" spans="1:21" x14ac:dyDescent="0.25">
      <c r="A114" s="274"/>
      <c r="B114" s="274"/>
      <c r="C114" s="275"/>
      <c r="D114" s="274"/>
      <c r="E114" s="274"/>
      <c r="F114" s="274"/>
      <c r="G114" s="274"/>
      <c r="H114" s="274"/>
      <c r="I114" s="274"/>
      <c r="J114" s="274"/>
      <c r="K114" s="274"/>
      <c r="L114" s="274"/>
      <c r="M114" s="274"/>
      <c r="N114" s="276"/>
      <c r="O114" s="276"/>
      <c r="P114" s="276"/>
      <c r="Q114" s="276"/>
      <c r="R114" s="276"/>
      <c r="S114" s="276"/>
      <c r="T114" s="276"/>
      <c r="U114" s="276"/>
    </row>
    <row r="115" spans="1:21" x14ac:dyDescent="0.25">
      <c r="A115" s="274"/>
      <c r="B115" s="274"/>
      <c r="C115" s="275"/>
      <c r="D115" s="274"/>
      <c r="E115" s="274"/>
      <c r="F115" s="274"/>
      <c r="G115" s="274"/>
      <c r="H115" s="274"/>
      <c r="I115" s="274"/>
      <c r="J115" s="274"/>
      <c r="K115" s="274"/>
      <c r="L115" s="274"/>
      <c r="M115" s="274"/>
      <c r="N115" s="276"/>
      <c r="O115" s="276"/>
      <c r="P115" s="276"/>
      <c r="Q115" s="276"/>
      <c r="R115" s="276"/>
      <c r="S115" s="276"/>
      <c r="T115" s="276"/>
      <c r="U115" s="276"/>
    </row>
    <row r="116" spans="1:21" x14ac:dyDescent="0.25">
      <c r="A116" s="274"/>
      <c r="B116" s="274"/>
      <c r="C116" s="275"/>
      <c r="D116" s="274"/>
      <c r="E116" s="274"/>
      <c r="F116" s="274"/>
      <c r="G116" s="274"/>
      <c r="H116" s="274"/>
      <c r="I116" s="274"/>
      <c r="J116" s="274"/>
      <c r="K116" s="274"/>
      <c r="L116" s="274"/>
      <c r="M116" s="274"/>
      <c r="N116" s="276"/>
      <c r="O116" s="276"/>
      <c r="P116" s="276"/>
      <c r="Q116" s="276"/>
      <c r="R116" s="276"/>
      <c r="S116" s="276"/>
      <c r="T116" s="276"/>
      <c r="U116" s="276"/>
    </row>
    <row r="117" spans="1:21" x14ac:dyDescent="0.25">
      <c r="A117" s="274"/>
      <c r="B117" s="274"/>
      <c r="C117" s="275"/>
      <c r="D117" s="274"/>
      <c r="E117" s="274"/>
      <c r="F117" s="274"/>
      <c r="G117" s="274"/>
      <c r="H117" s="274"/>
      <c r="I117" s="274"/>
      <c r="J117" s="274"/>
      <c r="K117" s="274"/>
      <c r="L117" s="274"/>
      <c r="M117" s="274"/>
      <c r="N117" s="276"/>
      <c r="O117" s="276"/>
      <c r="P117" s="276"/>
      <c r="Q117" s="276"/>
      <c r="R117" s="276"/>
      <c r="S117" s="276"/>
      <c r="T117" s="276"/>
      <c r="U117" s="276"/>
    </row>
    <row r="118" spans="1:21" x14ac:dyDescent="0.25">
      <c r="A118" s="274"/>
      <c r="B118" s="274"/>
      <c r="C118" s="275"/>
      <c r="D118" s="274"/>
      <c r="E118" s="274"/>
      <c r="F118" s="274"/>
      <c r="G118" s="274"/>
      <c r="H118" s="274"/>
      <c r="I118" s="274"/>
      <c r="J118" s="274"/>
      <c r="K118" s="274"/>
      <c r="L118" s="274"/>
      <c r="M118" s="274"/>
      <c r="N118" s="276"/>
      <c r="O118" s="276"/>
      <c r="P118" s="276"/>
      <c r="Q118" s="276"/>
      <c r="R118" s="276"/>
      <c r="S118" s="276"/>
      <c r="T118" s="276"/>
      <c r="U118" s="276"/>
    </row>
    <row r="119" spans="1:21" x14ac:dyDescent="0.25">
      <c r="A119" s="274"/>
      <c r="B119" s="274"/>
      <c r="C119" s="275"/>
      <c r="D119" s="274"/>
      <c r="E119" s="274"/>
      <c r="F119" s="274"/>
      <c r="G119" s="274"/>
      <c r="H119" s="274"/>
      <c r="I119" s="274"/>
      <c r="J119" s="274"/>
      <c r="K119" s="274"/>
      <c r="L119" s="274"/>
      <c r="M119" s="274"/>
      <c r="N119" s="276"/>
      <c r="O119" s="276"/>
      <c r="P119" s="276"/>
      <c r="Q119" s="276"/>
      <c r="R119" s="276"/>
      <c r="S119" s="276"/>
      <c r="T119" s="276"/>
      <c r="U119" s="276"/>
    </row>
    <row r="120" spans="1:21" x14ac:dyDescent="0.25">
      <c r="A120" s="274"/>
      <c r="B120" s="274"/>
      <c r="C120" s="275"/>
      <c r="D120" s="274"/>
      <c r="E120" s="274"/>
      <c r="F120" s="274"/>
      <c r="G120" s="274"/>
      <c r="H120" s="274"/>
      <c r="I120" s="274"/>
      <c r="J120" s="274"/>
      <c r="K120" s="274"/>
      <c r="L120" s="274"/>
      <c r="M120" s="274"/>
      <c r="N120" s="276"/>
      <c r="O120" s="276"/>
      <c r="P120" s="276"/>
      <c r="Q120" s="276"/>
      <c r="R120" s="276"/>
      <c r="S120" s="276"/>
      <c r="T120" s="276"/>
      <c r="U120" s="276"/>
    </row>
    <row r="121" spans="1:21" x14ac:dyDescent="0.25">
      <c r="A121" s="274"/>
      <c r="B121" s="274"/>
      <c r="C121" s="275"/>
      <c r="D121" s="274"/>
      <c r="E121" s="274"/>
      <c r="F121" s="274"/>
      <c r="G121" s="274"/>
      <c r="H121" s="274"/>
      <c r="I121" s="274"/>
      <c r="J121" s="274"/>
      <c r="K121" s="274"/>
      <c r="L121" s="274"/>
      <c r="M121" s="274"/>
      <c r="N121" s="276"/>
      <c r="O121" s="276"/>
      <c r="P121" s="276"/>
      <c r="Q121" s="276"/>
      <c r="R121" s="276"/>
      <c r="S121" s="276"/>
      <c r="T121" s="276"/>
      <c r="U121" s="276"/>
    </row>
    <row r="122" spans="1:21" x14ac:dyDescent="0.25">
      <c r="A122" s="274"/>
      <c r="B122" s="274"/>
      <c r="C122" s="275"/>
      <c r="D122" s="274"/>
      <c r="E122" s="274"/>
      <c r="F122" s="274"/>
      <c r="G122" s="274"/>
      <c r="H122" s="274"/>
      <c r="I122" s="274"/>
      <c r="J122" s="274"/>
      <c r="K122" s="274"/>
      <c r="L122" s="274"/>
      <c r="M122" s="274"/>
      <c r="N122" s="276"/>
      <c r="O122" s="276"/>
      <c r="P122" s="276"/>
      <c r="Q122" s="276"/>
      <c r="R122" s="276"/>
      <c r="S122" s="276"/>
      <c r="T122" s="276"/>
      <c r="U122" s="276"/>
    </row>
    <row r="123" spans="1:21" x14ac:dyDescent="0.25">
      <c r="A123" s="274"/>
      <c r="B123" s="274"/>
      <c r="C123" s="275"/>
      <c r="D123" s="274"/>
      <c r="E123" s="274"/>
      <c r="F123" s="274"/>
      <c r="G123" s="274"/>
      <c r="H123" s="274"/>
      <c r="I123" s="274"/>
      <c r="J123" s="274"/>
      <c r="K123" s="274"/>
      <c r="L123" s="274"/>
      <c r="M123" s="274"/>
      <c r="N123" s="276"/>
      <c r="O123" s="276"/>
      <c r="P123" s="276"/>
      <c r="Q123" s="276"/>
      <c r="R123" s="276"/>
      <c r="S123" s="276"/>
      <c r="T123" s="276"/>
      <c r="U123" s="276"/>
    </row>
    <row r="124" spans="1:21" x14ac:dyDescent="0.25">
      <c r="A124" s="274"/>
      <c r="B124" s="274"/>
      <c r="C124" s="275"/>
      <c r="D124" s="274"/>
      <c r="E124" s="274"/>
      <c r="F124" s="274"/>
      <c r="G124" s="274"/>
      <c r="H124" s="274"/>
      <c r="I124" s="274"/>
      <c r="J124" s="274"/>
      <c r="K124" s="274"/>
      <c r="L124" s="274"/>
      <c r="M124" s="274"/>
      <c r="N124" s="276"/>
      <c r="O124" s="276"/>
      <c r="P124" s="276"/>
      <c r="Q124" s="276"/>
      <c r="R124" s="276"/>
      <c r="S124" s="276"/>
      <c r="T124" s="276"/>
      <c r="U124" s="276"/>
    </row>
    <row r="125" spans="1:21" x14ac:dyDescent="0.25">
      <c r="A125" s="274"/>
      <c r="B125" s="274"/>
      <c r="C125" s="275"/>
      <c r="D125" s="274"/>
      <c r="E125" s="274"/>
      <c r="F125" s="274"/>
      <c r="G125" s="274"/>
      <c r="H125" s="274"/>
      <c r="I125" s="274"/>
      <c r="J125" s="274"/>
      <c r="K125" s="274"/>
      <c r="L125" s="274"/>
      <c r="M125" s="274"/>
      <c r="N125" s="276"/>
      <c r="O125" s="276"/>
      <c r="P125" s="276"/>
      <c r="Q125" s="276"/>
      <c r="R125" s="276"/>
      <c r="S125" s="276"/>
      <c r="T125" s="276"/>
      <c r="U125" s="276"/>
    </row>
    <row r="126" spans="1:21" x14ac:dyDescent="0.25">
      <c r="A126" s="274"/>
      <c r="B126" s="274"/>
      <c r="C126" s="275"/>
      <c r="D126" s="274"/>
      <c r="E126" s="274"/>
      <c r="F126" s="274"/>
      <c r="G126" s="274"/>
      <c r="H126" s="274"/>
      <c r="I126" s="274"/>
      <c r="J126" s="274"/>
      <c r="K126" s="274"/>
      <c r="L126" s="274"/>
      <c r="M126" s="274"/>
      <c r="N126" s="276"/>
      <c r="O126" s="276"/>
      <c r="P126" s="276"/>
      <c r="Q126" s="276"/>
      <c r="R126" s="276"/>
      <c r="S126" s="276"/>
      <c r="T126" s="276"/>
      <c r="U126" s="276"/>
    </row>
    <row r="127" spans="1:21" x14ac:dyDescent="0.25">
      <c r="A127" s="274"/>
      <c r="B127" s="274"/>
      <c r="C127" s="275"/>
      <c r="D127" s="274"/>
      <c r="E127" s="274"/>
      <c r="F127" s="274"/>
      <c r="G127" s="274"/>
      <c r="H127" s="274"/>
      <c r="I127" s="274"/>
      <c r="J127" s="274"/>
      <c r="K127" s="274"/>
      <c r="L127" s="274"/>
      <c r="M127" s="274"/>
      <c r="N127" s="276"/>
      <c r="O127" s="276"/>
      <c r="P127" s="276"/>
      <c r="Q127" s="276"/>
      <c r="R127" s="276"/>
      <c r="S127" s="276"/>
      <c r="T127" s="276"/>
      <c r="U127" s="276"/>
    </row>
    <row r="128" spans="1:21" x14ac:dyDescent="0.25">
      <c r="A128" s="274"/>
      <c r="B128" s="274"/>
      <c r="C128" s="275"/>
      <c r="D128" s="274"/>
      <c r="E128" s="274"/>
      <c r="F128" s="274"/>
      <c r="G128" s="274"/>
      <c r="H128" s="274"/>
      <c r="I128" s="274"/>
      <c r="J128" s="274"/>
      <c r="K128" s="274"/>
      <c r="L128" s="274"/>
      <c r="M128" s="274"/>
      <c r="N128" s="276"/>
      <c r="O128" s="276"/>
      <c r="P128" s="276"/>
      <c r="Q128" s="276"/>
      <c r="R128" s="276"/>
      <c r="S128" s="276"/>
      <c r="T128" s="276"/>
      <c r="U128" s="276"/>
    </row>
    <row r="129" spans="1:21" x14ac:dyDescent="0.25">
      <c r="A129" s="274"/>
      <c r="B129" s="274"/>
      <c r="C129" s="275"/>
      <c r="D129" s="274"/>
      <c r="E129" s="274"/>
      <c r="F129" s="274"/>
      <c r="G129" s="274"/>
      <c r="H129" s="274"/>
      <c r="I129" s="274"/>
      <c r="J129" s="274"/>
      <c r="K129" s="274"/>
      <c r="L129" s="274"/>
      <c r="M129" s="274"/>
      <c r="N129" s="276"/>
      <c r="O129" s="276"/>
      <c r="P129" s="276"/>
      <c r="Q129" s="276"/>
      <c r="R129" s="276"/>
      <c r="S129" s="276"/>
      <c r="T129" s="276"/>
      <c r="U129" s="276"/>
    </row>
    <row r="130" spans="1:21" x14ac:dyDescent="0.25">
      <c r="A130" s="274"/>
      <c r="B130" s="274"/>
      <c r="C130" s="275"/>
      <c r="D130" s="274"/>
      <c r="E130" s="274"/>
      <c r="F130" s="274"/>
      <c r="G130" s="274"/>
      <c r="H130" s="274"/>
      <c r="I130" s="274"/>
      <c r="J130" s="274"/>
      <c r="K130" s="274"/>
      <c r="L130" s="274"/>
      <c r="M130" s="274"/>
      <c r="N130" s="276"/>
      <c r="O130" s="276"/>
      <c r="P130" s="276"/>
      <c r="Q130" s="276"/>
      <c r="R130" s="276"/>
      <c r="S130" s="276"/>
      <c r="T130" s="276"/>
      <c r="U130" s="276"/>
    </row>
    <row r="131" spans="1:21" x14ac:dyDescent="0.25">
      <c r="A131" s="274"/>
      <c r="B131" s="274"/>
      <c r="C131" s="275"/>
      <c r="D131" s="274"/>
      <c r="E131" s="274"/>
      <c r="F131" s="274"/>
      <c r="G131" s="274"/>
      <c r="H131" s="274"/>
      <c r="I131" s="274"/>
      <c r="J131" s="274"/>
      <c r="K131" s="274"/>
      <c r="L131" s="274"/>
      <c r="M131" s="274"/>
      <c r="N131" s="276"/>
      <c r="O131" s="276"/>
      <c r="P131" s="276"/>
      <c r="Q131" s="276"/>
      <c r="R131" s="276"/>
      <c r="S131" s="276"/>
      <c r="T131" s="276"/>
      <c r="U131" s="276"/>
    </row>
    <row r="132" spans="1:21" x14ac:dyDescent="0.25">
      <c r="A132" s="274"/>
      <c r="B132" s="274"/>
      <c r="C132" s="275"/>
      <c r="D132" s="274"/>
      <c r="E132" s="274"/>
      <c r="F132" s="274"/>
      <c r="G132" s="274"/>
      <c r="H132" s="274"/>
      <c r="I132" s="274"/>
      <c r="J132" s="274"/>
      <c r="K132" s="274"/>
      <c r="L132" s="274"/>
      <c r="M132" s="274"/>
      <c r="N132" s="276"/>
      <c r="O132" s="276"/>
      <c r="P132" s="276"/>
      <c r="Q132" s="276"/>
      <c r="R132" s="276"/>
      <c r="S132" s="276"/>
      <c r="T132" s="276"/>
      <c r="U132" s="276"/>
    </row>
    <row r="133" spans="1:21" x14ac:dyDescent="0.25">
      <c r="A133" s="274"/>
      <c r="B133" s="274"/>
      <c r="C133" s="275"/>
      <c r="D133" s="274"/>
      <c r="E133" s="274"/>
      <c r="F133" s="274"/>
      <c r="G133" s="274"/>
      <c r="H133" s="274"/>
      <c r="I133" s="274"/>
      <c r="J133" s="274"/>
      <c r="K133" s="274"/>
      <c r="L133" s="274"/>
      <c r="M133" s="274"/>
      <c r="N133" s="276"/>
      <c r="O133" s="276"/>
      <c r="P133" s="276"/>
      <c r="Q133" s="276"/>
      <c r="R133" s="276"/>
      <c r="S133" s="276"/>
      <c r="T133" s="276"/>
      <c r="U133" s="276"/>
    </row>
    <row r="134" spans="1:21" x14ac:dyDescent="0.25">
      <c r="A134" s="274"/>
      <c r="B134" s="274"/>
      <c r="C134" s="275"/>
      <c r="D134" s="274"/>
      <c r="E134" s="274"/>
      <c r="F134" s="274"/>
      <c r="G134" s="274"/>
      <c r="H134" s="274"/>
      <c r="I134" s="274"/>
      <c r="J134" s="274"/>
      <c r="K134" s="274"/>
      <c r="L134" s="274"/>
      <c r="M134" s="274"/>
      <c r="N134" s="276"/>
      <c r="O134" s="276"/>
      <c r="P134" s="276"/>
      <c r="Q134" s="276"/>
      <c r="R134" s="276"/>
      <c r="S134" s="276"/>
      <c r="T134" s="276"/>
      <c r="U134" s="276"/>
    </row>
    <row r="135" spans="1:21" x14ac:dyDescent="0.25">
      <c r="A135" s="274"/>
      <c r="B135" s="274"/>
      <c r="C135" s="275"/>
      <c r="D135" s="274"/>
      <c r="E135" s="274"/>
      <c r="F135" s="274"/>
      <c r="G135" s="274"/>
      <c r="H135" s="274"/>
      <c r="I135" s="274"/>
      <c r="J135" s="274"/>
      <c r="K135" s="274"/>
      <c r="L135" s="274"/>
      <c r="M135" s="274"/>
      <c r="N135" s="276"/>
      <c r="O135" s="276"/>
      <c r="P135" s="276"/>
      <c r="Q135" s="276"/>
      <c r="R135" s="276"/>
      <c r="S135" s="276"/>
      <c r="T135" s="276"/>
      <c r="U135" s="276"/>
    </row>
    <row r="136" spans="1:21" x14ac:dyDescent="0.25">
      <c r="A136" s="274"/>
      <c r="B136" s="274"/>
      <c r="C136" s="275"/>
      <c r="D136" s="274"/>
      <c r="E136" s="274"/>
      <c r="F136" s="274"/>
      <c r="G136" s="274"/>
      <c r="H136" s="274"/>
      <c r="I136" s="274"/>
      <c r="J136" s="274"/>
      <c r="K136" s="274"/>
      <c r="L136" s="274"/>
      <c r="M136" s="274"/>
      <c r="N136" s="276"/>
      <c r="O136" s="276"/>
      <c r="P136" s="276"/>
      <c r="Q136" s="276"/>
      <c r="R136" s="276"/>
      <c r="S136" s="276"/>
      <c r="T136" s="276"/>
      <c r="U136" s="276"/>
    </row>
    <row r="137" spans="1:21" x14ac:dyDescent="0.25">
      <c r="A137" s="274"/>
      <c r="B137" s="274"/>
      <c r="C137" s="275"/>
      <c r="D137" s="274"/>
      <c r="E137" s="274"/>
      <c r="F137" s="274"/>
      <c r="G137" s="274"/>
      <c r="H137" s="274"/>
      <c r="I137" s="274"/>
      <c r="J137" s="274"/>
      <c r="K137" s="274"/>
      <c r="L137" s="274"/>
      <c r="M137" s="274"/>
      <c r="N137" s="276"/>
      <c r="O137" s="276"/>
      <c r="P137" s="276"/>
      <c r="Q137" s="276"/>
      <c r="R137" s="276"/>
      <c r="S137" s="276"/>
      <c r="T137" s="276"/>
      <c r="U137" s="276"/>
    </row>
    <row r="138" spans="1:21" x14ac:dyDescent="0.25">
      <c r="A138" s="274"/>
      <c r="B138" s="274"/>
      <c r="C138" s="275"/>
      <c r="D138" s="274"/>
      <c r="E138" s="274"/>
      <c r="F138" s="274"/>
      <c r="G138" s="274"/>
      <c r="H138" s="274"/>
      <c r="I138" s="274"/>
      <c r="J138" s="274"/>
      <c r="K138" s="274"/>
      <c r="L138" s="274"/>
      <c r="M138" s="274"/>
      <c r="N138" s="276"/>
      <c r="O138" s="276"/>
      <c r="P138" s="276"/>
      <c r="Q138" s="276"/>
      <c r="R138" s="276"/>
      <c r="S138" s="276"/>
      <c r="T138" s="276"/>
      <c r="U138" s="276"/>
    </row>
    <row r="139" spans="1:21" x14ac:dyDescent="0.25">
      <c r="A139" s="274"/>
      <c r="B139" s="274"/>
      <c r="C139" s="275"/>
      <c r="D139" s="274"/>
      <c r="E139" s="274"/>
      <c r="F139" s="274"/>
      <c r="G139" s="274"/>
      <c r="H139" s="274"/>
      <c r="I139" s="274"/>
      <c r="J139" s="274"/>
      <c r="K139" s="274"/>
      <c r="L139" s="274"/>
      <c r="M139" s="274"/>
      <c r="N139" s="276"/>
      <c r="O139" s="276"/>
      <c r="P139" s="276"/>
      <c r="Q139" s="276"/>
      <c r="R139" s="276"/>
      <c r="S139" s="276"/>
      <c r="T139" s="276"/>
      <c r="U139" s="276"/>
    </row>
    <row r="140" spans="1:21" x14ac:dyDescent="0.25">
      <c r="A140" s="274"/>
      <c r="B140" s="274"/>
      <c r="C140" s="275"/>
      <c r="D140" s="274"/>
      <c r="E140" s="274"/>
      <c r="F140" s="274"/>
      <c r="G140" s="274"/>
      <c r="H140" s="274"/>
      <c r="I140" s="274"/>
      <c r="J140" s="274"/>
      <c r="K140" s="274"/>
      <c r="L140" s="274"/>
      <c r="M140" s="274"/>
      <c r="N140" s="276"/>
      <c r="O140" s="276"/>
      <c r="P140" s="276"/>
      <c r="Q140" s="276"/>
      <c r="R140" s="276"/>
      <c r="S140" s="276"/>
      <c r="T140" s="276"/>
      <c r="U140" s="276"/>
    </row>
    <row r="141" spans="1:21" x14ac:dyDescent="0.25">
      <c r="A141" s="274"/>
      <c r="B141" s="274"/>
      <c r="C141" s="275"/>
      <c r="D141" s="274"/>
      <c r="E141" s="274"/>
      <c r="F141" s="274"/>
      <c r="G141" s="274"/>
      <c r="H141" s="274"/>
      <c r="I141" s="274"/>
      <c r="J141" s="274"/>
      <c r="K141" s="274"/>
      <c r="L141" s="274"/>
      <c r="M141" s="274"/>
      <c r="N141" s="276"/>
      <c r="O141" s="276"/>
      <c r="P141" s="276"/>
      <c r="Q141" s="276"/>
      <c r="R141" s="276"/>
      <c r="S141" s="276"/>
      <c r="T141" s="276"/>
      <c r="U141" s="276"/>
    </row>
    <row r="142" spans="1:21" x14ac:dyDescent="0.25">
      <c r="A142" s="274"/>
      <c r="B142" s="274"/>
      <c r="C142" s="275"/>
      <c r="D142" s="274"/>
      <c r="E142" s="274"/>
      <c r="F142" s="274"/>
      <c r="G142" s="274"/>
      <c r="H142" s="274"/>
      <c r="I142" s="274"/>
      <c r="J142" s="274"/>
      <c r="K142" s="274"/>
      <c r="L142" s="274"/>
      <c r="M142" s="274"/>
      <c r="N142" s="276"/>
      <c r="O142" s="276"/>
      <c r="P142" s="276"/>
      <c r="Q142" s="276"/>
      <c r="R142" s="276"/>
      <c r="S142" s="276"/>
      <c r="T142" s="276"/>
      <c r="U142" s="276"/>
    </row>
    <row r="143" spans="1:21" x14ac:dyDescent="0.25">
      <c r="A143" s="274"/>
      <c r="B143" s="274"/>
      <c r="C143" s="275"/>
      <c r="D143" s="274"/>
      <c r="E143" s="274"/>
      <c r="F143" s="274"/>
      <c r="G143" s="274"/>
      <c r="H143" s="274"/>
      <c r="I143" s="274"/>
      <c r="J143" s="274"/>
      <c r="K143" s="274"/>
      <c r="L143" s="274"/>
      <c r="M143" s="274"/>
      <c r="N143" s="276"/>
      <c r="O143" s="276"/>
      <c r="P143" s="276"/>
      <c r="Q143" s="276"/>
      <c r="R143" s="276"/>
      <c r="S143" s="276"/>
      <c r="T143" s="276"/>
      <c r="U143" s="276"/>
    </row>
    <row r="144" spans="1:21" x14ac:dyDescent="0.25">
      <c r="A144" s="274"/>
      <c r="B144" s="274"/>
      <c r="C144" s="275"/>
      <c r="D144" s="274"/>
      <c r="E144" s="274"/>
      <c r="F144" s="274"/>
      <c r="G144" s="274"/>
      <c r="H144" s="274"/>
      <c r="I144" s="274"/>
      <c r="J144" s="274"/>
      <c r="K144" s="274"/>
      <c r="L144" s="274"/>
      <c r="M144" s="274"/>
      <c r="N144" s="276"/>
      <c r="O144" s="276"/>
      <c r="P144" s="276"/>
      <c r="Q144" s="276"/>
      <c r="R144" s="276"/>
      <c r="S144" s="276"/>
      <c r="T144" s="276"/>
      <c r="U144" s="276"/>
    </row>
    <row r="145" spans="1:21" x14ac:dyDescent="0.25">
      <c r="A145" s="274"/>
      <c r="B145" s="274"/>
      <c r="C145" s="275"/>
      <c r="D145" s="274"/>
      <c r="E145" s="274"/>
      <c r="F145" s="274"/>
      <c r="G145" s="274"/>
      <c r="H145" s="274"/>
      <c r="I145" s="274"/>
      <c r="J145" s="274"/>
      <c r="K145" s="274"/>
      <c r="L145" s="274"/>
      <c r="M145" s="274"/>
      <c r="N145" s="276"/>
      <c r="O145" s="276"/>
      <c r="P145" s="276"/>
      <c r="Q145" s="276"/>
      <c r="R145" s="276"/>
      <c r="S145" s="276"/>
      <c r="T145" s="276"/>
      <c r="U145" s="276"/>
    </row>
    <row r="146" spans="1:21" x14ac:dyDescent="0.25">
      <c r="A146" s="274"/>
      <c r="B146" s="274"/>
      <c r="C146" s="275"/>
      <c r="D146" s="274"/>
      <c r="E146" s="274"/>
      <c r="F146" s="274"/>
      <c r="G146" s="274"/>
      <c r="H146" s="274"/>
      <c r="I146" s="274"/>
      <c r="J146" s="274"/>
      <c r="K146" s="274"/>
      <c r="L146" s="274"/>
      <c r="M146" s="274"/>
      <c r="N146" s="276"/>
      <c r="O146" s="276"/>
      <c r="P146" s="276"/>
      <c r="Q146" s="276"/>
      <c r="R146" s="276"/>
      <c r="S146" s="276"/>
      <c r="T146" s="276"/>
      <c r="U146" s="276"/>
    </row>
    <row r="147" spans="1:21" x14ac:dyDescent="0.25">
      <c r="A147" s="274"/>
      <c r="B147" s="274"/>
      <c r="C147" s="275"/>
      <c r="D147" s="274"/>
      <c r="E147" s="274"/>
      <c r="F147" s="274"/>
      <c r="G147" s="274"/>
      <c r="H147" s="274"/>
      <c r="I147" s="274"/>
      <c r="J147" s="274"/>
      <c r="K147" s="274"/>
      <c r="L147" s="274"/>
      <c r="M147" s="274"/>
      <c r="N147" s="276"/>
      <c r="O147" s="276"/>
      <c r="P147" s="276"/>
      <c r="Q147" s="276"/>
      <c r="R147" s="276"/>
      <c r="S147" s="276"/>
      <c r="T147" s="276"/>
      <c r="U147" s="276"/>
    </row>
    <row r="148" spans="1:21" x14ac:dyDescent="0.25">
      <c r="A148" s="274"/>
      <c r="B148" s="274"/>
      <c r="C148" s="275"/>
      <c r="D148" s="274"/>
      <c r="E148" s="274"/>
      <c r="F148" s="274"/>
      <c r="G148" s="274"/>
      <c r="H148" s="274"/>
      <c r="I148" s="274"/>
      <c r="J148" s="274"/>
      <c r="K148" s="274"/>
      <c r="L148" s="274"/>
      <c r="M148" s="274"/>
      <c r="N148" s="276"/>
      <c r="O148" s="276"/>
      <c r="P148" s="276"/>
      <c r="Q148" s="276"/>
      <c r="R148" s="276"/>
      <c r="S148" s="276"/>
      <c r="T148" s="276"/>
      <c r="U148" s="276"/>
    </row>
    <row r="149" spans="1:21" x14ac:dyDescent="0.25">
      <c r="A149" s="274"/>
      <c r="B149" s="274"/>
      <c r="C149" s="275"/>
      <c r="D149" s="274"/>
      <c r="E149" s="274"/>
      <c r="F149" s="274"/>
      <c r="G149" s="274"/>
      <c r="H149" s="274"/>
      <c r="I149" s="274"/>
      <c r="J149" s="274"/>
      <c r="K149" s="274"/>
      <c r="L149" s="274"/>
      <c r="M149" s="274"/>
      <c r="N149" s="276"/>
      <c r="O149" s="276"/>
      <c r="P149" s="276"/>
      <c r="Q149" s="276"/>
      <c r="R149" s="276"/>
      <c r="S149" s="276"/>
      <c r="T149" s="276"/>
      <c r="U149" s="276"/>
    </row>
    <row r="150" spans="1:21" x14ac:dyDescent="0.25">
      <c r="A150" s="274"/>
      <c r="B150" s="274"/>
      <c r="C150" s="275"/>
      <c r="D150" s="274"/>
      <c r="E150" s="274"/>
      <c r="F150" s="274"/>
      <c r="G150" s="274"/>
      <c r="H150" s="274"/>
      <c r="I150" s="274"/>
      <c r="J150" s="274"/>
      <c r="K150" s="274"/>
      <c r="L150" s="274"/>
      <c r="M150" s="274"/>
      <c r="N150" s="276"/>
      <c r="O150" s="276"/>
      <c r="P150" s="276"/>
      <c r="Q150" s="276"/>
      <c r="R150" s="276"/>
      <c r="S150" s="276"/>
      <c r="T150" s="276"/>
      <c r="U150" s="276"/>
    </row>
    <row r="151" spans="1:21" x14ac:dyDescent="0.25">
      <c r="A151" s="274"/>
      <c r="B151" s="274"/>
      <c r="C151" s="275"/>
      <c r="D151" s="274"/>
      <c r="E151" s="274"/>
      <c r="F151" s="274"/>
      <c r="G151" s="274"/>
      <c r="H151" s="274"/>
      <c r="I151" s="274"/>
      <c r="J151" s="274"/>
      <c r="K151" s="274"/>
      <c r="L151" s="274"/>
      <c r="M151" s="274"/>
      <c r="N151" s="276"/>
      <c r="O151" s="276"/>
      <c r="P151" s="276"/>
      <c r="Q151" s="276"/>
      <c r="R151" s="276"/>
      <c r="S151" s="276"/>
      <c r="T151" s="276"/>
      <c r="U151" s="276"/>
    </row>
    <row r="152" spans="1:21" x14ac:dyDescent="0.25">
      <c r="A152" s="274"/>
      <c r="B152" s="274"/>
      <c r="C152" s="275"/>
      <c r="D152" s="274"/>
      <c r="E152" s="274"/>
      <c r="F152" s="274"/>
      <c r="G152" s="274"/>
      <c r="H152" s="274"/>
      <c r="I152" s="274"/>
      <c r="J152" s="274"/>
      <c r="K152" s="274"/>
      <c r="L152" s="274"/>
      <c r="M152" s="274"/>
      <c r="N152" s="276"/>
      <c r="O152" s="276"/>
      <c r="P152" s="276"/>
      <c r="Q152" s="276"/>
      <c r="R152" s="276"/>
      <c r="S152" s="276"/>
      <c r="T152" s="276"/>
      <c r="U152" s="276"/>
    </row>
    <row r="153" spans="1:21" x14ac:dyDescent="0.25">
      <c r="A153" s="274"/>
      <c r="B153" s="274"/>
      <c r="C153" s="275"/>
      <c r="D153" s="274"/>
      <c r="E153" s="274"/>
      <c r="F153" s="274"/>
      <c r="G153" s="274"/>
      <c r="H153" s="274"/>
      <c r="I153" s="274"/>
      <c r="J153" s="274"/>
      <c r="K153" s="274"/>
      <c r="L153" s="274"/>
      <c r="M153" s="274"/>
      <c r="N153" s="276"/>
      <c r="O153" s="276"/>
      <c r="P153" s="276"/>
      <c r="Q153" s="276"/>
      <c r="R153" s="276"/>
      <c r="S153" s="276"/>
      <c r="T153" s="276"/>
      <c r="U153" s="276"/>
    </row>
    <row r="154" spans="1:21" x14ac:dyDescent="0.25">
      <c r="A154" s="274"/>
      <c r="B154" s="274"/>
      <c r="C154" s="275"/>
      <c r="D154" s="274"/>
      <c r="E154" s="274"/>
      <c r="F154" s="274"/>
      <c r="G154" s="274"/>
      <c r="H154" s="274"/>
      <c r="I154" s="274"/>
      <c r="J154" s="274"/>
      <c r="K154" s="274"/>
      <c r="L154" s="274"/>
      <c r="M154" s="274"/>
      <c r="N154" s="276"/>
      <c r="O154" s="276"/>
      <c r="P154" s="276"/>
      <c r="Q154" s="276"/>
      <c r="R154" s="276"/>
      <c r="S154" s="276"/>
      <c r="T154" s="276"/>
      <c r="U154" s="276"/>
    </row>
    <row r="155" spans="1:21" x14ac:dyDescent="0.25">
      <c r="A155" s="274"/>
      <c r="B155" s="274"/>
      <c r="C155" s="275"/>
      <c r="D155" s="274"/>
      <c r="E155" s="274"/>
      <c r="F155" s="274"/>
      <c r="G155" s="274"/>
      <c r="H155" s="274"/>
      <c r="I155" s="274"/>
      <c r="J155" s="274"/>
      <c r="K155" s="274"/>
      <c r="L155" s="274"/>
      <c r="M155" s="274"/>
      <c r="N155" s="276"/>
      <c r="O155" s="276"/>
      <c r="P155" s="276"/>
      <c r="Q155" s="276"/>
      <c r="R155" s="276"/>
      <c r="S155" s="276"/>
      <c r="T155" s="276"/>
      <c r="U155" s="276"/>
    </row>
    <row r="156" spans="1:21" x14ac:dyDescent="0.25">
      <c r="A156" s="274"/>
      <c r="B156" s="274"/>
      <c r="C156" s="275"/>
      <c r="D156" s="274"/>
      <c r="E156" s="274"/>
      <c r="F156" s="274"/>
      <c r="G156" s="274"/>
      <c r="H156" s="274"/>
      <c r="I156" s="274"/>
      <c r="J156" s="274"/>
      <c r="K156" s="274"/>
      <c r="L156" s="274"/>
      <c r="M156" s="274"/>
      <c r="N156" s="276"/>
      <c r="O156" s="276"/>
      <c r="P156" s="276"/>
      <c r="Q156" s="276"/>
      <c r="R156" s="276"/>
      <c r="S156" s="276"/>
      <c r="T156" s="276"/>
      <c r="U156" s="276"/>
    </row>
    <row r="157" spans="1:21" x14ac:dyDescent="0.25">
      <c r="A157" s="274"/>
      <c r="B157" s="274"/>
      <c r="C157" s="275"/>
      <c r="D157" s="274"/>
      <c r="E157" s="274"/>
      <c r="F157" s="274"/>
      <c r="G157" s="274"/>
      <c r="H157" s="274"/>
      <c r="I157" s="274"/>
      <c r="J157" s="274"/>
      <c r="K157" s="274"/>
      <c r="L157" s="274"/>
      <c r="M157" s="274"/>
      <c r="N157" s="276"/>
      <c r="O157" s="276"/>
      <c r="P157" s="276"/>
      <c r="Q157" s="276"/>
      <c r="R157" s="276"/>
      <c r="S157" s="276"/>
      <c r="T157" s="276"/>
      <c r="U157" s="276"/>
    </row>
    <row r="158" spans="1:21" x14ac:dyDescent="0.25">
      <c r="A158" s="274"/>
      <c r="B158" s="274"/>
      <c r="C158" s="275"/>
      <c r="D158" s="274"/>
      <c r="E158" s="274"/>
      <c r="F158" s="274"/>
      <c r="G158" s="274"/>
      <c r="H158" s="274"/>
      <c r="I158" s="274"/>
      <c r="J158" s="274"/>
      <c r="K158" s="274"/>
      <c r="L158" s="274"/>
      <c r="M158" s="274"/>
      <c r="N158" s="276"/>
      <c r="O158" s="276"/>
      <c r="P158" s="276"/>
      <c r="Q158" s="276"/>
      <c r="R158" s="276"/>
      <c r="S158" s="276"/>
      <c r="T158" s="276"/>
      <c r="U158" s="276"/>
    </row>
    <row r="159" spans="1:21" x14ac:dyDescent="0.25">
      <c r="A159" s="274"/>
      <c r="B159" s="274"/>
      <c r="C159" s="275"/>
      <c r="D159" s="274"/>
      <c r="E159" s="274"/>
      <c r="F159" s="274"/>
      <c r="G159" s="274"/>
      <c r="H159" s="274"/>
      <c r="I159" s="274"/>
      <c r="J159" s="274"/>
      <c r="K159" s="274"/>
      <c r="L159" s="274"/>
      <c r="M159" s="274"/>
      <c r="N159" s="276"/>
      <c r="O159" s="276"/>
      <c r="P159" s="276"/>
      <c r="Q159" s="276"/>
      <c r="R159" s="276"/>
      <c r="S159" s="276"/>
      <c r="T159" s="276"/>
      <c r="U159" s="276"/>
    </row>
    <row r="160" spans="1:21" x14ac:dyDescent="0.25">
      <c r="A160" s="274"/>
      <c r="B160" s="274"/>
      <c r="C160" s="275"/>
      <c r="D160" s="274"/>
      <c r="E160" s="274"/>
      <c r="F160" s="274"/>
      <c r="G160" s="274"/>
      <c r="H160" s="274"/>
      <c r="I160" s="274"/>
      <c r="J160" s="274"/>
      <c r="K160" s="274"/>
      <c r="L160" s="274"/>
      <c r="M160" s="274"/>
      <c r="N160" s="276"/>
      <c r="O160" s="276"/>
      <c r="P160" s="276"/>
      <c r="Q160" s="276"/>
      <c r="R160" s="276"/>
      <c r="S160" s="276"/>
      <c r="T160" s="276"/>
      <c r="U160" s="276"/>
    </row>
    <row r="161" spans="1:21" x14ac:dyDescent="0.25">
      <c r="A161" s="274"/>
      <c r="B161" s="274"/>
      <c r="C161" s="275"/>
      <c r="D161" s="274"/>
      <c r="E161" s="274"/>
      <c r="F161" s="274"/>
      <c r="G161" s="274"/>
      <c r="H161" s="274"/>
      <c r="I161" s="274"/>
      <c r="J161" s="274"/>
      <c r="K161" s="274"/>
      <c r="L161" s="274"/>
      <c r="M161" s="274"/>
      <c r="N161" s="276"/>
      <c r="O161" s="276"/>
      <c r="P161" s="276"/>
      <c r="Q161" s="276"/>
      <c r="R161" s="276"/>
      <c r="S161" s="276"/>
      <c r="T161" s="276"/>
      <c r="U161" s="276"/>
    </row>
    <row r="162" spans="1:21" x14ac:dyDescent="0.25">
      <c r="A162" s="274"/>
      <c r="B162" s="274"/>
      <c r="C162" s="275"/>
      <c r="D162" s="274"/>
      <c r="E162" s="274"/>
      <c r="F162" s="274"/>
      <c r="G162" s="274"/>
      <c r="H162" s="274"/>
      <c r="I162" s="274"/>
      <c r="J162" s="274"/>
      <c r="K162" s="274"/>
      <c r="L162" s="274"/>
      <c r="M162" s="274"/>
      <c r="N162" s="276"/>
      <c r="O162" s="276"/>
      <c r="P162" s="276"/>
      <c r="Q162" s="276"/>
      <c r="R162" s="276"/>
      <c r="S162" s="276"/>
      <c r="T162" s="276"/>
      <c r="U162" s="276"/>
    </row>
    <row r="163" spans="1:21" x14ac:dyDescent="0.25">
      <c r="A163" s="274"/>
      <c r="B163" s="274"/>
      <c r="C163" s="275"/>
      <c r="D163" s="274"/>
      <c r="E163" s="274"/>
      <c r="F163" s="274"/>
      <c r="G163" s="274"/>
      <c r="H163" s="274"/>
      <c r="I163" s="274"/>
      <c r="J163" s="274"/>
      <c r="K163" s="274"/>
      <c r="L163" s="274"/>
      <c r="M163" s="274"/>
      <c r="N163" s="276"/>
      <c r="O163" s="276"/>
      <c r="P163" s="276"/>
      <c r="Q163" s="276"/>
      <c r="R163" s="276"/>
      <c r="S163" s="276"/>
      <c r="T163" s="276"/>
      <c r="U163" s="276"/>
    </row>
    <row r="164" spans="1:21" x14ac:dyDescent="0.25">
      <c r="A164" s="274"/>
      <c r="B164" s="274"/>
      <c r="C164" s="275"/>
      <c r="D164" s="274"/>
      <c r="E164" s="274"/>
      <c r="F164" s="274"/>
      <c r="G164" s="274"/>
      <c r="H164" s="274"/>
      <c r="I164" s="274"/>
      <c r="J164" s="274"/>
      <c r="K164" s="274"/>
      <c r="L164" s="274"/>
      <c r="M164" s="274"/>
      <c r="N164" s="276"/>
      <c r="O164" s="276"/>
      <c r="P164" s="276"/>
      <c r="Q164" s="276"/>
      <c r="R164" s="276"/>
      <c r="S164" s="276"/>
      <c r="T164" s="276"/>
      <c r="U164" s="276"/>
    </row>
    <row r="165" spans="1:21" x14ac:dyDescent="0.25">
      <c r="A165" s="274"/>
      <c r="B165" s="274"/>
      <c r="C165" s="275"/>
      <c r="D165" s="274"/>
      <c r="E165" s="274"/>
      <c r="F165" s="274"/>
      <c r="G165" s="274"/>
      <c r="H165" s="274"/>
      <c r="I165" s="274"/>
      <c r="J165" s="274"/>
      <c r="K165" s="274"/>
      <c r="L165" s="274"/>
      <c r="M165" s="274"/>
      <c r="N165" s="276"/>
      <c r="O165" s="276"/>
      <c r="P165" s="276"/>
      <c r="Q165" s="276"/>
      <c r="R165" s="276"/>
      <c r="S165" s="276"/>
      <c r="T165" s="276"/>
      <c r="U165" s="276"/>
    </row>
    <row r="166" spans="1:21" x14ac:dyDescent="0.25">
      <c r="A166" s="274"/>
      <c r="B166" s="274"/>
      <c r="C166" s="275"/>
      <c r="D166" s="274"/>
      <c r="E166" s="274"/>
      <c r="F166" s="274"/>
      <c r="G166" s="274"/>
      <c r="H166" s="274"/>
      <c r="I166" s="274"/>
      <c r="J166" s="274"/>
      <c r="K166" s="274"/>
      <c r="L166" s="274"/>
      <c r="M166" s="274"/>
      <c r="N166" s="276"/>
      <c r="O166" s="276"/>
      <c r="P166" s="276"/>
      <c r="Q166" s="276"/>
      <c r="R166" s="276"/>
      <c r="S166" s="276"/>
      <c r="T166" s="276"/>
      <c r="U166" s="276"/>
    </row>
    <row r="167" spans="1:21" x14ac:dyDescent="0.25">
      <c r="A167" s="274"/>
      <c r="B167" s="274"/>
      <c r="C167" s="275"/>
      <c r="D167" s="274"/>
      <c r="E167" s="274"/>
      <c r="F167" s="274"/>
      <c r="G167" s="274"/>
      <c r="H167" s="274"/>
      <c r="I167" s="274"/>
      <c r="J167" s="274"/>
      <c r="K167" s="274"/>
      <c r="L167" s="274"/>
      <c r="M167" s="274"/>
      <c r="N167" s="276"/>
      <c r="O167" s="276"/>
      <c r="P167" s="276"/>
      <c r="Q167" s="276"/>
      <c r="R167" s="276"/>
      <c r="S167" s="276"/>
      <c r="T167" s="276"/>
      <c r="U167" s="276"/>
    </row>
    <row r="168" spans="1:21" x14ac:dyDescent="0.25">
      <c r="A168" s="274"/>
      <c r="B168" s="274"/>
      <c r="C168" s="275"/>
      <c r="D168" s="274"/>
      <c r="E168" s="274"/>
      <c r="F168" s="274"/>
      <c r="G168" s="274"/>
      <c r="H168" s="274"/>
      <c r="I168" s="274"/>
      <c r="J168" s="274"/>
      <c r="K168" s="274"/>
      <c r="L168" s="274"/>
      <c r="M168" s="274"/>
      <c r="N168" s="276"/>
      <c r="O168" s="276"/>
      <c r="P168" s="276"/>
      <c r="Q168" s="276"/>
      <c r="R168" s="276"/>
      <c r="S168" s="276"/>
      <c r="T168" s="276"/>
      <c r="U168" s="276"/>
    </row>
    <row r="169" spans="1:21" x14ac:dyDescent="0.25">
      <c r="A169" s="274"/>
      <c r="B169" s="274"/>
      <c r="C169" s="275"/>
      <c r="D169" s="274"/>
      <c r="E169" s="274"/>
      <c r="F169" s="274"/>
      <c r="G169" s="274"/>
      <c r="H169" s="274"/>
      <c r="I169" s="274"/>
      <c r="J169" s="274"/>
      <c r="K169" s="274"/>
      <c r="L169" s="274"/>
      <c r="M169" s="274"/>
      <c r="N169" s="276"/>
      <c r="O169" s="276"/>
      <c r="P169" s="276"/>
      <c r="Q169" s="276"/>
      <c r="R169" s="276"/>
      <c r="S169" s="276"/>
      <c r="T169" s="276"/>
      <c r="U169" s="276"/>
    </row>
    <row r="170" spans="1:21" x14ac:dyDescent="0.25">
      <c r="C170" s="275"/>
      <c r="D170" s="274"/>
      <c r="E170" s="274"/>
      <c r="F170" s="274"/>
      <c r="G170" s="274"/>
      <c r="H170" s="274"/>
      <c r="I170" s="274"/>
      <c r="J170" s="274"/>
      <c r="K170" s="274"/>
      <c r="L170" s="274"/>
      <c r="M170" s="274"/>
      <c r="N170" s="276"/>
    </row>
    <row r="171" spans="1:21" x14ac:dyDescent="0.25">
      <c r="C171" s="275"/>
      <c r="D171" s="274"/>
      <c r="E171" s="274"/>
      <c r="F171" s="274"/>
      <c r="G171" s="274"/>
      <c r="H171" s="274"/>
      <c r="I171" s="274"/>
      <c r="J171" s="274"/>
      <c r="K171" s="274"/>
      <c r="L171" s="274"/>
      <c r="M171" s="274"/>
      <c r="N171" s="276"/>
    </row>
    <row r="172" spans="1:21" x14ac:dyDescent="0.25">
      <c r="C172" s="275"/>
      <c r="D172" s="274"/>
      <c r="E172" s="274"/>
      <c r="F172" s="274"/>
      <c r="G172" s="274"/>
      <c r="H172" s="274"/>
      <c r="I172" s="274"/>
      <c r="J172" s="274"/>
      <c r="K172" s="274"/>
      <c r="L172" s="274"/>
      <c r="M172" s="274"/>
      <c r="N172" s="276"/>
    </row>
    <row r="173" spans="1:21" x14ac:dyDescent="0.25">
      <c r="C173" s="275"/>
      <c r="D173" s="274"/>
      <c r="E173" s="274"/>
      <c r="F173" s="274"/>
      <c r="G173" s="274"/>
      <c r="H173" s="274"/>
      <c r="I173" s="274"/>
      <c r="J173" s="274"/>
      <c r="K173" s="274"/>
      <c r="L173" s="274"/>
      <c r="M173" s="274"/>
      <c r="N173" s="276"/>
    </row>
  </sheetData>
  <mergeCells count="287">
    <mergeCell ref="C64:C65"/>
    <mergeCell ref="C66:C67"/>
    <mergeCell ref="E64:E65"/>
    <mergeCell ref="E54:E55"/>
    <mergeCell ref="D68:D69"/>
    <mergeCell ref="E68:E69"/>
    <mergeCell ref="D70:D71"/>
    <mergeCell ref="D72:D73"/>
    <mergeCell ref="E72:E73"/>
    <mergeCell ref="D64:D65"/>
    <mergeCell ref="E66:E67"/>
    <mergeCell ref="E70:E71"/>
    <mergeCell ref="D60:D61"/>
    <mergeCell ref="E60:E61"/>
    <mergeCell ref="E56:E57"/>
    <mergeCell ref="U56:U57"/>
    <mergeCell ref="V56:V57"/>
    <mergeCell ref="D58:D59"/>
    <mergeCell ref="E58:E59"/>
    <mergeCell ref="U58:U59"/>
    <mergeCell ref="T66:T71"/>
    <mergeCell ref="V58:V59"/>
    <mergeCell ref="U60:U61"/>
    <mergeCell ref="V60:V61"/>
    <mergeCell ref="D62:D63"/>
    <mergeCell ref="E62:E63"/>
    <mergeCell ref="U62:U63"/>
    <mergeCell ref="V62:V63"/>
    <mergeCell ref="U64:U65"/>
    <mergeCell ref="V64:V65"/>
    <mergeCell ref="D66:D67"/>
    <mergeCell ref="V66:V67"/>
    <mergeCell ref="U66:U67"/>
    <mergeCell ref="C48:C49"/>
    <mergeCell ref="C50:C51"/>
    <mergeCell ref="C52:C53"/>
    <mergeCell ref="C54:C55"/>
    <mergeCell ref="C56:C57"/>
    <mergeCell ref="C58:C59"/>
    <mergeCell ref="C60:C61"/>
    <mergeCell ref="C62:C63"/>
    <mergeCell ref="D56:D57"/>
    <mergeCell ref="D52:D53"/>
    <mergeCell ref="C38:C39"/>
    <mergeCell ref="C40:C41"/>
    <mergeCell ref="C42:C43"/>
    <mergeCell ref="C44:C45"/>
    <mergeCell ref="C46:C47"/>
    <mergeCell ref="C12:C13"/>
    <mergeCell ref="C14:C15"/>
    <mergeCell ref="C16:C17"/>
    <mergeCell ref="E18:E19"/>
    <mergeCell ref="C18:C19"/>
    <mergeCell ref="C20:C21"/>
    <mergeCell ref="C22:C23"/>
    <mergeCell ref="C24:C25"/>
    <mergeCell ref="C26:C27"/>
    <mergeCell ref="D14:D15"/>
    <mergeCell ref="E14:E15"/>
    <mergeCell ref="D16:D17"/>
    <mergeCell ref="E16:E17"/>
    <mergeCell ref="D20:D21"/>
    <mergeCell ref="E20:E21"/>
    <mergeCell ref="D38:D39"/>
    <mergeCell ref="E38:E39"/>
    <mergeCell ref="D24:D25"/>
    <mergeCell ref="E24:E25"/>
    <mergeCell ref="E52:E53"/>
    <mergeCell ref="U52:U53"/>
    <mergeCell ref="V52:V53"/>
    <mergeCell ref="D54:D55"/>
    <mergeCell ref="U54:U55"/>
    <mergeCell ref="U38:U39"/>
    <mergeCell ref="V38:V39"/>
    <mergeCell ref="D40:D41"/>
    <mergeCell ref="E40:E41"/>
    <mergeCell ref="U40:U41"/>
    <mergeCell ref="V40:V41"/>
    <mergeCell ref="D48:D49"/>
    <mergeCell ref="E48:E49"/>
    <mergeCell ref="U48:U49"/>
    <mergeCell ref="V48:V49"/>
    <mergeCell ref="D42:D43"/>
    <mergeCell ref="E42:E43"/>
    <mergeCell ref="U42:U43"/>
    <mergeCell ref="V42:V43"/>
    <mergeCell ref="V54:V55"/>
    <mergeCell ref="E34:E35"/>
    <mergeCell ref="U34:U35"/>
    <mergeCell ref="V34:V35"/>
    <mergeCell ref="D36:D37"/>
    <mergeCell ref="E36:E37"/>
    <mergeCell ref="U36:U37"/>
    <mergeCell ref="V36:V37"/>
    <mergeCell ref="D50:D51"/>
    <mergeCell ref="E50:E51"/>
    <mergeCell ref="U50:U51"/>
    <mergeCell ref="V50:V51"/>
    <mergeCell ref="C32:C33"/>
    <mergeCell ref="C34:C35"/>
    <mergeCell ref="V68:V69"/>
    <mergeCell ref="V70:V71"/>
    <mergeCell ref="V72:V73"/>
    <mergeCell ref="V74:V75"/>
    <mergeCell ref="D18:D19"/>
    <mergeCell ref="D26:D27"/>
    <mergeCell ref="E26:E27"/>
    <mergeCell ref="U26:U27"/>
    <mergeCell ref="V26:V27"/>
    <mergeCell ref="D28:D29"/>
    <mergeCell ref="E28:E29"/>
    <mergeCell ref="U28:U29"/>
    <mergeCell ref="V28:V29"/>
    <mergeCell ref="U32:U33"/>
    <mergeCell ref="V32:V33"/>
    <mergeCell ref="D30:D31"/>
    <mergeCell ref="E30:E31"/>
    <mergeCell ref="U30:U31"/>
    <mergeCell ref="V30:V31"/>
    <mergeCell ref="D32:D33"/>
    <mergeCell ref="E32:E33"/>
    <mergeCell ref="D34:D35"/>
    <mergeCell ref="B107:H107"/>
    <mergeCell ref="B106:H106"/>
    <mergeCell ref="I106:O106"/>
    <mergeCell ref="I107:O107"/>
    <mergeCell ref="V76:V77"/>
    <mergeCell ref="U68:U69"/>
    <mergeCell ref="U70:U71"/>
    <mergeCell ref="U72:U73"/>
    <mergeCell ref="U74:U75"/>
    <mergeCell ref="U76:U77"/>
    <mergeCell ref="A102:S102"/>
    <mergeCell ref="D76:D77"/>
    <mergeCell ref="E76:E77"/>
    <mergeCell ref="C68:C69"/>
    <mergeCell ref="C70:C71"/>
    <mergeCell ref="C72:C73"/>
    <mergeCell ref="C74:C75"/>
    <mergeCell ref="B72:B85"/>
    <mergeCell ref="T72:T85"/>
    <mergeCell ref="C76:C77"/>
    <mergeCell ref="D74:D75"/>
    <mergeCell ref="E74:E75"/>
    <mergeCell ref="C78:C79"/>
    <mergeCell ref="D78:D79"/>
    <mergeCell ref="U10:U11"/>
    <mergeCell ref="U12:U13"/>
    <mergeCell ref="U44:U45"/>
    <mergeCell ref="V46:V47"/>
    <mergeCell ref="U14:U15"/>
    <mergeCell ref="V14:V15"/>
    <mergeCell ref="U16:U17"/>
    <mergeCell ref="V16:V17"/>
    <mergeCell ref="U18:U19"/>
    <mergeCell ref="V18:V19"/>
    <mergeCell ref="U20:U21"/>
    <mergeCell ref="V20:V21"/>
    <mergeCell ref="U22:U23"/>
    <mergeCell ref="V22:V23"/>
    <mergeCell ref="U8:U9"/>
    <mergeCell ref="U46:U47"/>
    <mergeCell ref="E10:E11"/>
    <mergeCell ref="U24:U25"/>
    <mergeCell ref="V24:V25"/>
    <mergeCell ref="C8:C9"/>
    <mergeCell ref="D8:D9"/>
    <mergeCell ref="E8:E9"/>
    <mergeCell ref="T6:U6"/>
    <mergeCell ref="V6:V7"/>
    <mergeCell ref="V8:V9"/>
    <mergeCell ref="C10:C11"/>
    <mergeCell ref="D10:D11"/>
    <mergeCell ref="D22:D23"/>
    <mergeCell ref="E22:E23"/>
    <mergeCell ref="V10:V11"/>
    <mergeCell ref="D46:D47"/>
    <mergeCell ref="E46:E47"/>
    <mergeCell ref="D44:D45"/>
    <mergeCell ref="E44:E45"/>
    <mergeCell ref="V12:V13"/>
    <mergeCell ref="V44:V45"/>
    <mergeCell ref="D12:D13"/>
    <mergeCell ref="E12:E13"/>
    <mergeCell ref="A1:C3"/>
    <mergeCell ref="D1:V1"/>
    <mergeCell ref="D2:V2"/>
    <mergeCell ref="C6:C7"/>
    <mergeCell ref="D6:E6"/>
    <mergeCell ref="F6:S6"/>
    <mergeCell ref="A5:C5"/>
    <mergeCell ref="D4:V4"/>
    <mergeCell ref="D5:V5"/>
    <mergeCell ref="A4:C4"/>
    <mergeCell ref="A6:A7"/>
    <mergeCell ref="B6:B7"/>
    <mergeCell ref="D3:U3"/>
    <mergeCell ref="A8:A23"/>
    <mergeCell ref="B8:B13"/>
    <mergeCell ref="T8:T13"/>
    <mergeCell ref="B14:B23"/>
    <mergeCell ref="T14:T23"/>
    <mergeCell ref="A24:A85"/>
    <mergeCell ref="B24:B29"/>
    <mergeCell ref="T24:T29"/>
    <mergeCell ref="B30:B37"/>
    <mergeCell ref="T30:T37"/>
    <mergeCell ref="B38:B41"/>
    <mergeCell ref="T38:T41"/>
    <mergeCell ref="B42:B45"/>
    <mergeCell ref="T42:T45"/>
    <mergeCell ref="B46:B53"/>
    <mergeCell ref="T46:T53"/>
    <mergeCell ref="B54:B59"/>
    <mergeCell ref="T54:T59"/>
    <mergeCell ref="B60:B65"/>
    <mergeCell ref="T60:T65"/>
    <mergeCell ref="B66:B71"/>
    <mergeCell ref="C36:C37"/>
    <mergeCell ref="C28:C29"/>
    <mergeCell ref="C30:C31"/>
    <mergeCell ref="C92:C93"/>
    <mergeCell ref="D92:D93"/>
    <mergeCell ref="E92:E93"/>
    <mergeCell ref="U78:U79"/>
    <mergeCell ref="V78:V79"/>
    <mergeCell ref="C80:C81"/>
    <mergeCell ref="D80:D81"/>
    <mergeCell ref="E80:E81"/>
    <mergeCell ref="U80:U81"/>
    <mergeCell ref="V80:V81"/>
    <mergeCell ref="C82:C83"/>
    <mergeCell ref="D82:D83"/>
    <mergeCell ref="E82:E83"/>
    <mergeCell ref="U82:U83"/>
    <mergeCell ref="V82:V83"/>
    <mergeCell ref="E78:E79"/>
    <mergeCell ref="C84:C85"/>
    <mergeCell ref="D84:D85"/>
    <mergeCell ref="V96:V97"/>
    <mergeCell ref="C98:C99"/>
    <mergeCell ref="D98:D99"/>
    <mergeCell ref="E84:E85"/>
    <mergeCell ref="U84:U85"/>
    <mergeCell ref="V84:V85"/>
    <mergeCell ref="A86:A99"/>
    <mergeCell ref="B86:B93"/>
    <mergeCell ref="C86:C87"/>
    <mergeCell ref="D86:D87"/>
    <mergeCell ref="E86:E87"/>
    <mergeCell ref="T86:T93"/>
    <mergeCell ref="U86:U87"/>
    <mergeCell ref="V86:V87"/>
    <mergeCell ref="C88:C89"/>
    <mergeCell ref="D88:D89"/>
    <mergeCell ref="E88:E89"/>
    <mergeCell ref="U88:U89"/>
    <mergeCell ref="V88:V89"/>
    <mergeCell ref="C90:C91"/>
    <mergeCell ref="D90:D91"/>
    <mergeCell ref="E90:E91"/>
    <mergeCell ref="U90:U91"/>
    <mergeCell ref="V90:V91"/>
    <mergeCell ref="E98:E99"/>
    <mergeCell ref="U98:U99"/>
    <mergeCell ref="V98:V99"/>
    <mergeCell ref="U92:U93"/>
    <mergeCell ref="V92:V93"/>
    <mergeCell ref="B94:B99"/>
    <mergeCell ref="A100:A101"/>
    <mergeCell ref="B100:B101"/>
    <mergeCell ref="C100:C101"/>
    <mergeCell ref="D100:D101"/>
    <mergeCell ref="E100:E101"/>
    <mergeCell ref="T100:T101"/>
    <mergeCell ref="U100:U101"/>
    <mergeCell ref="V100:V101"/>
    <mergeCell ref="C94:C95"/>
    <mergeCell ref="D94:D95"/>
    <mergeCell ref="E94:E95"/>
    <mergeCell ref="T94:T99"/>
    <mergeCell ref="U94:U95"/>
    <mergeCell ref="V94:V95"/>
    <mergeCell ref="C96:C97"/>
    <mergeCell ref="D96:D97"/>
    <mergeCell ref="E96:E97"/>
    <mergeCell ref="U96:U97"/>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42FB-06A4-4895-9B96-2C51369A2FE3}">
  <dimension ref="A1:Y1729"/>
  <sheetViews>
    <sheetView tabSelected="1" zoomScale="64" zoomScaleNormal="64" workbookViewId="0">
      <selection activeCell="E2" sqref="E2:Y2"/>
    </sheetView>
  </sheetViews>
  <sheetFormatPr baseColWidth="10" defaultRowHeight="15" x14ac:dyDescent="0.25"/>
  <cols>
    <col min="5" max="5" width="20.42578125" customWidth="1"/>
    <col min="6" max="6" width="22" customWidth="1"/>
    <col min="10" max="10" width="23.140625" customWidth="1"/>
  </cols>
  <sheetData>
    <row r="1" spans="1:25" ht="30" x14ac:dyDescent="0.25">
      <c r="A1" s="612"/>
      <c r="B1" s="613"/>
      <c r="C1" s="613"/>
      <c r="D1" s="613"/>
      <c r="E1" s="678" t="s">
        <v>100</v>
      </c>
      <c r="F1" s="679"/>
      <c r="G1" s="679"/>
      <c r="H1" s="679"/>
      <c r="I1" s="679"/>
      <c r="J1" s="679"/>
      <c r="K1" s="679"/>
      <c r="L1" s="679"/>
      <c r="M1" s="679"/>
      <c r="N1" s="679"/>
      <c r="O1" s="679"/>
      <c r="P1" s="679"/>
      <c r="Q1" s="679"/>
      <c r="R1" s="679"/>
      <c r="S1" s="679"/>
      <c r="T1" s="679"/>
      <c r="U1" s="679"/>
      <c r="V1" s="679"/>
      <c r="W1" s="679"/>
      <c r="X1" s="679"/>
      <c r="Y1" s="680"/>
    </row>
    <row r="2" spans="1:25" ht="30" x14ac:dyDescent="0.25">
      <c r="A2" s="549"/>
      <c r="B2" s="550"/>
      <c r="C2" s="550"/>
      <c r="D2" s="550"/>
      <c r="E2" s="681" t="s">
        <v>349</v>
      </c>
      <c r="F2" s="682"/>
      <c r="G2" s="682"/>
      <c r="H2" s="682"/>
      <c r="I2" s="682"/>
      <c r="J2" s="682"/>
      <c r="K2" s="682"/>
      <c r="L2" s="682"/>
      <c r="M2" s="682"/>
      <c r="N2" s="682"/>
      <c r="O2" s="682"/>
      <c r="P2" s="682"/>
      <c r="Q2" s="682"/>
      <c r="R2" s="682"/>
      <c r="S2" s="682"/>
      <c r="T2" s="682"/>
      <c r="U2" s="682"/>
      <c r="V2" s="682"/>
      <c r="W2" s="682"/>
      <c r="X2" s="682"/>
      <c r="Y2" s="683"/>
    </row>
    <row r="3" spans="1:25" ht="27" thickBot="1" x14ac:dyDescent="0.3">
      <c r="A3" s="616"/>
      <c r="B3" s="617"/>
      <c r="C3" s="617"/>
      <c r="D3" s="617"/>
      <c r="E3" s="830" t="s">
        <v>89</v>
      </c>
      <c r="F3" s="831"/>
      <c r="G3" s="831"/>
      <c r="H3" s="831"/>
      <c r="I3" s="831"/>
      <c r="J3" s="831"/>
      <c r="K3" s="831"/>
      <c r="L3" s="831"/>
      <c r="M3" s="831"/>
      <c r="N3" s="831"/>
      <c r="O3" s="831"/>
      <c r="P3" s="831"/>
      <c r="Q3" s="831"/>
      <c r="R3" s="831"/>
      <c r="S3" s="828" t="s">
        <v>90</v>
      </c>
      <c r="T3" s="828"/>
      <c r="U3" s="828"/>
      <c r="V3" s="828"/>
      <c r="W3" s="828"/>
      <c r="X3" s="828"/>
      <c r="Y3" s="829"/>
    </row>
    <row r="4" spans="1:25" ht="18" x14ac:dyDescent="0.25">
      <c r="A4" s="822" t="s">
        <v>350</v>
      </c>
      <c r="B4" s="823"/>
      <c r="C4" s="823"/>
      <c r="D4" s="824"/>
      <c r="E4" s="832" t="s">
        <v>215</v>
      </c>
      <c r="F4" s="833"/>
      <c r="G4" s="833"/>
      <c r="H4" s="833"/>
      <c r="I4" s="833"/>
      <c r="J4" s="833"/>
      <c r="K4" s="833"/>
      <c r="L4" s="833"/>
      <c r="M4" s="833"/>
      <c r="N4" s="833"/>
      <c r="O4" s="833"/>
      <c r="P4" s="833"/>
      <c r="Q4" s="833"/>
      <c r="R4" s="833"/>
      <c r="S4" s="833"/>
      <c r="T4" s="833"/>
      <c r="U4" s="833"/>
      <c r="V4" s="833"/>
      <c r="W4" s="833"/>
      <c r="X4" s="833"/>
      <c r="Y4" s="834"/>
    </row>
    <row r="5" spans="1:25" ht="18.75" thickBot="1" x14ac:dyDescent="0.3">
      <c r="A5" s="825" t="s">
        <v>351</v>
      </c>
      <c r="B5" s="826"/>
      <c r="C5" s="826"/>
      <c r="D5" s="827"/>
      <c r="E5" s="819" t="s">
        <v>352</v>
      </c>
      <c r="F5" s="820"/>
      <c r="G5" s="820"/>
      <c r="H5" s="820"/>
      <c r="I5" s="820"/>
      <c r="J5" s="820"/>
      <c r="K5" s="820"/>
      <c r="L5" s="820"/>
      <c r="M5" s="820"/>
      <c r="N5" s="820"/>
      <c r="O5" s="820"/>
      <c r="P5" s="820"/>
      <c r="Q5" s="820"/>
      <c r="R5" s="820"/>
      <c r="S5" s="820"/>
      <c r="T5" s="820"/>
      <c r="U5" s="820"/>
      <c r="V5" s="820"/>
      <c r="W5" s="820"/>
      <c r="X5" s="820"/>
      <c r="Y5" s="821"/>
    </row>
    <row r="6" spans="1:25" x14ac:dyDescent="0.25">
      <c r="A6" s="855" t="s">
        <v>353</v>
      </c>
      <c r="B6" s="835" t="s">
        <v>354</v>
      </c>
      <c r="C6" s="835" t="s">
        <v>355</v>
      </c>
      <c r="D6" s="835" t="s">
        <v>356</v>
      </c>
      <c r="E6" s="835" t="s">
        <v>357</v>
      </c>
      <c r="F6" s="837" t="s">
        <v>358</v>
      </c>
      <c r="G6" s="838"/>
      <c r="H6" s="838"/>
      <c r="I6" s="838"/>
      <c r="J6" s="835" t="s">
        <v>359</v>
      </c>
      <c r="K6" s="835"/>
      <c r="L6" s="835"/>
      <c r="M6" s="835"/>
      <c r="N6" s="835" t="s">
        <v>360</v>
      </c>
      <c r="O6" s="835"/>
      <c r="P6" s="835"/>
      <c r="Q6" s="835"/>
      <c r="R6" s="835"/>
      <c r="S6" s="835" t="s">
        <v>361</v>
      </c>
      <c r="T6" s="835"/>
      <c r="U6" s="835"/>
      <c r="V6" s="835"/>
      <c r="W6" s="835"/>
      <c r="X6" s="835"/>
      <c r="Y6" s="849"/>
    </row>
    <row r="7" spans="1:25" ht="45.75" thickBot="1" x14ac:dyDescent="0.3">
      <c r="A7" s="856" t="s">
        <v>362</v>
      </c>
      <c r="B7" s="836"/>
      <c r="C7" s="836"/>
      <c r="D7" s="836"/>
      <c r="E7" s="836"/>
      <c r="F7" s="374" t="s">
        <v>363</v>
      </c>
      <c r="G7" s="374" t="s">
        <v>364</v>
      </c>
      <c r="H7" s="374" t="s">
        <v>365</v>
      </c>
      <c r="I7" s="374" t="s">
        <v>366</v>
      </c>
      <c r="J7" s="374" t="s">
        <v>363</v>
      </c>
      <c r="K7" s="374" t="s">
        <v>364</v>
      </c>
      <c r="L7" s="374" t="s">
        <v>365</v>
      </c>
      <c r="M7" s="374" t="s">
        <v>366</v>
      </c>
      <c r="N7" s="382" t="s">
        <v>367</v>
      </c>
      <c r="O7" s="382" t="s">
        <v>368</v>
      </c>
      <c r="P7" s="382" t="s">
        <v>369</v>
      </c>
      <c r="Q7" s="382" t="s">
        <v>370</v>
      </c>
      <c r="R7" s="382" t="s">
        <v>371</v>
      </c>
      <c r="S7" s="382" t="s">
        <v>372</v>
      </c>
      <c r="T7" s="382" t="s">
        <v>373</v>
      </c>
      <c r="U7" s="382" t="s">
        <v>374</v>
      </c>
      <c r="V7" s="382" t="s">
        <v>375</v>
      </c>
      <c r="W7" s="382" t="s">
        <v>376</v>
      </c>
      <c r="X7" s="373" t="s">
        <v>377</v>
      </c>
      <c r="Y7" s="375" t="s">
        <v>378</v>
      </c>
    </row>
    <row r="8" spans="1:25" x14ac:dyDescent="0.25">
      <c r="A8" s="839">
        <v>1</v>
      </c>
      <c r="B8" s="719" t="s">
        <v>379</v>
      </c>
      <c r="C8" s="774" t="s">
        <v>380</v>
      </c>
      <c r="D8" s="377" t="s">
        <v>381</v>
      </c>
      <c r="E8" s="387">
        <v>45</v>
      </c>
      <c r="F8" s="387">
        <v>45</v>
      </c>
      <c r="G8" s="422"/>
      <c r="H8" s="422"/>
      <c r="I8" s="423"/>
      <c r="J8" s="415">
        <v>0</v>
      </c>
      <c r="K8" s="387"/>
      <c r="L8" s="397"/>
      <c r="M8" s="424"/>
      <c r="N8" s="774" t="s">
        <v>382</v>
      </c>
      <c r="O8" s="774" t="s">
        <v>383</v>
      </c>
      <c r="P8" s="774" t="s">
        <v>384</v>
      </c>
      <c r="Q8" s="774" t="s">
        <v>385</v>
      </c>
      <c r="R8" s="774" t="s">
        <v>386</v>
      </c>
      <c r="S8" s="774">
        <v>480</v>
      </c>
      <c r="T8" s="774">
        <v>462</v>
      </c>
      <c r="U8" s="774"/>
      <c r="V8" s="774" t="s">
        <v>387</v>
      </c>
      <c r="W8" s="774" t="s">
        <v>387</v>
      </c>
      <c r="X8" s="774" t="s">
        <v>387</v>
      </c>
      <c r="Y8" s="853">
        <v>942</v>
      </c>
    </row>
    <row r="9" spans="1:25" x14ac:dyDescent="0.25">
      <c r="A9" s="839"/>
      <c r="B9" s="719"/>
      <c r="C9" s="775"/>
      <c r="D9" s="372" t="s">
        <v>388</v>
      </c>
      <c r="E9" s="383">
        <v>213915000</v>
      </c>
      <c r="F9" s="383">
        <v>213915000</v>
      </c>
      <c r="G9" s="383"/>
      <c r="H9" s="385"/>
      <c r="I9" s="425"/>
      <c r="J9" s="383">
        <v>96998000</v>
      </c>
      <c r="K9" s="383"/>
      <c r="L9" s="385"/>
      <c r="M9" s="426"/>
      <c r="N9" s="775"/>
      <c r="O9" s="775"/>
      <c r="P9" s="775"/>
      <c r="Q9" s="775"/>
      <c r="R9" s="775"/>
      <c r="S9" s="775"/>
      <c r="T9" s="775"/>
      <c r="U9" s="775"/>
      <c r="V9" s="775"/>
      <c r="W9" s="775"/>
      <c r="X9" s="775"/>
      <c r="Y9" s="758"/>
    </row>
    <row r="10" spans="1:25" x14ac:dyDescent="0.25">
      <c r="A10" s="839"/>
      <c r="B10" s="719"/>
      <c r="C10" s="775"/>
      <c r="D10" s="377" t="s">
        <v>389</v>
      </c>
      <c r="E10" s="399">
        <v>50</v>
      </c>
      <c r="F10" s="399">
        <v>50</v>
      </c>
      <c r="G10" s="427"/>
      <c r="H10" s="422"/>
      <c r="I10" s="428"/>
      <c r="J10" s="427">
        <v>0</v>
      </c>
      <c r="K10" s="399"/>
      <c r="L10" s="394"/>
      <c r="M10" s="426"/>
      <c r="N10" s="775"/>
      <c r="O10" s="775"/>
      <c r="P10" s="775"/>
      <c r="Q10" s="775"/>
      <c r="R10" s="775"/>
      <c r="S10" s="775"/>
      <c r="T10" s="775"/>
      <c r="U10" s="775"/>
      <c r="V10" s="775"/>
      <c r="W10" s="775"/>
      <c r="X10" s="775"/>
      <c r="Y10" s="758"/>
    </row>
    <row r="11" spans="1:25" ht="15.75" thickBot="1" x14ac:dyDescent="0.3">
      <c r="A11" s="839"/>
      <c r="B11" s="719"/>
      <c r="C11" s="776"/>
      <c r="D11" s="372" t="s">
        <v>390</v>
      </c>
      <c r="E11" s="410">
        <v>40926433</v>
      </c>
      <c r="F11" s="489">
        <v>40926433</v>
      </c>
      <c r="G11" s="410"/>
      <c r="H11" s="390"/>
      <c r="I11" s="429"/>
      <c r="J11" s="489">
        <v>10844833</v>
      </c>
      <c r="K11" s="410"/>
      <c r="L11" s="390"/>
      <c r="M11" s="430"/>
      <c r="N11" s="776"/>
      <c r="O11" s="776"/>
      <c r="P11" s="776"/>
      <c r="Q11" s="776"/>
      <c r="R11" s="776"/>
      <c r="S11" s="776"/>
      <c r="T11" s="776"/>
      <c r="U11" s="776"/>
      <c r="V11" s="776"/>
      <c r="W11" s="776"/>
      <c r="X11" s="776"/>
      <c r="Y11" s="854"/>
    </row>
    <row r="12" spans="1:25" x14ac:dyDescent="0.25">
      <c r="A12" s="877">
        <v>2</v>
      </c>
      <c r="B12" s="718" t="s">
        <v>391</v>
      </c>
      <c r="C12" s="756" t="s">
        <v>392</v>
      </c>
      <c r="D12" s="377" t="s">
        <v>381</v>
      </c>
      <c r="E12" s="397">
        <v>90</v>
      </c>
      <c r="F12" s="397">
        <v>90</v>
      </c>
      <c r="G12" s="432"/>
      <c r="H12" s="432"/>
      <c r="I12" s="432"/>
      <c r="J12" s="491">
        <v>74.98</v>
      </c>
      <c r="K12" s="433"/>
      <c r="L12" s="397"/>
      <c r="M12" s="482"/>
      <c r="N12" s="756" t="s">
        <v>393</v>
      </c>
      <c r="O12" s="756" t="s">
        <v>394</v>
      </c>
      <c r="P12" s="756" t="s">
        <v>395</v>
      </c>
      <c r="Q12" s="756" t="s">
        <v>396</v>
      </c>
      <c r="R12" s="756" t="s">
        <v>397</v>
      </c>
      <c r="S12" s="756" t="s">
        <v>398</v>
      </c>
      <c r="T12" s="778" t="s">
        <v>399</v>
      </c>
      <c r="U12" s="781"/>
      <c r="V12" s="756" t="s">
        <v>387</v>
      </c>
      <c r="W12" s="756" t="s">
        <v>387</v>
      </c>
      <c r="X12" s="756" t="s">
        <v>387</v>
      </c>
      <c r="Y12" s="850" t="s">
        <v>400</v>
      </c>
    </row>
    <row r="13" spans="1:25" x14ac:dyDescent="0.25">
      <c r="A13" s="878"/>
      <c r="B13" s="719"/>
      <c r="C13" s="806"/>
      <c r="D13" s="372" t="s">
        <v>388</v>
      </c>
      <c r="E13" s="383">
        <v>1163330000</v>
      </c>
      <c r="F13" s="383">
        <v>1163330000</v>
      </c>
      <c r="G13" s="383"/>
      <c r="H13" s="385"/>
      <c r="I13" s="385"/>
      <c r="J13" s="383">
        <v>679698000</v>
      </c>
      <c r="K13" s="383"/>
      <c r="L13" s="385"/>
      <c r="M13" s="421"/>
      <c r="N13" s="710"/>
      <c r="O13" s="710"/>
      <c r="P13" s="710"/>
      <c r="Q13" s="710"/>
      <c r="R13" s="710"/>
      <c r="S13" s="710"/>
      <c r="T13" s="779"/>
      <c r="U13" s="775"/>
      <c r="V13" s="710"/>
      <c r="W13" s="710"/>
      <c r="X13" s="710"/>
      <c r="Y13" s="851"/>
    </row>
    <row r="14" spans="1:25" x14ac:dyDescent="0.25">
      <c r="A14" s="878"/>
      <c r="B14" s="719"/>
      <c r="C14" s="806"/>
      <c r="D14" s="377" t="s">
        <v>389</v>
      </c>
      <c r="E14" s="388">
        <v>0</v>
      </c>
      <c r="F14" s="434">
        <v>0</v>
      </c>
      <c r="G14" s="434"/>
      <c r="H14" s="415"/>
      <c r="I14" s="427"/>
      <c r="J14" s="434">
        <v>0</v>
      </c>
      <c r="K14" s="388"/>
      <c r="L14" s="394"/>
      <c r="M14" s="478"/>
      <c r="N14" s="710"/>
      <c r="O14" s="710"/>
      <c r="P14" s="710"/>
      <c r="Q14" s="710"/>
      <c r="R14" s="710"/>
      <c r="S14" s="710"/>
      <c r="T14" s="779"/>
      <c r="U14" s="775"/>
      <c r="V14" s="710"/>
      <c r="W14" s="710"/>
      <c r="X14" s="710"/>
      <c r="Y14" s="851"/>
    </row>
    <row r="15" spans="1:25" ht="15.75" thickBot="1" x14ac:dyDescent="0.3">
      <c r="A15" s="878"/>
      <c r="B15" s="719"/>
      <c r="C15" s="807"/>
      <c r="D15" s="471" t="s">
        <v>390</v>
      </c>
      <c r="E15" s="410">
        <v>145385133</v>
      </c>
      <c r="F15" s="489">
        <v>145385133.01101953</v>
      </c>
      <c r="G15" s="410"/>
      <c r="H15" s="417"/>
      <c r="I15" s="417"/>
      <c r="J15" s="489">
        <v>106659767.01102</v>
      </c>
      <c r="K15" s="418"/>
      <c r="L15" s="417"/>
      <c r="M15" s="420"/>
      <c r="N15" s="777"/>
      <c r="O15" s="777"/>
      <c r="P15" s="777"/>
      <c r="Q15" s="777"/>
      <c r="R15" s="777"/>
      <c r="S15" s="777"/>
      <c r="T15" s="780"/>
      <c r="U15" s="776"/>
      <c r="V15" s="777"/>
      <c r="W15" s="777"/>
      <c r="X15" s="777"/>
      <c r="Y15" s="852"/>
    </row>
    <row r="16" spans="1:25" x14ac:dyDescent="0.25">
      <c r="A16" s="879">
        <v>3</v>
      </c>
      <c r="B16" s="718" t="s">
        <v>401</v>
      </c>
      <c r="C16" s="756" t="s">
        <v>402</v>
      </c>
      <c r="D16" s="371" t="s">
        <v>381</v>
      </c>
      <c r="E16" s="397">
        <v>90</v>
      </c>
      <c r="F16" s="431">
        <v>90</v>
      </c>
      <c r="G16" s="397"/>
      <c r="H16" s="397"/>
      <c r="I16" s="397"/>
      <c r="J16" s="491">
        <v>93.2</v>
      </c>
      <c r="K16" s="433"/>
      <c r="L16" s="397"/>
      <c r="M16" s="398"/>
      <c r="N16" s="808" t="s">
        <v>403</v>
      </c>
      <c r="O16" s="808" t="s">
        <v>404</v>
      </c>
      <c r="P16" s="808" t="s">
        <v>405</v>
      </c>
      <c r="Q16" s="810" t="s">
        <v>385</v>
      </c>
      <c r="R16" s="810" t="s">
        <v>406</v>
      </c>
      <c r="S16" s="810" t="s">
        <v>387</v>
      </c>
      <c r="T16" s="810" t="s">
        <v>387</v>
      </c>
      <c r="U16" s="781"/>
      <c r="V16" s="810" t="s">
        <v>387</v>
      </c>
      <c r="W16" s="810" t="s">
        <v>387</v>
      </c>
      <c r="X16" s="810" t="s">
        <v>387</v>
      </c>
      <c r="Y16" s="884">
        <v>5538839</v>
      </c>
    </row>
    <row r="17" spans="1:25" x14ac:dyDescent="0.25">
      <c r="A17" s="880"/>
      <c r="B17" s="719"/>
      <c r="C17" s="806"/>
      <c r="D17" s="372" t="s">
        <v>388</v>
      </c>
      <c r="E17" s="383">
        <v>2129645000</v>
      </c>
      <c r="F17" s="383">
        <v>2129645000</v>
      </c>
      <c r="G17" s="383"/>
      <c r="H17" s="385"/>
      <c r="I17" s="385"/>
      <c r="J17" s="383">
        <v>84011500</v>
      </c>
      <c r="K17" s="383"/>
      <c r="L17" s="385"/>
      <c r="M17" s="421"/>
      <c r="N17" s="739"/>
      <c r="O17" s="739"/>
      <c r="P17" s="739"/>
      <c r="Q17" s="711"/>
      <c r="R17" s="711"/>
      <c r="S17" s="711"/>
      <c r="T17" s="711"/>
      <c r="U17" s="775"/>
      <c r="V17" s="711"/>
      <c r="W17" s="711"/>
      <c r="X17" s="711"/>
      <c r="Y17" s="885"/>
    </row>
    <row r="18" spans="1:25" x14ac:dyDescent="0.25">
      <c r="A18" s="880"/>
      <c r="B18" s="719"/>
      <c r="C18" s="806"/>
      <c r="D18" s="377" t="s">
        <v>389</v>
      </c>
      <c r="E18" s="399">
        <v>0</v>
      </c>
      <c r="F18" s="434">
        <v>0</v>
      </c>
      <c r="G18" s="434"/>
      <c r="H18" s="415"/>
      <c r="I18" s="427"/>
      <c r="J18" s="434">
        <v>0</v>
      </c>
      <c r="K18" s="385"/>
      <c r="L18" s="394"/>
      <c r="M18" s="395"/>
      <c r="N18" s="739"/>
      <c r="O18" s="739"/>
      <c r="P18" s="739"/>
      <c r="Q18" s="711"/>
      <c r="R18" s="711"/>
      <c r="S18" s="711"/>
      <c r="T18" s="711"/>
      <c r="U18" s="775"/>
      <c r="V18" s="711"/>
      <c r="W18" s="711"/>
      <c r="X18" s="711"/>
      <c r="Y18" s="885"/>
    </row>
    <row r="19" spans="1:25" ht="15.75" thickBot="1" x14ac:dyDescent="0.3">
      <c r="A19" s="881"/>
      <c r="B19" s="724"/>
      <c r="C19" s="882"/>
      <c r="D19" s="473" t="s">
        <v>390</v>
      </c>
      <c r="E19" s="409">
        <v>991549498</v>
      </c>
      <c r="F19" s="489">
        <v>991549498</v>
      </c>
      <c r="G19" s="409"/>
      <c r="H19" s="390"/>
      <c r="I19" s="390"/>
      <c r="J19" s="489">
        <v>12404834</v>
      </c>
      <c r="K19" s="391"/>
      <c r="L19" s="390"/>
      <c r="M19" s="396"/>
      <c r="N19" s="809"/>
      <c r="O19" s="809"/>
      <c r="P19" s="809"/>
      <c r="Q19" s="811"/>
      <c r="R19" s="811"/>
      <c r="S19" s="811"/>
      <c r="T19" s="811"/>
      <c r="U19" s="883"/>
      <c r="V19" s="811"/>
      <c r="W19" s="811"/>
      <c r="X19" s="811"/>
      <c r="Y19" s="886"/>
    </row>
    <row r="20" spans="1:25" x14ac:dyDescent="0.25">
      <c r="A20" s="727">
        <v>4</v>
      </c>
      <c r="B20" s="729" t="s">
        <v>407</v>
      </c>
      <c r="C20" s="733" t="s">
        <v>408</v>
      </c>
      <c r="D20" s="472" t="s">
        <v>381</v>
      </c>
      <c r="E20" s="411">
        <v>1</v>
      </c>
      <c r="F20" s="415">
        <v>1</v>
      </c>
      <c r="G20" s="411"/>
      <c r="H20" s="386"/>
      <c r="I20" s="386"/>
      <c r="J20" s="415">
        <v>1</v>
      </c>
      <c r="K20" s="386"/>
      <c r="L20" s="386"/>
      <c r="M20" s="481"/>
      <c r="N20" s="876" t="s">
        <v>409</v>
      </c>
      <c r="O20" s="876" t="s">
        <v>410</v>
      </c>
      <c r="P20" s="876" t="s">
        <v>411</v>
      </c>
      <c r="Q20" s="876" t="s">
        <v>412</v>
      </c>
      <c r="R20" s="876" t="s">
        <v>406</v>
      </c>
      <c r="S20" s="888" t="s">
        <v>387</v>
      </c>
      <c r="T20" s="888" t="s">
        <v>387</v>
      </c>
      <c r="U20" s="774"/>
      <c r="V20" s="876" t="s">
        <v>387</v>
      </c>
      <c r="W20" s="876" t="s">
        <v>387</v>
      </c>
      <c r="X20" s="876" t="s">
        <v>387</v>
      </c>
      <c r="Y20" s="889">
        <v>88239</v>
      </c>
    </row>
    <row r="21" spans="1:25" x14ac:dyDescent="0.25">
      <c r="A21" s="713"/>
      <c r="B21" s="887"/>
      <c r="C21" s="710"/>
      <c r="D21" s="372" t="s">
        <v>388</v>
      </c>
      <c r="E21" s="384">
        <v>170563896.42940599</v>
      </c>
      <c r="F21" s="384">
        <v>170563896.42940599</v>
      </c>
      <c r="G21" s="384"/>
      <c r="H21" s="385"/>
      <c r="I21" s="388"/>
      <c r="J21" s="384">
        <v>32440333.333333332</v>
      </c>
      <c r="K21" s="384"/>
      <c r="L21" s="385"/>
      <c r="M21" s="421"/>
      <c r="N21" s="739"/>
      <c r="O21" s="739"/>
      <c r="P21" s="739"/>
      <c r="Q21" s="739"/>
      <c r="R21" s="739"/>
      <c r="S21" s="711"/>
      <c r="T21" s="711"/>
      <c r="U21" s="759"/>
      <c r="V21" s="739"/>
      <c r="W21" s="739"/>
      <c r="X21" s="739"/>
      <c r="Y21" s="740"/>
    </row>
    <row r="22" spans="1:25" x14ac:dyDescent="0.25">
      <c r="A22" s="713"/>
      <c r="B22" s="887"/>
      <c r="C22" s="710"/>
      <c r="D22" s="377" t="s">
        <v>389</v>
      </c>
      <c r="E22" s="399">
        <v>0</v>
      </c>
      <c r="F22" s="434">
        <v>0</v>
      </c>
      <c r="G22" s="434">
        <v>0</v>
      </c>
      <c r="H22" s="427">
        <v>0</v>
      </c>
      <c r="I22" s="427">
        <v>0</v>
      </c>
      <c r="J22" s="434">
        <v>0</v>
      </c>
      <c r="K22" s="455"/>
      <c r="L22" s="455"/>
      <c r="M22" s="478"/>
      <c r="N22" s="739"/>
      <c r="O22" s="739"/>
      <c r="P22" s="739"/>
      <c r="Q22" s="739"/>
      <c r="R22" s="739"/>
      <c r="S22" s="711"/>
      <c r="T22" s="711"/>
      <c r="U22" s="759"/>
      <c r="V22" s="739"/>
      <c r="W22" s="739"/>
      <c r="X22" s="739"/>
      <c r="Y22" s="740"/>
    </row>
    <row r="23" spans="1:25" x14ac:dyDescent="0.25">
      <c r="A23" s="713"/>
      <c r="B23" s="887"/>
      <c r="C23" s="710"/>
      <c r="D23" s="372" t="s">
        <v>390</v>
      </c>
      <c r="E23" s="483">
        <v>49592948.319866672</v>
      </c>
      <c r="F23" s="401">
        <v>48948286.976179399</v>
      </c>
      <c r="G23" s="483"/>
      <c r="H23" s="385"/>
      <c r="I23" s="483"/>
      <c r="J23" s="483">
        <v>18323174.265236199</v>
      </c>
      <c r="K23" s="483"/>
      <c r="L23" s="385"/>
      <c r="M23" s="478"/>
      <c r="N23" s="739"/>
      <c r="O23" s="739"/>
      <c r="P23" s="739"/>
      <c r="Q23" s="739"/>
      <c r="R23" s="739"/>
      <c r="S23" s="711"/>
      <c r="T23" s="711"/>
      <c r="U23" s="759"/>
      <c r="V23" s="739"/>
      <c r="W23" s="739"/>
      <c r="X23" s="739"/>
      <c r="Y23" s="740"/>
    </row>
    <row r="24" spans="1:25" x14ac:dyDescent="0.25">
      <c r="A24" s="713"/>
      <c r="B24" s="887"/>
      <c r="C24" s="709" t="s">
        <v>413</v>
      </c>
      <c r="D24" s="377" t="s">
        <v>381</v>
      </c>
      <c r="E24" s="492">
        <v>1</v>
      </c>
      <c r="F24" s="434">
        <v>1</v>
      </c>
      <c r="G24" s="434"/>
      <c r="H24" s="427"/>
      <c r="I24" s="427"/>
      <c r="J24" s="434">
        <v>1</v>
      </c>
      <c r="K24" s="455"/>
      <c r="L24" s="455"/>
      <c r="M24" s="478"/>
      <c r="N24" s="739" t="s">
        <v>409</v>
      </c>
      <c r="O24" s="711" t="s">
        <v>414</v>
      </c>
      <c r="P24" s="739" t="s">
        <v>415</v>
      </c>
      <c r="Q24" s="739" t="s">
        <v>412</v>
      </c>
      <c r="R24" s="739" t="s">
        <v>406</v>
      </c>
      <c r="S24" s="711" t="s">
        <v>387</v>
      </c>
      <c r="T24" s="711" t="s">
        <v>387</v>
      </c>
      <c r="U24" s="759"/>
      <c r="V24" s="739" t="s">
        <v>387</v>
      </c>
      <c r="W24" s="739" t="s">
        <v>387</v>
      </c>
      <c r="X24" s="739" t="s">
        <v>387</v>
      </c>
      <c r="Y24" s="740">
        <v>79426</v>
      </c>
    </row>
    <row r="25" spans="1:25" x14ac:dyDescent="0.25">
      <c r="A25" s="713"/>
      <c r="B25" s="887"/>
      <c r="C25" s="710"/>
      <c r="D25" s="372" t="s">
        <v>388</v>
      </c>
      <c r="E25" s="384">
        <v>130298348.14552888</v>
      </c>
      <c r="F25" s="384">
        <v>130298348.14552888</v>
      </c>
      <c r="G25" s="384"/>
      <c r="H25" s="385"/>
      <c r="I25" s="388"/>
      <c r="J25" s="384">
        <v>32440333.333333332</v>
      </c>
      <c r="K25" s="384"/>
      <c r="L25" s="385"/>
      <c r="M25" s="421"/>
      <c r="N25" s="739"/>
      <c r="O25" s="711"/>
      <c r="P25" s="739"/>
      <c r="Q25" s="739"/>
      <c r="R25" s="739"/>
      <c r="S25" s="711"/>
      <c r="T25" s="711"/>
      <c r="U25" s="759"/>
      <c r="V25" s="739"/>
      <c r="W25" s="739"/>
      <c r="X25" s="739"/>
      <c r="Y25" s="740"/>
    </row>
    <row r="26" spans="1:25" x14ac:dyDescent="0.25">
      <c r="A26" s="713"/>
      <c r="B26" s="887"/>
      <c r="C26" s="710"/>
      <c r="D26" s="377" t="s">
        <v>389</v>
      </c>
      <c r="E26" s="399">
        <v>0</v>
      </c>
      <c r="F26" s="434">
        <v>0</v>
      </c>
      <c r="G26" s="434">
        <v>0</v>
      </c>
      <c r="H26" s="427">
        <v>0</v>
      </c>
      <c r="I26" s="427">
        <v>0</v>
      </c>
      <c r="J26" s="434">
        <v>0</v>
      </c>
      <c r="K26" s="399"/>
      <c r="L26" s="455"/>
      <c r="M26" s="478"/>
      <c r="N26" s="739"/>
      <c r="O26" s="711"/>
      <c r="P26" s="739"/>
      <c r="Q26" s="739"/>
      <c r="R26" s="739"/>
      <c r="S26" s="711"/>
      <c r="T26" s="711"/>
      <c r="U26" s="759"/>
      <c r="V26" s="739"/>
      <c r="W26" s="739"/>
      <c r="X26" s="739"/>
      <c r="Y26" s="740"/>
    </row>
    <row r="27" spans="1:25" x14ac:dyDescent="0.25">
      <c r="A27" s="713"/>
      <c r="B27" s="887"/>
      <c r="C27" s="710"/>
      <c r="D27" s="372" t="s">
        <v>390</v>
      </c>
      <c r="E27" s="483">
        <v>54149793.773866668</v>
      </c>
      <c r="F27" s="401">
        <v>48948286.976179399</v>
      </c>
      <c r="G27" s="483"/>
      <c r="H27" s="385"/>
      <c r="I27" s="483"/>
      <c r="J27" s="483">
        <v>18323174.265236236</v>
      </c>
      <c r="K27" s="483"/>
      <c r="L27" s="385"/>
      <c r="M27" s="478"/>
      <c r="N27" s="739"/>
      <c r="O27" s="711"/>
      <c r="P27" s="739"/>
      <c r="Q27" s="739"/>
      <c r="R27" s="739"/>
      <c r="S27" s="711"/>
      <c r="T27" s="711"/>
      <c r="U27" s="759"/>
      <c r="V27" s="739"/>
      <c r="W27" s="739"/>
      <c r="X27" s="739"/>
      <c r="Y27" s="740"/>
    </row>
    <row r="28" spans="1:25" x14ac:dyDescent="0.25">
      <c r="A28" s="713"/>
      <c r="B28" s="887"/>
      <c r="C28" s="709" t="s">
        <v>416</v>
      </c>
      <c r="D28" s="377" t="s">
        <v>381</v>
      </c>
      <c r="E28" s="492">
        <v>1</v>
      </c>
      <c r="F28" s="434">
        <v>1</v>
      </c>
      <c r="G28" s="434"/>
      <c r="H28" s="427"/>
      <c r="I28" s="427"/>
      <c r="J28" s="434">
        <v>1</v>
      </c>
      <c r="K28" s="455"/>
      <c r="L28" s="455"/>
      <c r="M28" s="478"/>
      <c r="N28" s="739" t="s">
        <v>409</v>
      </c>
      <c r="O28" s="739" t="s">
        <v>417</v>
      </c>
      <c r="P28" s="739" t="s">
        <v>418</v>
      </c>
      <c r="Q28" s="739" t="s">
        <v>412</v>
      </c>
      <c r="R28" s="739" t="s">
        <v>406</v>
      </c>
      <c r="S28" s="711" t="s">
        <v>387</v>
      </c>
      <c r="T28" s="711" t="s">
        <v>387</v>
      </c>
      <c r="U28" s="759"/>
      <c r="V28" s="739" t="s">
        <v>387</v>
      </c>
      <c r="W28" s="739" t="s">
        <v>387</v>
      </c>
      <c r="X28" s="739" t="s">
        <v>387</v>
      </c>
      <c r="Y28" s="740">
        <v>146835</v>
      </c>
    </row>
    <row r="29" spans="1:25" x14ac:dyDescent="0.25">
      <c r="A29" s="713"/>
      <c r="B29" s="887"/>
      <c r="C29" s="710"/>
      <c r="D29" s="372" t="s">
        <v>388</v>
      </c>
      <c r="E29" s="384">
        <v>134399535.89587522</v>
      </c>
      <c r="F29" s="384">
        <v>134399535.89587522</v>
      </c>
      <c r="G29" s="384"/>
      <c r="H29" s="385"/>
      <c r="I29" s="388"/>
      <c r="J29" s="384">
        <v>32440333.333333332</v>
      </c>
      <c r="K29" s="384"/>
      <c r="L29" s="385"/>
      <c r="M29" s="421"/>
      <c r="N29" s="739"/>
      <c r="O29" s="739"/>
      <c r="P29" s="739"/>
      <c r="Q29" s="739"/>
      <c r="R29" s="739"/>
      <c r="S29" s="711"/>
      <c r="T29" s="711"/>
      <c r="U29" s="759"/>
      <c r="V29" s="739"/>
      <c r="W29" s="739"/>
      <c r="X29" s="739"/>
      <c r="Y29" s="740"/>
    </row>
    <row r="30" spans="1:25" x14ac:dyDescent="0.25">
      <c r="A30" s="713"/>
      <c r="B30" s="887"/>
      <c r="C30" s="710"/>
      <c r="D30" s="377" t="s">
        <v>389</v>
      </c>
      <c r="E30" s="385">
        <v>0</v>
      </c>
      <c r="F30" s="434">
        <v>0</v>
      </c>
      <c r="G30" s="434">
        <v>0</v>
      </c>
      <c r="H30" s="427">
        <v>0</v>
      </c>
      <c r="I30" s="427">
        <v>0</v>
      </c>
      <c r="J30" s="434">
        <v>0</v>
      </c>
      <c r="K30" s="399"/>
      <c r="L30" s="455"/>
      <c r="M30" s="478"/>
      <c r="N30" s="739"/>
      <c r="O30" s="739"/>
      <c r="P30" s="739"/>
      <c r="Q30" s="739"/>
      <c r="R30" s="739"/>
      <c r="S30" s="711"/>
      <c r="T30" s="711"/>
      <c r="U30" s="759"/>
      <c r="V30" s="739"/>
      <c r="W30" s="739"/>
      <c r="X30" s="739"/>
      <c r="Y30" s="740"/>
    </row>
    <row r="31" spans="1:25" x14ac:dyDescent="0.25">
      <c r="A31" s="713"/>
      <c r="B31" s="887"/>
      <c r="C31" s="710"/>
      <c r="D31" s="372" t="s">
        <v>390</v>
      </c>
      <c r="E31" s="483">
        <v>56458763.661066666</v>
      </c>
      <c r="F31" s="401">
        <v>48948286.976179399</v>
      </c>
      <c r="G31" s="483"/>
      <c r="H31" s="385"/>
      <c r="I31" s="483"/>
      <c r="J31" s="483">
        <v>18323174.265236236</v>
      </c>
      <c r="K31" s="483"/>
      <c r="L31" s="385"/>
      <c r="M31" s="478"/>
      <c r="N31" s="739"/>
      <c r="O31" s="739"/>
      <c r="P31" s="739"/>
      <c r="Q31" s="739"/>
      <c r="R31" s="739"/>
      <c r="S31" s="711"/>
      <c r="T31" s="711"/>
      <c r="U31" s="759"/>
      <c r="V31" s="739"/>
      <c r="W31" s="739"/>
      <c r="X31" s="739"/>
      <c r="Y31" s="740"/>
    </row>
    <row r="32" spans="1:25" x14ac:dyDescent="0.25">
      <c r="A32" s="713"/>
      <c r="B32" s="887"/>
      <c r="C32" s="709" t="s">
        <v>419</v>
      </c>
      <c r="D32" s="377" t="s">
        <v>381</v>
      </c>
      <c r="E32" s="399">
        <v>1</v>
      </c>
      <c r="F32" s="434">
        <v>1</v>
      </c>
      <c r="G32" s="434"/>
      <c r="H32" s="427"/>
      <c r="I32" s="427"/>
      <c r="J32" s="434">
        <v>1</v>
      </c>
      <c r="K32" s="399"/>
      <c r="L32" s="455"/>
      <c r="M32" s="478"/>
      <c r="N32" s="711" t="s">
        <v>420</v>
      </c>
      <c r="O32" s="711" t="s">
        <v>421</v>
      </c>
      <c r="P32" s="739" t="s">
        <v>422</v>
      </c>
      <c r="Q32" s="739" t="s">
        <v>412</v>
      </c>
      <c r="R32" s="739" t="s">
        <v>406</v>
      </c>
      <c r="S32" s="711" t="s">
        <v>387</v>
      </c>
      <c r="T32" s="711" t="s">
        <v>387</v>
      </c>
      <c r="U32" s="759"/>
      <c r="V32" s="739" t="s">
        <v>387</v>
      </c>
      <c r="W32" s="739" t="s">
        <v>387</v>
      </c>
      <c r="X32" s="739" t="s">
        <v>387</v>
      </c>
      <c r="Y32" s="740">
        <v>237054</v>
      </c>
    </row>
    <row r="33" spans="1:25" x14ac:dyDescent="0.25">
      <c r="A33" s="713"/>
      <c r="B33" s="887"/>
      <c r="C33" s="710"/>
      <c r="D33" s="372" t="s">
        <v>388</v>
      </c>
      <c r="E33" s="384">
        <v>177048990.13357598</v>
      </c>
      <c r="F33" s="384">
        <v>177048990.13357598</v>
      </c>
      <c r="G33" s="384"/>
      <c r="H33" s="385"/>
      <c r="I33" s="388"/>
      <c r="J33" s="384">
        <v>32440333.333333299</v>
      </c>
      <c r="K33" s="384"/>
      <c r="L33" s="385"/>
      <c r="M33" s="421"/>
      <c r="N33" s="711"/>
      <c r="O33" s="711"/>
      <c r="P33" s="739"/>
      <c r="Q33" s="739"/>
      <c r="R33" s="739"/>
      <c r="S33" s="711"/>
      <c r="T33" s="711"/>
      <c r="U33" s="759"/>
      <c r="V33" s="739"/>
      <c r="W33" s="739"/>
      <c r="X33" s="739"/>
      <c r="Y33" s="740"/>
    </row>
    <row r="34" spans="1:25" x14ac:dyDescent="0.25">
      <c r="A34" s="713"/>
      <c r="B34" s="887"/>
      <c r="C34" s="710"/>
      <c r="D34" s="377" t="s">
        <v>389</v>
      </c>
      <c r="E34" s="399">
        <v>0</v>
      </c>
      <c r="F34" s="434">
        <v>0</v>
      </c>
      <c r="G34" s="434">
        <v>0</v>
      </c>
      <c r="H34" s="427">
        <v>0</v>
      </c>
      <c r="I34" s="427">
        <v>0</v>
      </c>
      <c r="J34" s="434">
        <v>0</v>
      </c>
      <c r="K34" s="399"/>
      <c r="L34" s="455"/>
      <c r="M34" s="478"/>
      <c r="N34" s="711"/>
      <c r="O34" s="711"/>
      <c r="P34" s="739"/>
      <c r="Q34" s="739"/>
      <c r="R34" s="739"/>
      <c r="S34" s="711"/>
      <c r="T34" s="711"/>
      <c r="U34" s="759"/>
      <c r="V34" s="739"/>
      <c r="W34" s="739"/>
      <c r="X34" s="739"/>
      <c r="Y34" s="740"/>
    </row>
    <row r="35" spans="1:25" x14ac:dyDescent="0.25">
      <c r="A35" s="713"/>
      <c r="B35" s="887"/>
      <c r="C35" s="710"/>
      <c r="D35" s="372" t="s">
        <v>390</v>
      </c>
      <c r="E35" s="483">
        <v>50985473.420266673</v>
      </c>
      <c r="F35" s="401">
        <v>48948286.976179399</v>
      </c>
      <c r="G35" s="483"/>
      <c r="H35" s="385"/>
      <c r="I35" s="483"/>
      <c r="J35" s="483">
        <v>18323174.265236236</v>
      </c>
      <c r="K35" s="483"/>
      <c r="L35" s="385"/>
      <c r="M35" s="478"/>
      <c r="N35" s="711"/>
      <c r="O35" s="711"/>
      <c r="P35" s="739"/>
      <c r="Q35" s="739"/>
      <c r="R35" s="739"/>
      <c r="S35" s="711"/>
      <c r="T35" s="711"/>
      <c r="U35" s="759"/>
      <c r="V35" s="739"/>
      <c r="W35" s="739"/>
      <c r="X35" s="739"/>
      <c r="Y35" s="740"/>
    </row>
    <row r="36" spans="1:25" x14ac:dyDescent="0.25">
      <c r="A36" s="713"/>
      <c r="B36" s="887"/>
      <c r="C36" s="709" t="s">
        <v>423</v>
      </c>
      <c r="D36" s="377" t="s">
        <v>381</v>
      </c>
      <c r="E36" s="399">
        <v>1</v>
      </c>
      <c r="F36" s="434">
        <v>1</v>
      </c>
      <c r="G36" s="434"/>
      <c r="H36" s="427"/>
      <c r="I36" s="427"/>
      <c r="J36" s="434">
        <v>1</v>
      </c>
      <c r="K36" s="399"/>
      <c r="L36" s="455"/>
      <c r="M36" s="478"/>
      <c r="N36" s="711" t="s">
        <v>424</v>
      </c>
      <c r="O36" s="739" t="s">
        <v>425</v>
      </c>
      <c r="P36" s="739" t="s">
        <v>426</v>
      </c>
      <c r="Q36" s="739" t="s">
        <v>412</v>
      </c>
      <c r="R36" s="739" t="s">
        <v>406</v>
      </c>
      <c r="S36" s="711" t="s">
        <v>387</v>
      </c>
      <c r="T36" s="711" t="s">
        <v>387</v>
      </c>
      <c r="U36" s="759"/>
      <c r="V36" s="739" t="s">
        <v>387</v>
      </c>
      <c r="W36" s="739" t="s">
        <v>387</v>
      </c>
      <c r="X36" s="739" t="s">
        <v>387</v>
      </c>
      <c r="Y36" s="740">
        <v>398892</v>
      </c>
    </row>
    <row r="37" spans="1:25" x14ac:dyDescent="0.25">
      <c r="A37" s="713"/>
      <c r="B37" s="887"/>
      <c r="C37" s="710"/>
      <c r="D37" s="372" t="s">
        <v>388</v>
      </c>
      <c r="E37" s="384">
        <v>289838899.18285406</v>
      </c>
      <c r="F37" s="384">
        <v>289838899.18285406</v>
      </c>
      <c r="G37" s="384"/>
      <c r="H37" s="385"/>
      <c r="I37" s="388"/>
      <c r="J37" s="384">
        <v>32440333.333333332</v>
      </c>
      <c r="K37" s="384"/>
      <c r="L37" s="385"/>
      <c r="M37" s="421"/>
      <c r="N37" s="711"/>
      <c r="O37" s="739"/>
      <c r="P37" s="739"/>
      <c r="Q37" s="739"/>
      <c r="R37" s="739"/>
      <c r="S37" s="711"/>
      <c r="T37" s="711"/>
      <c r="U37" s="759"/>
      <c r="V37" s="739"/>
      <c r="W37" s="739"/>
      <c r="X37" s="739"/>
      <c r="Y37" s="740"/>
    </row>
    <row r="38" spans="1:25" x14ac:dyDescent="0.25">
      <c r="A38" s="713"/>
      <c r="B38" s="887"/>
      <c r="C38" s="710"/>
      <c r="D38" s="377" t="s">
        <v>389</v>
      </c>
      <c r="E38" s="399">
        <v>0</v>
      </c>
      <c r="F38" s="434">
        <v>0</v>
      </c>
      <c r="G38" s="434"/>
      <c r="H38" s="427"/>
      <c r="I38" s="427"/>
      <c r="J38" s="434">
        <v>0</v>
      </c>
      <c r="K38" s="399"/>
      <c r="L38" s="455"/>
      <c r="M38" s="478"/>
      <c r="N38" s="711"/>
      <c r="O38" s="739"/>
      <c r="P38" s="739"/>
      <c r="Q38" s="739"/>
      <c r="R38" s="739"/>
      <c r="S38" s="711"/>
      <c r="T38" s="711"/>
      <c r="U38" s="759"/>
      <c r="V38" s="739"/>
      <c r="W38" s="739"/>
      <c r="X38" s="739"/>
      <c r="Y38" s="740"/>
    </row>
    <row r="39" spans="1:25" x14ac:dyDescent="0.25">
      <c r="A39" s="713"/>
      <c r="B39" s="887"/>
      <c r="C39" s="710"/>
      <c r="D39" s="372" t="s">
        <v>390</v>
      </c>
      <c r="E39" s="483">
        <v>37153653.149066672</v>
      </c>
      <c r="F39" s="401">
        <v>48948286.976179399</v>
      </c>
      <c r="G39" s="483"/>
      <c r="H39" s="385"/>
      <c r="I39" s="483"/>
      <c r="J39" s="483">
        <v>18323174.265236236</v>
      </c>
      <c r="K39" s="483"/>
      <c r="L39" s="385"/>
      <c r="M39" s="483"/>
      <c r="N39" s="711"/>
      <c r="O39" s="739"/>
      <c r="P39" s="739"/>
      <c r="Q39" s="739"/>
      <c r="R39" s="739"/>
      <c r="S39" s="711"/>
      <c r="T39" s="711"/>
      <c r="U39" s="759"/>
      <c r="V39" s="739"/>
      <c r="W39" s="739"/>
      <c r="X39" s="739"/>
      <c r="Y39" s="740"/>
    </row>
    <row r="40" spans="1:25" x14ac:dyDescent="0.25">
      <c r="A40" s="713"/>
      <c r="B40" s="887"/>
      <c r="C40" s="709" t="s">
        <v>427</v>
      </c>
      <c r="D40" s="377" t="s">
        <v>381</v>
      </c>
      <c r="E40" s="399">
        <v>1</v>
      </c>
      <c r="F40" s="434">
        <v>1</v>
      </c>
      <c r="G40" s="434"/>
      <c r="H40" s="427"/>
      <c r="I40" s="427"/>
      <c r="J40" s="434">
        <v>1</v>
      </c>
      <c r="K40" s="399"/>
      <c r="L40" s="455"/>
      <c r="M40" s="478"/>
      <c r="N40" s="711" t="s">
        <v>424</v>
      </c>
      <c r="O40" s="711" t="s">
        <v>428</v>
      </c>
      <c r="P40" s="739" t="s">
        <v>429</v>
      </c>
      <c r="Q40" s="739" t="s">
        <v>412</v>
      </c>
      <c r="R40" s="739" t="s">
        <v>406</v>
      </c>
      <c r="S40" s="711" t="s">
        <v>387</v>
      </c>
      <c r="T40" s="711" t="s">
        <v>387</v>
      </c>
      <c r="U40" s="759"/>
      <c r="V40" s="739" t="s">
        <v>387</v>
      </c>
      <c r="W40" s="739" t="s">
        <v>387</v>
      </c>
      <c r="X40" s="739" t="s">
        <v>387</v>
      </c>
      <c r="Y40" s="740">
        <v>380453</v>
      </c>
    </row>
    <row r="41" spans="1:25" x14ac:dyDescent="0.25">
      <c r="A41" s="713"/>
      <c r="B41" s="887"/>
      <c r="C41" s="710"/>
      <c r="D41" s="372" t="s">
        <v>388</v>
      </c>
      <c r="E41" s="384">
        <v>240907236.85407501</v>
      </c>
      <c r="F41" s="384">
        <v>240907236.85407501</v>
      </c>
      <c r="G41" s="384"/>
      <c r="H41" s="385"/>
      <c r="I41" s="388"/>
      <c r="J41" s="384">
        <v>32440333.333333332</v>
      </c>
      <c r="K41" s="384"/>
      <c r="L41" s="385"/>
      <c r="M41" s="421"/>
      <c r="N41" s="711"/>
      <c r="O41" s="711"/>
      <c r="P41" s="739"/>
      <c r="Q41" s="739"/>
      <c r="R41" s="739"/>
      <c r="S41" s="711"/>
      <c r="T41" s="711"/>
      <c r="U41" s="759"/>
      <c r="V41" s="739"/>
      <c r="W41" s="739"/>
      <c r="X41" s="739"/>
      <c r="Y41" s="740"/>
    </row>
    <row r="42" spans="1:25" x14ac:dyDescent="0.25">
      <c r="A42" s="713"/>
      <c r="B42" s="887"/>
      <c r="C42" s="710"/>
      <c r="D42" s="377" t="s">
        <v>389</v>
      </c>
      <c r="E42" s="399">
        <v>0</v>
      </c>
      <c r="F42" s="434">
        <v>0</v>
      </c>
      <c r="G42" s="434"/>
      <c r="H42" s="427"/>
      <c r="I42" s="427"/>
      <c r="J42" s="434">
        <v>0</v>
      </c>
      <c r="K42" s="399"/>
      <c r="L42" s="455"/>
      <c r="M42" s="478"/>
      <c r="N42" s="711"/>
      <c r="O42" s="711"/>
      <c r="P42" s="739"/>
      <c r="Q42" s="739"/>
      <c r="R42" s="739"/>
      <c r="S42" s="711"/>
      <c r="T42" s="711"/>
      <c r="U42" s="759"/>
      <c r="V42" s="739"/>
      <c r="W42" s="739"/>
      <c r="X42" s="739"/>
      <c r="Y42" s="740"/>
    </row>
    <row r="43" spans="1:25" x14ac:dyDescent="0.25">
      <c r="A43" s="713"/>
      <c r="B43" s="887"/>
      <c r="C43" s="710"/>
      <c r="D43" s="372" t="s">
        <v>390</v>
      </c>
      <c r="E43" s="483">
        <v>39695894.424266666</v>
      </c>
      <c r="F43" s="401">
        <v>48948286.976179399</v>
      </c>
      <c r="G43" s="483"/>
      <c r="H43" s="385"/>
      <c r="I43" s="483"/>
      <c r="J43" s="483">
        <v>18323174.265236236</v>
      </c>
      <c r="K43" s="483"/>
      <c r="L43" s="385"/>
      <c r="M43" s="483"/>
      <c r="N43" s="711"/>
      <c r="O43" s="711"/>
      <c r="P43" s="739"/>
      <c r="Q43" s="739"/>
      <c r="R43" s="739"/>
      <c r="S43" s="711"/>
      <c r="T43" s="711"/>
      <c r="U43" s="759"/>
      <c r="V43" s="739"/>
      <c r="W43" s="739"/>
      <c r="X43" s="739"/>
      <c r="Y43" s="740"/>
    </row>
    <row r="44" spans="1:25" x14ac:dyDescent="0.25">
      <c r="A44" s="713"/>
      <c r="B44" s="887"/>
      <c r="C44" s="709" t="s">
        <v>430</v>
      </c>
      <c r="D44" s="377" t="s">
        <v>381</v>
      </c>
      <c r="E44" s="399">
        <v>1</v>
      </c>
      <c r="F44" s="434">
        <v>1</v>
      </c>
      <c r="G44" s="434"/>
      <c r="H44" s="427"/>
      <c r="I44" s="427"/>
      <c r="J44" s="434">
        <v>1</v>
      </c>
      <c r="K44" s="399"/>
      <c r="L44" s="455"/>
      <c r="M44" s="478"/>
      <c r="N44" s="711" t="s">
        <v>431</v>
      </c>
      <c r="O44" s="739" t="s">
        <v>432</v>
      </c>
      <c r="P44" s="739" t="s">
        <v>433</v>
      </c>
      <c r="Q44" s="739" t="s">
        <v>412</v>
      </c>
      <c r="R44" s="739" t="s">
        <v>406</v>
      </c>
      <c r="S44" s="711" t="s">
        <v>387</v>
      </c>
      <c r="T44" s="711" t="s">
        <v>387</v>
      </c>
      <c r="U44" s="759"/>
      <c r="V44" s="739" t="s">
        <v>387</v>
      </c>
      <c r="W44" s="739" t="s">
        <v>387</v>
      </c>
      <c r="X44" s="739" t="s">
        <v>387</v>
      </c>
      <c r="Y44" s="740">
        <v>151820</v>
      </c>
    </row>
    <row r="45" spans="1:25" x14ac:dyDescent="0.25">
      <c r="A45" s="713"/>
      <c r="B45" s="887"/>
      <c r="C45" s="710"/>
      <c r="D45" s="372" t="s">
        <v>388</v>
      </c>
      <c r="E45" s="384">
        <v>282194459.11816251</v>
      </c>
      <c r="F45" s="384">
        <v>282194459.11816251</v>
      </c>
      <c r="G45" s="384"/>
      <c r="H45" s="385"/>
      <c r="I45" s="388"/>
      <c r="J45" s="384">
        <v>32440333.333333332</v>
      </c>
      <c r="K45" s="384"/>
      <c r="L45" s="385"/>
      <c r="M45" s="421"/>
      <c r="N45" s="711"/>
      <c r="O45" s="739"/>
      <c r="P45" s="739"/>
      <c r="Q45" s="739"/>
      <c r="R45" s="739"/>
      <c r="S45" s="711"/>
      <c r="T45" s="711"/>
      <c r="U45" s="759"/>
      <c r="V45" s="739"/>
      <c r="W45" s="739"/>
      <c r="X45" s="739"/>
      <c r="Y45" s="740"/>
    </row>
    <row r="46" spans="1:25" x14ac:dyDescent="0.25">
      <c r="A46" s="713"/>
      <c r="B46" s="887"/>
      <c r="C46" s="710"/>
      <c r="D46" s="377" t="s">
        <v>389</v>
      </c>
      <c r="E46" s="399">
        <v>0</v>
      </c>
      <c r="F46" s="434">
        <v>0</v>
      </c>
      <c r="G46" s="434"/>
      <c r="H46" s="427"/>
      <c r="I46" s="427"/>
      <c r="J46" s="434">
        <v>0</v>
      </c>
      <c r="K46" s="399"/>
      <c r="L46" s="455"/>
      <c r="M46" s="478"/>
      <c r="N46" s="711"/>
      <c r="O46" s="739"/>
      <c r="P46" s="739"/>
      <c r="Q46" s="739"/>
      <c r="R46" s="739"/>
      <c r="S46" s="711"/>
      <c r="T46" s="711"/>
      <c r="U46" s="759"/>
      <c r="V46" s="739"/>
      <c r="W46" s="739"/>
      <c r="X46" s="739"/>
      <c r="Y46" s="740"/>
    </row>
    <row r="47" spans="1:25" x14ac:dyDescent="0.25">
      <c r="A47" s="713"/>
      <c r="B47" s="887"/>
      <c r="C47" s="710"/>
      <c r="D47" s="372" t="s">
        <v>390</v>
      </c>
      <c r="E47" s="483">
        <v>43463478.374666668</v>
      </c>
      <c r="F47" s="401">
        <v>48948286.976179399</v>
      </c>
      <c r="G47" s="483"/>
      <c r="H47" s="385"/>
      <c r="I47" s="483"/>
      <c r="J47" s="483">
        <v>18323174.265236236</v>
      </c>
      <c r="K47" s="483"/>
      <c r="L47" s="385"/>
      <c r="M47" s="483"/>
      <c r="N47" s="711"/>
      <c r="O47" s="739"/>
      <c r="P47" s="739"/>
      <c r="Q47" s="739"/>
      <c r="R47" s="739"/>
      <c r="S47" s="711"/>
      <c r="T47" s="711"/>
      <c r="U47" s="759"/>
      <c r="V47" s="739"/>
      <c r="W47" s="739"/>
      <c r="X47" s="739"/>
      <c r="Y47" s="740"/>
    </row>
    <row r="48" spans="1:25" ht="36" x14ac:dyDescent="0.25">
      <c r="A48" s="713"/>
      <c r="B48" s="887"/>
      <c r="C48" s="738" t="s">
        <v>434</v>
      </c>
      <c r="D48" s="377" t="s">
        <v>381</v>
      </c>
      <c r="E48" s="399">
        <v>1</v>
      </c>
      <c r="F48" s="434">
        <v>1</v>
      </c>
      <c r="G48" s="434"/>
      <c r="H48" s="427"/>
      <c r="I48" s="427"/>
      <c r="J48" s="434">
        <v>1</v>
      </c>
      <c r="K48" s="399"/>
      <c r="L48" s="455"/>
      <c r="M48" s="478"/>
      <c r="N48" s="412" t="s">
        <v>435</v>
      </c>
      <c r="O48" s="413" t="s">
        <v>436</v>
      </c>
      <c r="P48" s="413" t="s">
        <v>437</v>
      </c>
      <c r="Q48" s="739" t="s">
        <v>412</v>
      </c>
      <c r="R48" s="739" t="s">
        <v>406</v>
      </c>
      <c r="S48" s="711" t="s">
        <v>387</v>
      </c>
      <c r="T48" s="711" t="s">
        <v>387</v>
      </c>
      <c r="U48" s="759"/>
      <c r="V48" s="739" t="s">
        <v>387</v>
      </c>
      <c r="W48" s="739" t="s">
        <v>387</v>
      </c>
      <c r="X48" s="739" t="s">
        <v>387</v>
      </c>
      <c r="Y48" s="740">
        <v>5529</v>
      </c>
    </row>
    <row r="49" spans="1:25" x14ac:dyDescent="0.25">
      <c r="A49" s="713"/>
      <c r="B49" s="887"/>
      <c r="C49" s="738"/>
      <c r="D49" s="372" t="s">
        <v>388</v>
      </c>
      <c r="E49" s="384">
        <v>459117959.64856339</v>
      </c>
      <c r="F49" s="384">
        <v>459117959.64856339</v>
      </c>
      <c r="G49" s="384"/>
      <c r="H49" s="385"/>
      <c r="I49" s="388"/>
      <c r="J49" s="384">
        <v>32440333.333333332</v>
      </c>
      <c r="K49" s="384"/>
      <c r="L49" s="385"/>
      <c r="M49" s="421"/>
      <c r="N49" s="711" t="s">
        <v>431</v>
      </c>
      <c r="O49" s="739" t="s">
        <v>438</v>
      </c>
      <c r="P49" s="739" t="s">
        <v>439</v>
      </c>
      <c r="Q49" s="739"/>
      <c r="R49" s="739"/>
      <c r="S49" s="711"/>
      <c r="T49" s="711"/>
      <c r="U49" s="759"/>
      <c r="V49" s="739"/>
      <c r="W49" s="739"/>
      <c r="X49" s="739"/>
      <c r="Y49" s="740"/>
    </row>
    <row r="50" spans="1:25" x14ac:dyDescent="0.25">
      <c r="A50" s="713"/>
      <c r="B50" s="887"/>
      <c r="C50" s="738"/>
      <c r="D50" s="377" t="s">
        <v>389</v>
      </c>
      <c r="E50" s="399">
        <v>0</v>
      </c>
      <c r="F50" s="434">
        <v>0</v>
      </c>
      <c r="G50" s="434"/>
      <c r="H50" s="427"/>
      <c r="I50" s="427"/>
      <c r="J50" s="434">
        <v>0</v>
      </c>
      <c r="K50" s="399"/>
      <c r="L50" s="455"/>
      <c r="M50" s="399"/>
      <c r="N50" s="711"/>
      <c r="O50" s="739"/>
      <c r="P50" s="739"/>
      <c r="Q50" s="739"/>
      <c r="R50" s="739"/>
      <c r="S50" s="711"/>
      <c r="T50" s="711"/>
      <c r="U50" s="759"/>
      <c r="V50" s="739"/>
      <c r="W50" s="739"/>
      <c r="X50" s="739"/>
      <c r="Y50" s="740"/>
    </row>
    <row r="51" spans="1:25" x14ac:dyDescent="0.25">
      <c r="A51" s="713"/>
      <c r="B51" s="887"/>
      <c r="C51" s="738"/>
      <c r="D51" s="372" t="s">
        <v>390</v>
      </c>
      <c r="E51" s="483">
        <v>50394989.24226667</v>
      </c>
      <c r="F51" s="401">
        <v>48948286.976179399</v>
      </c>
      <c r="G51" s="483"/>
      <c r="H51" s="385"/>
      <c r="I51" s="483"/>
      <c r="J51" s="483">
        <v>18323174.265236236</v>
      </c>
      <c r="K51" s="483"/>
      <c r="L51" s="385"/>
      <c r="M51" s="395"/>
      <c r="N51" s="711"/>
      <c r="O51" s="739"/>
      <c r="P51" s="739"/>
      <c r="Q51" s="739"/>
      <c r="R51" s="739"/>
      <c r="S51" s="711"/>
      <c r="T51" s="711"/>
      <c r="U51" s="759"/>
      <c r="V51" s="739"/>
      <c r="W51" s="739"/>
      <c r="X51" s="739"/>
      <c r="Y51" s="740"/>
    </row>
    <row r="52" spans="1:25" x14ac:dyDescent="0.25">
      <c r="A52" s="713"/>
      <c r="B52" s="887"/>
      <c r="C52" s="709" t="s">
        <v>440</v>
      </c>
      <c r="D52" s="377" t="s">
        <v>381</v>
      </c>
      <c r="E52" s="399">
        <v>1</v>
      </c>
      <c r="F52" s="434">
        <v>1</v>
      </c>
      <c r="G52" s="434"/>
      <c r="H52" s="427"/>
      <c r="I52" s="427"/>
      <c r="J52" s="434">
        <v>1</v>
      </c>
      <c r="K52" s="399"/>
      <c r="L52" s="455"/>
      <c r="M52" s="478"/>
      <c r="N52" s="711" t="s">
        <v>431</v>
      </c>
      <c r="O52" s="739" t="s">
        <v>441</v>
      </c>
      <c r="P52" s="739" t="s">
        <v>442</v>
      </c>
      <c r="Q52" s="739" t="s">
        <v>412</v>
      </c>
      <c r="R52" s="739" t="s">
        <v>406</v>
      </c>
      <c r="S52" s="711" t="s">
        <v>387</v>
      </c>
      <c r="T52" s="711" t="s">
        <v>387</v>
      </c>
      <c r="U52" s="759"/>
      <c r="V52" s="739" t="s">
        <v>387</v>
      </c>
      <c r="W52" s="739" t="s">
        <v>387</v>
      </c>
      <c r="X52" s="739" t="s">
        <v>387</v>
      </c>
      <c r="Y52" s="740">
        <v>1450292</v>
      </c>
    </row>
    <row r="53" spans="1:25" x14ac:dyDescent="0.25">
      <c r="A53" s="713"/>
      <c r="B53" s="887"/>
      <c r="C53" s="710"/>
      <c r="D53" s="372" t="s">
        <v>388</v>
      </c>
      <c r="E53" s="384">
        <v>555890491.92186773</v>
      </c>
      <c r="F53" s="384">
        <v>555890491.92186773</v>
      </c>
      <c r="G53" s="384"/>
      <c r="H53" s="385"/>
      <c r="I53" s="388"/>
      <c r="J53" s="384">
        <v>32440333.333333332</v>
      </c>
      <c r="K53" s="384"/>
      <c r="L53" s="385"/>
      <c r="M53" s="421"/>
      <c r="N53" s="711"/>
      <c r="O53" s="739"/>
      <c r="P53" s="739"/>
      <c r="Q53" s="739"/>
      <c r="R53" s="739"/>
      <c r="S53" s="711"/>
      <c r="T53" s="711"/>
      <c r="U53" s="759"/>
      <c r="V53" s="739"/>
      <c r="W53" s="739"/>
      <c r="X53" s="739"/>
      <c r="Y53" s="740"/>
    </row>
    <row r="54" spans="1:25" x14ac:dyDescent="0.25">
      <c r="A54" s="713"/>
      <c r="B54" s="887"/>
      <c r="C54" s="710"/>
      <c r="D54" s="377" t="s">
        <v>389</v>
      </c>
      <c r="E54" s="399">
        <v>0</v>
      </c>
      <c r="F54" s="434">
        <v>0</v>
      </c>
      <c r="G54" s="434"/>
      <c r="H54" s="427"/>
      <c r="I54" s="427"/>
      <c r="J54" s="434">
        <v>0</v>
      </c>
      <c r="K54" s="399"/>
      <c r="L54" s="455"/>
      <c r="M54" s="478"/>
      <c r="N54" s="711"/>
      <c r="O54" s="739"/>
      <c r="P54" s="739"/>
      <c r="Q54" s="739"/>
      <c r="R54" s="739"/>
      <c r="S54" s="711"/>
      <c r="T54" s="711"/>
      <c r="U54" s="759"/>
      <c r="V54" s="739"/>
      <c r="W54" s="739"/>
      <c r="X54" s="739"/>
      <c r="Y54" s="740"/>
    </row>
    <row r="55" spans="1:25" x14ac:dyDescent="0.25">
      <c r="A55" s="713"/>
      <c r="B55" s="887"/>
      <c r="C55" s="710"/>
      <c r="D55" s="372" t="s">
        <v>390</v>
      </c>
      <c r="E55" s="483">
        <v>46665851.505866662</v>
      </c>
      <c r="F55" s="401">
        <v>48948286.976179399</v>
      </c>
      <c r="G55" s="483"/>
      <c r="H55" s="385"/>
      <c r="I55" s="483"/>
      <c r="J55" s="483">
        <v>18323174.265236236</v>
      </c>
      <c r="K55" s="483"/>
      <c r="L55" s="385"/>
      <c r="M55" s="478"/>
      <c r="N55" s="711"/>
      <c r="O55" s="739"/>
      <c r="P55" s="739"/>
      <c r="Q55" s="739"/>
      <c r="R55" s="739"/>
      <c r="S55" s="711"/>
      <c r="T55" s="711"/>
      <c r="U55" s="759"/>
      <c r="V55" s="739"/>
      <c r="W55" s="739"/>
      <c r="X55" s="739"/>
      <c r="Y55" s="740"/>
    </row>
    <row r="56" spans="1:25" x14ac:dyDescent="0.25">
      <c r="A56" s="713"/>
      <c r="B56" s="887"/>
      <c r="C56" s="709" t="s">
        <v>443</v>
      </c>
      <c r="D56" s="377" t="s">
        <v>381</v>
      </c>
      <c r="E56" s="399">
        <v>1</v>
      </c>
      <c r="F56" s="434">
        <v>1</v>
      </c>
      <c r="G56" s="434"/>
      <c r="H56" s="427"/>
      <c r="I56" s="427"/>
      <c r="J56" s="434">
        <v>1</v>
      </c>
      <c r="K56" s="399"/>
      <c r="L56" s="455"/>
      <c r="M56" s="478"/>
      <c r="N56" s="711" t="s">
        <v>444</v>
      </c>
      <c r="O56" s="739" t="s">
        <v>444</v>
      </c>
      <c r="P56" s="739" t="s">
        <v>445</v>
      </c>
      <c r="Q56" s="739" t="s">
        <v>412</v>
      </c>
      <c r="R56" s="739" t="s">
        <v>406</v>
      </c>
      <c r="S56" s="711" t="s">
        <v>387</v>
      </c>
      <c r="T56" s="711" t="s">
        <v>387</v>
      </c>
      <c r="U56" s="759"/>
      <c r="V56" s="739" t="s">
        <v>387</v>
      </c>
      <c r="W56" s="739" t="s">
        <v>387</v>
      </c>
      <c r="X56" s="739" t="s">
        <v>387</v>
      </c>
      <c r="Y56" s="740">
        <v>323865</v>
      </c>
    </row>
    <row r="57" spans="1:25" x14ac:dyDescent="0.25">
      <c r="A57" s="713"/>
      <c r="B57" s="887"/>
      <c r="C57" s="710"/>
      <c r="D57" s="372" t="s">
        <v>388</v>
      </c>
      <c r="E57" s="384">
        <v>337835838.50846219</v>
      </c>
      <c r="F57" s="384">
        <v>337835838.50846219</v>
      </c>
      <c r="G57" s="384"/>
      <c r="H57" s="385"/>
      <c r="I57" s="388"/>
      <c r="J57" s="384">
        <v>32440333.333333332</v>
      </c>
      <c r="K57" s="384"/>
      <c r="L57" s="385"/>
      <c r="M57" s="421"/>
      <c r="N57" s="711"/>
      <c r="O57" s="739"/>
      <c r="P57" s="739"/>
      <c r="Q57" s="739"/>
      <c r="R57" s="739"/>
      <c r="S57" s="711"/>
      <c r="T57" s="711"/>
      <c r="U57" s="759"/>
      <c r="V57" s="739"/>
      <c r="W57" s="739"/>
      <c r="X57" s="739"/>
      <c r="Y57" s="740"/>
    </row>
    <row r="58" spans="1:25" x14ac:dyDescent="0.25">
      <c r="A58" s="713"/>
      <c r="B58" s="887"/>
      <c r="C58" s="710"/>
      <c r="D58" s="377" t="s">
        <v>389</v>
      </c>
      <c r="E58" s="399">
        <v>0</v>
      </c>
      <c r="F58" s="434">
        <v>0</v>
      </c>
      <c r="G58" s="434"/>
      <c r="H58" s="427"/>
      <c r="I58" s="427"/>
      <c r="J58" s="434">
        <v>0</v>
      </c>
      <c r="K58" s="399"/>
      <c r="L58" s="455"/>
      <c r="M58" s="399"/>
      <c r="N58" s="711"/>
      <c r="O58" s="739"/>
      <c r="P58" s="739"/>
      <c r="Q58" s="739"/>
      <c r="R58" s="739"/>
      <c r="S58" s="711"/>
      <c r="T58" s="711"/>
      <c r="U58" s="759"/>
      <c r="V58" s="739"/>
      <c r="W58" s="739"/>
      <c r="X58" s="739"/>
      <c r="Y58" s="740"/>
    </row>
    <row r="59" spans="1:25" x14ac:dyDescent="0.25">
      <c r="A59" s="713"/>
      <c r="B59" s="887"/>
      <c r="C59" s="710"/>
      <c r="D59" s="372" t="s">
        <v>390</v>
      </c>
      <c r="E59" s="483">
        <v>41890448.469466671</v>
      </c>
      <c r="F59" s="401">
        <v>48948286.976179399</v>
      </c>
      <c r="G59" s="483"/>
      <c r="H59" s="385"/>
      <c r="I59" s="483"/>
      <c r="J59" s="483">
        <v>18323174.265236236</v>
      </c>
      <c r="K59" s="483"/>
      <c r="L59" s="385"/>
      <c r="M59" s="478"/>
      <c r="N59" s="711"/>
      <c r="O59" s="739"/>
      <c r="P59" s="739"/>
      <c r="Q59" s="739"/>
      <c r="R59" s="739"/>
      <c r="S59" s="711"/>
      <c r="T59" s="711"/>
      <c r="U59" s="759"/>
      <c r="V59" s="739"/>
      <c r="W59" s="739"/>
      <c r="X59" s="739"/>
      <c r="Y59" s="740"/>
    </row>
    <row r="60" spans="1:25" ht="60" x14ac:dyDescent="0.25">
      <c r="A60" s="713"/>
      <c r="B60" s="887"/>
      <c r="C60" s="709" t="s">
        <v>446</v>
      </c>
      <c r="D60" s="377" t="s">
        <v>381</v>
      </c>
      <c r="E60" s="399">
        <v>1</v>
      </c>
      <c r="F60" s="434">
        <v>1</v>
      </c>
      <c r="G60" s="434"/>
      <c r="H60" s="427"/>
      <c r="I60" s="427"/>
      <c r="J60" s="434">
        <v>1</v>
      </c>
      <c r="K60" s="399"/>
      <c r="L60" s="455"/>
      <c r="M60" s="478"/>
      <c r="N60" s="412" t="s">
        <v>431</v>
      </c>
      <c r="O60" s="413" t="s">
        <v>447</v>
      </c>
      <c r="P60" s="413" t="s">
        <v>448</v>
      </c>
      <c r="Q60" s="739" t="s">
        <v>412</v>
      </c>
      <c r="R60" s="739" t="s">
        <v>406</v>
      </c>
      <c r="S60" s="711" t="s">
        <v>387</v>
      </c>
      <c r="T60" s="711" t="s">
        <v>387</v>
      </c>
      <c r="U60" s="759"/>
      <c r="V60" s="739" t="s">
        <v>387</v>
      </c>
      <c r="W60" s="739" t="s">
        <v>387</v>
      </c>
      <c r="X60" s="739" t="s">
        <v>387</v>
      </c>
      <c r="Y60" s="740">
        <v>878496</v>
      </c>
    </row>
    <row r="61" spans="1:25" x14ac:dyDescent="0.25">
      <c r="A61" s="713"/>
      <c r="B61" s="887"/>
      <c r="C61" s="710"/>
      <c r="D61" s="372" t="s">
        <v>388</v>
      </c>
      <c r="E61" s="384">
        <v>732803405.79402661</v>
      </c>
      <c r="F61" s="384">
        <v>732803405.79402661</v>
      </c>
      <c r="G61" s="384"/>
      <c r="H61" s="385"/>
      <c r="I61" s="388"/>
      <c r="J61" s="384">
        <v>32440333.333333332</v>
      </c>
      <c r="K61" s="384"/>
      <c r="L61" s="385"/>
      <c r="M61" s="421"/>
      <c r="N61" s="711" t="s">
        <v>444</v>
      </c>
      <c r="O61" s="739" t="s">
        <v>449</v>
      </c>
      <c r="P61" s="739" t="s">
        <v>450</v>
      </c>
      <c r="Q61" s="739"/>
      <c r="R61" s="739"/>
      <c r="S61" s="711"/>
      <c r="T61" s="711"/>
      <c r="U61" s="759"/>
      <c r="V61" s="739"/>
      <c r="W61" s="739"/>
      <c r="X61" s="739"/>
      <c r="Y61" s="740"/>
    </row>
    <row r="62" spans="1:25" x14ac:dyDescent="0.25">
      <c r="A62" s="713"/>
      <c r="B62" s="887"/>
      <c r="C62" s="710"/>
      <c r="D62" s="377" t="s">
        <v>389</v>
      </c>
      <c r="E62" s="399">
        <v>0</v>
      </c>
      <c r="F62" s="434">
        <v>0</v>
      </c>
      <c r="G62" s="434"/>
      <c r="H62" s="427"/>
      <c r="I62" s="427"/>
      <c r="J62" s="434">
        <v>0</v>
      </c>
      <c r="K62" s="399"/>
      <c r="L62" s="455"/>
      <c r="M62" s="478"/>
      <c r="N62" s="711"/>
      <c r="O62" s="739"/>
      <c r="P62" s="739"/>
      <c r="Q62" s="739"/>
      <c r="R62" s="739"/>
      <c r="S62" s="711"/>
      <c r="T62" s="711"/>
      <c r="U62" s="759"/>
      <c r="V62" s="739"/>
      <c r="W62" s="739"/>
      <c r="X62" s="739"/>
      <c r="Y62" s="740"/>
    </row>
    <row r="63" spans="1:25" x14ac:dyDescent="0.25">
      <c r="A63" s="713"/>
      <c r="B63" s="887"/>
      <c r="C63" s="710"/>
      <c r="D63" s="372" t="s">
        <v>390</v>
      </c>
      <c r="E63" s="483">
        <v>59993977.020266667</v>
      </c>
      <c r="F63" s="401">
        <v>48948286.976179399</v>
      </c>
      <c r="G63" s="483"/>
      <c r="H63" s="385"/>
      <c r="I63" s="483"/>
      <c r="J63" s="483">
        <v>18323174.265236236</v>
      </c>
      <c r="K63" s="483"/>
      <c r="L63" s="385"/>
      <c r="M63" s="395"/>
      <c r="N63" s="711"/>
      <c r="O63" s="739"/>
      <c r="P63" s="739"/>
      <c r="Q63" s="739"/>
      <c r="R63" s="739"/>
      <c r="S63" s="711"/>
      <c r="T63" s="711"/>
      <c r="U63" s="759"/>
      <c r="V63" s="739"/>
      <c r="W63" s="739"/>
      <c r="X63" s="739"/>
      <c r="Y63" s="740"/>
    </row>
    <row r="64" spans="1:25" x14ac:dyDescent="0.25">
      <c r="A64" s="713"/>
      <c r="B64" s="887"/>
      <c r="C64" s="709" t="s">
        <v>451</v>
      </c>
      <c r="D64" s="377" t="s">
        <v>381</v>
      </c>
      <c r="E64" s="399">
        <v>1</v>
      </c>
      <c r="F64" s="434">
        <v>1</v>
      </c>
      <c r="G64" s="434"/>
      <c r="H64" s="427"/>
      <c r="I64" s="427"/>
      <c r="J64" s="434">
        <v>1</v>
      </c>
      <c r="K64" s="399"/>
      <c r="L64" s="455"/>
      <c r="M64" s="478"/>
      <c r="N64" s="711" t="s">
        <v>444</v>
      </c>
      <c r="O64" s="739" t="s">
        <v>452</v>
      </c>
      <c r="P64" s="739" t="s">
        <v>453</v>
      </c>
      <c r="Q64" s="739" t="s">
        <v>412</v>
      </c>
      <c r="R64" s="739" t="s">
        <v>406</v>
      </c>
      <c r="S64" s="711" t="s">
        <v>387</v>
      </c>
      <c r="T64" s="711" t="s">
        <v>387</v>
      </c>
      <c r="U64" s="759"/>
      <c r="V64" s="739" t="s">
        <v>387</v>
      </c>
      <c r="W64" s="739" t="s">
        <v>387</v>
      </c>
      <c r="X64" s="739" t="s">
        <v>387</v>
      </c>
      <c r="Y64" s="740">
        <v>61024</v>
      </c>
    </row>
    <row r="65" spans="1:25" x14ac:dyDescent="0.25">
      <c r="A65" s="713"/>
      <c r="B65" s="887"/>
      <c r="C65" s="710"/>
      <c r="D65" s="372" t="s">
        <v>388</v>
      </c>
      <c r="E65" s="384">
        <v>335353830.49158216</v>
      </c>
      <c r="F65" s="384">
        <v>335353830.49158216</v>
      </c>
      <c r="G65" s="384"/>
      <c r="H65" s="385"/>
      <c r="I65" s="388"/>
      <c r="J65" s="384">
        <v>32440333.333333332</v>
      </c>
      <c r="K65" s="384"/>
      <c r="L65" s="385"/>
      <c r="M65" s="421"/>
      <c r="N65" s="711"/>
      <c r="O65" s="739"/>
      <c r="P65" s="739"/>
      <c r="Q65" s="739"/>
      <c r="R65" s="739"/>
      <c r="S65" s="711"/>
      <c r="T65" s="711"/>
      <c r="U65" s="759"/>
      <c r="V65" s="739"/>
      <c r="W65" s="739"/>
      <c r="X65" s="739"/>
      <c r="Y65" s="740"/>
    </row>
    <row r="66" spans="1:25" x14ac:dyDescent="0.25">
      <c r="A66" s="713"/>
      <c r="B66" s="887"/>
      <c r="C66" s="710"/>
      <c r="D66" s="377" t="s">
        <v>389</v>
      </c>
      <c r="E66" s="399">
        <v>0</v>
      </c>
      <c r="F66" s="434">
        <v>0</v>
      </c>
      <c r="G66" s="434"/>
      <c r="H66" s="427"/>
      <c r="I66" s="427"/>
      <c r="J66" s="434">
        <v>0</v>
      </c>
      <c r="K66" s="399"/>
      <c r="L66" s="455"/>
      <c r="M66" s="478"/>
      <c r="N66" s="711"/>
      <c r="O66" s="739"/>
      <c r="P66" s="739"/>
      <c r="Q66" s="739"/>
      <c r="R66" s="739"/>
      <c r="S66" s="711"/>
      <c r="T66" s="711"/>
      <c r="U66" s="759"/>
      <c r="V66" s="739"/>
      <c r="W66" s="739"/>
      <c r="X66" s="739"/>
      <c r="Y66" s="740"/>
    </row>
    <row r="67" spans="1:25" x14ac:dyDescent="0.25">
      <c r="A67" s="713"/>
      <c r="B67" s="887"/>
      <c r="C67" s="710"/>
      <c r="D67" s="372" t="s">
        <v>390</v>
      </c>
      <c r="E67" s="483">
        <v>68769846.339866668</v>
      </c>
      <c r="F67" s="401">
        <v>48948286.976179399</v>
      </c>
      <c r="G67" s="483"/>
      <c r="H67" s="385"/>
      <c r="I67" s="483"/>
      <c r="J67" s="483">
        <v>18323174.265236236</v>
      </c>
      <c r="K67" s="483"/>
      <c r="L67" s="385"/>
      <c r="M67" s="478"/>
      <c r="N67" s="711"/>
      <c r="O67" s="739"/>
      <c r="P67" s="739"/>
      <c r="Q67" s="739"/>
      <c r="R67" s="739"/>
      <c r="S67" s="711"/>
      <c r="T67" s="711"/>
      <c r="U67" s="759"/>
      <c r="V67" s="739"/>
      <c r="W67" s="739"/>
      <c r="X67" s="739"/>
      <c r="Y67" s="740"/>
    </row>
    <row r="68" spans="1:25" x14ac:dyDescent="0.25">
      <c r="A68" s="713"/>
      <c r="B68" s="887"/>
      <c r="C68" s="709" t="s">
        <v>454</v>
      </c>
      <c r="D68" s="377" t="s">
        <v>381</v>
      </c>
      <c r="E68" s="399">
        <v>1</v>
      </c>
      <c r="F68" s="434">
        <v>1</v>
      </c>
      <c r="G68" s="434"/>
      <c r="H68" s="427"/>
      <c r="I68" s="427"/>
      <c r="J68" s="434">
        <v>1</v>
      </c>
      <c r="K68" s="399"/>
      <c r="L68" s="455"/>
      <c r="M68" s="478"/>
      <c r="N68" s="711" t="s">
        <v>420</v>
      </c>
      <c r="O68" s="711" t="s">
        <v>455</v>
      </c>
      <c r="P68" s="739" t="s">
        <v>456</v>
      </c>
      <c r="Q68" s="739" t="s">
        <v>412</v>
      </c>
      <c r="R68" s="739" t="s">
        <v>406</v>
      </c>
      <c r="S68" s="711" t="s">
        <v>387</v>
      </c>
      <c r="T68" s="711" t="s">
        <v>387</v>
      </c>
      <c r="U68" s="759"/>
      <c r="V68" s="739" t="s">
        <v>387</v>
      </c>
      <c r="W68" s="739" t="s">
        <v>387</v>
      </c>
      <c r="X68" s="739" t="s">
        <v>457</v>
      </c>
      <c r="Y68" s="740">
        <v>84356</v>
      </c>
    </row>
    <row r="69" spans="1:25" x14ac:dyDescent="0.25">
      <c r="A69" s="713"/>
      <c r="B69" s="887"/>
      <c r="C69" s="710"/>
      <c r="D69" s="372" t="s">
        <v>388</v>
      </c>
      <c r="E69" s="384">
        <v>159477646.85691541</v>
      </c>
      <c r="F69" s="384">
        <v>159477646.85691541</v>
      </c>
      <c r="G69" s="384"/>
      <c r="H69" s="385"/>
      <c r="I69" s="388"/>
      <c r="J69" s="384">
        <v>32440333.333333332</v>
      </c>
      <c r="K69" s="384"/>
      <c r="L69" s="385"/>
      <c r="M69" s="421"/>
      <c r="N69" s="711"/>
      <c r="O69" s="711"/>
      <c r="P69" s="739"/>
      <c r="Q69" s="739"/>
      <c r="R69" s="739"/>
      <c r="S69" s="711"/>
      <c r="T69" s="711"/>
      <c r="U69" s="759"/>
      <c r="V69" s="739"/>
      <c r="W69" s="739"/>
      <c r="X69" s="739"/>
      <c r="Y69" s="740"/>
    </row>
    <row r="70" spans="1:25" x14ac:dyDescent="0.25">
      <c r="A70" s="713"/>
      <c r="B70" s="887"/>
      <c r="C70" s="710"/>
      <c r="D70" s="377" t="s">
        <v>389</v>
      </c>
      <c r="E70" s="399">
        <v>0</v>
      </c>
      <c r="F70" s="434">
        <v>0</v>
      </c>
      <c r="G70" s="434"/>
      <c r="H70" s="427"/>
      <c r="I70" s="427"/>
      <c r="J70" s="434">
        <v>0</v>
      </c>
      <c r="K70" s="399"/>
      <c r="L70" s="455"/>
      <c r="M70" s="478"/>
      <c r="N70" s="711"/>
      <c r="O70" s="711"/>
      <c r="P70" s="739"/>
      <c r="Q70" s="739"/>
      <c r="R70" s="739"/>
      <c r="S70" s="711"/>
      <c r="T70" s="711"/>
      <c r="U70" s="759"/>
      <c r="V70" s="739"/>
      <c r="W70" s="739"/>
      <c r="X70" s="739"/>
      <c r="Y70" s="740"/>
    </row>
    <row r="71" spans="1:25" x14ac:dyDescent="0.25">
      <c r="A71" s="713"/>
      <c r="B71" s="887"/>
      <c r="C71" s="710"/>
      <c r="D71" s="372" t="s">
        <v>390</v>
      </c>
      <c r="E71" s="483">
        <v>46399755.927866668</v>
      </c>
      <c r="F71" s="401">
        <v>48948286.976179399</v>
      </c>
      <c r="G71" s="483"/>
      <c r="H71" s="385"/>
      <c r="I71" s="483"/>
      <c r="J71" s="483">
        <v>18323174.265236236</v>
      </c>
      <c r="K71" s="483"/>
      <c r="L71" s="385"/>
      <c r="M71" s="478"/>
      <c r="N71" s="711"/>
      <c r="O71" s="711"/>
      <c r="P71" s="739"/>
      <c r="Q71" s="739"/>
      <c r="R71" s="739"/>
      <c r="S71" s="711"/>
      <c r="T71" s="711"/>
      <c r="U71" s="759"/>
      <c r="V71" s="739"/>
      <c r="W71" s="739"/>
      <c r="X71" s="739"/>
      <c r="Y71" s="740"/>
    </row>
    <row r="72" spans="1:25" x14ac:dyDescent="0.25">
      <c r="A72" s="713"/>
      <c r="B72" s="887"/>
      <c r="C72" s="709" t="s">
        <v>458</v>
      </c>
      <c r="D72" s="377" t="s">
        <v>381</v>
      </c>
      <c r="E72" s="399">
        <v>1</v>
      </c>
      <c r="F72" s="434">
        <v>1</v>
      </c>
      <c r="G72" s="434"/>
      <c r="H72" s="427"/>
      <c r="I72" s="427"/>
      <c r="J72" s="434">
        <v>1</v>
      </c>
      <c r="K72" s="399"/>
      <c r="L72" s="455"/>
      <c r="M72" s="478"/>
      <c r="N72" s="711" t="s">
        <v>459</v>
      </c>
      <c r="O72" s="739" t="s">
        <v>460</v>
      </c>
      <c r="P72" s="739" t="s">
        <v>461</v>
      </c>
      <c r="Q72" s="739" t="s">
        <v>412</v>
      </c>
      <c r="R72" s="739" t="s">
        <v>406</v>
      </c>
      <c r="S72" s="711" t="s">
        <v>387</v>
      </c>
      <c r="T72" s="711" t="s">
        <v>387</v>
      </c>
      <c r="U72" s="759"/>
      <c r="V72" s="739" t="s">
        <v>387</v>
      </c>
      <c r="W72" s="739" t="s">
        <v>387</v>
      </c>
      <c r="X72" s="739" t="s">
        <v>387</v>
      </c>
      <c r="Y72" s="740">
        <v>53861</v>
      </c>
    </row>
    <row r="73" spans="1:25" x14ac:dyDescent="0.25">
      <c r="A73" s="713"/>
      <c r="B73" s="887"/>
      <c r="C73" s="710"/>
      <c r="D73" s="372" t="s">
        <v>388</v>
      </c>
      <c r="E73" s="384">
        <v>310736117.33126193</v>
      </c>
      <c r="F73" s="384">
        <v>310736117.33126193</v>
      </c>
      <c r="G73" s="384"/>
      <c r="H73" s="385"/>
      <c r="I73" s="388"/>
      <c r="J73" s="384">
        <v>32440333.333333332</v>
      </c>
      <c r="K73" s="384"/>
      <c r="L73" s="385"/>
      <c r="M73" s="421"/>
      <c r="N73" s="711"/>
      <c r="O73" s="739"/>
      <c r="P73" s="739"/>
      <c r="Q73" s="739"/>
      <c r="R73" s="739"/>
      <c r="S73" s="711"/>
      <c r="T73" s="711"/>
      <c r="U73" s="759"/>
      <c r="V73" s="739"/>
      <c r="W73" s="739"/>
      <c r="X73" s="739"/>
      <c r="Y73" s="740"/>
    </row>
    <row r="74" spans="1:25" x14ac:dyDescent="0.25">
      <c r="A74" s="713"/>
      <c r="B74" s="887"/>
      <c r="C74" s="710"/>
      <c r="D74" s="377" t="s">
        <v>389</v>
      </c>
      <c r="E74" s="399">
        <v>0</v>
      </c>
      <c r="F74" s="434">
        <v>0</v>
      </c>
      <c r="G74" s="434"/>
      <c r="H74" s="427"/>
      <c r="I74" s="427"/>
      <c r="J74" s="434">
        <v>0</v>
      </c>
      <c r="K74" s="399"/>
      <c r="L74" s="455"/>
      <c r="M74" s="399"/>
      <c r="N74" s="711"/>
      <c r="O74" s="739"/>
      <c r="P74" s="739"/>
      <c r="Q74" s="739"/>
      <c r="R74" s="739"/>
      <c r="S74" s="711"/>
      <c r="T74" s="711"/>
      <c r="U74" s="759"/>
      <c r="V74" s="739"/>
      <c r="W74" s="739"/>
      <c r="X74" s="739"/>
      <c r="Y74" s="740"/>
    </row>
    <row r="75" spans="1:25" x14ac:dyDescent="0.25">
      <c r="A75" s="713"/>
      <c r="B75" s="887"/>
      <c r="C75" s="710"/>
      <c r="D75" s="372" t="s">
        <v>390</v>
      </c>
      <c r="E75" s="483">
        <v>43117621.259066671</v>
      </c>
      <c r="F75" s="401">
        <v>48948286.976179399</v>
      </c>
      <c r="G75" s="483"/>
      <c r="H75" s="385"/>
      <c r="I75" s="483"/>
      <c r="J75" s="483">
        <v>18323174.265236236</v>
      </c>
      <c r="K75" s="483"/>
      <c r="L75" s="385"/>
      <c r="M75" s="478"/>
      <c r="N75" s="711"/>
      <c r="O75" s="739"/>
      <c r="P75" s="739"/>
      <c r="Q75" s="739"/>
      <c r="R75" s="739"/>
      <c r="S75" s="711"/>
      <c r="T75" s="711"/>
      <c r="U75" s="759"/>
      <c r="V75" s="739"/>
      <c r="W75" s="739"/>
      <c r="X75" s="739"/>
      <c r="Y75" s="740"/>
    </row>
    <row r="76" spans="1:25" x14ac:dyDescent="0.25">
      <c r="A76" s="713"/>
      <c r="B76" s="887"/>
      <c r="C76" s="709" t="s">
        <v>462</v>
      </c>
      <c r="D76" s="377" t="s">
        <v>381</v>
      </c>
      <c r="E76" s="399">
        <v>1</v>
      </c>
      <c r="F76" s="434">
        <v>1</v>
      </c>
      <c r="G76" s="434"/>
      <c r="H76" s="427"/>
      <c r="I76" s="427"/>
      <c r="J76" s="434">
        <v>1</v>
      </c>
      <c r="K76" s="399"/>
      <c r="L76" s="455"/>
      <c r="M76" s="478"/>
      <c r="N76" s="711" t="s">
        <v>463</v>
      </c>
      <c r="O76" s="711" t="s">
        <v>464</v>
      </c>
      <c r="P76" s="711" t="s">
        <v>465</v>
      </c>
      <c r="Q76" s="739" t="s">
        <v>412</v>
      </c>
      <c r="R76" s="874" t="s">
        <v>406</v>
      </c>
      <c r="S76" s="711" t="s">
        <v>387</v>
      </c>
      <c r="T76" s="711" t="s">
        <v>387</v>
      </c>
      <c r="U76" s="759"/>
      <c r="V76" s="739" t="s">
        <v>387</v>
      </c>
      <c r="W76" s="739" t="s">
        <v>387</v>
      </c>
      <c r="X76" s="739" t="s">
        <v>387</v>
      </c>
      <c r="Y76" s="740">
        <v>4740</v>
      </c>
    </row>
    <row r="77" spans="1:25" x14ac:dyDescent="0.25">
      <c r="A77" s="713"/>
      <c r="B77" s="887"/>
      <c r="C77" s="710"/>
      <c r="D77" s="372" t="s">
        <v>388</v>
      </c>
      <c r="E77" s="384">
        <v>118777343.68784213</v>
      </c>
      <c r="F77" s="384">
        <v>118777343.68784213</v>
      </c>
      <c r="G77" s="384"/>
      <c r="H77" s="385"/>
      <c r="I77" s="388"/>
      <c r="J77" s="384">
        <v>32440333.333333332</v>
      </c>
      <c r="K77" s="384"/>
      <c r="L77" s="385"/>
      <c r="M77" s="421"/>
      <c r="N77" s="711"/>
      <c r="O77" s="711"/>
      <c r="P77" s="711"/>
      <c r="Q77" s="739"/>
      <c r="R77" s="875"/>
      <c r="S77" s="711"/>
      <c r="T77" s="711"/>
      <c r="U77" s="759"/>
      <c r="V77" s="739"/>
      <c r="W77" s="739"/>
      <c r="X77" s="739"/>
      <c r="Y77" s="740"/>
    </row>
    <row r="78" spans="1:25" x14ac:dyDescent="0.25">
      <c r="A78" s="713"/>
      <c r="B78" s="887"/>
      <c r="C78" s="710"/>
      <c r="D78" s="377" t="s">
        <v>389</v>
      </c>
      <c r="E78" s="399">
        <v>0</v>
      </c>
      <c r="F78" s="434">
        <v>0</v>
      </c>
      <c r="G78" s="434"/>
      <c r="H78" s="427"/>
      <c r="I78" s="427"/>
      <c r="J78" s="434">
        <v>0</v>
      </c>
      <c r="K78" s="399"/>
      <c r="L78" s="455"/>
      <c r="M78" s="478"/>
      <c r="N78" s="711"/>
      <c r="O78" s="711"/>
      <c r="P78" s="711"/>
      <c r="Q78" s="739"/>
      <c r="R78" s="875"/>
      <c r="S78" s="711"/>
      <c r="T78" s="711"/>
      <c r="U78" s="759"/>
      <c r="V78" s="739"/>
      <c r="W78" s="739"/>
      <c r="X78" s="739"/>
      <c r="Y78" s="740"/>
    </row>
    <row r="79" spans="1:25" ht="15.75" thickBot="1" x14ac:dyDescent="0.3">
      <c r="A79" s="713"/>
      <c r="B79" s="887"/>
      <c r="C79" s="710"/>
      <c r="D79" s="372" t="s">
        <v>390</v>
      </c>
      <c r="E79" s="400">
        <v>45660582.112266667</v>
      </c>
      <c r="F79" s="401">
        <v>48948286.976179399</v>
      </c>
      <c r="G79" s="400"/>
      <c r="H79" s="385"/>
      <c r="I79" s="483"/>
      <c r="J79" s="483">
        <v>18323174.265236236</v>
      </c>
      <c r="K79" s="489"/>
      <c r="L79" s="490"/>
      <c r="M79" s="478"/>
      <c r="N79" s="711"/>
      <c r="O79" s="711"/>
      <c r="P79" s="711"/>
      <c r="Q79" s="739"/>
      <c r="R79" s="876"/>
      <c r="S79" s="711"/>
      <c r="T79" s="711"/>
      <c r="U79" s="759"/>
      <c r="V79" s="739"/>
      <c r="W79" s="739"/>
      <c r="X79" s="739"/>
      <c r="Y79" s="740"/>
    </row>
    <row r="80" spans="1:25" x14ac:dyDescent="0.25">
      <c r="A80" s="713"/>
      <c r="B80" s="887"/>
      <c r="C80" s="735" t="s">
        <v>466</v>
      </c>
      <c r="D80" s="379" t="s">
        <v>467</v>
      </c>
      <c r="E80" s="456">
        <v>15</v>
      </c>
      <c r="F80" s="434">
        <v>15</v>
      </c>
      <c r="G80" s="456"/>
      <c r="H80" s="380"/>
      <c r="I80" s="400"/>
      <c r="J80" s="434">
        <v>15</v>
      </c>
      <c r="K80" s="385"/>
      <c r="L80" s="399"/>
      <c r="M80" s="395"/>
      <c r="N80" s="716"/>
      <c r="O80" s="716"/>
      <c r="P80" s="716"/>
      <c r="Q80" s="716"/>
      <c r="R80" s="716"/>
      <c r="S80" s="716"/>
      <c r="T80" s="716"/>
      <c r="U80" s="716"/>
      <c r="V80" s="716"/>
      <c r="W80" s="716"/>
      <c r="X80" s="716"/>
      <c r="Y80" s="866"/>
    </row>
    <row r="81" spans="1:25" x14ac:dyDescent="0.25">
      <c r="A81" s="713"/>
      <c r="B81" s="887"/>
      <c r="C81" s="736"/>
      <c r="D81" s="477"/>
      <c r="E81" s="456">
        <v>4435243999.999999</v>
      </c>
      <c r="F81" s="434">
        <v>4435243999.999999</v>
      </c>
      <c r="G81" s="456"/>
      <c r="H81" s="380"/>
      <c r="I81" s="400"/>
      <c r="J81" s="434">
        <v>486604999.99999988</v>
      </c>
      <c r="K81" s="385"/>
      <c r="L81" s="399"/>
      <c r="M81" s="395"/>
      <c r="N81" s="716"/>
      <c r="O81" s="716"/>
      <c r="P81" s="716"/>
      <c r="Q81" s="716"/>
      <c r="R81" s="716"/>
      <c r="S81" s="716"/>
      <c r="T81" s="716"/>
      <c r="U81" s="716"/>
      <c r="V81" s="716"/>
      <c r="W81" s="716"/>
      <c r="X81" s="716"/>
      <c r="Y81" s="866"/>
    </row>
    <row r="82" spans="1:25" x14ac:dyDescent="0.25">
      <c r="A82" s="713"/>
      <c r="B82" s="887"/>
      <c r="C82" s="736"/>
      <c r="D82" s="477"/>
      <c r="E82" s="456"/>
      <c r="F82" s="434"/>
      <c r="G82" s="456"/>
      <c r="H82" s="380"/>
      <c r="I82" s="400"/>
      <c r="J82" s="434"/>
      <c r="K82" s="385"/>
      <c r="L82" s="399"/>
      <c r="M82" s="395"/>
      <c r="N82" s="716"/>
      <c r="O82" s="716"/>
      <c r="P82" s="716"/>
      <c r="Q82" s="716"/>
      <c r="R82" s="716"/>
      <c r="S82" s="716"/>
      <c r="T82" s="716"/>
      <c r="U82" s="716"/>
      <c r="V82" s="716"/>
      <c r="W82" s="716"/>
      <c r="X82" s="716"/>
      <c r="Y82" s="866"/>
    </row>
    <row r="83" spans="1:25" ht="27.75" thickBot="1" x14ac:dyDescent="0.3">
      <c r="A83" s="713"/>
      <c r="B83" s="887"/>
      <c r="C83" s="737"/>
      <c r="D83" s="381" t="s">
        <v>468</v>
      </c>
      <c r="E83" s="401">
        <v>734393077</v>
      </c>
      <c r="F83" s="401">
        <v>734224304.6426909</v>
      </c>
      <c r="G83" s="401"/>
      <c r="H83" s="389"/>
      <c r="I83" s="414"/>
      <c r="J83" s="388">
        <v>274847613.97854346</v>
      </c>
      <c r="K83" s="388"/>
      <c r="L83" s="389"/>
      <c r="M83" s="421"/>
      <c r="N83" s="716"/>
      <c r="O83" s="716"/>
      <c r="P83" s="716"/>
      <c r="Q83" s="716"/>
      <c r="R83" s="716"/>
      <c r="S83" s="716"/>
      <c r="T83" s="716"/>
      <c r="U83" s="716"/>
      <c r="V83" s="716"/>
      <c r="W83" s="716"/>
      <c r="X83" s="716"/>
      <c r="Y83" s="866"/>
    </row>
    <row r="84" spans="1:25" x14ac:dyDescent="0.25">
      <c r="A84" s="727">
        <v>5</v>
      </c>
      <c r="B84" s="729" t="s">
        <v>469</v>
      </c>
      <c r="C84" s="733" t="s">
        <v>470</v>
      </c>
      <c r="D84" s="377" t="s">
        <v>381</v>
      </c>
      <c r="E84" s="399">
        <v>1</v>
      </c>
      <c r="F84" s="427">
        <v>1</v>
      </c>
      <c r="G84" s="427"/>
      <c r="H84" s="457"/>
      <c r="I84" s="416"/>
      <c r="J84" s="427">
        <v>0.93</v>
      </c>
      <c r="K84" s="458"/>
      <c r="L84" s="459"/>
      <c r="M84" s="395"/>
      <c r="N84" s="755" t="s">
        <v>471</v>
      </c>
      <c r="O84" s="755" t="s">
        <v>472</v>
      </c>
      <c r="P84" s="755" t="s">
        <v>473</v>
      </c>
      <c r="Q84" s="755" t="s">
        <v>474</v>
      </c>
      <c r="R84" s="755" t="s">
        <v>406</v>
      </c>
      <c r="S84" s="755">
        <v>325598</v>
      </c>
      <c r="T84" s="755">
        <v>331508</v>
      </c>
      <c r="U84" s="755" t="s">
        <v>387</v>
      </c>
      <c r="V84" s="755" t="s">
        <v>387</v>
      </c>
      <c r="W84" s="755" t="s">
        <v>387</v>
      </c>
      <c r="X84" s="755" t="s">
        <v>387</v>
      </c>
      <c r="Y84" s="868">
        <v>657106</v>
      </c>
    </row>
    <row r="85" spans="1:25" x14ac:dyDescent="0.25">
      <c r="A85" s="713"/>
      <c r="B85" s="716"/>
      <c r="C85" s="710"/>
      <c r="D85" s="372" t="s">
        <v>388</v>
      </c>
      <c r="E85" s="393">
        <v>797740000</v>
      </c>
      <c r="F85" s="393">
        <v>797740000</v>
      </c>
      <c r="G85" s="393"/>
      <c r="H85" s="393"/>
      <c r="I85" s="385"/>
      <c r="J85" s="393">
        <v>88800000</v>
      </c>
      <c r="K85" s="393"/>
      <c r="L85" s="393"/>
      <c r="M85" s="421"/>
      <c r="N85" s="753"/>
      <c r="O85" s="753"/>
      <c r="P85" s="753"/>
      <c r="Q85" s="753"/>
      <c r="R85" s="753"/>
      <c r="S85" s="753"/>
      <c r="T85" s="753"/>
      <c r="U85" s="753"/>
      <c r="V85" s="753"/>
      <c r="W85" s="753"/>
      <c r="X85" s="753"/>
      <c r="Y85" s="869"/>
    </row>
    <row r="86" spans="1:25" x14ac:dyDescent="0.25">
      <c r="A86" s="713"/>
      <c r="B86" s="716"/>
      <c r="C86" s="710"/>
      <c r="D86" s="377" t="s">
        <v>389</v>
      </c>
      <c r="E86" s="399">
        <v>0</v>
      </c>
      <c r="F86" s="427">
        <v>0</v>
      </c>
      <c r="G86" s="427"/>
      <c r="H86" s="416"/>
      <c r="I86" s="416"/>
      <c r="J86" s="427">
        <v>0</v>
      </c>
      <c r="K86" s="385"/>
      <c r="L86" s="483"/>
      <c r="M86" s="395"/>
      <c r="N86" s="753"/>
      <c r="O86" s="753"/>
      <c r="P86" s="753"/>
      <c r="Q86" s="753"/>
      <c r="R86" s="753"/>
      <c r="S86" s="753"/>
      <c r="T86" s="753"/>
      <c r="U86" s="753"/>
      <c r="V86" s="753"/>
      <c r="W86" s="753"/>
      <c r="X86" s="753"/>
      <c r="Y86" s="869"/>
    </row>
    <row r="87" spans="1:25" ht="15.75" thickBot="1" x14ac:dyDescent="0.3">
      <c r="A87" s="728"/>
      <c r="B87" s="730"/>
      <c r="C87" s="734"/>
      <c r="D87" s="372" t="s">
        <v>390</v>
      </c>
      <c r="E87" s="393">
        <v>4203662955</v>
      </c>
      <c r="F87" s="490">
        <v>4203662955</v>
      </c>
      <c r="G87" s="393"/>
      <c r="H87" s="385"/>
      <c r="I87" s="385"/>
      <c r="J87" s="490">
        <v>23679600</v>
      </c>
      <c r="K87" s="393"/>
      <c r="L87" s="385"/>
      <c r="M87" s="395"/>
      <c r="N87" s="753"/>
      <c r="O87" s="753"/>
      <c r="P87" s="753"/>
      <c r="Q87" s="753"/>
      <c r="R87" s="753"/>
      <c r="S87" s="753"/>
      <c r="T87" s="873"/>
      <c r="U87" s="873"/>
      <c r="V87" s="753"/>
      <c r="W87" s="753"/>
      <c r="X87" s="753"/>
      <c r="Y87" s="870"/>
    </row>
    <row r="88" spans="1:25" x14ac:dyDescent="0.25">
      <c r="A88" s="727">
        <v>6</v>
      </c>
      <c r="B88" s="729" t="s">
        <v>258</v>
      </c>
      <c r="C88" s="733" t="s">
        <v>475</v>
      </c>
      <c r="D88" s="377" t="s">
        <v>381</v>
      </c>
      <c r="E88" s="399">
        <v>20</v>
      </c>
      <c r="F88" s="427">
        <v>0</v>
      </c>
      <c r="G88" s="399"/>
      <c r="H88" s="483"/>
      <c r="I88" s="483"/>
      <c r="J88" s="427">
        <v>0</v>
      </c>
      <c r="K88" s="385"/>
      <c r="L88" s="483"/>
      <c r="M88" s="395"/>
      <c r="N88" s="871" t="s">
        <v>476</v>
      </c>
      <c r="O88" s="871" t="s">
        <v>477</v>
      </c>
      <c r="P88" s="871" t="s">
        <v>478</v>
      </c>
      <c r="Q88" s="753" t="s">
        <v>474</v>
      </c>
      <c r="R88" s="754" t="s">
        <v>479</v>
      </c>
      <c r="S88" s="754" t="s">
        <v>387</v>
      </c>
      <c r="T88" s="754" t="s">
        <v>387</v>
      </c>
      <c r="U88" s="754" t="s">
        <v>387</v>
      </c>
      <c r="V88" s="733" t="s">
        <v>387</v>
      </c>
      <c r="W88" s="733" t="s">
        <v>387</v>
      </c>
      <c r="X88" s="733" t="s">
        <v>387</v>
      </c>
      <c r="Y88" s="868">
        <v>587175</v>
      </c>
    </row>
    <row r="89" spans="1:25" x14ac:dyDescent="0.25">
      <c r="A89" s="713"/>
      <c r="B89" s="716"/>
      <c r="C89" s="710"/>
      <c r="D89" s="372" t="s">
        <v>388</v>
      </c>
      <c r="E89" s="393">
        <v>1039853000</v>
      </c>
      <c r="F89" s="393">
        <v>1039853000</v>
      </c>
      <c r="G89" s="393"/>
      <c r="H89" s="393"/>
      <c r="I89" s="385"/>
      <c r="J89" s="393">
        <v>103140000</v>
      </c>
      <c r="K89" s="393"/>
      <c r="L89" s="393"/>
      <c r="M89" s="421"/>
      <c r="N89" s="871"/>
      <c r="O89" s="871"/>
      <c r="P89" s="871"/>
      <c r="Q89" s="753"/>
      <c r="R89" s="751"/>
      <c r="S89" s="751"/>
      <c r="T89" s="751"/>
      <c r="U89" s="751"/>
      <c r="V89" s="710"/>
      <c r="W89" s="710"/>
      <c r="X89" s="710"/>
      <c r="Y89" s="869"/>
    </row>
    <row r="90" spans="1:25" x14ac:dyDescent="0.25">
      <c r="A90" s="713"/>
      <c r="B90" s="716"/>
      <c r="C90" s="710"/>
      <c r="D90" s="377" t="s">
        <v>389</v>
      </c>
      <c r="E90" s="399">
        <v>21.6</v>
      </c>
      <c r="F90" s="427">
        <v>0</v>
      </c>
      <c r="G90" s="399"/>
      <c r="H90" s="483"/>
      <c r="I90" s="483"/>
      <c r="J90" s="427">
        <v>0</v>
      </c>
      <c r="K90" s="385"/>
      <c r="L90" s="483"/>
      <c r="M90" s="395"/>
      <c r="N90" s="871"/>
      <c r="O90" s="871"/>
      <c r="P90" s="871"/>
      <c r="Q90" s="753"/>
      <c r="R90" s="751"/>
      <c r="S90" s="751"/>
      <c r="T90" s="751"/>
      <c r="U90" s="751"/>
      <c r="V90" s="710"/>
      <c r="W90" s="710"/>
      <c r="X90" s="710"/>
      <c r="Y90" s="869"/>
    </row>
    <row r="91" spans="1:25" ht="15.75" thickBot="1" x14ac:dyDescent="0.3">
      <c r="A91" s="714"/>
      <c r="B91" s="717"/>
      <c r="C91" s="777"/>
      <c r="D91" s="372" t="s">
        <v>390</v>
      </c>
      <c r="E91" s="393">
        <v>565882742</v>
      </c>
      <c r="F91" s="490">
        <v>565882742</v>
      </c>
      <c r="G91" s="393"/>
      <c r="H91" s="385"/>
      <c r="I91" s="385"/>
      <c r="J91" s="490">
        <v>162300814</v>
      </c>
      <c r="K91" s="389"/>
      <c r="L91" s="385"/>
      <c r="M91" s="395"/>
      <c r="N91" s="872"/>
      <c r="O91" s="872"/>
      <c r="P91" s="872"/>
      <c r="Q91" s="873"/>
      <c r="R91" s="867"/>
      <c r="S91" s="867"/>
      <c r="T91" s="867"/>
      <c r="U91" s="867"/>
      <c r="V91" s="777"/>
      <c r="W91" s="777"/>
      <c r="X91" s="777"/>
      <c r="Y91" s="870"/>
    </row>
    <row r="92" spans="1:25" x14ac:dyDescent="0.25">
      <c r="A92" s="712">
        <v>7</v>
      </c>
      <c r="B92" s="715" t="s">
        <v>480</v>
      </c>
      <c r="C92" s="756" t="s">
        <v>481</v>
      </c>
      <c r="D92" s="377" t="s">
        <v>381</v>
      </c>
      <c r="E92" s="399">
        <v>347.6</v>
      </c>
      <c r="F92" s="427">
        <v>348</v>
      </c>
      <c r="G92" s="427"/>
      <c r="H92" s="457"/>
      <c r="I92" s="416"/>
      <c r="J92" s="427">
        <v>306</v>
      </c>
      <c r="K92" s="385"/>
      <c r="L92" s="385"/>
      <c r="M92" s="395"/>
      <c r="N92" s="755" t="s">
        <v>476</v>
      </c>
      <c r="O92" s="755" t="s">
        <v>472</v>
      </c>
      <c r="P92" s="755" t="s">
        <v>473</v>
      </c>
      <c r="Q92" s="755" t="s">
        <v>474</v>
      </c>
      <c r="R92" s="755" t="s">
        <v>406</v>
      </c>
      <c r="S92" s="755">
        <v>325598</v>
      </c>
      <c r="T92" s="755">
        <v>331508</v>
      </c>
      <c r="U92" s="755" t="s">
        <v>387</v>
      </c>
      <c r="V92" s="755" t="s">
        <v>387</v>
      </c>
      <c r="W92" s="755" t="s">
        <v>387</v>
      </c>
      <c r="X92" s="755" t="s">
        <v>387</v>
      </c>
      <c r="Y92" s="868">
        <v>657106</v>
      </c>
    </row>
    <row r="93" spans="1:25" x14ac:dyDescent="0.25">
      <c r="A93" s="890"/>
      <c r="B93" s="887"/>
      <c r="C93" s="709"/>
      <c r="D93" s="372" t="s">
        <v>388</v>
      </c>
      <c r="E93" s="393">
        <v>1481010250</v>
      </c>
      <c r="F93" s="393">
        <v>1481010250</v>
      </c>
      <c r="G93" s="393"/>
      <c r="H93" s="385"/>
      <c r="I93" s="385"/>
      <c r="J93" s="393">
        <v>59626250</v>
      </c>
      <c r="K93" s="393"/>
      <c r="L93" s="385"/>
      <c r="M93" s="421"/>
      <c r="N93" s="753"/>
      <c r="O93" s="753"/>
      <c r="P93" s="753"/>
      <c r="Q93" s="753"/>
      <c r="R93" s="753"/>
      <c r="S93" s="753"/>
      <c r="T93" s="753"/>
      <c r="U93" s="753"/>
      <c r="V93" s="753"/>
      <c r="W93" s="753"/>
      <c r="X93" s="753"/>
      <c r="Y93" s="869"/>
    </row>
    <row r="94" spans="1:25" x14ac:dyDescent="0.25">
      <c r="A94" s="890"/>
      <c r="B94" s="887"/>
      <c r="C94" s="709"/>
      <c r="D94" s="377" t="s">
        <v>389</v>
      </c>
      <c r="E94" s="399">
        <v>0</v>
      </c>
      <c r="F94" s="427">
        <v>0</v>
      </c>
      <c r="G94" s="427"/>
      <c r="H94" s="416"/>
      <c r="I94" s="416"/>
      <c r="J94" s="427">
        <v>0</v>
      </c>
      <c r="K94" s="385"/>
      <c r="L94" s="385"/>
      <c r="M94" s="395"/>
      <c r="N94" s="753"/>
      <c r="O94" s="753"/>
      <c r="P94" s="753"/>
      <c r="Q94" s="753"/>
      <c r="R94" s="753"/>
      <c r="S94" s="753"/>
      <c r="T94" s="753"/>
      <c r="U94" s="753"/>
      <c r="V94" s="753"/>
      <c r="W94" s="753"/>
      <c r="X94" s="753"/>
      <c r="Y94" s="869"/>
    </row>
    <row r="95" spans="1:25" ht="15.75" thickBot="1" x14ac:dyDescent="0.3">
      <c r="A95" s="890"/>
      <c r="B95" s="887"/>
      <c r="C95" s="709"/>
      <c r="D95" s="372" t="s">
        <v>390</v>
      </c>
      <c r="E95" s="385">
        <v>1513751994</v>
      </c>
      <c r="F95" s="385">
        <v>1513583226.5711401</v>
      </c>
      <c r="G95" s="393"/>
      <c r="H95" s="385"/>
      <c r="I95" s="385"/>
      <c r="J95" s="393">
        <v>413221162.18227112</v>
      </c>
      <c r="K95" s="393"/>
      <c r="L95" s="385"/>
      <c r="M95" s="395"/>
      <c r="N95" s="754"/>
      <c r="O95" s="753"/>
      <c r="P95" s="753"/>
      <c r="Q95" s="873"/>
      <c r="R95" s="753"/>
      <c r="S95" s="753"/>
      <c r="T95" s="873"/>
      <c r="U95" s="873"/>
      <c r="V95" s="753"/>
      <c r="W95" s="753"/>
      <c r="X95" s="753"/>
      <c r="Y95" s="870"/>
    </row>
    <row r="96" spans="1:25" x14ac:dyDescent="0.25">
      <c r="A96" s="890"/>
      <c r="B96" s="887"/>
      <c r="C96" s="887" t="s">
        <v>482</v>
      </c>
      <c r="D96" s="377" t="s">
        <v>381</v>
      </c>
      <c r="E96" s="399">
        <v>6</v>
      </c>
      <c r="F96" s="427">
        <v>6</v>
      </c>
      <c r="G96" s="427">
        <v>6</v>
      </c>
      <c r="H96" s="416">
        <v>6</v>
      </c>
      <c r="I96" s="416">
        <v>6</v>
      </c>
      <c r="J96" s="427">
        <v>6</v>
      </c>
      <c r="K96" s="385"/>
      <c r="L96" s="385"/>
      <c r="M96" s="399"/>
      <c r="N96" s="752" t="s">
        <v>431</v>
      </c>
      <c r="O96" s="752" t="s">
        <v>431</v>
      </c>
      <c r="P96" s="752" t="s">
        <v>483</v>
      </c>
      <c r="Q96" s="752" t="s">
        <v>474</v>
      </c>
      <c r="R96" s="755" t="s">
        <v>406</v>
      </c>
      <c r="S96" s="750">
        <v>82795</v>
      </c>
      <c r="T96" s="750">
        <v>84297</v>
      </c>
      <c r="U96" s="750" t="s">
        <v>387</v>
      </c>
      <c r="V96" s="709" t="s">
        <v>387</v>
      </c>
      <c r="W96" s="709" t="s">
        <v>387</v>
      </c>
      <c r="X96" s="709" t="s">
        <v>387</v>
      </c>
      <c r="Y96" s="762">
        <v>167091</v>
      </c>
    </row>
    <row r="97" spans="1:25" x14ac:dyDescent="0.25">
      <c r="A97" s="890"/>
      <c r="B97" s="887"/>
      <c r="C97" s="887"/>
      <c r="D97" s="372" t="s">
        <v>388</v>
      </c>
      <c r="E97" s="393">
        <v>1481010250</v>
      </c>
      <c r="F97" s="393">
        <v>1481010250</v>
      </c>
      <c r="G97" s="393"/>
      <c r="H97" s="385"/>
      <c r="I97" s="385"/>
      <c r="J97" s="393">
        <v>59626250</v>
      </c>
      <c r="K97" s="393"/>
      <c r="L97" s="385"/>
      <c r="M97" s="421"/>
      <c r="N97" s="753"/>
      <c r="O97" s="753"/>
      <c r="P97" s="753"/>
      <c r="Q97" s="753"/>
      <c r="R97" s="753"/>
      <c r="S97" s="751"/>
      <c r="T97" s="751"/>
      <c r="U97" s="751"/>
      <c r="V97" s="709"/>
      <c r="W97" s="709"/>
      <c r="X97" s="709"/>
      <c r="Y97" s="762"/>
    </row>
    <row r="98" spans="1:25" x14ac:dyDescent="0.25">
      <c r="A98" s="890"/>
      <c r="B98" s="887"/>
      <c r="C98" s="887"/>
      <c r="D98" s="377" t="s">
        <v>389</v>
      </c>
      <c r="E98" s="399">
        <v>0</v>
      </c>
      <c r="F98" s="427">
        <v>0</v>
      </c>
      <c r="G98" s="427"/>
      <c r="H98" s="416"/>
      <c r="I98" s="416"/>
      <c r="J98" s="427">
        <v>0</v>
      </c>
      <c r="K98" s="385"/>
      <c r="L98" s="385"/>
      <c r="M98" s="395"/>
      <c r="N98" s="753"/>
      <c r="O98" s="753"/>
      <c r="P98" s="753"/>
      <c r="Q98" s="753"/>
      <c r="R98" s="753"/>
      <c r="S98" s="751"/>
      <c r="T98" s="751"/>
      <c r="U98" s="751"/>
      <c r="V98" s="709"/>
      <c r="W98" s="709"/>
      <c r="X98" s="709"/>
      <c r="Y98" s="762"/>
    </row>
    <row r="99" spans="1:25" ht="15.75" thickBot="1" x14ac:dyDescent="0.3">
      <c r="A99" s="890"/>
      <c r="B99" s="887"/>
      <c r="C99" s="887"/>
      <c r="D99" s="372" t="s">
        <v>390</v>
      </c>
      <c r="E99" s="385">
        <v>1513583228</v>
      </c>
      <c r="F99" s="385">
        <v>1513583226.5711401</v>
      </c>
      <c r="G99" s="393"/>
      <c r="H99" s="385"/>
      <c r="I99" s="385"/>
      <c r="J99" s="393">
        <v>413221162.18227112</v>
      </c>
      <c r="K99" s="393"/>
      <c r="L99" s="385"/>
      <c r="M99" s="395"/>
      <c r="N99" s="754"/>
      <c r="O99" s="754"/>
      <c r="P99" s="754"/>
      <c r="Q99" s="754"/>
      <c r="R99" s="753"/>
      <c r="S99" s="751"/>
      <c r="T99" s="751"/>
      <c r="U99" s="751"/>
      <c r="V99" s="709"/>
      <c r="W99" s="709"/>
      <c r="X99" s="709"/>
      <c r="Y99" s="762"/>
    </row>
    <row r="100" spans="1:25" x14ac:dyDescent="0.25">
      <c r="A100" s="890"/>
      <c r="B100" s="887"/>
      <c r="C100" s="887" t="s">
        <v>484</v>
      </c>
      <c r="D100" s="377" t="s">
        <v>381</v>
      </c>
      <c r="E100" s="399">
        <v>6</v>
      </c>
      <c r="F100" s="427">
        <v>6</v>
      </c>
      <c r="G100" s="427">
        <v>6</v>
      </c>
      <c r="H100" s="416">
        <v>6</v>
      </c>
      <c r="I100" s="416">
        <v>6</v>
      </c>
      <c r="J100" s="427">
        <v>6</v>
      </c>
      <c r="K100" s="385"/>
      <c r="L100" s="385"/>
      <c r="M100" s="395"/>
      <c r="N100" s="752" t="s">
        <v>485</v>
      </c>
      <c r="O100" s="752" t="s">
        <v>486</v>
      </c>
      <c r="P100" s="752" t="s">
        <v>487</v>
      </c>
      <c r="Q100" s="752" t="s">
        <v>474</v>
      </c>
      <c r="R100" s="755" t="s">
        <v>406</v>
      </c>
      <c r="S100" s="750">
        <v>33439</v>
      </c>
      <c r="T100" s="750">
        <v>34047</v>
      </c>
      <c r="U100" s="750" t="s">
        <v>387</v>
      </c>
      <c r="V100" s="709" t="s">
        <v>387</v>
      </c>
      <c r="W100" s="709" t="s">
        <v>387</v>
      </c>
      <c r="X100" s="709" t="s">
        <v>387</v>
      </c>
      <c r="Y100" s="762">
        <v>67484</v>
      </c>
    </row>
    <row r="101" spans="1:25" x14ac:dyDescent="0.25">
      <c r="A101" s="890"/>
      <c r="B101" s="887"/>
      <c r="C101" s="887"/>
      <c r="D101" s="372" t="s">
        <v>388</v>
      </c>
      <c r="E101" s="393">
        <v>1481010250</v>
      </c>
      <c r="F101" s="393">
        <v>1481010250</v>
      </c>
      <c r="G101" s="393"/>
      <c r="H101" s="385"/>
      <c r="I101" s="385"/>
      <c r="J101" s="393">
        <v>59626250</v>
      </c>
      <c r="K101" s="393"/>
      <c r="L101" s="385"/>
      <c r="M101" s="421"/>
      <c r="N101" s="753"/>
      <c r="O101" s="753"/>
      <c r="P101" s="753"/>
      <c r="Q101" s="753"/>
      <c r="R101" s="753"/>
      <c r="S101" s="751"/>
      <c r="T101" s="751"/>
      <c r="U101" s="751"/>
      <c r="V101" s="709"/>
      <c r="W101" s="709"/>
      <c r="X101" s="709"/>
      <c r="Y101" s="762"/>
    </row>
    <row r="102" spans="1:25" x14ac:dyDescent="0.25">
      <c r="A102" s="890"/>
      <c r="B102" s="887"/>
      <c r="C102" s="887"/>
      <c r="D102" s="377" t="s">
        <v>389</v>
      </c>
      <c r="E102" s="399"/>
      <c r="F102" s="427">
        <v>0</v>
      </c>
      <c r="G102" s="427"/>
      <c r="H102" s="416"/>
      <c r="I102" s="416"/>
      <c r="J102" s="427">
        <v>0</v>
      </c>
      <c r="K102" s="385"/>
      <c r="L102" s="385"/>
      <c r="M102" s="395"/>
      <c r="N102" s="753"/>
      <c r="O102" s="753"/>
      <c r="P102" s="753"/>
      <c r="Q102" s="753"/>
      <c r="R102" s="753"/>
      <c r="S102" s="751"/>
      <c r="T102" s="751"/>
      <c r="U102" s="751"/>
      <c r="V102" s="709"/>
      <c r="W102" s="709"/>
      <c r="X102" s="709"/>
      <c r="Y102" s="762"/>
    </row>
    <row r="103" spans="1:25" ht="15.75" thickBot="1" x14ac:dyDescent="0.3">
      <c r="A103" s="890"/>
      <c r="B103" s="887"/>
      <c r="C103" s="887"/>
      <c r="D103" s="372" t="s">
        <v>390</v>
      </c>
      <c r="E103" s="385">
        <v>1513583228</v>
      </c>
      <c r="F103" s="385">
        <v>1513583226.5711401</v>
      </c>
      <c r="G103" s="393"/>
      <c r="H103" s="385"/>
      <c r="I103" s="385"/>
      <c r="J103" s="393">
        <v>413221162.18227112</v>
      </c>
      <c r="K103" s="393"/>
      <c r="L103" s="385"/>
      <c r="M103" s="395"/>
      <c r="N103" s="754"/>
      <c r="O103" s="754"/>
      <c r="P103" s="754"/>
      <c r="Q103" s="754"/>
      <c r="R103" s="753"/>
      <c r="S103" s="751"/>
      <c r="T103" s="751"/>
      <c r="U103" s="751"/>
      <c r="V103" s="709"/>
      <c r="W103" s="709"/>
      <c r="X103" s="709"/>
      <c r="Y103" s="762"/>
    </row>
    <row r="104" spans="1:25" x14ac:dyDescent="0.25">
      <c r="A104" s="890"/>
      <c r="B104" s="887"/>
      <c r="C104" s="887" t="s">
        <v>488</v>
      </c>
      <c r="D104" s="377" t="s">
        <v>381</v>
      </c>
      <c r="E104" s="399">
        <v>163</v>
      </c>
      <c r="F104" s="427">
        <v>163</v>
      </c>
      <c r="G104" s="427"/>
      <c r="H104" s="416"/>
      <c r="I104" s="416"/>
      <c r="J104" s="427">
        <v>90</v>
      </c>
      <c r="K104" s="385"/>
      <c r="L104" s="385"/>
      <c r="M104" s="395"/>
      <c r="N104" s="752" t="s">
        <v>489</v>
      </c>
      <c r="O104" s="752" t="s">
        <v>490</v>
      </c>
      <c r="P104" s="752" t="s">
        <v>491</v>
      </c>
      <c r="Q104" s="752" t="s">
        <v>492</v>
      </c>
      <c r="R104" s="755" t="s">
        <v>406</v>
      </c>
      <c r="S104" s="750">
        <v>47443</v>
      </c>
      <c r="T104" s="750">
        <v>48305</v>
      </c>
      <c r="U104" s="750" t="s">
        <v>387</v>
      </c>
      <c r="V104" s="709" t="s">
        <v>387</v>
      </c>
      <c r="W104" s="709" t="s">
        <v>387</v>
      </c>
      <c r="X104" s="709" t="s">
        <v>387</v>
      </c>
      <c r="Y104" s="757">
        <v>95747</v>
      </c>
    </row>
    <row r="105" spans="1:25" x14ac:dyDescent="0.25">
      <c r="A105" s="890"/>
      <c r="B105" s="887"/>
      <c r="C105" s="887"/>
      <c r="D105" s="372" t="s">
        <v>388</v>
      </c>
      <c r="E105" s="393">
        <v>1481010250</v>
      </c>
      <c r="F105" s="393">
        <v>1481010250</v>
      </c>
      <c r="G105" s="393"/>
      <c r="H105" s="385"/>
      <c r="I105" s="385"/>
      <c r="J105" s="393">
        <v>59626250</v>
      </c>
      <c r="K105" s="393"/>
      <c r="L105" s="385"/>
      <c r="M105" s="395"/>
      <c r="N105" s="753"/>
      <c r="O105" s="753"/>
      <c r="P105" s="753"/>
      <c r="Q105" s="753"/>
      <c r="R105" s="753"/>
      <c r="S105" s="751"/>
      <c r="T105" s="751"/>
      <c r="U105" s="751"/>
      <c r="V105" s="709"/>
      <c r="W105" s="709"/>
      <c r="X105" s="709"/>
      <c r="Y105" s="758"/>
    </row>
    <row r="106" spans="1:25" x14ac:dyDescent="0.25">
      <c r="A106" s="890"/>
      <c r="B106" s="887"/>
      <c r="C106" s="887"/>
      <c r="D106" s="377" t="s">
        <v>389</v>
      </c>
      <c r="E106" s="399">
        <v>0</v>
      </c>
      <c r="F106" s="427">
        <v>0</v>
      </c>
      <c r="G106" s="427"/>
      <c r="H106" s="416"/>
      <c r="I106" s="416"/>
      <c r="J106" s="427">
        <v>0</v>
      </c>
      <c r="K106" s="385"/>
      <c r="L106" s="385"/>
      <c r="M106" s="395"/>
      <c r="N106" s="753"/>
      <c r="O106" s="753"/>
      <c r="P106" s="753"/>
      <c r="Q106" s="753"/>
      <c r="R106" s="753"/>
      <c r="S106" s="751"/>
      <c r="T106" s="751"/>
      <c r="U106" s="751"/>
      <c r="V106" s="709"/>
      <c r="W106" s="709"/>
      <c r="X106" s="709"/>
      <c r="Y106" s="758"/>
    </row>
    <row r="107" spans="1:25" ht="15.75" thickBot="1" x14ac:dyDescent="0.3">
      <c r="A107" s="890"/>
      <c r="B107" s="887"/>
      <c r="C107" s="887"/>
      <c r="D107" s="372" t="s">
        <v>390</v>
      </c>
      <c r="E107" s="385">
        <v>1513583228</v>
      </c>
      <c r="F107" s="385">
        <v>1513583226.5711401</v>
      </c>
      <c r="G107" s="393"/>
      <c r="H107" s="385"/>
      <c r="I107" s="385"/>
      <c r="J107" s="393">
        <v>413221162.182271</v>
      </c>
      <c r="K107" s="490"/>
      <c r="L107" s="490"/>
      <c r="M107" s="395"/>
      <c r="N107" s="754"/>
      <c r="O107" s="754"/>
      <c r="P107" s="754"/>
      <c r="Q107" s="754"/>
      <c r="R107" s="753"/>
      <c r="S107" s="751"/>
      <c r="T107" s="751"/>
      <c r="U107" s="751"/>
      <c r="V107" s="709"/>
      <c r="W107" s="709"/>
      <c r="X107" s="709"/>
      <c r="Y107" s="758"/>
    </row>
    <row r="108" spans="1:25" x14ac:dyDescent="0.25">
      <c r="A108" s="890"/>
      <c r="B108" s="887"/>
      <c r="C108" s="735" t="s">
        <v>493</v>
      </c>
      <c r="D108" s="379" t="s">
        <v>467</v>
      </c>
      <c r="E108" s="385">
        <v>522.6</v>
      </c>
      <c r="F108" s="427">
        <v>523</v>
      </c>
      <c r="G108" s="427">
        <v>12</v>
      </c>
      <c r="H108" s="427">
        <v>12</v>
      </c>
      <c r="I108" s="427">
        <v>12</v>
      </c>
      <c r="J108" s="427">
        <v>408</v>
      </c>
      <c r="K108" s="490"/>
      <c r="L108" s="483"/>
      <c r="M108" s="395"/>
      <c r="N108" s="709" t="s">
        <v>494</v>
      </c>
      <c r="O108" s="709"/>
      <c r="P108" s="709"/>
      <c r="Q108" s="709"/>
      <c r="R108" s="709"/>
      <c r="S108" s="817">
        <v>166198</v>
      </c>
      <c r="T108" s="817">
        <v>169216</v>
      </c>
      <c r="U108" s="818"/>
      <c r="V108" s="709" t="s">
        <v>387</v>
      </c>
      <c r="W108" s="709" t="s">
        <v>387</v>
      </c>
      <c r="X108" s="709" t="s">
        <v>387</v>
      </c>
      <c r="Y108" s="762">
        <v>335411</v>
      </c>
    </row>
    <row r="109" spans="1:25" x14ac:dyDescent="0.25">
      <c r="A109" s="890"/>
      <c r="B109" s="887"/>
      <c r="C109" s="736"/>
      <c r="D109" s="477"/>
      <c r="E109" s="385">
        <v>5924041000</v>
      </c>
      <c r="F109" s="427">
        <v>5924041000</v>
      </c>
      <c r="G109" s="427"/>
      <c r="H109" s="427"/>
      <c r="I109" s="427"/>
      <c r="J109" s="427">
        <v>238505000</v>
      </c>
      <c r="K109" s="490"/>
      <c r="L109" s="483"/>
      <c r="M109" s="395"/>
      <c r="N109" s="709"/>
      <c r="O109" s="709"/>
      <c r="P109" s="709"/>
      <c r="Q109" s="709"/>
      <c r="R109" s="709"/>
      <c r="S109" s="817"/>
      <c r="T109" s="817"/>
      <c r="U109" s="818"/>
      <c r="V109" s="709"/>
      <c r="W109" s="709"/>
      <c r="X109" s="709"/>
      <c r="Y109" s="762"/>
    </row>
    <row r="110" spans="1:25" x14ac:dyDescent="0.25">
      <c r="A110" s="890"/>
      <c r="B110" s="887"/>
      <c r="C110" s="736"/>
      <c r="D110" s="477"/>
      <c r="E110" s="385"/>
      <c r="F110" s="427"/>
      <c r="G110" s="427"/>
      <c r="H110" s="427"/>
      <c r="I110" s="427"/>
      <c r="J110" s="427"/>
      <c r="K110" s="490"/>
      <c r="L110" s="483"/>
      <c r="M110" s="395"/>
      <c r="N110" s="709"/>
      <c r="O110" s="709"/>
      <c r="P110" s="709"/>
      <c r="Q110" s="709"/>
      <c r="R110" s="709"/>
      <c r="S110" s="817"/>
      <c r="T110" s="817"/>
      <c r="U110" s="818"/>
      <c r="V110" s="709"/>
      <c r="W110" s="709"/>
      <c r="X110" s="709"/>
      <c r="Y110" s="762"/>
    </row>
    <row r="111" spans="1:25" ht="27.75" thickBot="1" x14ac:dyDescent="0.3">
      <c r="A111" s="890"/>
      <c r="B111" s="887"/>
      <c r="C111" s="737"/>
      <c r="D111" s="381" t="s">
        <v>468</v>
      </c>
      <c r="E111" s="390">
        <v>6054501678</v>
      </c>
      <c r="F111" s="388">
        <v>6054332906.2845602</v>
      </c>
      <c r="G111" s="388"/>
      <c r="H111" s="393"/>
      <c r="I111" s="385"/>
      <c r="J111" s="393">
        <v>1652884648.7290845</v>
      </c>
      <c r="K111" s="493"/>
      <c r="L111" s="490"/>
      <c r="M111" s="421"/>
      <c r="N111" s="709"/>
      <c r="O111" s="709"/>
      <c r="P111" s="709"/>
      <c r="Q111" s="709"/>
      <c r="R111" s="709"/>
      <c r="S111" s="817"/>
      <c r="T111" s="817"/>
      <c r="U111" s="818"/>
      <c r="V111" s="709"/>
      <c r="W111" s="709"/>
      <c r="X111" s="709"/>
      <c r="Y111" s="762"/>
    </row>
    <row r="112" spans="1:25" x14ac:dyDescent="0.25">
      <c r="A112" s="727">
        <v>8</v>
      </c>
      <c r="B112" s="729" t="s">
        <v>268</v>
      </c>
      <c r="C112" s="731" t="s">
        <v>495</v>
      </c>
      <c r="D112" s="377" t="s">
        <v>381</v>
      </c>
      <c r="E112" s="387">
        <v>85.6</v>
      </c>
      <c r="F112" s="460">
        <v>33.6</v>
      </c>
      <c r="G112" s="460">
        <v>33.6</v>
      </c>
      <c r="H112" s="460">
        <v>33.6</v>
      </c>
      <c r="I112" s="460">
        <v>33.6</v>
      </c>
      <c r="J112" s="460">
        <v>33.6</v>
      </c>
      <c r="K112" s="399"/>
      <c r="L112" s="385"/>
      <c r="M112" s="395"/>
      <c r="N112" s="733" t="s">
        <v>496</v>
      </c>
      <c r="O112" s="733" t="s">
        <v>497</v>
      </c>
      <c r="P112" s="733" t="s">
        <v>498</v>
      </c>
      <c r="Q112" s="733" t="s">
        <v>499</v>
      </c>
      <c r="R112" s="733" t="s">
        <v>406</v>
      </c>
      <c r="S112" s="891">
        <v>130108</v>
      </c>
      <c r="T112" s="891">
        <v>125005</v>
      </c>
      <c r="U112" s="708"/>
      <c r="V112" s="733" t="s">
        <v>387</v>
      </c>
      <c r="W112" s="733" t="s">
        <v>387</v>
      </c>
      <c r="X112" s="733" t="s">
        <v>387</v>
      </c>
      <c r="Y112" s="892">
        <v>255113</v>
      </c>
    </row>
    <row r="113" spans="1:25" x14ac:dyDescent="0.25">
      <c r="A113" s="713"/>
      <c r="B113" s="716"/>
      <c r="C113" s="731"/>
      <c r="D113" s="372" t="s">
        <v>388</v>
      </c>
      <c r="E113" s="393">
        <v>1327835000</v>
      </c>
      <c r="F113" s="393">
        <v>1327835000</v>
      </c>
      <c r="G113" s="393"/>
      <c r="H113" s="393"/>
      <c r="I113" s="385"/>
      <c r="J113" s="393">
        <v>70321000</v>
      </c>
      <c r="K113" s="393"/>
      <c r="L113" s="393"/>
      <c r="M113" s="421"/>
      <c r="N113" s="710"/>
      <c r="O113" s="710"/>
      <c r="P113" s="710"/>
      <c r="Q113" s="710"/>
      <c r="R113" s="710"/>
      <c r="S113" s="710"/>
      <c r="T113" s="710"/>
      <c r="U113" s="708"/>
      <c r="V113" s="710"/>
      <c r="W113" s="710"/>
      <c r="X113" s="710"/>
      <c r="Y113" s="851"/>
    </row>
    <row r="114" spans="1:25" x14ac:dyDescent="0.25">
      <c r="A114" s="713"/>
      <c r="B114" s="716"/>
      <c r="C114" s="731"/>
      <c r="D114" s="377" t="s">
        <v>389</v>
      </c>
      <c r="E114" s="399">
        <v>0</v>
      </c>
      <c r="F114" s="399">
        <v>0</v>
      </c>
      <c r="G114" s="399"/>
      <c r="H114" s="483"/>
      <c r="I114" s="378"/>
      <c r="J114" s="399">
        <v>0</v>
      </c>
      <c r="K114" s="385"/>
      <c r="L114" s="483"/>
      <c r="M114" s="395"/>
      <c r="N114" s="710"/>
      <c r="O114" s="710"/>
      <c r="P114" s="710"/>
      <c r="Q114" s="710"/>
      <c r="R114" s="710"/>
      <c r="S114" s="710"/>
      <c r="T114" s="710"/>
      <c r="U114" s="708"/>
      <c r="V114" s="710"/>
      <c r="W114" s="710"/>
      <c r="X114" s="710"/>
      <c r="Y114" s="851"/>
    </row>
    <row r="115" spans="1:25" ht="15.75" thickBot="1" x14ac:dyDescent="0.3">
      <c r="A115" s="728"/>
      <c r="B115" s="730"/>
      <c r="C115" s="732"/>
      <c r="D115" s="372" t="s">
        <v>390</v>
      </c>
      <c r="E115" s="393">
        <v>238415400</v>
      </c>
      <c r="F115" s="489">
        <v>238415399</v>
      </c>
      <c r="G115" s="393"/>
      <c r="H115" s="385"/>
      <c r="I115" s="385"/>
      <c r="J115" s="489">
        <v>68738322</v>
      </c>
      <c r="K115" s="393"/>
      <c r="L115" s="385"/>
      <c r="M115" s="395"/>
      <c r="N115" s="734"/>
      <c r="O115" s="734"/>
      <c r="P115" s="734"/>
      <c r="Q115" s="734"/>
      <c r="R115" s="734"/>
      <c r="S115" s="734"/>
      <c r="T115" s="734"/>
      <c r="U115" s="767"/>
      <c r="V115" s="734"/>
      <c r="W115" s="734"/>
      <c r="X115" s="734"/>
      <c r="Y115" s="893"/>
    </row>
    <row r="116" spans="1:25" x14ac:dyDescent="0.25">
      <c r="A116" s="727">
        <v>9</v>
      </c>
      <c r="B116" s="729" t="s">
        <v>500</v>
      </c>
      <c r="C116" s="719" t="s">
        <v>501</v>
      </c>
      <c r="D116" s="377" t="s">
        <v>381</v>
      </c>
      <c r="E116" s="399">
        <v>50</v>
      </c>
      <c r="F116" s="427">
        <v>0</v>
      </c>
      <c r="G116" s="427"/>
      <c r="H116" s="427"/>
      <c r="I116" s="427"/>
      <c r="J116" s="427">
        <v>0</v>
      </c>
      <c r="K116" s="399"/>
      <c r="L116" s="400"/>
      <c r="M116" s="395"/>
      <c r="N116" s="733" t="s">
        <v>502</v>
      </c>
      <c r="O116" s="733" t="s">
        <v>503</v>
      </c>
      <c r="P116" s="733" t="s">
        <v>503</v>
      </c>
      <c r="Q116" s="733" t="s">
        <v>503</v>
      </c>
      <c r="R116" s="733" t="s">
        <v>503</v>
      </c>
      <c r="S116" s="891" t="s">
        <v>504</v>
      </c>
      <c r="T116" s="891" t="s">
        <v>504</v>
      </c>
      <c r="U116" s="708"/>
      <c r="V116" s="733" t="s">
        <v>387</v>
      </c>
      <c r="W116" s="733" t="s">
        <v>387</v>
      </c>
      <c r="X116" s="733" t="s">
        <v>387</v>
      </c>
      <c r="Y116" s="892" t="s">
        <v>505</v>
      </c>
    </row>
    <row r="117" spans="1:25" x14ac:dyDescent="0.25">
      <c r="A117" s="713"/>
      <c r="B117" s="716"/>
      <c r="C117" s="719"/>
      <c r="D117" s="372" t="s">
        <v>388</v>
      </c>
      <c r="E117" s="393">
        <v>2301446000</v>
      </c>
      <c r="F117" s="393">
        <v>2301446000</v>
      </c>
      <c r="G117" s="393"/>
      <c r="H117" s="393"/>
      <c r="I117" s="385"/>
      <c r="J117" s="393">
        <v>75910000</v>
      </c>
      <c r="K117" s="393"/>
      <c r="L117" s="393"/>
      <c r="M117" s="421"/>
      <c r="N117" s="710"/>
      <c r="O117" s="710"/>
      <c r="P117" s="710"/>
      <c r="Q117" s="710"/>
      <c r="R117" s="710"/>
      <c r="S117" s="710"/>
      <c r="T117" s="710"/>
      <c r="U117" s="708"/>
      <c r="V117" s="710"/>
      <c r="W117" s="710"/>
      <c r="X117" s="710"/>
      <c r="Y117" s="851"/>
    </row>
    <row r="118" spans="1:25" x14ac:dyDescent="0.25">
      <c r="A118" s="713"/>
      <c r="B118" s="716"/>
      <c r="C118" s="719"/>
      <c r="D118" s="377" t="s">
        <v>389</v>
      </c>
      <c r="E118" s="399">
        <v>85.03</v>
      </c>
      <c r="F118" s="427">
        <v>0.34</v>
      </c>
      <c r="G118" s="427"/>
      <c r="H118" s="427"/>
      <c r="I118" s="427"/>
      <c r="J118" s="427">
        <v>0.34</v>
      </c>
      <c r="K118" s="385"/>
      <c r="L118" s="400"/>
      <c r="M118" s="395"/>
      <c r="N118" s="710"/>
      <c r="O118" s="710"/>
      <c r="P118" s="710"/>
      <c r="Q118" s="710"/>
      <c r="R118" s="710"/>
      <c r="S118" s="710"/>
      <c r="T118" s="710"/>
      <c r="U118" s="708"/>
      <c r="V118" s="710"/>
      <c r="W118" s="710"/>
      <c r="X118" s="710"/>
      <c r="Y118" s="851"/>
    </row>
    <row r="119" spans="1:25" ht="15.75" thickBot="1" x14ac:dyDescent="0.3">
      <c r="A119" s="728"/>
      <c r="B119" s="730"/>
      <c r="C119" s="724"/>
      <c r="D119" s="372" t="s">
        <v>390</v>
      </c>
      <c r="E119" s="393">
        <v>963554463</v>
      </c>
      <c r="F119" s="494">
        <v>963554463.44813001</v>
      </c>
      <c r="G119" s="393"/>
      <c r="H119" s="385"/>
      <c r="I119" s="385"/>
      <c r="J119" s="495">
        <v>413715338.44813007</v>
      </c>
      <c r="K119" s="393"/>
      <c r="L119" s="385"/>
      <c r="M119" s="395"/>
      <c r="N119" s="777"/>
      <c r="O119" s="777"/>
      <c r="P119" s="777"/>
      <c r="Q119" s="777"/>
      <c r="R119" s="777"/>
      <c r="S119" s="777"/>
      <c r="T119" s="777"/>
      <c r="U119" s="767"/>
      <c r="V119" s="777"/>
      <c r="W119" s="777"/>
      <c r="X119" s="777"/>
      <c r="Y119" s="852"/>
    </row>
    <row r="120" spans="1:25" x14ac:dyDescent="0.25">
      <c r="A120" s="712">
        <v>10</v>
      </c>
      <c r="B120" s="715" t="s">
        <v>282</v>
      </c>
      <c r="C120" s="718" t="s">
        <v>506</v>
      </c>
      <c r="D120" s="377" t="s">
        <v>381</v>
      </c>
      <c r="E120" s="461">
        <v>0.33200000000000002</v>
      </c>
      <c r="F120" s="462">
        <v>0</v>
      </c>
      <c r="G120" s="462">
        <v>0</v>
      </c>
      <c r="H120" s="462">
        <v>0</v>
      </c>
      <c r="I120" s="462">
        <v>0</v>
      </c>
      <c r="J120" s="462">
        <v>0</v>
      </c>
      <c r="K120" s="463"/>
      <c r="L120" s="483"/>
      <c r="M120" s="395"/>
      <c r="N120" s="756" t="s">
        <v>507</v>
      </c>
      <c r="O120" s="756" t="s">
        <v>503</v>
      </c>
      <c r="P120" s="756" t="s">
        <v>503</v>
      </c>
      <c r="Q120" s="756" t="s">
        <v>503</v>
      </c>
      <c r="R120" s="756" t="s">
        <v>503</v>
      </c>
      <c r="S120" s="766" t="s">
        <v>504</v>
      </c>
      <c r="T120" s="766" t="s">
        <v>504</v>
      </c>
      <c r="U120" s="707"/>
      <c r="V120" s="756" t="s">
        <v>387</v>
      </c>
      <c r="W120" s="756" t="s">
        <v>387</v>
      </c>
      <c r="X120" s="756" t="s">
        <v>387</v>
      </c>
      <c r="Y120" s="894" t="s">
        <v>508</v>
      </c>
    </row>
    <row r="121" spans="1:25" x14ac:dyDescent="0.25">
      <c r="A121" s="713"/>
      <c r="B121" s="716"/>
      <c r="C121" s="719"/>
      <c r="D121" s="372" t="s">
        <v>388</v>
      </c>
      <c r="E121" s="401">
        <v>1913202000</v>
      </c>
      <c r="F121" s="401">
        <v>1913202000</v>
      </c>
      <c r="G121" s="401"/>
      <c r="H121" s="393"/>
      <c r="I121" s="385"/>
      <c r="J121" s="389">
        <v>95696584</v>
      </c>
      <c r="K121" s="389"/>
      <c r="L121" s="393"/>
      <c r="M121" s="421"/>
      <c r="N121" s="710"/>
      <c r="O121" s="710"/>
      <c r="P121" s="710"/>
      <c r="Q121" s="710"/>
      <c r="R121" s="710"/>
      <c r="S121" s="710"/>
      <c r="T121" s="710"/>
      <c r="U121" s="708"/>
      <c r="V121" s="710"/>
      <c r="W121" s="710"/>
      <c r="X121" s="710"/>
      <c r="Y121" s="851"/>
    </row>
    <row r="122" spans="1:25" x14ac:dyDescent="0.25">
      <c r="A122" s="713"/>
      <c r="B122" s="716"/>
      <c r="C122" s="719"/>
      <c r="D122" s="377" t="s">
        <v>389</v>
      </c>
      <c r="E122" s="402">
        <v>0.25850000000000001</v>
      </c>
      <c r="F122" s="462">
        <v>0</v>
      </c>
      <c r="G122" s="462">
        <v>0</v>
      </c>
      <c r="H122" s="462">
        <v>0</v>
      </c>
      <c r="I122" s="462">
        <v>0</v>
      </c>
      <c r="J122" s="462">
        <v>0</v>
      </c>
      <c r="K122" s="403"/>
      <c r="L122" s="404"/>
      <c r="M122" s="395"/>
      <c r="N122" s="710"/>
      <c r="O122" s="710"/>
      <c r="P122" s="710"/>
      <c r="Q122" s="710"/>
      <c r="R122" s="710"/>
      <c r="S122" s="710"/>
      <c r="T122" s="710"/>
      <c r="U122" s="708"/>
      <c r="V122" s="710"/>
      <c r="W122" s="710"/>
      <c r="X122" s="710"/>
      <c r="Y122" s="851"/>
    </row>
    <row r="123" spans="1:25" ht="15.75" thickBot="1" x14ac:dyDescent="0.3">
      <c r="A123" s="728"/>
      <c r="B123" s="730"/>
      <c r="C123" s="724"/>
      <c r="D123" s="372" t="s">
        <v>390</v>
      </c>
      <c r="E123" s="405">
        <v>1319152591</v>
      </c>
      <c r="F123" s="489">
        <v>1319152591.0110195</v>
      </c>
      <c r="G123" s="405"/>
      <c r="H123" s="385"/>
      <c r="I123" s="385"/>
      <c r="J123" s="489">
        <v>322858758.01101953</v>
      </c>
      <c r="K123" s="406"/>
      <c r="L123" s="385"/>
      <c r="M123" s="395"/>
      <c r="N123" s="734"/>
      <c r="O123" s="777"/>
      <c r="P123" s="777"/>
      <c r="Q123" s="734"/>
      <c r="R123" s="777"/>
      <c r="S123" s="734"/>
      <c r="T123" s="734"/>
      <c r="U123" s="767"/>
      <c r="V123" s="734"/>
      <c r="W123" s="734"/>
      <c r="X123" s="734"/>
      <c r="Y123" s="893"/>
    </row>
    <row r="124" spans="1:25" x14ac:dyDescent="0.25">
      <c r="A124" s="712">
        <v>11</v>
      </c>
      <c r="B124" s="715" t="s">
        <v>289</v>
      </c>
      <c r="C124" s="718" t="s">
        <v>509</v>
      </c>
      <c r="D124" s="377" t="s">
        <v>381</v>
      </c>
      <c r="E124" s="456">
        <v>3.9</v>
      </c>
      <c r="F124" s="464">
        <v>3.9</v>
      </c>
      <c r="G124" s="464"/>
      <c r="H124" s="416"/>
      <c r="I124" s="465"/>
      <c r="J124" s="466">
        <v>3.98</v>
      </c>
      <c r="K124" s="378"/>
      <c r="L124" s="483"/>
      <c r="M124" s="395"/>
      <c r="N124" s="895" t="s">
        <v>510</v>
      </c>
      <c r="O124" s="895" t="s">
        <v>511</v>
      </c>
      <c r="P124" s="895" t="s">
        <v>512</v>
      </c>
      <c r="Q124" s="895" t="s">
        <v>513</v>
      </c>
      <c r="R124" s="895" t="s">
        <v>514</v>
      </c>
      <c r="S124" s="897">
        <v>1304673</v>
      </c>
      <c r="T124" s="897">
        <v>1253509</v>
      </c>
      <c r="U124" s="899"/>
      <c r="V124" s="895" t="s">
        <v>387</v>
      </c>
      <c r="W124" s="895" t="s">
        <v>387</v>
      </c>
      <c r="X124" s="895" t="s">
        <v>387</v>
      </c>
      <c r="Y124" s="894">
        <v>2558182</v>
      </c>
    </row>
    <row r="125" spans="1:25" x14ac:dyDescent="0.25">
      <c r="A125" s="713"/>
      <c r="B125" s="716"/>
      <c r="C125" s="719"/>
      <c r="D125" s="372" t="s">
        <v>388</v>
      </c>
      <c r="E125" s="401">
        <v>889196000</v>
      </c>
      <c r="F125" s="401">
        <v>889196000</v>
      </c>
      <c r="G125" s="401"/>
      <c r="H125" s="393"/>
      <c r="I125" s="385"/>
      <c r="J125" s="389">
        <v>0</v>
      </c>
      <c r="K125" s="389"/>
      <c r="L125" s="393"/>
      <c r="M125" s="421"/>
      <c r="N125" s="750"/>
      <c r="O125" s="750"/>
      <c r="P125" s="750"/>
      <c r="Q125" s="750"/>
      <c r="R125" s="750"/>
      <c r="S125" s="751"/>
      <c r="T125" s="751"/>
      <c r="U125" s="900"/>
      <c r="V125" s="751"/>
      <c r="W125" s="751"/>
      <c r="X125" s="751"/>
      <c r="Y125" s="851"/>
    </row>
    <row r="126" spans="1:25" x14ac:dyDescent="0.25">
      <c r="A126" s="713"/>
      <c r="B126" s="716"/>
      <c r="C126" s="719"/>
      <c r="D126" s="377" t="s">
        <v>389</v>
      </c>
      <c r="E126" s="405">
        <v>0</v>
      </c>
      <c r="F126" s="419">
        <v>0</v>
      </c>
      <c r="G126" s="419">
        <v>0</v>
      </c>
      <c r="H126" s="419">
        <v>0</v>
      </c>
      <c r="I126" s="419">
        <v>0</v>
      </c>
      <c r="J126" s="419">
        <v>0</v>
      </c>
      <c r="K126" s="406"/>
      <c r="L126" s="483"/>
      <c r="M126" s="395"/>
      <c r="N126" s="750"/>
      <c r="O126" s="750"/>
      <c r="P126" s="750"/>
      <c r="Q126" s="750"/>
      <c r="R126" s="750"/>
      <c r="S126" s="751"/>
      <c r="T126" s="751"/>
      <c r="U126" s="900"/>
      <c r="V126" s="751"/>
      <c r="W126" s="751"/>
      <c r="X126" s="751"/>
      <c r="Y126" s="851"/>
    </row>
    <row r="127" spans="1:25" ht="15.75" thickBot="1" x14ac:dyDescent="0.3">
      <c r="A127" s="728"/>
      <c r="B127" s="730"/>
      <c r="C127" s="724"/>
      <c r="D127" s="372" t="s">
        <v>390</v>
      </c>
      <c r="E127" s="405">
        <v>293270955</v>
      </c>
      <c r="F127" s="489">
        <v>293270955.01102</v>
      </c>
      <c r="G127" s="405"/>
      <c r="H127" s="385"/>
      <c r="I127" s="385"/>
      <c r="J127" s="489">
        <v>67825832.011019528</v>
      </c>
      <c r="K127" s="406"/>
      <c r="L127" s="385"/>
      <c r="M127" s="395"/>
      <c r="N127" s="896"/>
      <c r="O127" s="896"/>
      <c r="P127" s="896"/>
      <c r="Q127" s="896"/>
      <c r="R127" s="896"/>
      <c r="S127" s="898"/>
      <c r="T127" s="898"/>
      <c r="U127" s="901"/>
      <c r="V127" s="898"/>
      <c r="W127" s="898"/>
      <c r="X127" s="898"/>
      <c r="Y127" s="893"/>
    </row>
    <row r="128" spans="1:25" x14ac:dyDescent="0.25">
      <c r="A128" s="840">
        <v>12</v>
      </c>
      <c r="B128" s="843" t="s">
        <v>515</v>
      </c>
      <c r="C128" s="860" t="s">
        <v>516</v>
      </c>
      <c r="D128" s="377" t="s">
        <v>381</v>
      </c>
      <c r="E128" s="438"/>
      <c r="F128" s="438"/>
      <c r="G128" s="438"/>
      <c r="H128" s="437"/>
      <c r="I128" s="437"/>
      <c r="J128" s="437"/>
      <c r="K128" s="437"/>
      <c r="L128" s="437"/>
      <c r="M128" s="438"/>
      <c r="N128" s="846" t="s">
        <v>517</v>
      </c>
      <c r="O128" s="846" t="s">
        <v>518</v>
      </c>
      <c r="P128" s="846" t="s">
        <v>209</v>
      </c>
      <c r="Q128" s="771" t="s">
        <v>385</v>
      </c>
      <c r="R128" s="846" t="s">
        <v>519</v>
      </c>
      <c r="S128" s="763">
        <v>6032.28</v>
      </c>
      <c r="T128" s="763">
        <v>5795.72</v>
      </c>
      <c r="U128" s="768"/>
      <c r="V128" s="771" t="s">
        <v>387</v>
      </c>
      <c r="W128" s="771" t="s">
        <v>387</v>
      </c>
      <c r="X128" s="771" t="s">
        <v>387</v>
      </c>
      <c r="Y128" s="857">
        <v>11828</v>
      </c>
    </row>
    <row r="129" spans="1:25" x14ac:dyDescent="0.25">
      <c r="A129" s="841"/>
      <c r="B129" s="844"/>
      <c r="C129" s="861"/>
      <c r="D129" s="372" t="s">
        <v>388</v>
      </c>
      <c r="E129" s="435"/>
      <c r="F129" s="435"/>
      <c r="G129" s="435"/>
      <c r="H129" s="435"/>
      <c r="I129" s="435"/>
      <c r="J129" s="435"/>
      <c r="K129" s="435"/>
      <c r="L129" s="436"/>
      <c r="M129" s="436"/>
      <c r="N129" s="847"/>
      <c r="O129" s="847"/>
      <c r="P129" s="847"/>
      <c r="Q129" s="772"/>
      <c r="R129" s="847"/>
      <c r="S129" s="764"/>
      <c r="T129" s="764"/>
      <c r="U129" s="769"/>
      <c r="V129" s="772"/>
      <c r="W129" s="772"/>
      <c r="X129" s="772"/>
      <c r="Y129" s="858"/>
    </row>
    <row r="130" spans="1:25" x14ac:dyDescent="0.25">
      <c r="A130" s="841"/>
      <c r="B130" s="844"/>
      <c r="C130" s="861"/>
      <c r="D130" s="377" t="s">
        <v>389</v>
      </c>
      <c r="E130" s="438"/>
      <c r="F130" s="438"/>
      <c r="G130" s="438"/>
      <c r="H130" s="437"/>
      <c r="I130" s="437"/>
      <c r="J130" s="437"/>
      <c r="K130" s="437"/>
      <c r="L130" s="437"/>
      <c r="M130" s="438"/>
      <c r="N130" s="847"/>
      <c r="O130" s="847"/>
      <c r="P130" s="847"/>
      <c r="Q130" s="772"/>
      <c r="R130" s="847"/>
      <c r="S130" s="764"/>
      <c r="T130" s="764"/>
      <c r="U130" s="769"/>
      <c r="V130" s="772"/>
      <c r="W130" s="772"/>
      <c r="X130" s="772"/>
      <c r="Y130" s="858"/>
    </row>
    <row r="131" spans="1:25" ht="15.75" thickBot="1" x14ac:dyDescent="0.3">
      <c r="A131" s="842"/>
      <c r="B131" s="845"/>
      <c r="C131" s="862"/>
      <c r="D131" s="372" t="s">
        <v>390</v>
      </c>
      <c r="E131" s="435"/>
      <c r="F131" s="435"/>
      <c r="G131" s="435"/>
      <c r="H131" s="435"/>
      <c r="I131" s="435"/>
      <c r="J131" s="435"/>
      <c r="K131" s="435"/>
      <c r="L131" s="436"/>
      <c r="M131" s="436"/>
      <c r="N131" s="848"/>
      <c r="O131" s="848"/>
      <c r="P131" s="848"/>
      <c r="Q131" s="773"/>
      <c r="R131" s="848"/>
      <c r="S131" s="765"/>
      <c r="T131" s="765"/>
      <c r="U131" s="770"/>
      <c r="V131" s="773"/>
      <c r="W131" s="773"/>
      <c r="X131" s="773"/>
      <c r="Y131" s="859"/>
    </row>
    <row r="132" spans="1:25" x14ac:dyDescent="0.25">
      <c r="A132" s="840">
        <v>13</v>
      </c>
      <c r="B132" s="843" t="s">
        <v>520</v>
      </c>
      <c r="C132" s="860" t="s">
        <v>521</v>
      </c>
      <c r="D132" s="377" t="s">
        <v>381</v>
      </c>
      <c r="E132" s="438"/>
      <c r="F132" s="438"/>
      <c r="G132" s="438"/>
      <c r="H132" s="437"/>
      <c r="I132" s="437"/>
      <c r="J132" s="437"/>
      <c r="K132" s="437"/>
      <c r="L132" s="437"/>
      <c r="M132" s="438"/>
      <c r="N132" s="846" t="s">
        <v>517</v>
      </c>
      <c r="O132" s="846" t="s">
        <v>518</v>
      </c>
      <c r="P132" s="846" t="s">
        <v>209</v>
      </c>
      <c r="Q132" s="771" t="s">
        <v>385</v>
      </c>
      <c r="R132" s="846" t="s">
        <v>519</v>
      </c>
      <c r="S132" s="763">
        <v>6032.79</v>
      </c>
      <c r="T132" s="763">
        <v>5796.21</v>
      </c>
      <c r="U132" s="863"/>
      <c r="V132" s="771" t="s">
        <v>387</v>
      </c>
      <c r="W132" s="771" t="s">
        <v>387</v>
      </c>
      <c r="X132" s="771" t="s">
        <v>387</v>
      </c>
      <c r="Y132" s="857">
        <v>11829</v>
      </c>
    </row>
    <row r="133" spans="1:25" x14ac:dyDescent="0.25">
      <c r="A133" s="841"/>
      <c r="B133" s="844"/>
      <c r="C133" s="861"/>
      <c r="D133" s="372" t="s">
        <v>388</v>
      </c>
      <c r="E133" s="467"/>
      <c r="F133" s="467"/>
      <c r="G133" s="468"/>
      <c r="H133" s="437"/>
      <c r="I133" s="437"/>
      <c r="J133" s="435"/>
      <c r="K133" s="435"/>
      <c r="L133" s="436"/>
      <c r="M133" s="436"/>
      <c r="N133" s="847"/>
      <c r="O133" s="847"/>
      <c r="P133" s="847"/>
      <c r="Q133" s="772"/>
      <c r="R133" s="847"/>
      <c r="S133" s="764"/>
      <c r="T133" s="764"/>
      <c r="U133" s="864"/>
      <c r="V133" s="772"/>
      <c r="W133" s="772"/>
      <c r="X133" s="772"/>
      <c r="Y133" s="858"/>
    </row>
    <row r="134" spans="1:25" x14ac:dyDescent="0.25">
      <c r="A134" s="841"/>
      <c r="B134" s="844"/>
      <c r="C134" s="861"/>
      <c r="D134" s="377" t="s">
        <v>389</v>
      </c>
      <c r="E134" s="469"/>
      <c r="F134" s="469"/>
      <c r="G134" s="438"/>
      <c r="H134" s="437"/>
      <c r="I134" s="437"/>
      <c r="J134" s="437"/>
      <c r="K134" s="437"/>
      <c r="L134" s="437"/>
      <c r="M134" s="438"/>
      <c r="N134" s="847"/>
      <c r="O134" s="847"/>
      <c r="P134" s="847"/>
      <c r="Q134" s="772"/>
      <c r="R134" s="847"/>
      <c r="S134" s="764"/>
      <c r="T134" s="764"/>
      <c r="U134" s="864"/>
      <c r="V134" s="772"/>
      <c r="W134" s="772"/>
      <c r="X134" s="772"/>
      <c r="Y134" s="858"/>
    </row>
    <row r="135" spans="1:25" ht="15.75" thickBot="1" x14ac:dyDescent="0.3">
      <c r="A135" s="842"/>
      <c r="B135" s="845"/>
      <c r="C135" s="862"/>
      <c r="D135" s="372" t="s">
        <v>390</v>
      </c>
      <c r="E135" s="435"/>
      <c r="F135" s="435"/>
      <c r="G135" s="435"/>
      <c r="H135" s="437"/>
      <c r="I135" s="437"/>
      <c r="J135" s="435"/>
      <c r="K135" s="435"/>
      <c r="L135" s="436"/>
      <c r="M135" s="436"/>
      <c r="N135" s="848"/>
      <c r="O135" s="848"/>
      <c r="P135" s="848"/>
      <c r="Q135" s="773"/>
      <c r="R135" s="848"/>
      <c r="S135" s="765"/>
      <c r="T135" s="765"/>
      <c r="U135" s="865"/>
      <c r="V135" s="773"/>
      <c r="W135" s="773"/>
      <c r="X135" s="773"/>
      <c r="Y135" s="859"/>
    </row>
    <row r="136" spans="1:25" x14ac:dyDescent="0.25">
      <c r="A136" s="877">
        <v>14</v>
      </c>
      <c r="B136" s="718" t="s">
        <v>297</v>
      </c>
      <c r="C136" s="718" t="s">
        <v>522</v>
      </c>
      <c r="D136" s="377" t="s">
        <v>381</v>
      </c>
      <c r="E136" s="405">
        <v>0.85</v>
      </c>
      <c r="F136" s="405">
        <v>0.85</v>
      </c>
      <c r="G136" s="405"/>
      <c r="H136" s="376"/>
      <c r="I136" s="385"/>
      <c r="J136" s="470">
        <v>0.72499999999999998</v>
      </c>
      <c r="K136" s="376"/>
      <c r="L136" s="376"/>
      <c r="M136" s="395"/>
      <c r="N136" s="718" t="s">
        <v>523</v>
      </c>
      <c r="O136" s="741" t="s">
        <v>524</v>
      </c>
      <c r="P136" s="741" t="s">
        <v>525</v>
      </c>
      <c r="Q136" s="744" t="s">
        <v>526</v>
      </c>
      <c r="R136" s="747" t="s">
        <v>527</v>
      </c>
      <c r="S136" s="908">
        <v>198396</v>
      </c>
      <c r="T136" s="908">
        <v>207629</v>
      </c>
      <c r="U136" s="744" t="s">
        <v>387</v>
      </c>
      <c r="V136" s="744" t="s">
        <v>387</v>
      </c>
      <c r="W136" s="744" t="s">
        <v>387</v>
      </c>
      <c r="X136" s="744" t="s">
        <v>387</v>
      </c>
      <c r="Y136" s="905">
        <v>406025</v>
      </c>
    </row>
    <row r="137" spans="1:25" x14ac:dyDescent="0.25">
      <c r="A137" s="878"/>
      <c r="B137" s="719"/>
      <c r="C137" s="719"/>
      <c r="D137" s="372" t="s">
        <v>388</v>
      </c>
      <c r="E137" s="401">
        <v>224741500</v>
      </c>
      <c r="F137" s="401">
        <v>224741500</v>
      </c>
      <c r="G137" s="401"/>
      <c r="H137" s="389"/>
      <c r="I137" s="385"/>
      <c r="J137" s="389">
        <v>17924500</v>
      </c>
      <c r="K137" s="389"/>
      <c r="L137" s="389"/>
      <c r="M137" s="421"/>
      <c r="N137" s="719"/>
      <c r="O137" s="742"/>
      <c r="P137" s="742"/>
      <c r="Q137" s="745"/>
      <c r="R137" s="748"/>
      <c r="S137" s="909"/>
      <c r="T137" s="909"/>
      <c r="U137" s="745"/>
      <c r="V137" s="745"/>
      <c r="W137" s="745"/>
      <c r="X137" s="745"/>
      <c r="Y137" s="906"/>
    </row>
    <row r="138" spans="1:25" x14ac:dyDescent="0.25">
      <c r="A138" s="878"/>
      <c r="B138" s="719"/>
      <c r="C138" s="719"/>
      <c r="D138" s="377" t="s">
        <v>389</v>
      </c>
      <c r="E138" s="405">
        <v>0</v>
      </c>
      <c r="F138" s="405">
        <v>0</v>
      </c>
      <c r="G138" s="405"/>
      <c r="H138" s="406"/>
      <c r="I138" s="406"/>
      <c r="J138" s="470">
        <v>0</v>
      </c>
      <c r="K138" s="406"/>
      <c r="L138" s="406"/>
      <c r="M138" s="395"/>
      <c r="N138" s="719"/>
      <c r="O138" s="742"/>
      <c r="P138" s="742"/>
      <c r="Q138" s="745"/>
      <c r="R138" s="748"/>
      <c r="S138" s="909"/>
      <c r="T138" s="909"/>
      <c r="U138" s="745"/>
      <c r="V138" s="745"/>
      <c r="W138" s="745"/>
      <c r="X138" s="745"/>
      <c r="Y138" s="906"/>
    </row>
    <row r="139" spans="1:25" ht="15.75" thickBot="1" x14ac:dyDescent="0.3">
      <c r="A139" s="878"/>
      <c r="B139" s="719"/>
      <c r="C139" s="724"/>
      <c r="D139" s="372" t="s">
        <v>390</v>
      </c>
      <c r="E139" s="405">
        <v>97882866.5</v>
      </c>
      <c r="F139" s="453">
        <v>97882867</v>
      </c>
      <c r="G139" s="405"/>
      <c r="H139" s="406"/>
      <c r="I139" s="385"/>
      <c r="J139" s="406">
        <v>22390866.5</v>
      </c>
      <c r="K139" s="406"/>
      <c r="L139" s="406"/>
      <c r="M139" s="395"/>
      <c r="N139" s="724"/>
      <c r="O139" s="743"/>
      <c r="P139" s="743"/>
      <c r="Q139" s="746"/>
      <c r="R139" s="749"/>
      <c r="S139" s="910"/>
      <c r="T139" s="910"/>
      <c r="U139" s="746"/>
      <c r="V139" s="746"/>
      <c r="W139" s="746"/>
      <c r="X139" s="746"/>
      <c r="Y139" s="907"/>
    </row>
    <row r="140" spans="1:25" x14ac:dyDescent="0.25">
      <c r="A140" s="878"/>
      <c r="B140" s="719"/>
      <c r="C140" s="718" t="s">
        <v>528</v>
      </c>
      <c r="D140" s="377" t="s">
        <v>381</v>
      </c>
      <c r="E140" s="401">
        <v>0.85</v>
      </c>
      <c r="F140" s="401">
        <v>0.85</v>
      </c>
      <c r="G140" s="405"/>
      <c r="H140" s="376"/>
      <c r="I140" s="385"/>
      <c r="J140" s="470">
        <v>0.72499999999999998</v>
      </c>
      <c r="K140" s="376"/>
      <c r="L140" s="376"/>
      <c r="M140" s="395"/>
      <c r="N140" s="718" t="s">
        <v>489</v>
      </c>
      <c r="O140" s="741" t="s">
        <v>529</v>
      </c>
      <c r="P140" s="741" t="s">
        <v>530</v>
      </c>
      <c r="Q140" s="744" t="s">
        <v>385</v>
      </c>
      <c r="R140" s="747" t="s">
        <v>531</v>
      </c>
      <c r="S140" s="902">
        <v>64</v>
      </c>
      <c r="T140" s="902">
        <v>45</v>
      </c>
      <c r="U140" s="744" t="s">
        <v>387</v>
      </c>
      <c r="V140" s="744" t="s">
        <v>387</v>
      </c>
      <c r="W140" s="744" t="s">
        <v>387</v>
      </c>
      <c r="X140" s="744" t="s">
        <v>387</v>
      </c>
      <c r="Y140" s="905">
        <v>109</v>
      </c>
    </row>
    <row r="141" spans="1:25" x14ac:dyDescent="0.25">
      <c r="A141" s="878"/>
      <c r="B141" s="719"/>
      <c r="C141" s="719"/>
      <c r="D141" s="372" t="s">
        <v>388</v>
      </c>
      <c r="E141" s="401">
        <v>224741500</v>
      </c>
      <c r="F141" s="401">
        <v>224741500</v>
      </c>
      <c r="G141" s="401"/>
      <c r="H141" s="389"/>
      <c r="I141" s="385"/>
      <c r="J141" s="389">
        <v>17924500</v>
      </c>
      <c r="K141" s="389"/>
      <c r="L141" s="389"/>
      <c r="M141" s="421"/>
      <c r="N141" s="719"/>
      <c r="O141" s="742"/>
      <c r="P141" s="742"/>
      <c r="Q141" s="745"/>
      <c r="R141" s="748"/>
      <c r="S141" s="903"/>
      <c r="T141" s="903"/>
      <c r="U141" s="745"/>
      <c r="V141" s="745"/>
      <c r="W141" s="745"/>
      <c r="X141" s="745"/>
      <c r="Y141" s="906"/>
    </row>
    <row r="142" spans="1:25" x14ac:dyDescent="0.25">
      <c r="A142" s="878"/>
      <c r="B142" s="719"/>
      <c r="C142" s="719"/>
      <c r="D142" s="377" t="s">
        <v>389</v>
      </c>
      <c r="E142" s="405">
        <v>0</v>
      </c>
      <c r="F142" s="405">
        <v>0</v>
      </c>
      <c r="G142" s="405"/>
      <c r="H142" s="406"/>
      <c r="I142" s="406"/>
      <c r="J142" s="470">
        <v>0</v>
      </c>
      <c r="K142" s="406"/>
      <c r="L142" s="406"/>
      <c r="M142" s="395"/>
      <c r="N142" s="719"/>
      <c r="O142" s="742"/>
      <c r="P142" s="742"/>
      <c r="Q142" s="745"/>
      <c r="R142" s="748"/>
      <c r="S142" s="903"/>
      <c r="T142" s="903"/>
      <c r="U142" s="745"/>
      <c r="V142" s="745"/>
      <c r="W142" s="745"/>
      <c r="X142" s="745"/>
      <c r="Y142" s="906"/>
    </row>
    <row r="143" spans="1:25" ht="15.75" thickBot="1" x14ac:dyDescent="0.3">
      <c r="A143" s="878"/>
      <c r="B143" s="719"/>
      <c r="C143" s="724"/>
      <c r="D143" s="372" t="s">
        <v>390</v>
      </c>
      <c r="E143" s="405">
        <v>97882866.5</v>
      </c>
      <c r="F143" s="488">
        <v>97882866.5</v>
      </c>
      <c r="G143" s="405"/>
      <c r="H143" s="406"/>
      <c r="I143" s="385"/>
      <c r="J143" s="406">
        <v>22390866.5</v>
      </c>
      <c r="K143" s="489"/>
      <c r="L143" s="489"/>
      <c r="M143" s="395"/>
      <c r="N143" s="724"/>
      <c r="O143" s="743"/>
      <c r="P143" s="743"/>
      <c r="Q143" s="746"/>
      <c r="R143" s="749"/>
      <c r="S143" s="904"/>
      <c r="T143" s="904"/>
      <c r="U143" s="746"/>
      <c r="V143" s="746"/>
      <c r="W143" s="746"/>
      <c r="X143" s="746"/>
      <c r="Y143" s="907"/>
    </row>
    <row r="144" spans="1:25" x14ac:dyDescent="0.25">
      <c r="A144" s="878"/>
      <c r="B144" s="719"/>
      <c r="C144" s="735" t="s">
        <v>466</v>
      </c>
      <c r="D144" s="379" t="s">
        <v>467</v>
      </c>
      <c r="E144" s="405">
        <v>1.7</v>
      </c>
      <c r="F144" s="405">
        <v>1.7</v>
      </c>
      <c r="G144" s="405"/>
      <c r="H144" s="376"/>
      <c r="I144" s="385"/>
      <c r="J144" s="470">
        <v>1.45</v>
      </c>
      <c r="K144" s="406"/>
      <c r="L144" s="376"/>
      <c r="M144" s="395"/>
      <c r="N144" s="718"/>
      <c r="O144" s="718"/>
      <c r="P144" s="718"/>
      <c r="Q144" s="718"/>
      <c r="R144" s="718"/>
      <c r="S144" s="718"/>
      <c r="T144" s="718"/>
      <c r="U144" s="718"/>
      <c r="V144" s="718"/>
      <c r="W144" s="718"/>
      <c r="X144" s="718"/>
      <c r="Y144" s="718"/>
    </row>
    <row r="145" spans="1:25" ht="27.75" thickBot="1" x14ac:dyDescent="0.3">
      <c r="A145" s="878"/>
      <c r="B145" s="719"/>
      <c r="C145" s="736"/>
      <c r="D145" s="381" t="s">
        <v>468</v>
      </c>
      <c r="E145" s="405">
        <v>449483000</v>
      </c>
      <c r="F145" s="405">
        <v>449483000</v>
      </c>
      <c r="G145" s="405"/>
      <c r="H145" s="376"/>
      <c r="I145" s="385"/>
      <c r="J145" s="406">
        <v>35849000</v>
      </c>
      <c r="K145" s="406"/>
      <c r="L145" s="376"/>
      <c r="M145" s="395"/>
      <c r="N145" s="719"/>
      <c r="O145" s="719"/>
      <c r="P145" s="719"/>
      <c r="Q145" s="719"/>
      <c r="R145" s="719"/>
      <c r="S145" s="719"/>
      <c r="T145" s="719"/>
      <c r="U145" s="719"/>
      <c r="V145" s="719"/>
      <c r="W145" s="719"/>
      <c r="X145" s="719"/>
      <c r="Y145" s="719"/>
    </row>
    <row r="146" spans="1:25" x14ac:dyDescent="0.25">
      <c r="A146" s="878"/>
      <c r="B146" s="719"/>
      <c r="C146" s="736"/>
      <c r="D146" s="477"/>
      <c r="E146" s="405"/>
      <c r="F146" s="405"/>
      <c r="G146" s="405"/>
      <c r="H146" s="376"/>
      <c r="I146" s="385"/>
      <c r="J146" s="412"/>
      <c r="K146" s="406"/>
      <c r="L146" s="376"/>
      <c r="M146" s="395"/>
      <c r="N146" s="719"/>
      <c r="O146" s="719"/>
      <c r="P146" s="719"/>
      <c r="Q146" s="719"/>
      <c r="R146" s="719"/>
      <c r="S146" s="719"/>
      <c r="T146" s="719"/>
      <c r="U146" s="719"/>
      <c r="V146" s="719"/>
      <c r="W146" s="719"/>
      <c r="X146" s="719"/>
      <c r="Y146" s="719"/>
    </row>
    <row r="147" spans="1:25" ht="27.75" thickBot="1" x14ac:dyDescent="0.3">
      <c r="A147" s="878"/>
      <c r="B147" s="719"/>
      <c r="C147" s="737"/>
      <c r="D147" s="381" t="s">
        <v>532</v>
      </c>
      <c r="E147" s="405">
        <v>195765733</v>
      </c>
      <c r="F147" s="405">
        <v>195765733.5</v>
      </c>
      <c r="G147" s="405"/>
      <c r="H147" s="406"/>
      <c r="I147" s="385"/>
      <c r="J147" s="406">
        <v>44781733</v>
      </c>
      <c r="K147" s="490"/>
      <c r="L147" s="490"/>
      <c r="M147" s="421"/>
      <c r="N147" s="719"/>
      <c r="O147" s="719"/>
      <c r="P147" s="719"/>
      <c r="Q147" s="719"/>
      <c r="R147" s="719"/>
      <c r="S147" s="719"/>
      <c r="T147" s="719"/>
      <c r="U147" s="719"/>
      <c r="V147" s="719"/>
      <c r="W147" s="719"/>
      <c r="X147" s="719"/>
      <c r="Y147" s="719"/>
    </row>
    <row r="148" spans="1:25" x14ac:dyDescent="0.25">
      <c r="A148" s="712">
        <v>15</v>
      </c>
      <c r="B148" s="715" t="s">
        <v>306</v>
      </c>
      <c r="C148" s="718" t="s">
        <v>533</v>
      </c>
      <c r="D148" s="377" t="s">
        <v>381</v>
      </c>
      <c r="E148" s="453">
        <v>4</v>
      </c>
      <c r="F148" s="453">
        <v>4</v>
      </c>
      <c r="G148" s="453"/>
      <c r="H148" s="453"/>
      <c r="I148" s="454"/>
      <c r="J148" s="453">
        <v>4</v>
      </c>
      <c r="K148" s="453"/>
      <c r="L148" s="453"/>
      <c r="M148" s="392"/>
      <c r="N148" s="720" t="s">
        <v>534</v>
      </c>
      <c r="O148" s="722" t="s">
        <v>535</v>
      </c>
      <c r="P148" s="815" t="s">
        <v>536</v>
      </c>
      <c r="Q148" s="815" t="s">
        <v>537</v>
      </c>
      <c r="R148" s="705" t="s">
        <v>538</v>
      </c>
      <c r="S148" s="707">
        <v>3861626</v>
      </c>
      <c r="T148" s="707">
        <v>4118375</v>
      </c>
      <c r="U148" s="707" t="s">
        <v>539</v>
      </c>
      <c r="V148" s="707" t="s">
        <v>540</v>
      </c>
      <c r="W148" s="707" t="s">
        <v>541</v>
      </c>
      <c r="X148" s="707" t="s">
        <v>542</v>
      </c>
      <c r="Y148" s="760">
        <v>7980001</v>
      </c>
    </row>
    <row r="149" spans="1:25" x14ac:dyDescent="0.25">
      <c r="A149" s="713"/>
      <c r="B149" s="716"/>
      <c r="C149" s="719"/>
      <c r="D149" s="372" t="s">
        <v>388</v>
      </c>
      <c r="E149" s="401">
        <v>597479000</v>
      </c>
      <c r="F149" s="401">
        <v>597479000</v>
      </c>
      <c r="G149" s="401"/>
      <c r="H149" s="401"/>
      <c r="I149" s="440"/>
      <c r="J149" s="401">
        <v>135263017</v>
      </c>
      <c r="K149" s="401"/>
      <c r="L149" s="401"/>
      <c r="M149" s="421"/>
      <c r="N149" s="721"/>
      <c r="O149" s="723"/>
      <c r="P149" s="816"/>
      <c r="Q149" s="816"/>
      <c r="R149" s="706"/>
      <c r="S149" s="708"/>
      <c r="T149" s="708"/>
      <c r="U149" s="708"/>
      <c r="V149" s="708"/>
      <c r="W149" s="708"/>
      <c r="X149" s="708"/>
      <c r="Y149" s="761"/>
    </row>
    <row r="150" spans="1:25" x14ac:dyDescent="0.25">
      <c r="A150" s="713"/>
      <c r="B150" s="716"/>
      <c r="C150" s="719"/>
      <c r="D150" s="377" t="s">
        <v>389</v>
      </c>
      <c r="E150" s="405">
        <v>0</v>
      </c>
      <c r="F150" s="405">
        <v>0</v>
      </c>
      <c r="G150" s="405"/>
      <c r="H150" s="405"/>
      <c r="I150" s="479"/>
      <c r="J150" s="412">
        <v>0</v>
      </c>
      <c r="K150" s="405"/>
      <c r="L150" s="405"/>
      <c r="M150" s="395"/>
      <c r="N150" s="721"/>
      <c r="O150" s="723"/>
      <c r="P150" s="816"/>
      <c r="Q150" s="816"/>
      <c r="R150" s="706"/>
      <c r="S150" s="708"/>
      <c r="T150" s="708"/>
      <c r="U150" s="708"/>
      <c r="V150" s="708"/>
      <c r="W150" s="708"/>
      <c r="X150" s="708"/>
      <c r="Y150" s="761"/>
    </row>
    <row r="151" spans="1:25" ht="15.75" thickBot="1" x14ac:dyDescent="0.3">
      <c r="A151" s="728"/>
      <c r="B151" s="730"/>
      <c r="C151" s="724"/>
      <c r="D151" s="372" t="s">
        <v>390</v>
      </c>
      <c r="E151" s="407">
        <v>136256146</v>
      </c>
      <c r="F151" s="489">
        <v>136256145.76330301</v>
      </c>
      <c r="G151" s="407"/>
      <c r="H151" s="407"/>
      <c r="I151" s="480"/>
      <c r="J151" s="489">
        <v>89371243.228419304</v>
      </c>
      <c r="K151" s="407"/>
      <c r="L151" s="407"/>
      <c r="M151" s="396"/>
      <c r="N151" s="725"/>
      <c r="O151" s="726"/>
      <c r="P151" s="912"/>
      <c r="Q151" s="912"/>
      <c r="R151" s="913"/>
      <c r="S151" s="767"/>
      <c r="T151" s="767"/>
      <c r="U151" s="767"/>
      <c r="V151" s="767"/>
      <c r="W151" s="767"/>
      <c r="X151" s="767"/>
      <c r="Y151" s="911"/>
    </row>
    <row r="152" spans="1:25" x14ac:dyDescent="0.25">
      <c r="A152" s="712">
        <v>16</v>
      </c>
      <c r="B152" s="715" t="s">
        <v>543</v>
      </c>
      <c r="C152" s="718"/>
      <c r="D152" s="377" t="s">
        <v>381</v>
      </c>
      <c r="E152" s="408">
        <v>100</v>
      </c>
      <c r="F152" s="408">
        <v>100</v>
      </c>
      <c r="G152" s="408"/>
      <c r="H152" s="408"/>
      <c r="I152" s="439"/>
      <c r="J152" s="408">
        <v>0</v>
      </c>
      <c r="K152" s="408"/>
      <c r="L152" s="408"/>
      <c r="M152" s="398"/>
      <c r="N152" s="720"/>
      <c r="O152" s="722"/>
      <c r="P152" s="815"/>
      <c r="Q152" s="815"/>
      <c r="R152" s="705"/>
      <c r="S152" s="707"/>
      <c r="T152" s="707"/>
      <c r="U152" s="707"/>
      <c r="V152" s="707"/>
      <c r="W152" s="707"/>
      <c r="X152" s="707"/>
      <c r="Y152" s="760"/>
    </row>
    <row r="153" spans="1:25" x14ac:dyDescent="0.25">
      <c r="A153" s="713"/>
      <c r="B153" s="716"/>
      <c r="C153" s="719"/>
      <c r="D153" s="372" t="s">
        <v>388</v>
      </c>
      <c r="E153" s="401">
        <v>550218000</v>
      </c>
      <c r="F153" s="401">
        <v>550218000</v>
      </c>
      <c r="G153" s="401"/>
      <c r="H153" s="401"/>
      <c r="I153" s="440"/>
      <c r="J153" s="401">
        <v>0</v>
      </c>
      <c r="K153" s="401"/>
      <c r="L153" s="401"/>
      <c r="M153" s="421"/>
      <c r="N153" s="721"/>
      <c r="O153" s="723"/>
      <c r="P153" s="816"/>
      <c r="Q153" s="816"/>
      <c r="R153" s="706"/>
      <c r="S153" s="708"/>
      <c r="T153" s="708"/>
      <c r="U153" s="708"/>
      <c r="V153" s="708"/>
      <c r="W153" s="708"/>
      <c r="X153" s="708"/>
      <c r="Y153" s="761"/>
    </row>
    <row r="154" spans="1:25" x14ac:dyDescent="0.25">
      <c r="A154" s="713"/>
      <c r="B154" s="716"/>
      <c r="C154" s="719"/>
      <c r="D154" s="377" t="s">
        <v>389</v>
      </c>
      <c r="E154" s="405">
        <v>0</v>
      </c>
      <c r="F154" s="405"/>
      <c r="G154" s="405"/>
      <c r="H154" s="405"/>
      <c r="I154" s="479"/>
      <c r="J154" s="405">
        <v>0</v>
      </c>
      <c r="K154" s="405"/>
      <c r="L154" s="405"/>
      <c r="M154" s="395"/>
      <c r="N154" s="721"/>
      <c r="O154" s="723"/>
      <c r="P154" s="816"/>
      <c r="Q154" s="816"/>
      <c r="R154" s="706"/>
      <c r="S154" s="708"/>
      <c r="T154" s="708"/>
      <c r="U154" s="708"/>
      <c r="V154" s="708"/>
      <c r="W154" s="708"/>
      <c r="X154" s="708"/>
      <c r="Y154" s="761"/>
    </row>
    <row r="155" spans="1:25" ht="15.75" thickBot="1" x14ac:dyDescent="0.3">
      <c r="A155" s="714"/>
      <c r="B155" s="717"/>
      <c r="C155" s="719"/>
      <c r="D155" s="471" t="s">
        <v>390</v>
      </c>
      <c r="E155" s="496">
        <v>0</v>
      </c>
      <c r="F155" s="496"/>
      <c r="G155" s="496"/>
      <c r="H155" s="496"/>
      <c r="I155" s="484"/>
      <c r="J155" s="496">
        <v>0</v>
      </c>
      <c r="K155" s="496"/>
      <c r="L155" s="496"/>
      <c r="M155" s="497"/>
      <c r="N155" s="721"/>
      <c r="O155" s="723"/>
      <c r="P155" s="816"/>
      <c r="Q155" s="816"/>
      <c r="R155" s="706"/>
      <c r="S155" s="708"/>
      <c r="T155" s="708"/>
      <c r="U155" s="708"/>
      <c r="V155" s="708"/>
      <c r="W155" s="708"/>
      <c r="X155" s="708"/>
      <c r="Y155" s="761"/>
    </row>
    <row r="156" spans="1:25" ht="36" x14ac:dyDescent="0.25">
      <c r="A156" s="785" t="s">
        <v>544</v>
      </c>
      <c r="B156" s="786"/>
      <c r="C156" s="787"/>
      <c r="D156" s="498" t="s">
        <v>545</v>
      </c>
      <c r="E156" s="499">
        <v>23732627000</v>
      </c>
      <c r="F156" s="499">
        <v>23732627000</v>
      </c>
      <c r="G156" s="499">
        <v>0</v>
      </c>
      <c r="H156" s="499">
        <v>0</v>
      </c>
      <c r="I156" s="499">
        <v>0</v>
      </c>
      <c r="J156" s="499">
        <v>2190797101</v>
      </c>
      <c r="K156" s="500"/>
      <c r="L156" s="500"/>
      <c r="M156" s="500"/>
      <c r="N156" s="794"/>
      <c r="O156" s="795"/>
      <c r="P156" s="795"/>
      <c r="Q156" s="795"/>
      <c r="R156" s="795"/>
      <c r="S156" s="795"/>
      <c r="T156" s="795"/>
      <c r="U156" s="795"/>
      <c r="V156" s="795"/>
      <c r="W156" s="795"/>
      <c r="X156" s="795"/>
      <c r="Y156" s="796"/>
    </row>
    <row r="157" spans="1:25" ht="36" x14ac:dyDescent="0.25">
      <c r="A157" s="788"/>
      <c r="B157" s="789"/>
      <c r="C157" s="790"/>
      <c r="D157" s="441" t="s">
        <v>546</v>
      </c>
      <c r="E157" s="442">
        <v>15882716804</v>
      </c>
      <c r="F157" s="442">
        <v>15882379259.671738</v>
      </c>
      <c r="G157" s="442">
        <v>0</v>
      </c>
      <c r="H157" s="442">
        <v>0</v>
      </c>
      <c r="I157" s="442">
        <v>0</v>
      </c>
      <c r="J157" s="442">
        <v>3250913337.4172363</v>
      </c>
      <c r="K157" s="443"/>
      <c r="L157" s="443"/>
      <c r="M157" s="443"/>
      <c r="N157" s="797"/>
      <c r="O157" s="798"/>
      <c r="P157" s="798"/>
      <c r="Q157" s="798"/>
      <c r="R157" s="798"/>
      <c r="S157" s="798"/>
      <c r="T157" s="798"/>
      <c r="U157" s="798"/>
      <c r="V157" s="798"/>
      <c r="W157" s="798"/>
      <c r="X157" s="798"/>
      <c r="Y157" s="799"/>
    </row>
    <row r="158" spans="1:25" ht="36.75" thickBot="1" x14ac:dyDescent="0.3">
      <c r="A158" s="791"/>
      <c r="B158" s="792"/>
      <c r="C158" s="793"/>
      <c r="D158" s="444" t="s">
        <v>547</v>
      </c>
      <c r="E158" s="445">
        <v>39615343804</v>
      </c>
      <c r="F158" s="445">
        <v>39615006259.671738</v>
      </c>
      <c r="G158" s="445">
        <v>0</v>
      </c>
      <c r="H158" s="445">
        <v>0</v>
      </c>
      <c r="I158" s="445">
        <v>0</v>
      </c>
      <c r="J158" s="445">
        <v>5441710438.4172363</v>
      </c>
      <c r="K158" s="446"/>
      <c r="L158" s="446"/>
      <c r="M158" s="446"/>
      <c r="N158" s="800"/>
      <c r="O158" s="801"/>
      <c r="P158" s="801"/>
      <c r="Q158" s="801"/>
      <c r="R158" s="801"/>
      <c r="S158" s="801"/>
      <c r="T158" s="801"/>
      <c r="U158" s="801"/>
      <c r="V158" s="801"/>
      <c r="W158" s="801"/>
      <c r="X158" s="801"/>
      <c r="Y158" s="802"/>
    </row>
    <row r="159" spans="1:25" x14ac:dyDescent="0.25">
      <c r="A159" s="447"/>
      <c r="B159" s="448"/>
      <c r="C159" s="448"/>
      <c r="D159" s="448"/>
      <c r="E159" s="485"/>
      <c r="F159" s="485"/>
      <c r="G159" s="485"/>
      <c r="H159" s="485"/>
      <c r="I159" s="485"/>
      <c r="J159" s="485"/>
      <c r="K159" s="448"/>
      <c r="L159" s="448"/>
      <c r="M159" s="448"/>
      <c r="N159" s="447"/>
      <c r="O159" s="447"/>
      <c r="P159" s="447"/>
      <c r="Q159" s="448"/>
      <c r="R159" s="448"/>
      <c r="S159" s="448"/>
      <c r="T159" s="448"/>
      <c r="U159" s="448"/>
      <c r="V159" s="448"/>
      <c r="W159" s="448"/>
      <c r="X159" s="448"/>
      <c r="Y159" s="448"/>
    </row>
    <row r="160" spans="1:25" ht="18" x14ac:dyDescent="0.25">
      <c r="A160" s="447"/>
      <c r="B160" s="448"/>
      <c r="C160" s="448"/>
      <c r="D160" s="448"/>
      <c r="E160" s="486"/>
      <c r="F160" s="486"/>
      <c r="G160" s="486"/>
      <c r="H160" s="486"/>
      <c r="I160" s="486"/>
      <c r="J160" s="486"/>
      <c r="K160" s="486"/>
      <c r="L160" s="448"/>
      <c r="M160" s="487"/>
      <c r="N160" s="447"/>
      <c r="O160" s="447"/>
      <c r="P160" s="447"/>
      <c r="Q160" s="368"/>
      <c r="R160" s="368"/>
      <c r="S160" s="368"/>
      <c r="T160" s="368"/>
      <c r="U160" s="368"/>
      <c r="V160" s="370"/>
      <c r="W160" s="370"/>
      <c r="X160" s="370"/>
      <c r="Y160" s="370"/>
    </row>
    <row r="161" spans="1:25" ht="18" x14ac:dyDescent="0.25">
      <c r="A161" s="449" t="s">
        <v>91</v>
      </c>
      <c r="B161" s="447"/>
      <c r="C161" s="447"/>
      <c r="D161" s="447"/>
      <c r="E161" s="485"/>
      <c r="F161" s="485"/>
      <c r="G161" s="485"/>
      <c r="H161" s="485"/>
      <c r="I161" s="485"/>
      <c r="J161" s="485"/>
      <c r="K161" s="448"/>
      <c r="L161" s="448"/>
      <c r="M161" s="448"/>
      <c r="N161" s="447"/>
      <c r="O161" s="447"/>
      <c r="P161" s="447"/>
      <c r="Q161" s="368"/>
      <c r="R161" s="368"/>
      <c r="S161" s="368"/>
      <c r="T161" s="368"/>
      <c r="U161" s="368"/>
      <c r="V161" s="369"/>
      <c r="W161" s="369"/>
      <c r="X161" s="369"/>
      <c r="Y161" s="369"/>
    </row>
    <row r="162" spans="1:25" ht="18" x14ac:dyDescent="0.25">
      <c r="A162" s="450" t="s">
        <v>92</v>
      </c>
      <c r="B162" s="803" t="s">
        <v>93</v>
      </c>
      <c r="C162" s="804"/>
      <c r="D162" s="804"/>
      <c r="E162" s="805"/>
      <c r="F162" s="812" t="s">
        <v>94</v>
      </c>
      <c r="G162" s="813"/>
      <c r="H162" s="814"/>
      <c r="I162" s="447"/>
      <c r="J162" s="447"/>
      <c r="K162" s="447"/>
      <c r="L162" s="447"/>
      <c r="M162" s="447"/>
      <c r="N162" s="447"/>
      <c r="O162" s="447"/>
      <c r="P162" s="447"/>
      <c r="Q162" s="368"/>
      <c r="R162" s="368"/>
      <c r="S162" s="368"/>
      <c r="T162" s="368"/>
      <c r="U162" s="368"/>
      <c r="V162" s="368"/>
      <c r="W162" s="368"/>
      <c r="X162" s="368"/>
      <c r="Y162" s="368"/>
    </row>
    <row r="163" spans="1:25" x14ac:dyDescent="0.25">
      <c r="A163" s="451">
        <v>11</v>
      </c>
      <c r="B163" s="782" t="s">
        <v>95</v>
      </c>
      <c r="C163" s="783"/>
      <c r="D163" s="783"/>
      <c r="E163" s="784"/>
      <c r="F163" s="782" t="s">
        <v>97</v>
      </c>
      <c r="G163" s="783"/>
      <c r="H163" s="784"/>
      <c r="I163" s="447"/>
      <c r="J163" s="447"/>
      <c r="K163" s="447"/>
      <c r="L163" s="447"/>
      <c r="M163" s="447"/>
      <c r="N163" s="447"/>
      <c r="O163" s="447"/>
      <c r="P163" s="447"/>
      <c r="Q163" s="447"/>
      <c r="R163" s="447"/>
      <c r="S163" s="447"/>
      <c r="T163" s="447"/>
      <c r="U163" s="447"/>
      <c r="V163" s="447"/>
      <c r="W163" s="447"/>
      <c r="X163" s="447"/>
      <c r="Y163" s="447"/>
    </row>
    <row r="164" spans="1:25" x14ac:dyDescent="0.25">
      <c r="A164" s="367"/>
      <c r="B164" s="367"/>
      <c r="C164" s="367"/>
      <c r="D164" s="367"/>
      <c r="E164" s="452"/>
      <c r="F164" s="452"/>
      <c r="G164" s="452"/>
      <c r="H164" s="452"/>
      <c r="I164" s="452"/>
      <c r="J164" s="452"/>
      <c r="K164" s="452"/>
      <c r="L164" s="452"/>
      <c r="M164" s="452"/>
      <c r="N164" s="452"/>
      <c r="O164" s="452"/>
      <c r="P164" s="452"/>
      <c r="Q164" s="367"/>
      <c r="R164" s="367"/>
      <c r="S164" s="367"/>
      <c r="T164" s="367"/>
      <c r="U164" s="367"/>
      <c r="V164" s="367"/>
      <c r="W164" s="367"/>
      <c r="X164" s="367"/>
      <c r="Y164" s="367"/>
    </row>
    <row r="165" spans="1:25" x14ac:dyDescent="0.25">
      <c r="A165" s="367"/>
      <c r="B165" s="367"/>
      <c r="C165" s="367"/>
      <c r="D165" s="367"/>
      <c r="E165" s="367"/>
      <c r="F165" s="367"/>
      <c r="G165" s="452"/>
      <c r="H165" s="452"/>
      <c r="I165" s="452"/>
      <c r="J165" s="452"/>
      <c r="K165" s="452"/>
      <c r="L165" s="452"/>
      <c r="M165" s="367"/>
      <c r="N165" s="367"/>
      <c r="O165" s="367"/>
      <c r="P165" s="367"/>
      <c r="Q165" s="367"/>
      <c r="R165" s="367"/>
      <c r="S165" s="367"/>
      <c r="T165" s="367"/>
      <c r="U165" s="367"/>
      <c r="V165" s="367"/>
      <c r="W165" s="367"/>
      <c r="X165" s="367"/>
      <c r="Y165" s="367"/>
    </row>
    <row r="166" spans="1:25" x14ac:dyDescent="0.25">
      <c r="A166" s="367"/>
      <c r="B166" s="367"/>
      <c r="C166" s="367"/>
      <c r="D166" s="367"/>
      <c r="E166" s="475"/>
      <c r="F166" s="475"/>
      <c r="G166" s="475"/>
      <c r="H166" s="475"/>
      <c r="I166" s="475"/>
      <c r="J166" s="475"/>
      <c r="K166" s="476"/>
      <c r="L166" s="452"/>
      <c r="M166" s="367"/>
      <c r="N166" s="367"/>
      <c r="O166" s="367"/>
      <c r="P166" s="367"/>
      <c r="Q166" s="367"/>
      <c r="R166" s="367"/>
      <c r="S166" s="367"/>
      <c r="T166" s="367"/>
      <c r="U166" s="367"/>
      <c r="V166" s="367"/>
      <c r="W166" s="367"/>
      <c r="X166" s="367"/>
      <c r="Y166" s="367"/>
    </row>
    <row r="167" spans="1:25" ht="15.75" x14ac:dyDescent="0.25">
      <c r="A167" s="367"/>
      <c r="B167" s="367"/>
      <c r="C167" s="367"/>
      <c r="D167" s="367"/>
      <c r="E167" s="475"/>
      <c r="F167" s="474"/>
      <c r="G167" s="452"/>
      <c r="H167" s="452"/>
      <c r="I167" s="452"/>
      <c r="J167" s="452"/>
      <c r="K167" s="452"/>
      <c r="L167" s="452"/>
      <c r="M167" s="367"/>
      <c r="N167" s="367"/>
      <c r="O167" s="367"/>
      <c r="P167" s="367"/>
      <c r="Q167" s="367"/>
      <c r="R167" s="367"/>
      <c r="S167" s="367"/>
      <c r="T167" s="367"/>
      <c r="U167" s="367"/>
      <c r="V167" s="367"/>
      <c r="W167" s="367"/>
      <c r="X167" s="367"/>
      <c r="Y167" s="367"/>
    </row>
    <row r="168" spans="1:25" x14ac:dyDescent="0.25">
      <c r="A168" s="367"/>
      <c r="B168" s="367"/>
      <c r="C168" s="367"/>
      <c r="D168" s="367"/>
      <c r="E168" s="367"/>
      <c r="F168" s="367"/>
      <c r="G168" s="452"/>
      <c r="H168" s="452"/>
      <c r="I168" s="452"/>
      <c r="J168" s="452"/>
      <c r="K168" s="452"/>
      <c r="L168" s="452"/>
      <c r="M168" s="367"/>
      <c r="N168" s="367"/>
      <c r="O168" s="367"/>
      <c r="P168" s="367"/>
      <c r="Q168" s="367"/>
      <c r="R168" s="367"/>
      <c r="S168" s="367"/>
      <c r="T168" s="367"/>
      <c r="U168" s="367"/>
      <c r="V168" s="367"/>
      <c r="W168" s="367"/>
      <c r="X168" s="367"/>
      <c r="Y168" s="367"/>
    </row>
    <row r="169" spans="1:25" x14ac:dyDescent="0.25">
      <c r="A169" s="367"/>
      <c r="B169" s="367"/>
      <c r="C169" s="367"/>
      <c r="D169" s="367"/>
      <c r="E169" s="475"/>
      <c r="F169" s="475"/>
      <c r="G169" s="475"/>
      <c r="H169" s="475"/>
      <c r="I169" s="475"/>
      <c r="J169" s="475"/>
      <c r="K169" s="452"/>
      <c r="L169" s="452"/>
      <c r="M169" s="367"/>
      <c r="N169" s="367"/>
      <c r="O169" s="367"/>
      <c r="P169" s="367"/>
      <c r="Q169" s="367"/>
      <c r="R169" s="367"/>
      <c r="S169" s="367"/>
      <c r="T169" s="367"/>
      <c r="U169" s="367"/>
      <c r="V169" s="367"/>
      <c r="W169" s="367"/>
      <c r="X169" s="367"/>
      <c r="Y169" s="367"/>
    </row>
    <row r="170" spans="1:25" x14ac:dyDescent="0.25">
      <c r="A170" s="367"/>
      <c r="B170" s="367"/>
      <c r="C170" s="367"/>
      <c r="D170" s="367"/>
      <c r="E170" s="367"/>
      <c r="F170" s="367"/>
      <c r="G170" s="452"/>
      <c r="H170" s="452"/>
      <c r="I170" s="452"/>
      <c r="J170" s="452"/>
      <c r="K170" s="452"/>
      <c r="L170" s="452"/>
      <c r="M170" s="367"/>
      <c r="N170" s="367"/>
      <c r="O170" s="367"/>
      <c r="P170" s="367"/>
      <c r="Q170" s="367"/>
      <c r="R170" s="367"/>
      <c r="S170" s="367"/>
      <c r="T170" s="367"/>
      <c r="U170" s="367"/>
      <c r="V170" s="367"/>
      <c r="W170" s="367"/>
      <c r="X170" s="367"/>
      <c r="Y170" s="367"/>
    </row>
    <row r="171" spans="1:25" x14ac:dyDescent="0.25">
      <c r="A171" s="367"/>
      <c r="B171" s="367"/>
      <c r="C171" s="367"/>
      <c r="D171" s="367"/>
      <c r="E171" s="367"/>
      <c r="F171" s="367"/>
      <c r="G171" s="452"/>
      <c r="H171" s="452"/>
      <c r="I171" s="452"/>
      <c r="J171" s="452"/>
      <c r="K171" s="452"/>
      <c r="L171" s="452"/>
      <c r="M171" s="367"/>
      <c r="N171" s="367"/>
      <c r="O171" s="367"/>
      <c r="P171" s="367"/>
      <c r="Q171" s="367"/>
      <c r="R171" s="367"/>
      <c r="S171" s="367"/>
      <c r="T171" s="367"/>
      <c r="U171" s="367"/>
      <c r="V171" s="367"/>
      <c r="W171" s="367"/>
      <c r="X171" s="367"/>
      <c r="Y171" s="367"/>
    </row>
    <row r="172" spans="1:25" x14ac:dyDescent="0.25">
      <c r="A172" s="367"/>
      <c r="B172" s="367"/>
      <c r="C172" s="367"/>
      <c r="D172" s="367"/>
      <c r="E172" s="367"/>
      <c r="F172" s="367"/>
      <c r="G172" s="452"/>
      <c r="H172" s="452"/>
      <c r="I172" s="452"/>
      <c r="J172" s="452"/>
      <c r="K172" s="452"/>
      <c r="L172" s="452"/>
      <c r="M172" s="367"/>
      <c r="N172" s="367"/>
      <c r="O172" s="367"/>
      <c r="P172" s="367"/>
      <c r="Q172" s="367"/>
      <c r="R172" s="367"/>
      <c r="S172" s="367"/>
      <c r="T172" s="367"/>
      <c r="U172" s="367"/>
      <c r="V172" s="367"/>
      <c r="W172" s="367"/>
      <c r="X172" s="367"/>
      <c r="Y172" s="367"/>
    </row>
    <row r="173" spans="1:25" x14ac:dyDescent="0.25">
      <c r="A173" s="367"/>
      <c r="B173" s="367"/>
      <c r="C173" s="367"/>
      <c r="D173" s="367"/>
      <c r="E173" s="367"/>
      <c r="F173" s="367"/>
      <c r="G173" s="452"/>
      <c r="H173" s="452"/>
      <c r="I173" s="452"/>
      <c r="J173" s="452"/>
      <c r="K173" s="452"/>
      <c r="L173" s="452"/>
      <c r="M173" s="367"/>
      <c r="N173" s="367"/>
      <c r="O173" s="367"/>
      <c r="P173" s="367"/>
      <c r="Q173" s="367"/>
      <c r="R173" s="367"/>
      <c r="S173" s="367"/>
      <c r="T173" s="367"/>
      <c r="U173" s="367"/>
      <c r="V173" s="367"/>
      <c r="W173" s="367"/>
      <c r="X173" s="367"/>
      <c r="Y173" s="367"/>
    </row>
    <row r="174" spans="1:25" x14ac:dyDescent="0.25">
      <c r="A174" s="367"/>
      <c r="B174" s="367"/>
      <c r="C174" s="367"/>
      <c r="D174" s="367"/>
      <c r="E174" s="367"/>
      <c r="F174" s="367"/>
      <c r="G174" s="452"/>
      <c r="H174" s="452"/>
      <c r="I174" s="452"/>
      <c r="J174" s="452"/>
      <c r="K174" s="452"/>
      <c r="L174" s="452"/>
      <c r="M174" s="367"/>
      <c r="N174" s="367"/>
      <c r="O174" s="367"/>
      <c r="P174" s="367"/>
      <c r="Q174" s="367"/>
      <c r="R174" s="367"/>
      <c r="S174" s="367"/>
      <c r="T174" s="367"/>
      <c r="U174" s="367"/>
      <c r="V174" s="367"/>
      <c r="W174" s="367"/>
      <c r="X174" s="367"/>
      <c r="Y174" s="367"/>
    </row>
    <row r="175" spans="1:25" x14ac:dyDescent="0.25">
      <c r="A175" s="367"/>
      <c r="B175" s="367"/>
      <c r="C175" s="367"/>
      <c r="D175" s="367"/>
      <c r="E175" s="367"/>
      <c r="F175" s="367"/>
      <c r="G175" s="452"/>
      <c r="H175" s="452"/>
      <c r="I175" s="452"/>
      <c r="J175" s="452"/>
      <c r="K175" s="452"/>
      <c r="L175" s="452"/>
      <c r="M175" s="367"/>
      <c r="N175" s="367"/>
      <c r="O175" s="367"/>
      <c r="P175" s="367"/>
      <c r="Q175" s="367"/>
      <c r="R175" s="367"/>
      <c r="S175" s="367"/>
      <c r="T175" s="367"/>
      <c r="U175" s="367"/>
      <c r="V175" s="367"/>
      <c r="W175" s="367"/>
      <c r="X175" s="367"/>
      <c r="Y175" s="367"/>
    </row>
    <row r="176" spans="1:25" x14ac:dyDescent="0.25">
      <c r="A176" s="367"/>
      <c r="B176" s="367"/>
      <c r="C176" s="367"/>
      <c r="D176" s="367"/>
      <c r="E176" s="367"/>
      <c r="F176" s="367"/>
      <c r="G176" s="452"/>
      <c r="H176" s="452"/>
      <c r="I176" s="452"/>
      <c r="J176" s="452"/>
      <c r="K176" s="452"/>
      <c r="L176" s="452"/>
      <c r="M176" s="367"/>
      <c r="N176" s="367"/>
      <c r="O176" s="367"/>
      <c r="P176" s="367"/>
      <c r="Q176" s="367"/>
      <c r="R176" s="367"/>
      <c r="S176" s="367"/>
      <c r="T176" s="367"/>
      <c r="U176" s="367"/>
      <c r="V176" s="367"/>
      <c r="W176" s="367"/>
      <c r="X176" s="367"/>
      <c r="Y176" s="367"/>
    </row>
    <row r="177" spans="7:12" x14ac:dyDescent="0.25">
      <c r="G177" s="452"/>
      <c r="H177" s="452"/>
      <c r="I177" s="452"/>
      <c r="J177" s="452"/>
      <c r="K177" s="452"/>
      <c r="L177" s="452"/>
    </row>
    <row r="178" spans="7:12" x14ac:dyDescent="0.25">
      <c r="G178" s="452"/>
      <c r="H178" s="452"/>
      <c r="I178" s="452"/>
      <c r="J178" s="452"/>
      <c r="K178" s="452"/>
      <c r="L178" s="452"/>
    </row>
    <row r="179" spans="7:12" x14ac:dyDescent="0.25">
      <c r="G179" s="452"/>
      <c r="H179" s="452"/>
      <c r="I179" s="452"/>
      <c r="J179" s="452"/>
      <c r="K179" s="452"/>
      <c r="L179" s="452"/>
    </row>
    <row r="180" spans="7:12" x14ac:dyDescent="0.25">
      <c r="G180" s="452"/>
      <c r="H180" s="452"/>
      <c r="I180" s="452"/>
      <c r="J180" s="452"/>
      <c r="K180" s="452"/>
      <c r="L180" s="452"/>
    </row>
    <row r="181" spans="7:12" x14ac:dyDescent="0.25">
      <c r="G181" s="452"/>
      <c r="H181" s="452"/>
      <c r="I181" s="452"/>
      <c r="J181" s="452"/>
      <c r="K181" s="452"/>
      <c r="L181" s="452"/>
    </row>
    <row r="182" spans="7:12" x14ac:dyDescent="0.25">
      <c r="G182" s="452"/>
      <c r="H182" s="452"/>
      <c r="I182" s="452"/>
      <c r="J182" s="452"/>
      <c r="K182" s="452"/>
      <c r="L182" s="452"/>
    </row>
    <row r="183" spans="7:12" x14ac:dyDescent="0.25">
      <c r="G183" s="452"/>
      <c r="H183" s="452"/>
      <c r="I183" s="452"/>
      <c r="J183" s="452"/>
      <c r="K183" s="452"/>
      <c r="L183" s="452"/>
    </row>
    <row r="184" spans="7:12" x14ac:dyDescent="0.25">
      <c r="G184" s="452"/>
      <c r="H184" s="452"/>
      <c r="I184" s="452"/>
      <c r="J184" s="452"/>
      <c r="K184" s="452"/>
      <c r="L184" s="452"/>
    </row>
    <row r="185" spans="7:12" x14ac:dyDescent="0.25">
      <c r="G185" s="452"/>
      <c r="H185" s="452"/>
      <c r="I185" s="452"/>
      <c r="J185" s="452"/>
      <c r="K185" s="452"/>
      <c r="L185" s="452"/>
    </row>
    <row r="186" spans="7:12" x14ac:dyDescent="0.25">
      <c r="G186" s="452"/>
      <c r="H186" s="452"/>
      <c r="I186" s="452"/>
      <c r="J186" s="452"/>
      <c r="K186" s="452"/>
      <c r="L186" s="452"/>
    </row>
    <row r="187" spans="7:12" x14ac:dyDescent="0.25">
      <c r="G187" s="452"/>
      <c r="H187" s="452"/>
      <c r="I187" s="452"/>
      <c r="J187" s="452"/>
      <c r="K187" s="452"/>
      <c r="L187" s="452"/>
    </row>
    <row r="188" spans="7:12" x14ac:dyDescent="0.25">
      <c r="G188" s="452"/>
      <c r="H188" s="452"/>
      <c r="I188" s="452"/>
      <c r="J188" s="452"/>
      <c r="K188" s="452"/>
      <c r="L188" s="452"/>
    </row>
    <row r="189" spans="7:12" x14ac:dyDescent="0.25">
      <c r="G189" s="452"/>
      <c r="H189" s="452"/>
      <c r="I189" s="452"/>
      <c r="J189" s="452"/>
      <c r="K189" s="452"/>
      <c r="L189" s="452"/>
    </row>
    <row r="190" spans="7:12" x14ac:dyDescent="0.25">
      <c r="G190" s="452"/>
      <c r="H190" s="452"/>
      <c r="I190" s="452"/>
      <c r="J190" s="452"/>
      <c r="K190" s="452"/>
      <c r="L190" s="452"/>
    </row>
    <row r="191" spans="7:12" x14ac:dyDescent="0.25">
      <c r="G191" s="452"/>
      <c r="H191" s="452"/>
      <c r="I191" s="452"/>
      <c r="J191" s="452"/>
      <c r="K191" s="452"/>
      <c r="L191" s="452"/>
    </row>
    <row r="192" spans="7:12" x14ac:dyDescent="0.25">
      <c r="G192" s="452"/>
      <c r="H192" s="452"/>
      <c r="I192" s="452"/>
      <c r="J192" s="452"/>
      <c r="K192" s="452"/>
      <c r="L192" s="452"/>
    </row>
    <row r="193" spans="7:12" x14ac:dyDescent="0.25">
      <c r="G193" s="452"/>
      <c r="H193" s="452"/>
      <c r="I193" s="452"/>
      <c r="J193" s="452"/>
      <c r="K193" s="452"/>
      <c r="L193" s="452"/>
    </row>
    <row r="194" spans="7:12" x14ac:dyDescent="0.25">
      <c r="G194" s="452"/>
      <c r="H194" s="452"/>
      <c r="I194" s="452"/>
      <c r="J194" s="452"/>
      <c r="K194" s="452"/>
      <c r="L194" s="452"/>
    </row>
    <row r="195" spans="7:12" x14ac:dyDescent="0.25">
      <c r="G195" s="452"/>
      <c r="H195" s="452"/>
      <c r="I195" s="452"/>
      <c r="J195" s="452"/>
      <c r="K195" s="452"/>
      <c r="L195" s="452"/>
    </row>
    <row r="196" spans="7:12" x14ac:dyDescent="0.25">
      <c r="G196" s="452"/>
      <c r="H196" s="452"/>
      <c r="I196" s="452"/>
      <c r="J196" s="452"/>
      <c r="K196" s="452"/>
      <c r="L196" s="452"/>
    </row>
    <row r="197" spans="7:12" x14ac:dyDescent="0.25">
      <c r="G197" s="452"/>
      <c r="H197" s="452"/>
      <c r="I197" s="452"/>
      <c r="J197" s="452"/>
      <c r="K197" s="452"/>
      <c r="L197" s="452"/>
    </row>
    <row r="198" spans="7:12" x14ac:dyDescent="0.25">
      <c r="G198" s="452"/>
      <c r="H198" s="452"/>
      <c r="I198" s="452"/>
      <c r="J198" s="452"/>
      <c r="K198" s="452"/>
      <c r="L198" s="452"/>
    </row>
    <row r="199" spans="7:12" x14ac:dyDescent="0.25">
      <c r="G199" s="452"/>
      <c r="H199" s="452"/>
      <c r="I199" s="452"/>
      <c r="J199" s="452"/>
      <c r="K199" s="452"/>
      <c r="L199" s="452"/>
    </row>
    <row r="200" spans="7:12" x14ac:dyDescent="0.25">
      <c r="G200" s="452"/>
      <c r="H200" s="452"/>
      <c r="I200" s="452"/>
      <c r="J200" s="452"/>
      <c r="K200" s="452"/>
      <c r="L200" s="452"/>
    </row>
    <row r="201" spans="7:12" x14ac:dyDescent="0.25">
      <c r="G201" s="452"/>
      <c r="H201" s="452"/>
      <c r="I201" s="452"/>
      <c r="J201" s="452"/>
      <c r="K201" s="452"/>
      <c r="L201" s="452"/>
    </row>
    <row r="202" spans="7:12" x14ac:dyDescent="0.25">
      <c r="G202" s="452"/>
      <c r="H202" s="452"/>
      <c r="I202" s="452"/>
      <c r="J202" s="452"/>
      <c r="K202" s="452"/>
      <c r="L202" s="452"/>
    </row>
    <row r="203" spans="7:12" x14ac:dyDescent="0.25">
      <c r="G203" s="452"/>
      <c r="H203" s="452"/>
      <c r="I203" s="452"/>
      <c r="J203" s="452"/>
      <c r="K203" s="452"/>
      <c r="L203" s="452"/>
    </row>
    <row r="204" spans="7:12" x14ac:dyDescent="0.25">
      <c r="G204" s="452"/>
      <c r="H204" s="452"/>
      <c r="I204" s="452"/>
      <c r="J204" s="452"/>
      <c r="K204" s="452"/>
      <c r="L204" s="452"/>
    </row>
    <row r="205" spans="7:12" x14ac:dyDescent="0.25">
      <c r="G205" s="452"/>
      <c r="H205" s="452"/>
      <c r="I205" s="452"/>
      <c r="J205" s="452"/>
      <c r="K205" s="452"/>
      <c r="L205" s="452"/>
    </row>
    <row r="206" spans="7:12" x14ac:dyDescent="0.25">
      <c r="G206" s="452"/>
      <c r="H206" s="452"/>
      <c r="I206" s="452"/>
      <c r="J206" s="452"/>
      <c r="K206" s="452"/>
      <c r="L206" s="452"/>
    </row>
    <row r="207" spans="7:12" x14ac:dyDescent="0.25">
      <c r="G207" s="452"/>
      <c r="H207" s="452"/>
      <c r="I207" s="452"/>
      <c r="J207" s="452"/>
      <c r="K207" s="452"/>
      <c r="L207" s="452"/>
    </row>
    <row r="208" spans="7:12" x14ac:dyDescent="0.25">
      <c r="G208" s="452"/>
      <c r="H208" s="452"/>
      <c r="I208" s="452"/>
      <c r="J208" s="452"/>
      <c r="K208" s="452"/>
      <c r="L208" s="452"/>
    </row>
    <row r="209" spans="7:12" x14ac:dyDescent="0.25">
      <c r="G209" s="452"/>
      <c r="H209" s="452"/>
      <c r="I209" s="452"/>
      <c r="J209" s="452"/>
      <c r="K209" s="452"/>
      <c r="L209" s="452"/>
    </row>
    <row r="210" spans="7:12" x14ac:dyDescent="0.25">
      <c r="G210" s="452"/>
      <c r="H210" s="452"/>
      <c r="I210" s="452"/>
      <c r="J210" s="452"/>
      <c r="K210" s="452"/>
      <c r="L210" s="452"/>
    </row>
    <row r="211" spans="7:12" x14ac:dyDescent="0.25">
      <c r="G211" s="452"/>
      <c r="H211" s="452"/>
      <c r="I211" s="452"/>
      <c r="J211" s="452"/>
      <c r="K211" s="452"/>
      <c r="L211" s="452"/>
    </row>
    <row r="212" spans="7:12" x14ac:dyDescent="0.25">
      <c r="G212" s="452"/>
      <c r="H212" s="452"/>
      <c r="I212" s="452"/>
      <c r="J212" s="452"/>
      <c r="K212" s="452"/>
      <c r="L212" s="452"/>
    </row>
    <row r="213" spans="7:12" x14ac:dyDescent="0.25">
      <c r="G213" s="452"/>
      <c r="H213" s="452"/>
      <c r="I213" s="452"/>
      <c r="J213" s="452"/>
      <c r="K213" s="452"/>
      <c r="L213" s="452"/>
    </row>
    <row r="214" spans="7:12" x14ac:dyDescent="0.25">
      <c r="G214" s="452"/>
      <c r="H214" s="452"/>
      <c r="I214" s="452"/>
      <c r="J214" s="452"/>
      <c r="K214" s="452"/>
      <c r="L214" s="452"/>
    </row>
    <row r="215" spans="7:12" x14ac:dyDescent="0.25">
      <c r="G215" s="452"/>
      <c r="H215" s="452"/>
      <c r="I215" s="452"/>
      <c r="J215" s="452"/>
      <c r="K215" s="452"/>
      <c r="L215" s="452"/>
    </row>
    <row r="216" spans="7:12" x14ac:dyDescent="0.25">
      <c r="G216" s="452"/>
      <c r="H216" s="452"/>
      <c r="I216" s="452"/>
      <c r="J216" s="452"/>
      <c r="K216" s="452"/>
      <c r="L216" s="452"/>
    </row>
    <row r="217" spans="7:12" x14ac:dyDescent="0.25">
      <c r="G217" s="452"/>
      <c r="H217" s="452"/>
      <c r="I217" s="452"/>
      <c r="J217" s="452"/>
      <c r="K217" s="452"/>
      <c r="L217" s="452"/>
    </row>
    <row r="218" spans="7:12" x14ac:dyDescent="0.25">
      <c r="G218" s="452"/>
      <c r="H218" s="452"/>
      <c r="I218" s="452"/>
      <c r="J218" s="452"/>
      <c r="K218" s="452"/>
      <c r="L218" s="452"/>
    </row>
    <row r="219" spans="7:12" x14ac:dyDescent="0.25">
      <c r="G219" s="452"/>
      <c r="H219" s="452"/>
      <c r="I219" s="452"/>
      <c r="J219" s="452"/>
      <c r="K219" s="452"/>
      <c r="L219" s="452"/>
    </row>
    <row r="220" spans="7:12" x14ac:dyDescent="0.25">
      <c r="G220" s="452"/>
      <c r="H220" s="452"/>
      <c r="I220" s="452"/>
      <c r="J220" s="452"/>
      <c r="K220" s="452"/>
      <c r="L220" s="452"/>
    </row>
    <row r="221" spans="7:12" x14ac:dyDescent="0.25">
      <c r="G221" s="452"/>
      <c r="H221" s="452"/>
      <c r="I221" s="452"/>
      <c r="J221" s="452"/>
      <c r="K221" s="452"/>
      <c r="L221" s="452"/>
    </row>
    <row r="222" spans="7:12" x14ac:dyDescent="0.25">
      <c r="G222" s="452"/>
      <c r="H222" s="452"/>
      <c r="I222" s="452"/>
      <c r="J222" s="452"/>
      <c r="K222" s="452"/>
      <c r="L222" s="452"/>
    </row>
    <row r="223" spans="7:12" x14ac:dyDescent="0.25">
      <c r="G223" s="452"/>
      <c r="H223" s="452"/>
      <c r="I223" s="452"/>
      <c r="J223" s="452"/>
      <c r="K223" s="452"/>
      <c r="L223" s="452"/>
    </row>
    <row r="224" spans="7:12" x14ac:dyDescent="0.25">
      <c r="G224" s="452"/>
      <c r="H224" s="452"/>
      <c r="I224" s="452"/>
      <c r="J224" s="452"/>
      <c r="K224" s="452"/>
      <c r="L224" s="452"/>
    </row>
    <row r="225" spans="7:12" x14ac:dyDescent="0.25">
      <c r="G225" s="452"/>
      <c r="H225" s="452"/>
      <c r="I225" s="452"/>
      <c r="J225" s="452"/>
      <c r="K225" s="452"/>
      <c r="L225" s="452"/>
    </row>
    <row r="226" spans="7:12" x14ac:dyDescent="0.25">
      <c r="G226" s="452"/>
      <c r="H226" s="452"/>
      <c r="I226" s="452"/>
      <c r="J226" s="452"/>
      <c r="K226" s="452"/>
      <c r="L226" s="452"/>
    </row>
    <row r="227" spans="7:12" x14ac:dyDescent="0.25">
      <c r="G227" s="452"/>
      <c r="H227" s="452"/>
      <c r="I227" s="452"/>
      <c r="J227" s="452"/>
      <c r="K227" s="452"/>
      <c r="L227" s="452"/>
    </row>
    <row r="228" spans="7:12" x14ac:dyDescent="0.25">
      <c r="G228" s="452"/>
      <c r="H228" s="452"/>
      <c r="I228" s="452"/>
      <c r="J228" s="452"/>
      <c r="K228" s="452"/>
      <c r="L228" s="452"/>
    </row>
    <row r="229" spans="7:12" x14ac:dyDescent="0.25">
      <c r="G229" s="452"/>
      <c r="H229" s="452"/>
      <c r="I229" s="452"/>
      <c r="J229" s="452"/>
      <c r="K229" s="452"/>
      <c r="L229" s="452"/>
    </row>
    <row r="230" spans="7:12" x14ac:dyDescent="0.25">
      <c r="G230" s="452"/>
      <c r="H230" s="452"/>
      <c r="I230" s="452"/>
      <c r="J230" s="452"/>
      <c r="K230" s="452"/>
      <c r="L230" s="452"/>
    </row>
    <row r="231" spans="7:12" x14ac:dyDescent="0.25">
      <c r="G231" s="452"/>
      <c r="H231" s="452"/>
      <c r="I231" s="452"/>
      <c r="J231" s="452"/>
      <c r="K231" s="452"/>
      <c r="L231" s="452"/>
    </row>
    <row r="232" spans="7:12" x14ac:dyDescent="0.25">
      <c r="G232" s="452"/>
      <c r="H232" s="452"/>
      <c r="I232" s="452"/>
      <c r="J232" s="452"/>
      <c r="K232" s="452"/>
      <c r="L232" s="452"/>
    </row>
    <row r="233" spans="7:12" x14ac:dyDescent="0.25">
      <c r="G233" s="452"/>
      <c r="H233" s="452"/>
      <c r="I233" s="452"/>
      <c r="J233" s="452"/>
      <c r="K233" s="452"/>
      <c r="L233" s="452"/>
    </row>
    <row r="234" spans="7:12" x14ac:dyDescent="0.25">
      <c r="G234" s="452"/>
      <c r="H234" s="452"/>
      <c r="I234" s="452"/>
      <c r="J234" s="452"/>
      <c r="K234" s="452"/>
      <c r="L234" s="452"/>
    </row>
    <row r="235" spans="7:12" x14ac:dyDescent="0.25">
      <c r="G235" s="452"/>
      <c r="H235" s="452"/>
      <c r="I235" s="452"/>
      <c r="J235" s="452"/>
      <c r="K235" s="452"/>
      <c r="L235" s="452"/>
    </row>
    <row r="236" spans="7:12" x14ac:dyDescent="0.25">
      <c r="G236" s="452"/>
      <c r="H236" s="452"/>
      <c r="I236" s="452"/>
      <c r="J236" s="452"/>
      <c r="K236" s="452"/>
      <c r="L236" s="452"/>
    </row>
    <row r="237" spans="7:12" x14ac:dyDescent="0.25">
      <c r="G237" s="452"/>
      <c r="H237" s="452"/>
      <c r="I237" s="452"/>
      <c r="J237" s="452"/>
      <c r="K237" s="452"/>
      <c r="L237" s="452"/>
    </row>
    <row r="238" spans="7:12" x14ac:dyDescent="0.25">
      <c r="G238" s="452"/>
      <c r="H238" s="452"/>
      <c r="I238" s="452"/>
      <c r="J238" s="452"/>
      <c r="K238" s="452"/>
      <c r="L238" s="452"/>
    </row>
    <row r="239" spans="7:12" x14ac:dyDescent="0.25">
      <c r="G239" s="452"/>
      <c r="H239" s="452"/>
      <c r="I239" s="452"/>
      <c r="J239" s="452"/>
      <c r="K239" s="452"/>
      <c r="L239" s="452"/>
    </row>
    <row r="240" spans="7:12" x14ac:dyDescent="0.25">
      <c r="G240" s="452"/>
      <c r="H240" s="452"/>
      <c r="I240" s="452"/>
      <c r="J240" s="452"/>
      <c r="K240" s="452"/>
      <c r="L240" s="452"/>
    </row>
    <row r="241" spans="7:12" x14ac:dyDescent="0.25">
      <c r="G241" s="452"/>
      <c r="H241" s="452"/>
      <c r="I241" s="452"/>
      <c r="J241" s="452"/>
      <c r="K241" s="452"/>
      <c r="L241" s="452"/>
    </row>
    <row r="242" spans="7:12" x14ac:dyDescent="0.25">
      <c r="G242" s="452"/>
      <c r="H242" s="452"/>
      <c r="I242" s="452"/>
      <c r="J242" s="452"/>
      <c r="K242" s="452"/>
      <c r="L242" s="452"/>
    </row>
    <row r="243" spans="7:12" x14ac:dyDescent="0.25">
      <c r="G243" s="452"/>
      <c r="H243" s="452"/>
      <c r="I243" s="452"/>
      <c r="J243" s="452"/>
      <c r="K243" s="452"/>
      <c r="L243" s="452"/>
    </row>
    <row r="244" spans="7:12" x14ac:dyDescent="0.25">
      <c r="G244" s="452"/>
      <c r="H244" s="452"/>
      <c r="I244" s="452"/>
      <c r="J244" s="452"/>
      <c r="K244" s="452"/>
      <c r="L244" s="452"/>
    </row>
    <row r="245" spans="7:12" x14ac:dyDescent="0.25">
      <c r="G245" s="452"/>
      <c r="H245" s="452"/>
      <c r="I245" s="452"/>
      <c r="J245" s="452"/>
      <c r="K245" s="452"/>
      <c r="L245" s="452"/>
    </row>
    <row r="246" spans="7:12" x14ac:dyDescent="0.25">
      <c r="G246" s="452"/>
      <c r="H246" s="452"/>
      <c r="I246" s="452"/>
      <c r="J246" s="452"/>
      <c r="K246" s="452"/>
      <c r="L246" s="452"/>
    </row>
    <row r="247" spans="7:12" x14ac:dyDescent="0.25">
      <c r="G247" s="452"/>
      <c r="H247" s="452"/>
      <c r="I247" s="452"/>
      <c r="J247" s="452"/>
      <c r="K247" s="452"/>
      <c r="L247" s="452"/>
    </row>
    <row r="248" spans="7:12" x14ac:dyDescent="0.25">
      <c r="G248" s="452"/>
      <c r="H248" s="452"/>
      <c r="I248" s="452"/>
      <c r="J248" s="452"/>
      <c r="K248" s="452"/>
      <c r="L248" s="452"/>
    </row>
    <row r="249" spans="7:12" x14ac:dyDescent="0.25">
      <c r="G249" s="452"/>
      <c r="H249" s="452"/>
      <c r="I249" s="452"/>
      <c r="J249" s="452"/>
      <c r="K249" s="452"/>
      <c r="L249" s="452"/>
    </row>
    <row r="250" spans="7:12" x14ac:dyDescent="0.25">
      <c r="G250" s="452"/>
      <c r="H250" s="452"/>
      <c r="I250" s="452"/>
      <c r="J250" s="452"/>
      <c r="K250" s="452"/>
      <c r="L250" s="452"/>
    </row>
    <row r="251" spans="7:12" x14ac:dyDescent="0.25">
      <c r="G251" s="452"/>
      <c r="H251" s="452"/>
      <c r="I251" s="452"/>
      <c r="J251" s="452"/>
      <c r="K251" s="452"/>
      <c r="L251" s="452"/>
    </row>
    <row r="252" spans="7:12" x14ac:dyDescent="0.25">
      <c r="G252" s="452"/>
      <c r="H252" s="452"/>
      <c r="I252" s="452"/>
      <c r="J252" s="452"/>
      <c r="K252" s="452"/>
      <c r="L252" s="452"/>
    </row>
    <row r="253" spans="7:12" x14ac:dyDescent="0.25">
      <c r="G253" s="452"/>
      <c r="H253" s="452"/>
      <c r="I253" s="452"/>
      <c r="J253" s="452"/>
      <c r="K253" s="452"/>
      <c r="L253" s="452"/>
    </row>
    <row r="254" spans="7:12" x14ac:dyDescent="0.25">
      <c r="G254" s="452"/>
      <c r="H254" s="452"/>
      <c r="I254" s="452"/>
      <c r="J254" s="452"/>
      <c r="K254" s="452"/>
      <c r="L254" s="452"/>
    </row>
    <row r="255" spans="7:12" x14ac:dyDescent="0.25">
      <c r="G255" s="452"/>
      <c r="H255" s="452"/>
      <c r="I255" s="452"/>
      <c r="J255" s="452"/>
      <c r="K255" s="452"/>
      <c r="L255" s="452"/>
    </row>
    <row r="256" spans="7:12" x14ac:dyDescent="0.25">
      <c r="G256" s="452"/>
      <c r="H256" s="452"/>
      <c r="I256" s="452"/>
      <c r="J256" s="452"/>
      <c r="K256" s="452"/>
      <c r="L256" s="452"/>
    </row>
    <row r="257" spans="7:12" x14ac:dyDescent="0.25">
      <c r="G257" s="452"/>
      <c r="H257" s="452"/>
      <c r="I257" s="452"/>
      <c r="J257" s="452"/>
      <c r="K257" s="452"/>
      <c r="L257" s="452"/>
    </row>
    <row r="258" spans="7:12" x14ac:dyDescent="0.25">
      <c r="G258" s="452"/>
      <c r="H258" s="452"/>
      <c r="I258" s="452"/>
      <c r="J258" s="452"/>
      <c r="K258" s="452"/>
      <c r="L258" s="452"/>
    </row>
    <row r="259" spans="7:12" x14ac:dyDescent="0.25">
      <c r="G259" s="452"/>
      <c r="H259" s="452"/>
      <c r="I259" s="452"/>
      <c r="J259" s="452"/>
      <c r="K259" s="452"/>
      <c r="L259" s="452"/>
    </row>
    <row r="260" spans="7:12" x14ac:dyDescent="0.25">
      <c r="G260" s="452"/>
      <c r="H260" s="452"/>
      <c r="I260" s="452"/>
      <c r="J260" s="452"/>
      <c r="K260" s="452"/>
      <c r="L260" s="452"/>
    </row>
    <row r="261" spans="7:12" x14ac:dyDescent="0.25">
      <c r="G261" s="452"/>
      <c r="H261" s="452"/>
      <c r="I261" s="452"/>
      <c r="J261" s="452"/>
      <c r="K261" s="452"/>
      <c r="L261" s="452"/>
    </row>
    <row r="262" spans="7:12" x14ac:dyDescent="0.25">
      <c r="G262" s="452"/>
      <c r="H262" s="452"/>
      <c r="I262" s="452"/>
      <c r="J262" s="452"/>
      <c r="K262" s="452"/>
      <c r="L262" s="452"/>
    </row>
    <row r="263" spans="7:12" x14ac:dyDescent="0.25">
      <c r="G263" s="452"/>
      <c r="H263" s="452"/>
      <c r="I263" s="452"/>
      <c r="J263" s="452"/>
      <c r="K263" s="452"/>
      <c r="L263" s="452"/>
    </row>
    <row r="264" spans="7:12" x14ac:dyDescent="0.25">
      <c r="G264" s="452"/>
      <c r="H264" s="452"/>
      <c r="I264" s="452"/>
      <c r="J264" s="452"/>
      <c r="K264" s="452"/>
      <c r="L264" s="452"/>
    </row>
    <row r="265" spans="7:12" x14ac:dyDescent="0.25">
      <c r="G265" s="452"/>
      <c r="H265" s="452"/>
      <c r="I265" s="452"/>
      <c r="J265" s="452"/>
      <c r="K265" s="452"/>
      <c r="L265" s="452"/>
    </row>
    <row r="266" spans="7:12" x14ac:dyDescent="0.25">
      <c r="G266" s="452"/>
      <c r="H266" s="452"/>
      <c r="I266" s="452"/>
      <c r="J266" s="452"/>
      <c r="K266" s="452"/>
      <c r="L266" s="452"/>
    </row>
    <row r="267" spans="7:12" x14ac:dyDescent="0.25">
      <c r="G267" s="452"/>
      <c r="H267" s="452"/>
      <c r="I267" s="452"/>
      <c r="J267" s="452"/>
      <c r="K267" s="452"/>
      <c r="L267" s="452"/>
    </row>
    <row r="268" spans="7:12" x14ac:dyDescent="0.25">
      <c r="G268" s="452"/>
      <c r="H268" s="452"/>
      <c r="I268" s="452"/>
      <c r="J268" s="452"/>
      <c r="K268" s="452"/>
      <c r="L268" s="452"/>
    </row>
    <row r="269" spans="7:12" x14ac:dyDescent="0.25">
      <c r="G269" s="452"/>
      <c r="H269" s="452"/>
      <c r="I269" s="452"/>
      <c r="J269" s="452"/>
      <c r="K269" s="452"/>
      <c r="L269" s="452"/>
    </row>
    <row r="270" spans="7:12" x14ac:dyDescent="0.25">
      <c r="G270" s="452"/>
      <c r="H270" s="452"/>
      <c r="I270" s="452"/>
      <c r="J270" s="452"/>
      <c r="K270" s="452"/>
      <c r="L270" s="452"/>
    </row>
    <row r="271" spans="7:12" x14ac:dyDescent="0.25">
      <c r="G271" s="452"/>
      <c r="H271" s="452"/>
      <c r="I271" s="452"/>
      <c r="J271" s="452"/>
      <c r="K271" s="452"/>
      <c r="L271" s="452"/>
    </row>
    <row r="272" spans="7:12" x14ac:dyDescent="0.25">
      <c r="G272" s="452"/>
      <c r="H272" s="452"/>
      <c r="I272" s="452"/>
      <c r="J272" s="452"/>
      <c r="K272" s="452"/>
      <c r="L272" s="452"/>
    </row>
    <row r="273" spans="7:12" x14ac:dyDescent="0.25">
      <c r="G273" s="452"/>
      <c r="H273" s="452"/>
      <c r="I273" s="452"/>
      <c r="J273" s="452"/>
      <c r="K273" s="452"/>
      <c r="L273" s="452"/>
    </row>
    <row r="274" spans="7:12" x14ac:dyDescent="0.25">
      <c r="G274" s="452"/>
      <c r="H274" s="452"/>
      <c r="I274" s="452"/>
      <c r="J274" s="452"/>
      <c r="K274" s="452"/>
      <c r="L274" s="452"/>
    </row>
    <row r="275" spans="7:12" x14ac:dyDescent="0.25">
      <c r="G275" s="452"/>
      <c r="H275" s="452"/>
      <c r="I275" s="452"/>
      <c r="J275" s="452"/>
      <c r="K275" s="452"/>
      <c r="L275" s="452"/>
    </row>
    <row r="276" spans="7:12" x14ac:dyDescent="0.25">
      <c r="G276" s="452"/>
      <c r="H276" s="452"/>
      <c r="I276" s="452"/>
      <c r="J276" s="452"/>
      <c r="K276" s="452"/>
      <c r="L276" s="452"/>
    </row>
    <row r="277" spans="7:12" x14ac:dyDescent="0.25">
      <c r="G277" s="452"/>
      <c r="H277" s="452"/>
      <c r="I277" s="452"/>
      <c r="J277" s="452"/>
      <c r="K277" s="452"/>
      <c r="L277" s="452"/>
    </row>
    <row r="278" spans="7:12" x14ac:dyDescent="0.25">
      <c r="G278" s="452"/>
      <c r="H278" s="452"/>
      <c r="I278" s="452"/>
      <c r="J278" s="452"/>
      <c r="K278" s="452"/>
      <c r="L278" s="452"/>
    </row>
    <row r="279" spans="7:12" x14ac:dyDescent="0.25">
      <c r="G279" s="452"/>
      <c r="H279" s="452"/>
      <c r="I279" s="452"/>
      <c r="J279" s="452"/>
      <c r="K279" s="452"/>
      <c r="L279" s="452"/>
    </row>
    <row r="280" spans="7:12" x14ac:dyDescent="0.25">
      <c r="G280" s="452"/>
      <c r="H280" s="452"/>
      <c r="I280" s="452"/>
      <c r="J280" s="452"/>
      <c r="K280" s="452"/>
      <c r="L280" s="452"/>
    </row>
    <row r="281" spans="7:12" x14ac:dyDescent="0.25">
      <c r="G281" s="452"/>
      <c r="H281" s="452"/>
      <c r="I281" s="452"/>
      <c r="J281" s="452"/>
      <c r="K281" s="452"/>
      <c r="L281" s="452"/>
    </row>
    <row r="282" spans="7:12" x14ac:dyDescent="0.25">
      <c r="G282" s="452"/>
      <c r="H282" s="452"/>
      <c r="I282" s="452"/>
      <c r="J282" s="452"/>
      <c r="K282" s="452"/>
      <c r="L282" s="452"/>
    </row>
    <row r="283" spans="7:12" x14ac:dyDescent="0.25">
      <c r="G283" s="452"/>
      <c r="H283" s="452"/>
      <c r="I283" s="452"/>
      <c r="J283" s="452"/>
      <c r="K283" s="452"/>
      <c r="L283" s="452"/>
    </row>
    <row r="284" spans="7:12" x14ac:dyDescent="0.25">
      <c r="G284" s="452"/>
      <c r="H284" s="452"/>
      <c r="I284" s="452"/>
      <c r="J284" s="452"/>
      <c r="K284" s="452"/>
      <c r="L284" s="452"/>
    </row>
    <row r="285" spans="7:12" x14ac:dyDescent="0.25">
      <c r="G285" s="452"/>
      <c r="H285" s="452"/>
      <c r="I285" s="452"/>
      <c r="J285" s="452"/>
      <c r="K285" s="452"/>
      <c r="L285" s="452"/>
    </row>
    <row r="286" spans="7:12" x14ac:dyDescent="0.25">
      <c r="G286" s="452"/>
      <c r="H286" s="452"/>
      <c r="I286" s="452"/>
      <c r="J286" s="452"/>
      <c r="K286" s="452"/>
      <c r="L286" s="452"/>
    </row>
    <row r="287" spans="7:12" x14ac:dyDescent="0.25">
      <c r="G287" s="452"/>
      <c r="H287" s="452"/>
      <c r="I287" s="452"/>
      <c r="J287" s="452"/>
      <c r="K287" s="452"/>
      <c r="L287" s="452"/>
    </row>
    <row r="288" spans="7:12" x14ac:dyDescent="0.25">
      <c r="G288" s="452"/>
      <c r="H288" s="452"/>
      <c r="I288" s="452"/>
      <c r="J288" s="452"/>
      <c r="K288" s="452"/>
      <c r="L288" s="452"/>
    </row>
    <row r="289" spans="7:12" x14ac:dyDescent="0.25">
      <c r="G289" s="452"/>
      <c r="H289" s="452"/>
      <c r="I289" s="452"/>
      <c r="J289" s="452"/>
      <c r="K289" s="452"/>
      <c r="L289" s="452"/>
    </row>
    <row r="290" spans="7:12" x14ac:dyDescent="0.25">
      <c r="G290" s="452"/>
      <c r="H290" s="452"/>
      <c r="I290" s="452"/>
      <c r="J290" s="452"/>
      <c r="K290" s="452"/>
      <c r="L290" s="452"/>
    </row>
    <row r="291" spans="7:12" x14ac:dyDescent="0.25">
      <c r="G291" s="452"/>
      <c r="H291" s="452"/>
      <c r="I291" s="452"/>
      <c r="J291" s="452"/>
      <c r="K291" s="452"/>
      <c r="L291" s="452"/>
    </row>
    <row r="292" spans="7:12" x14ac:dyDescent="0.25">
      <c r="G292" s="452"/>
      <c r="H292" s="452"/>
      <c r="I292" s="452"/>
      <c r="J292" s="452"/>
      <c r="K292" s="452"/>
      <c r="L292" s="452"/>
    </row>
    <row r="293" spans="7:12" x14ac:dyDescent="0.25">
      <c r="G293" s="452"/>
      <c r="H293" s="452"/>
      <c r="I293" s="452"/>
      <c r="J293" s="452"/>
      <c r="K293" s="452"/>
      <c r="L293" s="452"/>
    </row>
    <row r="294" spans="7:12" x14ac:dyDescent="0.25">
      <c r="G294" s="452"/>
      <c r="H294" s="452"/>
      <c r="I294" s="452"/>
      <c r="J294" s="452"/>
      <c r="K294" s="452"/>
      <c r="L294" s="452"/>
    </row>
    <row r="295" spans="7:12" x14ac:dyDescent="0.25">
      <c r="G295" s="452"/>
      <c r="H295" s="452"/>
      <c r="I295" s="452"/>
      <c r="J295" s="452"/>
      <c r="K295" s="452"/>
      <c r="L295" s="452"/>
    </row>
    <row r="296" spans="7:12" x14ac:dyDescent="0.25">
      <c r="G296" s="452"/>
      <c r="H296" s="452"/>
      <c r="I296" s="452"/>
      <c r="J296" s="452"/>
      <c r="K296" s="452"/>
      <c r="L296" s="452"/>
    </row>
    <row r="297" spans="7:12" x14ac:dyDescent="0.25">
      <c r="G297" s="452"/>
      <c r="H297" s="452"/>
      <c r="I297" s="452"/>
      <c r="J297" s="452"/>
      <c r="K297" s="452"/>
      <c r="L297" s="452"/>
    </row>
    <row r="298" spans="7:12" x14ac:dyDescent="0.25">
      <c r="G298" s="452"/>
      <c r="H298" s="452"/>
      <c r="I298" s="452"/>
      <c r="J298" s="452"/>
      <c r="K298" s="452"/>
      <c r="L298" s="452"/>
    </row>
    <row r="299" spans="7:12" x14ac:dyDescent="0.25">
      <c r="G299" s="452"/>
      <c r="H299" s="452"/>
      <c r="I299" s="452"/>
      <c r="J299" s="452"/>
      <c r="K299" s="452"/>
      <c r="L299" s="452"/>
    </row>
    <row r="300" spans="7:12" x14ac:dyDescent="0.25">
      <c r="G300" s="452"/>
      <c r="H300" s="452"/>
      <c r="I300" s="452"/>
      <c r="J300" s="452"/>
      <c r="K300" s="452"/>
      <c r="L300" s="452"/>
    </row>
    <row r="301" spans="7:12" x14ac:dyDescent="0.25">
      <c r="G301" s="452"/>
      <c r="H301" s="452"/>
      <c r="I301" s="452"/>
      <c r="J301" s="452"/>
      <c r="K301" s="452"/>
      <c r="L301" s="452"/>
    </row>
    <row r="302" spans="7:12" x14ac:dyDescent="0.25">
      <c r="G302" s="452"/>
      <c r="H302" s="452"/>
      <c r="I302" s="452"/>
      <c r="J302" s="452"/>
      <c r="K302" s="452"/>
      <c r="L302" s="452"/>
    </row>
    <row r="303" spans="7:12" x14ac:dyDescent="0.25">
      <c r="G303" s="452"/>
      <c r="H303" s="452"/>
      <c r="I303" s="452"/>
      <c r="J303" s="452"/>
      <c r="K303" s="452"/>
      <c r="L303" s="452"/>
    </row>
    <row r="304" spans="7:12" x14ac:dyDescent="0.25">
      <c r="G304" s="452"/>
      <c r="H304" s="452"/>
      <c r="I304" s="452"/>
      <c r="J304" s="452"/>
      <c r="K304" s="452"/>
      <c r="L304" s="452"/>
    </row>
    <row r="305" spans="7:12" x14ac:dyDescent="0.25">
      <c r="G305" s="452"/>
      <c r="H305" s="452"/>
      <c r="I305" s="452"/>
      <c r="J305" s="452"/>
      <c r="K305" s="452"/>
      <c r="L305" s="452"/>
    </row>
    <row r="306" spans="7:12" x14ac:dyDescent="0.25">
      <c r="G306" s="452"/>
      <c r="H306" s="452"/>
      <c r="I306" s="452"/>
      <c r="J306" s="452"/>
      <c r="K306" s="452"/>
      <c r="L306" s="452"/>
    </row>
    <row r="307" spans="7:12" x14ac:dyDescent="0.25">
      <c r="G307" s="452"/>
      <c r="H307" s="452"/>
      <c r="I307" s="452"/>
      <c r="J307" s="452"/>
      <c r="K307" s="452"/>
      <c r="L307" s="452"/>
    </row>
    <row r="308" spans="7:12" x14ac:dyDescent="0.25">
      <c r="G308" s="452"/>
      <c r="H308" s="452"/>
      <c r="I308" s="452"/>
      <c r="J308" s="452"/>
      <c r="K308" s="452"/>
      <c r="L308" s="452"/>
    </row>
    <row r="309" spans="7:12" x14ac:dyDescent="0.25">
      <c r="G309" s="452"/>
      <c r="H309" s="452"/>
      <c r="I309" s="452"/>
      <c r="J309" s="452"/>
      <c r="K309" s="452"/>
      <c r="L309" s="452"/>
    </row>
    <row r="310" spans="7:12" x14ac:dyDescent="0.25">
      <c r="G310" s="452"/>
      <c r="H310" s="452"/>
      <c r="I310" s="452"/>
      <c r="J310" s="452"/>
      <c r="K310" s="452"/>
      <c r="L310" s="452"/>
    </row>
    <row r="311" spans="7:12" x14ac:dyDescent="0.25">
      <c r="G311" s="452"/>
      <c r="H311" s="452"/>
      <c r="I311" s="452"/>
      <c r="J311" s="452"/>
      <c r="K311" s="452"/>
      <c r="L311" s="452"/>
    </row>
    <row r="312" spans="7:12" x14ac:dyDescent="0.25">
      <c r="G312" s="452"/>
      <c r="H312" s="452"/>
      <c r="I312" s="452"/>
      <c r="J312" s="452"/>
      <c r="K312" s="452"/>
      <c r="L312" s="452"/>
    </row>
    <row r="313" spans="7:12" x14ac:dyDescent="0.25">
      <c r="G313" s="452"/>
      <c r="H313" s="452"/>
      <c r="I313" s="452"/>
      <c r="J313" s="452"/>
      <c r="K313" s="452"/>
      <c r="L313" s="452"/>
    </row>
    <row r="314" spans="7:12" x14ac:dyDescent="0.25">
      <c r="G314" s="452"/>
      <c r="H314" s="452"/>
      <c r="I314" s="452"/>
      <c r="J314" s="452"/>
      <c r="K314" s="452"/>
      <c r="L314" s="452"/>
    </row>
    <row r="315" spans="7:12" x14ac:dyDescent="0.25">
      <c r="G315" s="452"/>
      <c r="H315" s="452"/>
      <c r="I315" s="452"/>
      <c r="J315" s="452"/>
      <c r="K315" s="452"/>
      <c r="L315" s="452"/>
    </row>
    <row r="316" spans="7:12" x14ac:dyDescent="0.25">
      <c r="G316" s="452"/>
      <c r="H316" s="452"/>
      <c r="I316" s="452"/>
      <c r="J316" s="452"/>
      <c r="K316" s="452"/>
      <c r="L316" s="452"/>
    </row>
    <row r="317" spans="7:12" x14ac:dyDescent="0.25">
      <c r="G317" s="452"/>
      <c r="H317" s="452"/>
      <c r="I317" s="452"/>
      <c r="J317" s="452"/>
      <c r="K317" s="452"/>
      <c r="L317" s="452"/>
    </row>
    <row r="318" spans="7:12" x14ac:dyDescent="0.25">
      <c r="G318" s="452"/>
      <c r="H318" s="452"/>
      <c r="I318" s="452"/>
      <c r="J318" s="452"/>
      <c r="K318" s="452"/>
      <c r="L318" s="452"/>
    </row>
    <row r="319" spans="7:12" x14ac:dyDescent="0.25">
      <c r="G319" s="452"/>
      <c r="H319" s="452"/>
      <c r="I319" s="452"/>
      <c r="J319" s="452"/>
      <c r="K319" s="452"/>
      <c r="L319" s="452"/>
    </row>
    <row r="320" spans="7:12" x14ac:dyDescent="0.25">
      <c r="G320" s="452"/>
      <c r="H320" s="452"/>
      <c r="I320" s="452"/>
      <c r="J320" s="452"/>
      <c r="K320" s="452"/>
      <c r="L320" s="452"/>
    </row>
    <row r="321" spans="7:12" x14ac:dyDescent="0.25">
      <c r="G321" s="452"/>
      <c r="H321" s="452"/>
      <c r="I321" s="452"/>
      <c r="J321" s="452"/>
      <c r="K321" s="452"/>
      <c r="L321" s="452"/>
    </row>
    <row r="322" spans="7:12" x14ac:dyDescent="0.25">
      <c r="G322" s="452"/>
      <c r="H322" s="452"/>
      <c r="I322" s="452"/>
      <c r="J322" s="452"/>
      <c r="K322" s="452"/>
      <c r="L322" s="452"/>
    </row>
    <row r="323" spans="7:12" x14ac:dyDescent="0.25">
      <c r="G323" s="452"/>
      <c r="H323" s="452"/>
      <c r="I323" s="452"/>
      <c r="J323" s="452"/>
      <c r="K323" s="452"/>
      <c r="L323" s="452"/>
    </row>
    <row r="324" spans="7:12" x14ac:dyDescent="0.25">
      <c r="G324" s="452"/>
      <c r="H324" s="452"/>
      <c r="I324" s="452"/>
      <c r="J324" s="452"/>
      <c r="K324" s="452"/>
      <c r="L324" s="452"/>
    </row>
    <row r="325" spans="7:12" x14ac:dyDescent="0.25">
      <c r="G325" s="452"/>
      <c r="H325" s="452"/>
      <c r="I325" s="452"/>
      <c r="J325" s="452"/>
      <c r="K325" s="452"/>
      <c r="L325" s="452"/>
    </row>
    <row r="326" spans="7:12" x14ac:dyDescent="0.25">
      <c r="G326" s="452"/>
      <c r="H326" s="452"/>
      <c r="I326" s="452"/>
      <c r="J326" s="452"/>
      <c r="K326" s="452"/>
      <c r="L326" s="452"/>
    </row>
    <row r="327" spans="7:12" x14ac:dyDescent="0.25">
      <c r="G327" s="452"/>
      <c r="H327" s="452"/>
      <c r="I327" s="452"/>
      <c r="J327" s="452"/>
      <c r="K327" s="452"/>
      <c r="L327" s="452"/>
    </row>
    <row r="328" spans="7:12" x14ac:dyDescent="0.25">
      <c r="G328" s="452"/>
      <c r="H328" s="452"/>
      <c r="I328" s="452"/>
      <c r="J328" s="452"/>
      <c r="K328" s="452"/>
      <c r="L328" s="452"/>
    </row>
    <row r="329" spans="7:12" x14ac:dyDescent="0.25">
      <c r="G329" s="452"/>
      <c r="H329" s="452"/>
      <c r="I329" s="452"/>
      <c r="J329" s="452"/>
      <c r="K329" s="452"/>
      <c r="L329" s="452"/>
    </row>
    <row r="330" spans="7:12" x14ac:dyDescent="0.25">
      <c r="G330" s="452"/>
      <c r="H330" s="452"/>
      <c r="I330" s="452"/>
      <c r="J330" s="452"/>
      <c r="K330" s="452"/>
      <c r="L330" s="452"/>
    </row>
    <row r="331" spans="7:12" x14ac:dyDescent="0.25">
      <c r="G331" s="452"/>
      <c r="H331" s="452"/>
      <c r="I331" s="452"/>
      <c r="J331" s="452"/>
      <c r="K331" s="452"/>
      <c r="L331" s="452"/>
    </row>
    <row r="332" spans="7:12" x14ac:dyDescent="0.25">
      <c r="G332" s="452"/>
      <c r="H332" s="452"/>
      <c r="I332" s="452"/>
      <c r="J332" s="452"/>
      <c r="K332" s="452"/>
      <c r="L332" s="452"/>
    </row>
    <row r="333" spans="7:12" x14ac:dyDescent="0.25">
      <c r="G333" s="452"/>
      <c r="H333" s="452"/>
      <c r="I333" s="452"/>
      <c r="J333" s="452"/>
      <c r="K333" s="452"/>
      <c r="L333" s="452"/>
    </row>
    <row r="334" spans="7:12" x14ac:dyDescent="0.25">
      <c r="G334" s="452"/>
      <c r="H334" s="452"/>
      <c r="I334" s="452"/>
      <c r="J334" s="452"/>
      <c r="K334" s="452"/>
      <c r="L334" s="452"/>
    </row>
    <row r="335" spans="7:12" x14ac:dyDescent="0.25">
      <c r="G335" s="452"/>
      <c r="H335" s="452"/>
      <c r="I335" s="452"/>
      <c r="J335" s="452"/>
      <c r="K335" s="452"/>
      <c r="L335" s="452"/>
    </row>
    <row r="336" spans="7:12" x14ac:dyDescent="0.25">
      <c r="G336" s="452"/>
      <c r="H336" s="452"/>
      <c r="I336" s="452"/>
      <c r="J336" s="452"/>
      <c r="K336" s="452"/>
      <c r="L336" s="452"/>
    </row>
    <row r="337" spans="7:12" x14ac:dyDescent="0.25">
      <c r="G337" s="452"/>
      <c r="H337" s="452"/>
      <c r="I337" s="452"/>
      <c r="J337" s="452"/>
      <c r="K337" s="452"/>
      <c r="L337" s="452"/>
    </row>
    <row r="338" spans="7:12" x14ac:dyDescent="0.25">
      <c r="G338" s="452"/>
      <c r="H338" s="452"/>
      <c r="I338" s="452"/>
      <c r="J338" s="452"/>
      <c r="K338" s="452"/>
      <c r="L338" s="452"/>
    </row>
    <row r="339" spans="7:12" x14ac:dyDescent="0.25">
      <c r="G339" s="452"/>
      <c r="H339" s="452"/>
      <c r="I339" s="452"/>
      <c r="J339" s="452"/>
      <c r="K339" s="452"/>
      <c r="L339" s="452"/>
    </row>
    <row r="340" spans="7:12" x14ac:dyDescent="0.25">
      <c r="G340" s="452"/>
      <c r="H340" s="452"/>
      <c r="I340" s="452"/>
      <c r="J340" s="452"/>
      <c r="K340" s="452"/>
      <c r="L340" s="452"/>
    </row>
    <row r="341" spans="7:12" x14ac:dyDescent="0.25">
      <c r="G341" s="452"/>
      <c r="H341" s="452"/>
      <c r="I341" s="452"/>
      <c r="J341" s="452"/>
      <c r="K341" s="452"/>
      <c r="L341" s="452"/>
    </row>
    <row r="342" spans="7:12" x14ac:dyDescent="0.25">
      <c r="G342" s="452"/>
      <c r="H342" s="452"/>
      <c r="I342" s="452"/>
      <c r="J342" s="452"/>
      <c r="K342" s="452"/>
      <c r="L342" s="452"/>
    </row>
    <row r="343" spans="7:12" x14ac:dyDescent="0.25">
      <c r="G343" s="452"/>
      <c r="H343" s="452"/>
      <c r="I343" s="452"/>
      <c r="J343" s="452"/>
      <c r="K343" s="452"/>
      <c r="L343" s="452"/>
    </row>
    <row r="344" spans="7:12" x14ac:dyDescent="0.25">
      <c r="G344" s="452"/>
      <c r="H344" s="452"/>
      <c r="I344" s="452"/>
      <c r="J344" s="452"/>
      <c r="K344" s="452"/>
      <c r="L344" s="452"/>
    </row>
    <row r="345" spans="7:12" x14ac:dyDescent="0.25">
      <c r="G345" s="452"/>
      <c r="H345" s="452"/>
      <c r="I345" s="452"/>
      <c r="J345" s="452"/>
      <c r="K345" s="452"/>
      <c r="L345" s="452"/>
    </row>
    <row r="346" spans="7:12" x14ac:dyDescent="0.25">
      <c r="G346" s="452"/>
      <c r="H346" s="452"/>
      <c r="I346" s="452"/>
      <c r="J346" s="452"/>
      <c r="K346" s="452"/>
      <c r="L346" s="452"/>
    </row>
    <row r="347" spans="7:12" x14ac:dyDescent="0.25">
      <c r="G347" s="452"/>
      <c r="H347" s="452"/>
      <c r="I347" s="452"/>
      <c r="J347" s="452"/>
      <c r="K347" s="452"/>
      <c r="L347" s="452"/>
    </row>
    <row r="348" spans="7:12" x14ac:dyDescent="0.25">
      <c r="G348" s="452"/>
      <c r="H348" s="452"/>
      <c r="I348" s="452"/>
      <c r="J348" s="452"/>
      <c r="K348" s="452"/>
      <c r="L348" s="452"/>
    </row>
    <row r="349" spans="7:12" x14ac:dyDescent="0.25">
      <c r="G349" s="452"/>
      <c r="H349" s="452"/>
      <c r="I349" s="452"/>
      <c r="J349" s="452"/>
      <c r="K349" s="452"/>
      <c r="L349" s="452"/>
    </row>
    <row r="350" spans="7:12" x14ac:dyDescent="0.25">
      <c r="G350" s="452"/>
      <c r="H350" s="452"/>
      <c r="I350" s="452"/>
      <c r="J350" s="452"/>
      <c r="K350" s="452"/>
      <c r="L350" s="452"/>
    </row>
    <row r="351" spans="7:12" x14ac:dyDescent="0.25">
      <c r="G351" s="452"/>
      <c r="H351" s="452"/>
      <c r="I351" s="452"/>
      <c r="J351" s="452"/>
      <c r="K351" s="452"/>
      <c r="L351" s="452"/>
    </row>
    <row r="352" spans="7:12" x14ac:dyDescent="0.25">
      <c r="G352" s="452"/>
      <c r="H352" s="452"/>
      <c r="I352" s="452"/>
      <c r="J352" s="452"/>
      <c r="K352" s="452"/>
      <c r="L352" s="452"/>
    </row>
    <row r="353" spans="7:12" x14ac:dyDescent="0.25">
      <c r="G353" s="452"/>
      <c r="H353" s="452"/>
      <c r="I353" s="452"/>
      <c r="J353" s="452"/>
      <c r="K353" s="452"/>
      <c r="L353" s="452"/>
    </row>
    <row r="354" spans="7:12" x14ac:dyDescent="0.25">
      <c r="G354" s="452"/>
      <c r="H354" s="452"/>
      <c r="I354" s="452"/>
      <c r="J354" s="452"/>
      <c r="K354" s="452"/>
      <c r="L354" s="452"/>
    </row>
    <row r="355" spans="7:12" x14ac:dyDescent="0.25">
      <c r="G355" s="452"/>
      <c r="H355" s="452"/>
      <c r="I355" s="452"/>
      <c r="J355" s="452"/>
      <c r="K355" s="452"/>
      <c r="L355" s="452"/>
    </row>
    <row r="356" spans="7:12" x14ac:dyDescent="0.25">
      <c r="G356" s="452"/>
      <c r="H356" s="452"/>
      <c r="I356" s="452"/>
      <c r="J356" s="452"/>
      <c r="K356" s="452"/>
      <c r="L356" s="452"/>
    </row>
    <row r="357" spans="7:12" x14ac:dyDescent="0.25">
      <c r="G357" s="452"/>
      <c r="H357" s="452"/>
      <c r="I357" s="452"/>
      <c r="J357" s="452"/>
      <c r="K357" s="452"/>
      <c r="L357" s="452"/>
    </row>
    <row r="358" spans="7:12" x14ac:dyDescent="0.25">
      <c r="G358" s="452"/>
      <c r="H358" s="452"/>
      <c r="I358" s="452"/>
      <c r="J358" s="452"/>
      <c r="K358" s="452"/>
      <c r="L358" s="452"/>
    </row>
    <row r="359" spans="7:12" x14ac:dyDescent="0.25">
      <c r="G359" s="452"/>
      <c r="H359" s="452"/>
      <c r="I359" s="452"/>
      <c r="J359" s="452"/>
      <c r="K359" s="452"/>
      <c r="L359" s="452"/>
    </row>
    <row r="360" spans="7:12" x14ac:dyDescent="0.25">
      <c r="G360" s="452"/>
      <c r="H360" s="452"/>
      <c r="I360" s="452"/>
      <c r="J360" s="452"/>
      <c r="K360" s="452"/>
      <c r="L360" s="452"/>
    </row>
    <row r="361" spans="7:12" x14ac:dyDescent="0.25">
      <c r="G361" s="452"/>
      <c r="H361" s="452"/>
      <c r="I361" s="452"/>
      <c r="J361" s="452"/>
      <c r="K361" s="452"/>
      <c r="L361" s="452"/>
    </row>
    <row r="362" spans="7:12" x14ac:dyDescent="0.25">
      <c r="G362" s="452"/>
      <c r="H362" s="452"/>
      <c r="I362" s="452"/>
      <c r="J362" s="452"/>
      <c r="K362" s="452"/>
      <c r="L362" s="452"/>
    </row>
    <row r="363" spans="7:12" x14ac:dyDescent="0.25">
      <c r="G363" s="452"/>
      <c r="H363" s="452"/>
      <c r="I363" s="452"/>
      <c r="J363" s="452"/>
      <c r="K363" s="452"/>
      <c r="L363" s="452"/>
    </row>
    <row r="364" spans="7:12" x14ac:dyDescent="0.25">
      <c r="G364" s="452"/>
      <c r="H364" s="452"/>
      <c r="I364" s="452"/>
      <c r="J364" s="452"/>
      <c r="K364" s="452"/>
      <c r="L364" s="452"/>
    </row>
    <row r="365" spans="7:12" x14ac:dyDescent="0.25">
      <c r="G365" s="452"/>
      <c r="H365" s="452"/>
      <c r="I365" s="452"/>
      <c r="J365" s="452"/>
      <c r="K365" s="452"/>
      <c r="L365" s="452"/>
    </row>
    <row r="366" spans="7:12" x14ac:dyDescent="0.25">
      <c r="G366" s="452"/>
      <c r="H366" s="452"/>
      <c r="I366" s="452"/>
      <c r="J366" s="452"/>
      <c r="K366" s="452"/>
      <c r="L366" s="452"/>
    </row>
    <row r="367" spans="7:12" x14ac:dyDescent="0.25">
      <c r="G367" s="452"/>
      <c r="H367" s="452"/>
      <c r="I367" s="452"/>
      <c r="J367" s="452"/>
      <c r="K367" s="452"/>
      <c r="L367" s="452"/>
    </row>
    <row r="368" spans="7:12" x14ac:dyDescent="0.25">
      <c r="G368" s="452"/>
      <c r="H368" s="452"/>
      <c r="I368" s="452"/>
      <c r="J368" s="452"/>
      <c r="K368" s="452"/>
      <c r="L368" s="452"/>
    </row>
    <row r="369" spans="7:12" x14ac:dyDescent="0.25">
      <c r="G369" s="452"/>
      <c r="H369" s="452"/>
      <c r="I369" s="452"/>
      <c r="J369" s="452"/>
      <c r="K369" s="452"/>
      <c r="L369" s="452"/>
    </row>
    <row r="370" spans="7:12" x14ac:dyDescent="0.25">
      <c r="G370" s="452"/>
      <c r="H370" s="452"/>
      <c r="I370" s="452"/>
      <c r="J370" s="452"/>
      <c r="K370" s="452"/>
      <c r="L370" s="452"/>
    </row>
    <row r="371" spans="7:12" x14ac:dyDescent="0.25">
      <c r="G371" s="452"/>
      <c r="H371" s="452"/>
      <c r="I371" s="452"/>
      <c r="J371" s="452"/>
      <c r="K371" s="452"/>
      <c r="L371" s="452"/>
    </row>
    <row r="372" spans="7:12" x14ac:dyDescent="0.25">
      <c r="G372" s="452"/>
      <c r="H372" s="452"/>
      <c r="I372" s="452"/>
      <c r="J372" s="452"/>
      <c r="K372" s="452"/>
      <c r="L372" s="452"/>
    </row>
    <row r="373" spans="7:12" x14ac:dyDescent="0.25">
      <c r="G373" s="452"/>
      <c r="H373" s="452"/>
      <c r="I373" s="452"/>
      <c r="J373" s="452"/>
      <c r="K373" s="452"/>
      <c r="L373" s="452"/>
    </row>
    <row r="374" spans="7:12" x14ac:dyDescent="0.25">
      <c r="G374" s="452"/>
      <c r="H374" s="452"/>
      <c r="I374" s="452"/>
      <c r="J374" s="452"/>
      <c r="K374" s="452"/>
      <c r="L374" s="452"/>
    </row>
    <row r="375" spans="7:12" x14ac:dyDescent="0.25">
      <c r="G375" s="452"/>
      <c r="H375" s="452"/>
      <c r="I375" s="452"/>
      <c r="J375" s="452"/>
      <c r="K375" s="452"/>
      <c r="L375" s="452"/>
    </row>
    <row r="376" spans="7:12" x14ac:dyDescent="0.25">
      <c r="G376" s="452"/>
      <c r="H376" s="452"/>
      <c r="I376" s="452"/>
      <c r="J376" s="452"/>
      <c r="K376" s="452"/>
      <c r="L376" s="452"/>
    </row>
    <row r="377" spans="7:12" x14ac:dyDescent="0.25">
      <c r="G377" s="452"/>
      <c r="H377" s="452"/>
      <c r="I377" s="452"/>
      <c r="J377" s="452"/>
      <c r="K377" s="452"/>
      <c r="L377" s="452"/>
    </row>
    <row r="378" spans="7:12" x14ac:dyDescent="0.25">
      <c r="G378" s="452"/>
      <c r="H378" s="452"/>
      <c r="I378" s="452"/>
      <c r="J378" s="452"/>
      <c r="K378" s="452"/>
      <c r="L378" s="452"/>
    </row>
    <row r="379" spans="7:12" x14ac:dyDescent="0.25">
      <c r="G379" s="452"/>
      <c r="H379" s="452"/>
      <c r="I379" s="452"/>
      <c r="J379" s="452"/>
      <c r="K379" s="452"/>
      <c r="L379" s="452"/>
    </row>
    <row r="380" spans="7:12" x14ac:dyDescent="0.25">
      <c r="G380" s="452"/>
      <c r="H380" s="452"/>
      <c r="I380" s="452"/>
      <c r="J380" s="452"/>
      <c r="K380" s="452"/>
      <c r="L380" s="452"/>
    </row>
    <row r="381" spans="7:12" x14ac:dyDescent="0.25">
      <c r="G381" s="452"/>
      <c r="H381" s="452"/>
      <c r="I381" s="452"/>
      <c r="J381" s="452"/>
      <c r="K381" s="452"/>
      <c r="L381" s="452"/>
    </row>
    <row r="382" spans="7:12" x14ac:dyDescent="0.25">
      <c r="G382" s="452"/>
      <c r="H382" s="452"/>
      <c r="I382" s="452"/>
      <c r="J382" s="452"/>
      <c r="K382" s="452"/>
      <c r="L382" s="452"/>
    </row>
    <row r="383" spans="7:12" x14ac:dyDescent="0.25">
      <c r="G383" s="452"/>
      <c r="H383" s="452"/>
      <c r="I383" s="452"/>
      <c r="J383" s="452"/>
      <c r="K383" s="452"/>
      <c r="L383" s="452"/>
    </row>
    <row r="384" spans="7:12" x14ac:dyDescent="0.25">
      <c r="G384" s="452"/>
      <c r="H384" s="452"/>
      <c r="I384" s="452"/>
      <c r="J384" s="452"/>
      <c r="K384" s="452"/>
      <c r="L384" s="452"/>
    </row>
    <row r="385" spans="7:12" x14ac:dyDescent="0.25">
      <c r="G385" s="452"/>
      <c r="H385" s="452"/>
      <c r="I385" s="452"/>
      <c r="J385" s="452"/>
      <c r="K385" s="452"/>
      <c r="L385" s="452"/>
    </row>
    <row r="386" spans="7:12" x14ac:dyDescent="0.25">
      <c r="G386" s="452"/>
      <c r="H386" s="452"/>
      <c r="I386" s="452"/>
      <c r="J386" s="452"/>
      <c r="K386" s="452"/>
      <c r="L386" s="452"/>
    </row>
    <row r="387" spans="7:12" x14ac:dyDescent="0.25">
      <c r="G387" s="452"/>
      <c r="H387" s="452"/>
      <c r="I387" s="452"/>
      <c r="J387" s="452"/>
      <c r="K387" s="452"/>
      <c r="L387" s="452"/>
    </row>
    <row r="388" spans="7:12" x14ac:dyDescent="0.25">
      <c r="G388" s="452"/>
      <c r="H388" s="452"/>
      <c r="I388" s="452"/>
      <c r="J388" s="452"/>
      <c r="K388" s="452"/>
      <c r="L388" s="452"/>
    </row>
    <row r="389" spans="7:12" x14ac:dyDescent="0.25">
      <c r="G389" s="452"/>
      <c r="H389" s="452"/>
      <c r="I389" s="452"/>
      <c r="J389" s="452"/>
      <c r="K389" s="452"/>
      <c r="L389" s="452"/>
    </row>
    <row r="390" spans="7:12" x14ac:dyDescent="0.25">
      <c r="G390" s="452"/>
      <c r="H390" s="452"/>
      <c r="I390" s="452"/>
      <c r="J390" s="452"/>
      <c r="K390" s="452"/>
      <c r="L390" s="452"/>
    </row>
    <row r="391" spans="7:12" x14ac:dyDescent="0.25">
      <c r="G391" s="452"/>
      <c r="H391" s="452"/>
      <c r="I391" s="452"/>
      <c r="J391" s="452"/>
      <c r="K391" s="452"/>
      <c r="L391" s="452"/>
    </row>
    <row r="392" spans="7:12" x14ac:dyDescent="0.25">
      <c r="G392" s="452"/>
      <c r="H392" s="452"/>
      <c r="I392" s="452"/>
      <c r="J392" s="452"/>
      <c r="K392" s="452"/>
      <c r="L392" s="452"/>
    </row>
    <row r="393" spans="7:12" x14ac:dyDescent="0.25">
      <c r="G393" s="452"/>
      <c r="H393" s="452"/>
      <c r="I393" s="452"/>
      <c r="J393" s="452"/>
      <c r="K393" s="452"/>
      <c r="L393" s="452"/>
    </row>
    <row r="394" spans="7:12" x14ac:dyDescent="0.25">
      <c r="G394" s="452"/>
      <c r="H394" s="452"/>
      <c r="I394" s="452"/>
      <c r="J394" s="452"/>
      <c r="K394" s="452"/>
      <c r="L394" s="452"/>
    </row>
    <row r="395" spans="7:12" x14ac:dyDescent="0.25">
      <c r="G395" s="452"/>
      <c r="H395" s="452"/>
      <c r="I395" s="452"/>
      <c r="J395" s="452"/>
      <c r="K395" s="452"/>
      <c r="L395" s="452"/>
    </row>
    <row r="396" spans="7:12" x14ac:dyDescent="0.25">
      <c r="G396" s="452"/>
      <c r="H396" s="452"/>
      <c r="I396" s="452"/>
      <c r="J396" s="452"/>
      <c r="K396" s="452"/>
      <c r="L396" s="452"/>
    </row>
    <row r="397" spans="7:12" x14ac:dyDescent="0.25">
      <c r="G397" s="452"/>
      <c r="H397" s="452"/>
      <c r="I397" s="452"/>
      <c r="J397" s="452"/>
      <c r="K397" s="452"/>
      <c r="L397" s="452"/>
    </row>
    <row r="398" spans="7:12" x14ac:dyDescent="0.25">
      <c r="G398" s="452"/>
      <c r="H398" s="452"/>
      <c r="I398" s="452"/>
      <c r="J398" s="452"/>
      <c r="K398" s="452"/>
      <c r="L398" s="452"/>
    </row>
    <row r="399" spans="7:12" x14ac:dyDescent="0.25">
      <c r="G399" s="452"/>
      <c r="H399" s="452"/>
      <c r="I399" s="452"/>
      <c r="J399" s="452"/>
      <c r="K399" s="452"/>
      <c r="L399" s="452"/>
    </row>
    <row r="400" spans="7:12" x14ac:dyDescent="0.25">
      <c r="G400" s="452"/>
      <c r="H400" s="452"/>
      <c r="I400" s="452"/>
      <c r="J400" s="452"/>
      <c r="K400" s="452"/>
      <c r="L400" s="452"/>
    </row>
    <row r="401" spans="7:12" x14ac:dyDescent="0.25">
      <c r="G401" s="452"/>
      <c r="H401" s="452"/>
      <c r="I401" s="452"/>
      <c r="J401" s="452"/>
      <c r="K401" s="452"/>
      <c r="L401" s="452"/>
    </row>
    <row r="402" spans="7:12" x14ac:dyDescent="0.25">
      <c r="G402" s="452"/>
      <c r="H402" s="452"/>
      <c r="I402" s="452"/>
      <c r="J402" s="452"/>
      <c r="K402" s="452"/>
      <c r="L402" s="452"/>
    </row>
    <row r="403" spans="7:12" x14ac:dyDescent="0.25">
      <c r="G403" s="452"/>
      <c r="H403" s="452"/>
      <c r="I403" s="452"/>
      <c r="J403" s="452"/>
      <c r="K403" s="452"/>
      <c r="L403" s="452"/>
    </row>
    <row r="404" spans="7:12" x14ac:dyDescent="0.25">
      <c r="G404" s="452"/>
      <c r="H404" s="452"/>
      <c r="I404" s="452"/>
      <c r="J404" s="452"/>
      <c r="K404" s="452"/>
      <c r="L404" s="452"/>
    </row>
    <row r="405" spans="7:12" x14ac:dyDescent="0.25">
      <c r="G405" s="452"/>
      <c r="H405" s="452"/>
      <c r="I405" s="452"/>
      <c r="J405" s="452"/>
      <c r="K405" s="452"/>
      <c r="L405" s="452"/>
    </row>
    <row r="406" spans="7:12" x14ac:dyDescent="0.25">
      <c r="G406" s="452"/>
      <c r="H406" s="452"/>
      <c r="I406" s="452"/>
      <c r="J406" s="452"/>
      <c r="K406" s="452"/>
      <c r="L406" s="452"/>
    </row>
    <row r="407" spans="7:12" x14ac:dyDescent="0.25">
      <c r="G407" s="452"/>
      <c r="H407" s="452"/>
      <c r="I407" s="452"/>
      <c r="J407" s="452"/>
      <c r="K407" s="452"/>
      <c r="L407" s="452"/>
    </row>
    <row r="408" spans="7:12" x14ac:dyDescent="0.25">
      <c r="G408" s="452"/>
      <c r="H408" s="452"/>
      <c r="I408" s="452"/>
      <c r="J408" s="452"/>
      <c r="K408" s="452"/>
      <c r="L408" s="452"/>
    </row>
    <row r="409" spans="7:12" x14ac:dyDescent="0.25">
      <c r="G409" s="452"/>
      <c r="H409" s="452"/>
      <c r="I409" s="452"/>
      <c r="J409" s="452"/>
      <c r="K409" s="452"/>
      <c r="L409" s="452"/>
    </row>
    <row r="410" spans="7:12" x14ac:dyDescent="0.25">
      <c r="G410" s="452"/>
      <c r="H410" s="452"/>
      <c r="I410" s="452"/>
      <c r="J410" s="452"/>
      <c r="K410" s="452"/>
      <c r="L410" s="452"/>
    </row>
    <row r="411" spans="7:12" x14ac:dyDescent="0.25">
      <c r="G411" s="452"/>
      <c r="H411" s="452"/>
      <c r="I411" s="452"/>
      <c r="J411" s="452"/>
      <c r="K411" s="452"/>
      <c r="L411" s="452"/>
    </row>
    <row r="412" spans="7:12" x14ac:dyDescent="0.25">
      <c r="G412" s="452"/>
      <c r="H412" s="452"/>
      <c r="I412" s="452"/>
      <c r="J412" s="452"/>
      <c r="K412" s="452"/>
      <c r="L412" s="452"/>
    </row>
    <row r="413" spans="7:12" x14ac:dyDescent="0.25">
      <c r="G413" s="452"/>
      <c r="H413" s="452"/>
      <c r="I413" s="452"/>
      <c r="J413" s="452"/>
      <c r="K413" s="452"/>
      <c r="L413" s="452"/>
    </row>
    <row r="414" spans="7:12" x14ac:dyDescent="0.25">
      <c r="G414" s="452"/>
      <c r="H414" s="452"/>
      <c r="I414" s="452"/>
      <c r="J414" s="452"/>
      <c r="K414" s="452"/>
      <c r="L414" s="452"/>
    </row>
    <row r="415" spans="7:12" x14ac:dyDescent="0.25">
      <c r="G415" s="452"/>
      <c r="H415" s="452"/>
      <c r="I415" s="452"/>
      <c r="J415" s="452"/>
      <c r="K415" s="452"/>
      <c r="L415" s="452"/>
    </row>
    <row r="416" spans="7:12" x14ac:dyDescent="0.25">
      <c r="G416" s="452"/>
      <c r="H416" s="452"/>
      <c r="I416" s="452"/>
      <c r="J416" s="452"/>
      <c r="K416" s="452"/>
      <c r="L416" s="452"/>
    </row>
    <row r="417" spans="7:12" x14ac:dyDescent="0.25">
      <c r="G417" s="452"/>
      <c r="H417" s="452"/>
      <c r="I417" s="452"/>
      <c r="J417" s="452"/>
      <c r="K417" s="452"/>
      <c r="L417" s="452"/>
    </row>
    <row r="418" spans="7:12" x14ac:dyDescent="0.25">
      <c r="G418" s="452"/>
      <c r="H418" s="452"/>
      <c r="I418" s="452"/>
      <c r="J418" s="452"/>
      <c r="K418" s="452"/>
      <c r="L418" s="452"/>
    </row>
    <row r="419" spans="7:12" x14ac:dyDescent="0.25">
      <c r="G419" s="452"/>
      <c r="H419" s="452"/>
      <c r="I419" s="452"/>
      <c r="J419" s="452"/>
      <c r="K419" s="452"/>
      <c r="L419" s="452"/>
    </row>
    <row r="420" spans="7:12" x14ac:dyDescent="0.25">
      <c r="G420" s="452"/>
      <c r="H420" s="452"/>
      <c r="I420" s="452"/>
      <c r="J420" s="452"/>
      <c r="K420" s="452"/>
      <c r="L420" s="452"/>
    </row>
    <row r="421" spans="7:12" x14ac:dyDescent="0.25">
      <c r="G421" s="452"/>
      <c r="H421" s="452"/>
      <c r="I421" s="452"/>
      <c r="J421" s="452"/>
      <c r="K421" s="452"/>
      <c r="L421" s="452"/>
    </row>
    <row r="422" spans="7:12" x14ac:dyDescent="0.25">
      <c r="G422" s="452"/>
      <c r="H422" s="452"/>
      <c r="I422" s="452"/>
      <c r="J422" s="452"/>
      <c r="K422" s="452"/>
      <c r="L422" s="452"/>
    </row>
    <row r="423" spans="7:12" x14ac:dyDescent="0.25">
      <c r="G423" s="452"/>
      <c r="H423" s="452"/>
      <c r="I423" s="452"/>
      <c r="J423" s="452"/>
      <c r="K423" s="452"/>
      <c r="L423" s="452"/>
    </row>
    <row r="424" spans="7:12" x14ac:dyDescent="0.25">
      <c r="G424" s="452"/>
      <c r="H424" s="452"/>
      <c r="I424" s="452"/>
      <c r="J424" s="452"/>
      <c r="K424" s="452"/>
      <c r="L424" s="452"/>
    </row>
    <row r="425" spans="7:12" x14ac:dyDescent="0.25">
      <c r="G425" s="452"/>
      <c r="H425" s="452"/>
      <c r="I425" s="452"/>
      <c r="J425" s="452"/>
      <c r="K425" s="452"/>
      <c r="L425" s="452"/>
    </row>
    <row r="426" spans="7:12" x14ac:dyDescent="0.25">
      <c r="G426" s="452"/>
      <c r="H426" s="452"/>
      <c r="I426" s="452"/>
      <c r="J426" s="452"/>
      <c r="K426" s="452"/>
      <c r="L426" s="452"/>
    </row>
    <row r="427" spans="7:12" x14ac:dyDescent="0.25">
      <c r="G427" s="452"/>
      <c r="H427" s="452"/>
      <c r="I427" s="452"/>
      <c r="J427" s="452"/>
      <c r="K427" s="452"/>
      <c r="L427" s="452"/>
    </row>
    <row r="428" spans="7:12" x14ac:dyDescent="0.25">
      <c r="G428" s="452"/>
      <c r="H428" s="452"/>
      <c r="I428" s="452"/>
      <c r="J428" s="452"/>
      <c r="K428" s="452"/>
      <c r="L428" s="452"/>
    </row>
    <row r="429" spans="7:12" x14ac:dyDescent="0.25">
      <c r="G429" s="452"/>
      <c r="H429" s="452"/>
      <c r="I429" s="452"/>
      <c r="J429" s="452"/>
      <c r="K429" s="452"/>
      <c r="L429" s="452"/>
    </row>
    <row r="430" spans="7:12" x14ac:dyDescent="0.25">
      <c r="G430" s="452"/>
      <c r="H430" s="452"/>
      <c r="I430" s="452"/>
      <c r="J430" s="452"/>
      <c r="K430" s="452"/>
      <c r="L430" s="452"/>
    </row>
    <row r="431" spans="7:12" x14ac:dyDescent="0.25">
      <c r="G431" s="452"/>
      <c r="H431" s="452"/>
      <c r="I431" s="452"/>
      <c r="J431" s="452"/>
      <c r="K431" s="452"/>
      <c r="L431" s="452"/>
    </row>
    <row r="432" spans="7:12" x14ac:dyDescent="0.25">
      <c r="G432" s="452"/>
      <c r="H432" s="452"/>
      <c r="I432" s="452"/>
      <c r="J432" s="452"/>
      <c r="K432" s="452"/>
      <c r="L432" s="452"/>
    </row>
    <row r="433" spans="7:12" x14ac:dyDescent="0.25">
      <c r="G433" s="452"/>
      <c r="H433" s="452"/>
      <c r="I433" s="452"/>
      <c r="J433" s="452"/>
      <c r="K433" s="452"/>
      <c r="L433" s="452"/>
    </row>
    <row r="434" spans="7:12" x14ac:dyDescent="0.25">
      <c r="G434" s="452"/>
      <c r="H434" s="452"/>
      <c r="I434" s="452"/>
      <c r="J434" s="452"/>
      <c r="K434" s="452"/>
      <c r="L434" s="452"/>
    </row>
    <row r="435" spans="7:12" x14ac:dyDescent="0.25">
      <c r="G435" s="452"/>
      <c r="H435" s="452"/>
      <c r="I435" s="452"/>
      <c r="J435" s="452"/>
      <c r="K435" s="452"/>
      <c r="L435" s="452"/>
    </row>
    <row r="436" spans="7:12" x14ac:dyDescent="0.25">
      <c r="G436" s="452"/>
      <c r="H436" s="452"/>
      <c r="I436" s="452"/>
      <c r="J436" s="452"/>
      <c r="K436" s="452"/>
      <c r="L436" s="452"/>
    </row>
    <row r="437" spans="7:12" x14ac:dyDescent="0.25">
      <c r="G437" s="452"/>
      <c r="H437" s="452"/>
      <c r="I437" s="452"/>
      <c r="J437" s="452"/>
      <c r="K437" s="452"/>
      <c r="L437" s="452"/>
    </row>
    <row r="438" spans="7:12" x14ac:dyDescent="0.25">
      <c r="G438" s="452"/>
      <c r="H438" s="452"/>
      <c r="I438" s="452"/>
      <c r="J438" s="452"/>
      <c r="K438" s="452"/>
      <c r="L438" s="452"/>
    </row>
    <row r="439" spans="7:12" x14ac:dyDescent="0.25">
      <c r="G439" s="452"/>
      <c r="H439" s="452"/>
      <c r="I439" s="452"/>
      <c r="J439" s="452"/>
      <c r="K439" s="452"/>
      <c r="L439" s="452"/>
    </row>
    <row r="440" spans="7:12" x14ac:dyDescent="0.25">
      <c r="G440" s="452"/>
      <c r="H440" s="452"/>
      <c r="I440" s="452"/>
      <c r="J440" s="452"/>
      <c r="K440" s="452"/>
      <c r="L440" s="452"/>
    </row>
    <row r="441" spans="7:12" x14ac:dyDescent="0.25">
      <c r="G441" s="452"/>
      <c r="H441" s="452"/>
      <c r="I441" s="452"/>
      <c r="J441" s="452"/>
      <c r="K441" s="452"/>
      <c r="L441" s="452"/>
    </row>
    <row r="442" spans="7:12" x14ac:dyDescent="0.25">
      <c r="G442" s="452"/>
      <c r="H442" s="452"/>
      <c r="I442" s="452"/>
      <c r="J442" s="452"/>
      <c r="K442" s="452"/>
      <c r="L442" s="452"/>
    </row>
    <row r="443" spans="7:12" x14ac:dyDescent="0.25">
      <c r="G443" s="452"/>
      <c r="H443" s="452"/>
      <c r="I443" s="452"/>
      <c r="J443" s="452"/>
      <c r="K443" s="452"/>
      <c r="L443" s="452"/>
    </row>
    <row r="444" spans="7:12" x14ac:dyDescent="0.25">
      <c r="G444" s="452"/>
      <c r="H444" s="452"/>
      <c r="I444" s="452"/>
      <c r="J444" s="452"/>
      <c r="K444" s="452"/>
      <c r="L444" s="452"/>
    </row>
    <row r="445" spans="7:12" x14ac:dyDescent="0.25">
      <c r="G445" s="452"/>
      <c r="H445" s="452"/>
      <c r="I445" s="452"/>
      <c r="J445" s="452"/>
      <c r="K445" s="452"/>
      <c r="L445" s="452"/>
    </row>
    <row r="446" spans="7:12" x14ac:dyDescent="0.25">
      <c r="G446" s="452"/>
      <c r="H446" s="452"/>
      <c r="I446" s="452"/>
      <c r="J446" s="452"/>
      <c r="K446" s="452"/>
      <c r="L446" s="452"/>
    </row>
    <row r="447" spans="7:12" x14ac:dyDescent="0.25">
      <c r="G447" s="452"/>
      <c r="H447" s="452"/>
      <c r="I447" s="452"/>
      <c r="J447" s="452"/>
      <c r="K447" s="452"/>
      <c r="L447" s="452"/>
    </row>
    <row r="448" spans="7:12" x14ac:dyDescent="0.25">
      <c r="G448" s="452"/>
      <c r="H448" s="452"/>
      <c r="I448" s="452"/>
      <c r="J448" s="452"/>
      <c r="K448" s="452"/>
      <c r="L448" s="452"/>
    </row>
    <row r="449" spans="7:12" x14ac:dyDescent="0.25">
      <c r="G449" s="452"/>
      <c r="H449" s="452"/>
      <c r="I449" s="452"/>
      <c r="J449" s="452"/>
      <c r="K449" s="452"/>
      <c r="L449" s="452"/>
    </row>
    <row r="450" spans="7:12" x14ac:dyDescent="0.25">
      <c r="G450" s="452"/>
      <c r="H450" s="452"/>
      <c r="I450" s="452"/>
      <c r="J450" s="452"/>
      <c r="K450" s="452"/>
      <c r="L450" s="452"/>
    </row>
    <row r="451" spans="7:12" x14ac:dyDescent="0.25">
      <c r="G451" s="452"/>
      <c r="H451" s="452"/>
      <c r="I451" s="452"/>
      <c r="J451" s="452"/>
      <c r="K451" s="452"/>
      <c r="L451" s="452"/>
    </row>
    <row r="452" spans="7:12" x14ac:dyDescent="0.25">
      <c r="G452" s="452"/>
      <c r="H452" s="452"/>
      <c r="I452" s="452"/>
      <c r="J452" s="452"/>
      <c r="K452" s="452"/>
      <c r="L452" s="452"/>
    </row>
    <row r="453" spans="7:12" x14ac:dyDescent="0.25">
      <c r="G453" s="452"/>
      <c r="H453" s="452"/>
      <c r="I453" s="452"/>
      <c r="J453" s="452"/>
      <c r="K453" s="452"/>
      <c r="L453" s="452"/>
    </row>
    <row r="454" spans="7:12" x14ac:dyDescent="0.25">
      <c r="G454" s="452"/>
      <c r="H454" s="452"/>
      <c r="I454" s="452"/>
      <c r="J454" s="452"/>
      <c r="K454" s="452"/>
      <c r="L454" s="452"/>
    </row>
    <row r="455" spans="7:12" x14ac:dyDescent="0.25">
      <c r="G455" s="452"/>
      <c r="H455" s="452"/>
      <c r="I455" s="452"/>
      <c r="J455" s="452"/>
      <c r="K455" s="452"/>
      <c r="L455" s="452"/>
    </row>
    <row r="456" spans="7:12" x14ac:dyDescent="0.25">
      <c r="G456" s="452"/>
      <c r="H456" s="452"/>
      <c r="I456" s="452"/>
      <c r="J456" s="452"/>
      <c r="K456" s="452"/>
      <c r="L456" s="452"/>
    </row>
    <row r="457" spans="7:12" x14ac:dyDescent="0.25">
      <c r="G457" s="452"/>
      <c r="H457" s="452"/>
      <c r="I457" s="452"/>
      <c r="J457" s="452"/>
      <c r="K457" s="452"/>
      <c r="L457" s="452"/>
    </row>
    <row r="458" spans="7:12" x14ac:dyDescent="0.25">
      <c r="G458" s="452"/>
      <c r="H458" s="452"/>
      <c r="I458" s="452"/>
      <c r="J458" s="452"/>
      <c r="K458" s="452"/>
      <c r="L458" s="452"/>
    </row>
    <row r="459" spans="7:12" x14ac:dyDescent="0.25">
      <c r="G459" s="452"/>
      <c r="H459" s="452"/>
      <c r="I459" s="452"/>
      <c r="J459" s="452"/>
      <c r="K459" s="452"/>
      <c r="L459" s="452"/>
    </row>
    <row r="460" spans="7:12" x14ac:dyDescent="0.25">
      <c r="G460" s="452"/>
      <c r="H460" s="452"/>
      <c r="I460" s="452"/>
      <c r="J460" s="452"/>
      <c r="K460" s="452"/>
      <c r="L460" s="452"/>
    </row>
    <row r="461" spans="7:12" x14ac:dyDescent="0.25">
      <c r="G461" s="452"/>
      <c r="H461" s="452"/>
      <c r="I461" s="452"/>
      <c r="J461" s="452"/>
      <c r="K461" s="452"/>
      <c r="L461" s="452"/>
    </row>
    <row r="462" spans="7:12" x14ac:dyDescent="0.25">
      <c r="G462" s="452"/>
      <c r="H462" s="452"/>
      <c r="I462" s="452"/>
      <c r="J462" s="452"/>
      <c r="K462" s="452"/>
      <c r="L462" s="452"/>
    </row>
    <row r="463" spans="7:12" x14ac:dyDescent="0.25">
      <c r="G463" s="452"/>
      <c r="H463" s="452"/>
      <c r="I463" s="452"/>
      <c r="J463" s="452"/>
      <c r="K463" s="452"/>
      <c r="L463" s="452"/>
    </row>
    <row r="464" spans="7:12" x14ac:dyDescent="0.25">
      <c r="G464" s="452"/>
      <c r="H464" s="452"/>
      <c r="I464" s="452"/>
      <c r="J464" s="452"/>
      <c r="K464" s="452"/>
      <c r="L464" s="452"/>
    </row>
    <row r="465" spans="7:12" x14ac:dyDescent="0.25">
      <c r="G465" s="452"/>
      <c r="H465" s="452"/>
      <c r="I465" s="452"/>
      <c r="J465" s="452"/>
      <c r="K465" s="452"/>
      <c r="L465" s="452"/>
    </row>
    <row r="466" spans="7:12" x14ac:dyDescent="0.25">
      <c r="G466" s="452"/>
      <c r="H466" s="452"/>
      <c r="I466" s="452"/>
      <c r="J466" s="452"/>
      <c r="K466" s="452"/>
      <c r="L466" s="452"/>
    </row>
    <row r="467" spans="7:12" x14ac:dyDescent="0.25">
      <c r="G467" s="452"/>
      <c r="H467" s="452"/>
      <c r="I467" s="452"/>
      <c r="J467" s="452"/>
      <c r="K467" s="452"/>
      <c r="L467" s="452"/>
    </row>
    <row r="468" spans="7:12" x14ac:dyDescent="0.25">
      <c r="G468" s="452"/>
      <c r="H468" s="452"/>
      <c r="I468" s="452"/>
      <c r="J468" s="452"/>
      <c r="K468" s="452"/>
      <c r="L468" s="452"/>
    </row>
    <row r="469" spans="7:12" x14ac:dyDescent="0.25">
      <c r="G469" s="452"/>
      <c r="H469" s="452"/>
      <c r="I469" s="452"/>
      <c r="J469" s="452"/>
      <c r="K469" s="452"/>
      <c r="L469" s="452"/>
    </row>
    <row r="470" spans="7:12" x14ac:dyDescent="0.25">
      <c r="G470" s="452"/>
      <c r="H470" s="452"/>
      <c r="I470" s="452"/>
      <c r="J470" s="452"/>
      <c r="K470" s="452"/>
      <c r="L470" s="452"/>
    </row>
    <row r="471" spans="7:12" x14ac:dyDescent="0.25">
      <c r="G471" s="452"/>
      <c r="H471" s="452"/>
      <c r="I471" s="452"/>
      <c r="J471" s="452"/>
      <c r="K471" s="452"/>
      <c r="L471" s="452"/>
    </row>
    <row r="472" spans="7:12" x14ac:dyDescent="0.25">
      <c r="G472" s="452"/>
      <c r="H472" s="452"/>
      <c r="I472" s="452"/>
      <c r="J472" s="452"/>
      <c r="K472" s="452"/>
      <c r="L472" s="452"/>
    </row>
    <row r="473" spans="7:12" x14ac:dyDescent="0.25">
      <c r="G473" s="452"/>
      <c r="H473" s="452"/>
      <c r="I473" s="452"/>
      <c r="J473" s="452"/>
      <c r="K473" s="452"/>
      <c r="L473" s="452"/>
    </row>
    <row r="474" spans="7:12" x14ac:dyDescent="0.25">
      <c r="G474" s="452"/>
      <c r="H474" s="452"/>
      <c r="I474" s="452"/>
      <c r="J474" s="452"/>
      <c r="K474" s="452"/>
      <c r="L474" s="452"/>
    </row>
    <row r="475" spans="7:12" x14ac:dyDescent="0.25">
      <c r="G475" s="452"/>
      <c r="H475" s="452"/>
      <c r="I475" s="452"/>
      <c r="J475" s="452"/>
      <c r="K475" s="452"/>
      <c r="L475" s="452"/>
    </row>
    <row r="476" spans="7:12" x14ac:dyDescent="0.25">
      <c r="G476" s="452"/>
      <c r="H476" s="452"/>
      <c r="I476" s="452"/>
      <c r="J476" s="452"/>
      <c r="K476" s="452"/>
      <c r="L476" s="452"/>
    </row>
    <row r="477" spans="7:12" x14ac:dyDescent="0.25">
      <c r="G477" s="452"/>
      <c r="H477" s="452"/>
      <c r="I477" s="452"/>
      <c r="J477" s="452"/>
      <c r="K477" s="452"/>
      <c r="L477" s="452"/>
    </row>
    <row r="478" spans="7:12" x14ac:dyDescent="0.25">
      <c r="G478" s="452"/>
      <c r="H478" s="452"/>
      <c r="I478" s="452"/>
      <c r="J478" s="452"/>
      <c r="K478" s="452"/>
      <c r="L478" s="452"/>
    </row>
    <row r="479" spans="7:12" x14ac:dyDescent="0.25">
      <c r="G479" s="452"/>
      <c r="H479" s="452"/>
      <c r="I479" s="452"/>
      <c r="J479" s="452"/>
      <c r="K479" s="452"/>
      <c r="L479" s="452"/>
    </row>
    <row r="480" spans="7:12" x14ac:dyDescent="0.25">
      <c r="G480" s="452"/>
      <c r="H480" s="452"/>
      <c r="I480" s="452"/>
      <c r="J480" s="452"/>
      <c r="K480" s="452"/>
      <c r="L480" s="452"/>
    </row>
    <row r="481" spans="7:12" x14ac:dyDescent="0.25">
      <c r="G481" s="452"/>
      <c r="H481" s="452"/>
      <c r="I481" s="452"/>
      <c r="J481" s="452"/>
      <c r="K481" s="452"/>
      <c r="L481" s="452"/>
    </row>
    <row r="482" spans="7:12" x14ac:dyDescent="0.25">
      <c r="G482" s="452"/>
      <c r="H482" s="452"/>
      <c r="I482" s="452"/>
      <c r="J482" s="452"/>
      <c r="K482" s="452"/>
      <c r="L482" s="452"/>
    </row>
    <row r="483" spans="7:12" x14ac:dyDescent="0.25">
      <c r="G483" s="452"/>
      <c r="H483" s="452"/>
      <c r="I483" s="452"/>
      <c r="J483" s="452"/>
      <c r="K483" s="452"/>
      <c r="L483" s="452"/>
    </row>
    <row r="484" spans="7:12" x14ac:dyDescent="0.25">
      <c r="G484" s="452"/>
      <c r="H484" s="452"/>
      <c r="I484" s="452"/>
      <c r="J484" s="452"/>
      <c r="K484" s="452"/>
      <c r="L484" s="452"/>
    </row>
    <row r="485" spans="7:12" x14ac:dyDescent="0.25">
      <c r="G485" s="452"/>
      <c r="H485" s="452"/>
      <c r="I485" s="452"/>
      <c r="J485" s="452"/>
      <c r="K485" s="452"/>
      <c r="L485" s="452"/>
    </row>
    <row r="486" spans="7:12" x14ac:dyDescent="0.25">
      <c r="G486" s="452"/>
      <c r="H486" s="452"/>
      <c r="I486" s="452"/>
      <c r="J486" s="452"/>
      <c r="K486" s="452"/>
      <c r="L486" s="452"/>
    </row>
    <row r="487" spans="7:12" x14ac:dyDescent="0.25">
      <c r="G487" s="452"/>
      <c r="H487" s="452"/>
      <c r="I487" s="452"/>
      <c r="J487" s="452"/>
      <c r="K487" s="452"/>
      <c r="L487" s="452"/>
    </row>
    <row r="488" spans="7:12" x14ac:dyDescent="0.25">
      <c r="G488" s="452"/>
      <c r="H488" s="452"/>
      <c r="I488" s="452"/>
      <c r="J488" s="452"/>
      <c r="K488" s="452"/>
      <c r="L488" s="452"/>
    </row>
    <row r="489" spans="7:12" x14ac:dyDescent="0.25">
      <c r="G489" s="452"/>
      <c r="H489" s="452"/>
      <c r="I489" s="452"/>
      <c r="J489" s="452"/>
      <c r="K489" s="452"/>
      <c r="L489" s="452"/>
    </row>
    <row r="490" spans="7:12" x14ac:dyDescent="0.25">
      <c r="G490" s="452"/>
      <c r="H490" s="452"/>
      <c r="I490" s="452"/>
      <c r="J490" s="452"/>
      <c r="K490" s="452"/>
      <c r="L490" s="452"/>
    </row>
    <row r="491" spans="7:12" x14ac:dyDescent="0.25">
      <c r="G491" s="452"/>
      <c r="H491" s="452"/>
      <c r="I491" s="452"/>
      <c r="J491" s="452"/>
      <c r="K491" s="452"/>
      <c r="L491" s="452"/>
    </row>
    <row r="492" spans="7:12" x14ac:dyDescent="0.25">
      <c r="G492" s="452"/>
      <c r="H492" s="452"/>
      <c r="I492" s="452"/>
      <c r="J492" s="452"/>
      <c r="K492" s="452"/>
      <c r="L492" s="452"/>
    </row>
    <row r="493" spans="7:12" x14ac:dyDescent="0.25">
      <c r="G493" s="452"/>
      <c r="H493" s="452"/>
      <c r="I493" s="452"/>
      <c r="J493" s="452"/>
      <c r="K493" s="452"/>
      <c r="L493" s="452"/>
    </row>
    <row r="494" spans="7:12" x14ac:dyDescent="0.25">
      <c r="G494" s="452"/>
      <c r="H494" s="452"/>
      <c r="I494" s="452"/>
      <c r="J494" s="452"/>
      <c r="K494" s="452"/>
      <c r="L494" s="452"/>
    </row>
    <row r="495" spans="7:12" x14ac:dyDescent="0.25">
      <c r="G495" s="452"/>
      <c r="H495" s="452"/>
      <c r="I495" s="452"/>
      <c r="J495" s="452"/>
      <c r="K495" s="452"/>
      <c r="L495" s="452"/>
    </row>
    <row r="496" spans="7:12" x14ac:dyDescent="0.25">
      <c r="G496" s="452"/>
      <c r="H496" s="452"/>
      <c r="I496" s="452"/>
      <c r="J496" s="452"/>
      <c r="K496" s="452"/>
      <c r="L496" s="452"/>
    </row>
    <row r="497" spans="7:12" x14ac:dyDescent="0.25">
      <c r="G497" s="452"/>
      <c r="H497" s="452"/>
      <c r="I497" s="452"/>
      <c r="J497" s="452"/>
      <c r="K497" s="452"/>
      <c r="L497" s="452"/>
    </row>
    <row r="498" spans="7:12" x14ac:dyDescent="0.25">
      <c r="G498" s="452"/>
      <c r="H498" s="452"/>
      <c r="I498" s="452"/>
      <c r="J498" s="452"/>
      <c r="K498" s="452"/>
      <c r="L498" s="452"/>
    </row>
    <row r="499" spans="7:12" x14ac:dyDescent="0.25">
      <c r="G499" s="452"/>
      <c r="H499" s="452"/>
      <c r="I499" s="452"/>
      <c r="J499" s="452"/>
      <c r="K499" s="452"/>
      <c r="L499" s="452"/>
    </row>
    <row r="500" spans="7:12" x14ac:dyDescent="0.25">
      <c r="G500" s="452"/>
      <c r="H500" s="452"/>
      <c r="I500" s="452"/>
      <c r="J500" s="452"/>
      <c r="K500" s="452"/>
      <c r="L500" s="452"/>
    </row>
    <row r="501" spans="7:12" x14ac:dyDescent="0.25">
      <c r="G501" s="452"/>
      <c r="H501" s="452"/>
      <c r="I501" s="452"/>
      <c r="J501" s="452"/>
      <c r="K501" s="452"/>
      <c r="L501" s="452"/>
    </row>
    <row r="502" spans="7:12" x14ac:dyDescent="0.25">
      <c r="G502" s="452"/>
      <c r="H502" s="452"/>
      <c r="I502" s="452"/>
      <c r="J502" s="452"/>
      <c r="K502" s="452"/>
      <c r="L502" s="452"/>
    </row>
    <row r="503" spans="7:12" x14ac:dyDescent="0.25">
      <c r="G503" s="452"/>
      <c r="H503" s="452"/>
      <c r="I503" s="452"/>
      <c r="J503" s="452"/>
      <c r="K503" s="452"/>
      <c r="L503" s="452"/>
    </row>
    <row r="504" spans="7:12" x14ac:dyDescent="0.25">
      <c r="G504" s="452"/>
      <c r="H504" s="452"/>
      <c r="I504" s="452"/>
      <c r="J504" s="452"/>
      <c r="K504" s="452"/>
      <c r="L504" s="452"/>
    </row>
    <row r="505" spans="7:12" x14ac:dyDescent="0.25">
      <c r="G505" s="452"/>
      <c r="H505" s="452"/>
      <c r="I505" s="452"/>
      <c r="J505" s="452"/>
      <c r="K505" s="452"/>
      <c r="L505" s="452"/>
    </row>
    <row r="506" spans="7:12" x14ac:dyDescent="0.25">
      <c r="G506" s="452"/>
      <c r="H506" s="452"/>
      <c r="I506" s="452"/>
      <c r="J506" s="452"/>
      <c r="K506" s="452"/>
      <c r="L506" s="452"/>
    </row>
    <row r="507" spans="7:12" x14ac:dyDescent="0.25">
      <c r="G507" s="452"/>
      <c r="H507" s="452"/>
      <c r="I507" s="452"/>
      <c r="J507" s="452"/>
      <c r="K507" s="452"/>
      <c r="L507" s="452"/>
    </row>
    <row r="508" spans="7:12" x14ac:dyDescent="0.25">
      <c r="G508" s="452"/>
      <c r="H508" s="452"/>
      <c r="I508" s="452"/>
      <c r="J508" s="452"/>
      <c r="K508" s="452"/>
      <c r="L508" s="452"/>
    </row>
    <row r="509" spans="7:12" x14ac:dyDescent="0.25">
      <c r="G509" s="452"/>
      <c r="H509" s="452"/>
      <c r="I509" s="452"/>
      <c r="J509" s="452"/>
      <c r="K509" s="452"/>
      <c r="L509" s="452"/>
    </row>
    <row r="510" spans="7:12" x14ac:dyDescent="0.25">
      <c r="G510" s="452"/>
      <c r="H510" s="452"/>
      <c r="I510" s="452"/>
      <c r="J510" s="452"/>
      <c r="K510" s="452"/>
      <c r="L510" s="452"/>
    </row>
    <row r="511" spans="7:12" x14ac:dyDescent="0.25">
      <c r="G511" s="452"/>
      <c r="H511" s="452"/>
      <c r="I511" s="452"/>
      <c r="J511" s="452"/>
      <c r="K511" s="452"/>
      <c r="L511" s="452"/>
    </row>
    <row r="512" spans="7:12" x14ac:dyDescent="0.25">
      <c r="G512" s="452"/>
      <c r="H512" s="452"/>
      <c r="I512" s="452"/>
      <c r="J512" s="452"/>
      <c r="K512" s="452"/>
      <c r="L512" s="452"/>
    </row>
    <row r="513" spans="7:12" x14ac:dyDescent="0.25">
      <c r="G513" s="452"/>
      <c r="H513" s="452"/>
      <c r="I513" s="452"/>
      <c r="J513" s="452"/>
      <c r="K513" s="452"/>
      <c r="L513" s="452"/>
    </row>
    <row r="514" spans="7:12" x14ac:dyDescent="0.25">
      <c r="G514" s="452"/>
      <c r="H514" s="452"/>
      <c r="I514" s="452"/>
      <c r="J514" s="452"/>
      <c r="K514" s="452"/>
      <c r="L514" s="452"/>
    </row>
    <row r="515" spans="7:12" x14ac:dyDescent="0.25">
      <c r="G515" s="452"/>
      <c r="H515" s="452"/>
      <c r="I515" s="452"/>
      <c r="J515" s="452"/>
      <c r="K515" s="452"/>
      <c r="L515" s="452"/>
    </row>
    <row r="516" spans="7:12" x14ac:dyDescent="0.25">
      <c r="G516" s="452"/>
      <c r="H516" s="452"/>
      <c r="I516" s="452"/>
      <c r="J516" s="452"/>
      <c r="K516" s="452"/>
      <c r="L516" s="452"/>
    </row>
    <row r="517" spans="7:12" x14ac:dyDescent="0.25">
      <c r="G517" s="452"/>
      <c r="H517" s="452"/>
      <c r="I517" s="452"/>
      <c r="J517" s="452"/>
      <c r="K517" s="452"/>
      <c r="L517" s="452"/>
    </row>
    <row r="518" spans="7:12" x14ac:dyDescent="0.25">
      <c r="G518" s="452"/>
      <c r="H518" s="452"/>
      <c r="I518" s="452"/>
      <c r="J518" s="452"/>
      <c r="K518" s="452"/>
      <c r="L518" s="452"/>
    </row>
    <row r="519" spans="7:12" x14ac:dyDescent="0.25">
      <c r="G519" s="452"/>
      <c r="H519" s="452"/>
      <c r="I519" s="452"/>
      <c r="J519" s="452"/>
      <c r="K519" s="452"/>
      <c r="L519" s="452"/>
    </row>
    <row r="520" spans="7:12" x14ac:dyDescent="0.25">
      <c r="G520" s="452"/>
      <c r="H520" s="452"/>
      <c r="I520" s="452"/>
      <c r="J520" s="452"/>
      <c r="K520" s="452"/>
      <c r="L520" s="452"/>
    </row>
    <row r="521" spans="7:12" x14ac:dyDescent="0.25">
      <c r="G521" s="452"/>
      <c r="H521" s="452"/>
      <c r="I521" s="452"/>
      <c r="J521" s="452"/>
      <c r="K521" s="452"/>
      <c r="L521" s="452"/>
    </row>
    <row r="522" spans="7:12" x14ac:dyDescent="0.25">
      <c r="G522" s="452"/>
      <c r="H522" s="452"/>
      <c r="I522" s="452"/>
      <c r="J522" s="452"/>
      <c r="K522" s="452"/>
      <c r="L522" s="452"/>
    </row>
    <row r="523" spans="7:12" x14ac:dyDescent="0.25">
      <c r="G523" s="452"/>
      <c r="H523" s="452"/>
      <c r="I523" s="452"/>
      <c r="J523" s="452"/>
      <c r="K523" s="452"/>
      <c r="L523" s="452"/>
    </row>
    <row r="524" spans="7:12" x14ac:dyDescent="0.25">
      <c r="G524" s="452"/>
      <c r="H524" s="452"/>
      <c r="I524" s="452"/>
      <c r="J524" s="452"/>
      <c r="K524" s="452"/>
      <c r="L524" s="452"/>
    </row>
    <row r="525" spans="7:12" x14ac:dyDescent="0.25">
      <c r="G525" s="452"/>
      <c r="H525" s="452"/>
      <c r="I525" s="452"/>
      <c r="J525" s="452"/>
      <c r="K525" s="452"/>
      <c r="L525" s="452"/>
    </row>
    <row r="526" spans="7:12" x14ac:dyDescent="0.25">
      <c r="G526" s="452"/>
      <c r="H526" s="452"/>
      <c r="I526" s="452"/>
      <c r="J526" s="452"/>
      <c r="K526" s="452"/>
      <c r="L526" s="452"/>
    </row>
    <row r="527" spans="7:12" x14ac:dyDescent="0.25">
      <c r="G527" s="452"/>
      <c r="H527" s="452"/>
      <c r="I527" s="452"/>
      <c r="J527" s="452"/>
      <c r="K527" s="452"/>
      <c r="L527" s="452"/>
    </row>
    <row r="528" spans="7:12" x14ac:dyDescent="0.25">
      <c r="G528" s="452"/>
      <c r="H528" s="452"/>
      <c r="I528" s="452"/>
      <c r="J528" s="452"/>
      <c r="K528" s="452"/>
      <c r="L528" s="452"/>
    </row>
    <row r="529" spans="7:12" x14ac:dyDescent="0.25">
      <c r="G529" s="452"/>
      <c r="H529" s="452"/>
      <c r="I529" s="452"/>
      <c r="J529" s="452"/>
      <c r="K529" s="452"/>
      <c r="L529" s="452"/>
    </row>
    <row r="530" spans="7:12" x14ac:dyDescent="0.25">
      <c r="G530" s="452"/>
      <c r="H530" s="452"/>
      <c r="I530" s="452"/>
      <c r="J530" s="452"/>
      <c r="K530" s="452"/>
      <c r="L530" s="452"/>
    </row>
    <row r="531" spans="7:12" x14ac:dyDescent="0.25">
      <c r="G531" s="452"/>
      <c r="H531" s="452"/>
      <c r="I531" s="452"/>
      <c r="J531" s="452"/>
      <c r="K531" s="452"/>
      <c r="L531" s="452"/>
    </row>
    <row r="532" spans="7:12" x14ac:dyDescent="0.25">
      <c r="G532" s="452"/>
      <c r="H532" s="452"/>
      <c r="I532" s="452"/>
      <c r="J532" s="452"/>
      <c r="K532" s="452"/>
      <c r="L532" s="452"/>
    </row>
    <row r="533" spans="7:12" x14ac:dyDescent="0.25">
      <c r="G533" s="452"/>
      <c r="H533" s="452"/>
      <c r="I533" s="452"/>
      <c r="J533" s="452"/>
      <c r="K533" s="452"/>
      <c r="L533" s="452"/>
    </row>
    <row r="534" spans="7:12" x14ac:dyDescent="0.25">
      <c r="G534" s="452"/>
      <c r="H534" s="452"/>
      <c r="I534" s="452"/>
      <c r="J534" s="452"/>
      <c r="K534" s="452"/>
      <c r="L534" s="452"/>
    </row>
    <row r="535" spans="7:12" x14ac:dyDescent="0.25">
      <c r="G535" s="452"/>
      <c r="H535" s="452"/>
      <c r="I535" s="452"/>
      <c r="J535" s="452"/>
      <c r="K535" s="452"/>
      <c r="L535" s="452"/>
    </row>
    <row r="536" spans="7:12" x14ac:dyDescent="0.25">
      <c r="G536" s="452"/>
      <c r="H536" s="452"/>
      <c r="I536" s="452"/>
      <c r="J536" s="452"/>
      <c r="K536" s="452"/>
      <c r="L536" s="452"/>
    </row>
    <row r="537" spans="7:12" x14ac:dyDescent="0.25">
      <c r="G537" s="452"/>
      <c r="H537" s="452"/>
      <c r="I537" s="452"/>
      <c r="J537" s="452"/>
      <c r="K537" s="452"/>
      <c r="L537" s="452"/>
    </row>
    <row r="538" spans="7:12" x14ac:dyDescent="0.25">
      <c r="G538" s="452"/>
      <c r="H538" s="452"/>
      <c r="I538" s="452"/>
      <c r="J538" s="452"/>
      <c r="K538" s="452"/>
      <c r="L538" s="452"/>
    </row>
    <row r="539" spans="7:12" x14ac:dyDescent="0.25">
      <c r="G539" s="452"/>
      <c r="H539" s="452"/>
      <c r="I539" s="452"/>
      <c r="J539" s="452"/>
      <c r="K539" s="452"/>
      <c r="L539" s="452"/>
    </row>
    <row r="540" spans="7:12" x14ac:dyDescent="0.25">
      <c r="G540" s="452"/>
      <c r="H540" s="452"/>
      <c r="I540" s="452"/>
      <c r="J540" s="452"/>
      <c r="K540" s="452"/>
      <c r="L540" s="452"/>
    </row>
    <row r="541" spans="7:12" x14ac:dyDescent="0.25">
      <c r="G541" s="452"/>
      <c r="H541" s="452"/>
      <c r="I541" s="452"/>
      <c r="J541" s="452"/>
      <c r="K541" s="452"/>
      <c r="L541" s="452"/>
    </row>
    <row r="542" spans="7:12" x14ac:dyDescent="0.25">
      <c r="G542" s="452"/>
      <c r="H542" s="452"/>
      <c r="I542" s="452"/>
      <c r="J542" s="452"/>
      <c r="K542" s="452"/>
      <c r="L542" s="452"/>
    </row>
    <row r="543" spans="7:12" x14ac:dyDescent="0.25">
      <c r="G543" s="452"/>
      <c r="H543" s="452"/>
      <c r="I543" s="452"/>
      <c r="J543" s="452"/>
      <c r="K543" s="452"/>
      <c r="L543" s="452"/>
    </row>
    <row r="544" spans="7:12" x14ac:dyDescent="0.25">
      <c r="G544" s="452"/>
      <c r="H544" s="452"/>
      <c r="I544" s="452"/>
      <c r="J544" s="452"/>
      <c r="K544" s="452"/>
      <c r="L544" s="452"/>
    </row>
    <row r="545" spans="7:12" x14ac:dyDescent="0.25">
      <c r="G545" s="452"/>
      <c r="H545" s="452"/>
      <c r="I545" s="452"/>
      <c r="J545" s="452"/>
      <c r="K545" s="452"/>
      <c r="L545" s="452"/>
    </row>
    <row r="546" spans="7:12" x14ac:dyDescent="0.25">
      <c r="G546" s="452"/>
      <c r="H546" s="452"/>
      <c r="I546" s="452"/>
      <c r="J546" s="452"/>
      <c r="K546" s="452"/>
      <c r="L546" s="452"/>
    </row>
    <row r="547" spans="7:12" x14ac:dyDescent="0.25">
      <c r="G547" s="452"/>
      <c r="H547" s="452"/>
      <c r="I547" s="452"/>
      <c r="J547" s="452"/>
      <c r="K547" s="452"/>
      <c r="L547" s="452"/>
    </row>
    <row r="548" spans="7:12" x14ac:dyDescent="0.25">
      <c r="G548" s="452"/>
      <c r="H548" s="452"/>
      <c r="I548" s="452"/>
      <c r="J548" s="452"/>
      <c r="K548" s="452"/>
      <c r="L548" s="452"/>
    </row>
    <row r="549" spans="7:12" x14ac:dyDescent="0.25">
      <c r="G549" s="452"/>
      <c r="H549" s="452"/>
      <c r="I549" s="452"/>
      <c r="J549" s="452"/>
      <c r="K549" s="452"/>
      <c r="L549" s="452"/>
    </row>
    <row r="550" spans="7:12" x14ac:dyDescent="0.25">
      <c r="G550" s="452"/>
      <c r="H550" s="452"/>
      <c r="I550" s="452"/>
      <c r="J550" s="452"/>
      <c r="K550" s="452"/>
      <c r="L550" s="452"/>
    </row>
    <row r="551" spans="7:12" x14ac:dyDescent="0.25">
      <c r="G551" s="452"/>
      <c r="H551" s="452"/>
      <c r="I551" s="452"/>
      <c r="J551" s="452"/>
      <c r="K551" s="452"/>
      <c r="L551" s="452"/>
    </row>
    <row r="552" spans="7:12" x14ac:dyDescent="0.25">
      <c r="G552" s="452"/>
      <c r="H552" s="452"/>
      <c r="I552" s="452"/>
      <c r="J552" s="452"/>
      <c r="K552" s="452"/>
      <c r="L552" s="452"/>
    </row>
    <row r="553" spans="7:12" x14ac:dyDescent="0.25">
      <c r="G553" s="452"/>
      <c r="H553" s="452"/>
      <c r="I553" s="452"/>
      <c r="J553" s="452"/>
      <c r="K553" s="452"/>
      <c r="L553" s="452"/>
    </row>
    <row r="554" spans="7:12" x14ac:dyDescent="0.25">
      <c r="G554" s="452"/>
      <c r="H554" s="452"/>
      <c r="I554" s="452"/>
      <c r="J554" s="452"/>
      <c r="K554" s="452"/>
      <c r="L554" s="452"/>
    </row>
    <row r="555" spans="7:12" x14ac:dyDescent="0.25">
      <c r="G555" s="452"/>
      <c r="H555" s="452"/>
      <c r="I555" s="452"/>
      <c r="J555" s="452"/>
      <c r="K555" s="452"/>
      <c r="L555" s="452"/>
    </row>
    <row r="556" spans="7:12" x14ac:dyDescent="0.25">
      <c r="G556" s="452"/>
      <c r="H556" s="452"/>
      <c r="I556" s="452"/>
      <c r="J556" s="452"/>
      <c r="K556" s="452"/>
      <c r="L556" s="452"/>
    </row>
    <row r="557" spans="7:12" x14ac:dyDescent="0.25">
      <c r="G557" s="452"/>
      <c r="H557" s="452"/>
      <c r="I557" s="452"/>
      <c r="J557" s="452"/>
      <c r="K557" s="452"/>
      <c r="L557" s="452"/>
    </row>
    <row r="558" spans="7:12" x14ac:dyDescent="0.25">
      <c r="G558" s="452"/>
      <c r="H558" s="452"/>
      <c r="I558" s="452"/>
      <c r="J558" s="452"/>
      <c r="K558" s="452"/>
      <c r="L558" s="452"/>
    </row>
    <row r="559" spans="7:12" x14ac:dyDescent="0.25">
      <c r="G559" s="452"/>
      <c r="H559" s="452"/>
      <c r="I559" s="452"/>
      <c r="J559" s="452"/>
      <c r="K559" s="452"/>
      <c r="L559" s="452"/>
    </row>
    <row r="560" spans="7:12" x14ac:dyDescent="0.25">
      <c r="G560" s="452"/>
      <c r="H560" s="452"/>
      <c r="I560" s="452"/>
      <c r="J560" s="452"/>
      <c r="K560" s="452"/>
      <c r="L560" s="452"/>
    </row>
    <row r="561" spans="7:12" x14ac:dyDescent="0.25">
      <c r="G561" s="452"/>
      <c r="H561" s="452"/>
      <c r="I561" s="452"/>
      <c r="J561" s="452"/>
      <c r="K561" s="452"/>
      <c r="L561" s="452"/>
    </row>
    <row r="562" spans="7:12" x14ac:dyDescent="0.25">
      <c r="G562" s="452"/>
      <c r="H562" s="452"/>
      <c r="I562" s="452"/>
      <c r="J562" s="452"/>
      <c r="K562" s="452"/>
      <c r="L562" s="452"/>
    </row>
    <row r="563" spans="7:12" x14ac:dyDescent="0.25">
      <c r="G563" s="452"/>
      <c r="H563" s="452"/>
      <c r="I563" s="452"/>
      <c r="J563" s="452"/>
      <c r="K563" s="452"/>
      <c r="L563" s="452"/>
    </row>
    <row r="564" spans="7:12" x14ac:dyDescent="0.25">
      <c r="G564" s="452"/>
      <c r="H564" s="452"/>
      <c r="I564" s="452"/>
      <c r="J564" s="452"/>
      <c r="K564" s="452"/>
      <c r="L564" s="452"/>
    </row>
    <row r="565" spans="7:12" x14ac:dyDescent="0.25">
      <c r="G565" s="452"/>
      <c r="H565" s="452"/>
      <c r="I565" s="452"/>
      <c r="J565" s="452"/>
      <c r="K565" s="452"/>
      <c r="L565" s="452"/>
    </row>
    <row r="566" spans="7:12" x14ac:dyDescent="0.25">
      <c r="G566" s="452"/>
      <c r="H566" s="452"/>
      <c r="I566" s="452"/>
      <c r="J566" s="452"/>
      <c r="K566" s="452"/>
      <c r="L566" s="452"/>
    </row>
    <row r="567" spans="7:12" x14ac:dyDescent="0.25">
      <c r="G567" s="452"/>
      <c r="H567" s="452"/>
      <c r="I567" s="452"/>
      <c r="J567" s="452"/>
      <c r="K567" s="452"/>
      <c r="L567" s="452"/>
    </row>
    <row r="568" spans="7:12" x14ac:dyDescent="0.25">
      <c r="G568" s="452"/>
      <c r="H568" s="452"/>
      <c r="I568" s="452"/>
      <c r="J568" s="452"/>
      <c r="K568" s="452"/>
      <c r="L568" s="452"/>
    </row>
    <row r="569" spans="7:12" x14ac:dyDescent="0.25">
      <c r="G569" s="452"/>
      <c r="H569" s="452"/>
      <c r="I569" s="452"/>
      <c r="J569" s="452"/>
      <c r="K569" s="452"/>
      <c r="L569" s="452"/>
    </row>
    <row r="570" spans="7:12" x14ac:dyDescent="0.25">
      <c r="G570" s="452"/>
      <c r="H570" s="452"/>
      <c r="I570" s="452"/>
      <c r="J570" s="452"/>
      <c r="K570" s="452"/>
      <c r="L570" s="452"/>
    </row>
    <row r="571" spans="7:12" x14ac:dyDescent="0.25">
      <c r="G571" s="452"/>
      <c r="H571" s="452"/>
      <c r="I571" s="452"/>
      <c r="J571" s="452"/>
      <c r="K571" s="452"/>
      <c r="L571" s="452"/>
    </row>
    <row r="572" spans="7:12" x14ac:dyDescent="0.25">
      <c r="G572" s="452"/>
      <c r="H572" s="452"/>
      <c r="I572" s="452"/>
      <c r="J572" s="452"/>
      <c r="K572" s="452"/>
      <c r="L572" s="452"/>
    </row>
    <row r="573" spans="7:12" x14ac:dyDescent="0.25">
      <c r="G573" s="452"/>
      <c r="H573" s="452"/>
      <c r="I573" s="452"/>
      <c r="J573" s="452"/>
      <c r="K573" s="452"/>
      <c r="L573" s="452"/>
    </row>
    <row r="574" spans="7:12" x14ac:dyDescent="0.25">
      <c r="G574" s="452"/>
      <c r="H574" s="452"/>
      <c r="I574" s="452"/>
      <c r="J574" s="452"/>
      <c r="K574" s="452"/>
      <c r="L574" s="452"/>
    </row>
    <row r="575" spans="7:12" x14ac:dyDescent="0.25">
      <c r="G575" s="452"/>
      <c r="H575" s="452"/>
      <c r="I575" s="452"/>
      <c r="J575" s="452"/>
      <c r="K575" s="452"/>
      <c r="L575" s="452"/>
    </row>
    <row r="576" spans="7:12" x14ac:dyDescent="0.25">
      <c r="G576" s="452"/>
      <c r="H576" s="452"/>
      <c r="I576" s="452"/>
      <c r="J576" s="452"/>
      <c r="K576" s="452"/>
      <c r="L576" s="452"/>
    </row>
    <row r="577" spans="7:12" x14ac:dyDescent="0.25">
      <c r="G577" s="452"/>
      <c r="H577" s="452"/>
      <c r="I577" s="452"/>
      <c r="J577" s="452"/>
      <c r="K577" s="452"/>
      <c r="L577" s="452"/>
    </row>
    <row r="578" spans="7:12" x14ac:dyDescent="0.25">
      <c r="G578" s="452"/>
      <c r="H578" s="452"/>
      <c r="I578" s="452"/>
      <c r="J578" s="452"/>
      <c r="K578" s="452"/>
      <c r="L578" s="452"/>
    </row>
    <row r="579" spans="7:12" x14ac:dyDescent="0.25">
      <c r="G579" s="452"/>
      <c r="H579" s="452"/>
      <c r="I579" s="452"/>
      <c r="J579" s="452"/>
      <c r="K579" s="452"/>
      <c r="L579" s="452"/>
    </row>
    <row r="580" spans="7:12" x14ac:dyDescent="0.25">
      <c r="G580" s="452"/>
      <c r="H580" s="452"/>
      <c r="I580" s="452"/>
      <c r="J580" s="452"/>
      <c r="K580" s="452"/>
      <c r="L580" s="452"/>
    </row>
    <row r="581" spans="7:12" x14ac:dyDescent="0.25">
      <c r="G581" s="452"/>
      <c r="H581" s="452"/>
      <c r="I581" s="452"/>
      <c r="J581" s="452"/>
      <c r="K581" s="452"/>
      <c r="L581" s="452"/>
    </row>
    <row r="582" spans="7:12" x14ac:dyDescent="0.25">
      <c r="G582" s="452"/>
      <c r="H582" s="452"/>
      <c r="I582" s="452"/>
      <c r="J582" s="452"/>
      <c r="K582" s="452"/>
      <c r="L582" s="452"/>
    </row>
    <row r="583" spans="7:12" x14ac:dyDescent="0.25">
      <c r="G583" s="452"/>
      <c r="H583" s="452"/>
      <c r="I583" s="452"/>
      <c r="J583" s="452"/>
      <c r="K583" s="452"/>
      <c r="L583" s="452"/>
    </row>
    <row r="584" spans="7:12" x14ac:dyDescent="0.25">
      <c r="G584" s="452"/>
      <c r="H584" s="452"/>
      <c r="I584" s="452"/>
      <c r="J584" s="452"/>
      <c r="K584" s="452"/>
      <c r="L584" s="452"/>
    </row>
    <row r="585" spans="7:12" x14ac:dyDescent="0.25">
      <c r="G585" s="452"/>
      <c r="H585" s="452"/>
      <c r="I585" s="452"/>
      <c r="J585" s="452"/>
      <c r="K585" s="452"/>
      <c r="L585" s="452"/>
    </row>
    <row r="586" spans="7:12" x14ac:dyDescent="0.25">
      <c r="G586" s="452"/>
      <c r="H586" s="452"/>
      <c r="I586" s="452"/>
      <c r="J586" s="452"/>
      <c r="K586" s="452"/>
      <c r="L586" s="452"/>
    </row>
    <row r="587" spans="7:12" x14ac:dyDescent="0.25">
      <c r="G587" s="452"/>
      <c r="H587" s="452"/>
      <c r="I587" s="452"/>
      <c r="J587" s="452"/>
      <c r="K587" s="452"/>
      <c r="L587" s="452"/>
    </row>
    <row r="588" spans="7:12" x14ac:dyDescent="0.25">
      <c r="G588" s="452"/>
      <c r="H588" s="452"/>
      <c r="I588" s="452"/>
      <c r="J588" s="452"/>
      <c r="K588" s="452"/>
      <c r="L588" s="452"/>
    </row>
    <row r="589" spans="7:12" x14ac:dyDescent="0.25">
      <c r="G589" s="452"/>
      <c r="H589" s="452"/>
      <c r="I589" s="452"/>
      <c r="J589" s="452"/>
      <c r="K589" s="452"/>
      <c r="L589" s="452"/>
    </row>
    <row r="590" spans="7:12" x14ac:dyDescent="0.25">
      <c r="G590" s="452"/>
      <c r="H590" s="452"/>
      <c r="I590" s="452"/>
      <c r="J590" s="452"/>
      <c r="K590" s="452"/>
      <c r="L590" s="452"/>
    </row>
    <row r="591" spans="7:12" x14ac:dyDescent="0.25">
      <c r="G591" s="452"/>
      <c r="H591" s="452"/>
      <c r="I591" s="452"/>
      <c r="J591" s="452"/>
      <c r="K591" s="452"/>
      <c r="L591" s="452"/>
    </row>
    <row r="592" spans="7:12" x14ac:dyDescent="0.25">
      <c r="G592" s="452"/>
      <c r="H592" s="452"/>
      <c r="I592" s="452"/>
      <c r="J592" s="452"/>
      <c r="K592" s="452"/>
      <c r="L592" s="452"/>
    </row>
    <row r="593" spans="7:12" x14ac:dyDescent="0.25">
      <c r="G593" s="452"/>
      <c r="H593" s="452"/>
      <c r="I593" s="452"/>
      <c r="J593" s="452"/>
      <c r="K593" s="452"/>
      <c r="L593" s="452"/>
    </row>
    <row r="594" spans="7:12" x14ac:dyDescent="0.25">
      <c r="G594" s="452"/>
      <c r="H594" s="452"/>
      <c r="I594" s="452"/>
      <c r="J594" s="452"/>
      <c r="K594" s="452"/>
      <c r="L594" s="452"/>
    </row>
    <row r="595" spans="7:12" x14ac:dyDescent="0.25">
      <c r="G595" s="452"/>
      <c r="H595" s="452"/>
      <c r="I595" s="452"/>
      <c r="J595" s="452"/>
      <c r="K595" s="452"/>
      <c r="L595" s="452"/>
    </row>
    <row r="596" spans="7:12" x14ac:dyDescent="0.25">
      <c r="G596" s="452"/>
      <c r="H596" s="452"/>
      <c r="I596" s="452"/>
      <c r="J596" s="452"/>
      <c r="K596" s="452"/>
      <c r="L596" s="452"/>
    </row>
    <row r="597" spans="7:12" x14ac:dyDescent="0.25">
      <c r="G597" s="452"/>
      <c r="H597" s="452"/>
      <c r="I597" s="452"/>
      <c r="J597" s="452"/>
      <c r="K597" s="452"/>
      <c r="L597" s="452"/>
    </row>
    <row r="598" spans="7:12" x14ac:dyDescent="0.25">
      <c r="G598" s="452"/>
      <c r="H598" s="452"/>
      <c r="I598" s="452"/>
      <c r="J598" s="452"/>
      <c r="K598" s="452"/>
      <c r="L598" s="452"/>
    </row>
    <row r="599" spans="7:12" x14ac:dyDescent="0.25">
      <c r="G599" s="452"/>
      <c r="H599" s="452"/>
      <c r="I599" s="452"/>
      <c r="J599" s="452"/>
      <c r="K599" s="452"/>
      <c r="L599" s="452"/>
    </row>
    <row r="600" spans="7:12" x14ac:dyDescent="0.25">
      <c r="G600" s="452"/>
      <c r="H600" s="452"/>
      <c r="I600" s="452"/>
      <c r="J600" s="452"/>
      <c r="K600" s="452"/>
      <c r="L600" s="452"/>
    </row>
    <row r="601" spans="7:12" x14ac:dyDescent="0.25">
      <c r="G601" s="452"/>
      <c r="H601" s="452"/>
      <c r="I601" s="452"/>
      <c r="J601" s="452"/>
      <c r="K601" s="452"/>
      <c r="L601" s="452"/>
    </row>
    <row r="602" spans="7:12" x14ac:dyDescent="0.25">
      <c r="G602" s="452"/>
      <c r="H602" s="452"/>
      <c r="I602" s="452"/>
      <c r="J602" s="452"/>
      <c r="K602" s="452"/>
      <c r="L602" s="452"/>
    </row>
    <row r="603" spans="7:12" x14ac:dyDescent="0.25">
      <c r="G603" s="452"/>
      <c r="H603" s="452"/>
      <c r="I603" s="452"/>
      <c r="J603" s="452"/>
      <c r="K603" s="452"/>
      <c r="L603" s="452"/>
    </row>
    <row r="604" spans="7:12" x14ac:dyDescent="0.25">
      <c r="G604" s="452"/>
      <c r="H604" s="452"/>
      <c r="I604" s="452"/>
      <c r="J604" s="452"/>
      <c r="K604" s="452"/>
      <c r="L604" s="452"/>
    </row>
    <row r="605" spans="7:12" x14ac:dyDescent="0.25">
      <c r="G605" s="452"/>
      <c r="H605" s="452"/>
      <c r="I605" s="452"/>
      <c r="J605" s="452"/>
      <c r="K605" s="452"/>
      <c r="L605" s="452"/>
    </row>
    <row r="606" spans="7:12" x14ac:dyDescent="0.25">
      <c r="G606" s="452"/>
      <c r="H606" s="452"/>
      <c r="I606" s="452"/>
      <c r="J606" s="452"/>
      <c r="K606" s="452"/>
      <c r="L606" s="452"/>
    </row>
    <row r="607" spans="7:12" x14ac:dyDescent="0.25">
      <c r="G607" s="452"/>
      <c r="H607" s="452"/>
      <c r="I607" s="452"/>
      <c r="J607" s="452"/>
      <c r="K607" s="452"/>
      <c r="L607" s="452"/>
    </row>
    <row r="608" spans="7:12" x14ac:dyDescent="0.25">
      <c r="G608" s="452"/>
      <c r="H608" s="452"/>
      <c r="I608" s="452"/>
      <c r="J608" s="452"/>
      <c r="K608" s="452"/>
      <c r="L608" s="452"/>
    </row>
    <row r="609" spans="7:12" x14ac:dyDescent="0.25">
      <c r="G609" s="452"/>
      <c r="H609" s="452"/>
      <c r="I609" s="452"/>
      <c r="J609" s="452"/>
      <c r="K609" s="452"/>
      <c r="L609" s="452"/>
    </row>
    <row r="610" spans="7:12" x14ac:dyDescent="0.25">
      <c r="G610" s="452"/>
      <c r="H610" s="452"/>
      <c r="I610" s="452"/>
      <c r="J610" s="452"/>
      <c r="K610" s="452"/>
      <c r="L610" s="452"/>
    </row>
    <row r="611" spans="7:12" x14ac:dyDescent="0.25">
      <c r="G611" s="452"/>
      <c r="H611" s="452"/>
      <c r="I611" s="452"/>
      <c r="J611" s="452"/>
      <c r="K611" s="452"/>
      <c r="L611" s="452"/>
    </row>
    <row r="612" spans="7:12" x14ac:dyDescent="0.25">
      <c r="G612" s="452"/>
      <c r="H612" s="452"/>
      <c r="I612" s="452"/>
      <c r="J612" s="452"/>
      <c r="K612" s="452"/>
      <c r="L612" s="452"/>
    </row>
    <row r="613" spans="7:12" x14ac:dyDescent="0.25">
      <c r="G613" s="452"/>
      <c r="H613" s="452"/>
      <c r="I613" s="452"/>
      <c r="J613" s="452"/>
      <c r="K613" s="452"/>
      <c r="L613" s="452"/>
    </row>
    <row r="614" spans="7:12" x14ac:dyDescent="0.25">
      <c r="G614" s="452"/>
      <c r="H614" s="452"/>
      <c r="I614" s="452"/>
      <c r="J614" s="452"/>
      <c r="K614" s="452"/>
      <c r="L614" s="452"/>
    </row>
    <row r="615" spans="7:12" x14ac:dyDescent="0.25">
      <c r="G615" s="452"/>
      <c r="H615" s="452"/>
      <c r="I615" s="452"/>
      <c r="J615" s="452"/>
      <c r="K615" s="452"/>
      <c r="L615" s="452"/>
    </row>
    <row r="616" spans="7:12" x14ac:dyDescent="0.25">
      <c r="G616" s="452"/>
      <c r="H616" s="452"/>
      <c r="I616" s="452"/>
      <c r="J616" s="452"/>
      <c r="K616" s="452"/>
      <c r="L616" s="452"/>
    </row>
    <row r="617" spans="7:12" x14ac:dyDescent="0.25">
      <c r="G617" s="452"/>
      <c r="H617" s="452"/>
      <c r="I617" s="452"/>
      <c r="J617" s="452"/>
      <c r="K617" s="452"/>
      <c r="L617" s="452"/>
    </row>
    <row r="618" spans="7:12" x14ac:dyDescent="0.25">
      <c r="G618" s="452"/>
      <c r="H618" s="452"/>
      <c r="I618" s="452"/>
      <c r="J618" s="452"/>
      <c r="K618" s="452"/>
      <c r="L618" s="452"/>
    </row>
    <row r="619" spans="7:12" x14ac:dyDescent="0.25">
      <c r="G619" s="452"/>
      <c r="H619" s="452"/>
      <c r="I619" s="452"/>
      <c r="J619" s="452"/>
      <c r="K619" s="452"/>
      <c r="L619" s="452"/>
    </row>
    <row r="620" spans="7:12" x14ac:dyDescent="0.25">
      <c r="G620" s="452"/>
      <c r="H620" s="452"/>
      <c r="I620" s="452"/>
      <c r="J620" s="452"/>
      <c r="K620" s="452"/>
      <c r="L620" s="452"/>
    </row>
    <row r="621" spans="7:12" x14ac:dyDescent="0.25">
      <c r="G621" s="452"/>
      <c r="H621" s="452"/>
      <c r="I621" s="452"/>
      <c r="J621" s="452"/>
      <c r="K621" s="452"/>
      <c r="L621" s="452"/>
    </row>
    <row r="622" spans="7:12" x14ac:dyDescent="0.25">
      <c r="G622" s="452"/>
      <c r="H622" s="452"/>
      <c r="I622" s="452"/>
      <c r="J622" s="452"/>
      <c r="K622" s="452"/>
      <c r="L622" s="452"/>
    </row>
    <row r="623" spans="7:12" x14ac:dyDescent="0.25">
      <c r="G623" s="452"/>
      <c r="H623" s="452"/>
      <c r="I623" s="452"/>
      <c r="J623" s="452"/>
      <c r="K623" s="452"/>
      <c r="L623" s="452"/>
    </row>
    <row r="624" spans="7:12" x14ac:dyDescent="0.25">
      <c r="G624" s="452"/>
      <c r="H624" s="452"/>
      <c r="I624" s="452"/>
      <c r="J624" s="452"/>
      <c r="K624" s="452"/>
      <c r="L624" s="452"/>
    </row>
    <row r="625" spans="7:12" x14ac:dyDescent="0.25">
      <c r="G625" s="452"/>
      <c r="H625" s="452"/>
      <c r="I625" s="452"/>
      <c r="J625" s="452"/>
      <c r="K625" s="452"/>
      <c r="L625" s="452"/>
    </row>
    <row r="626" spans="7:12" x14ac:dyDescent="0.25">
      <c r="G626" s="452"/>
      <c r="H626" s="452"/>
      <c r="I626" s="452"/>
      <c r="J626" s="452"/>
      <c r="K626" s="452"/>
      <c r="L626" s="452"/>
    </row>
    <row r="627" spans="7:12" x14ac:dyDescent="0.25">
      <c r="G627" s="452"/>
      <c r="H627" s="452"/>
      <c r="I627" s="452"/>
      <c r="J627" s="452"/>
      <c r="K627" s="452"/>
      <c r="L627" s="452"/>
    </row>
    <row r="628" spans="7:12" x14ac:dyDescent="0.25">
      <c r="G628" s="452"/>
      <c r="H628" s="452"/>
      <c r="I628" s="452"/>
      <c r="J628" s="452"/>
      <c r="K628" s="452"/>
      <c r="L628" s="452"/>
    </row>
    <row r="629" spans="7:12" x14ac:dyDescent="0.25">
      <c r="G629" s="452"/>
      <c r="H629" s="452"/>
      <c r="I629" s="452"/>
      <c r="J629" s="452"/>
      <c r="K629" s="452"/>
      <c r="L629" s="452"/>
    </row>
    <row r="630" spans="7:12" x14ac:dyDescent="0.25">
      <c r="G630" s="452"/>
      <c r="H630" s="452"/>
      <c r="I630" s="452"/>
      <c r="J630" s="452"/>
      <c r="K630" s="452"/>
      <c r="L630" s="452"/>
    </row>
    <row r="631" spans="7:12" x14ac:dyDescent="0.25">
      <c r="G631" s="452"/>
      <c r="H631" s="452"/>
      <c r="I631" s="452"/>
      <c r="J631" s="452"/>
      <c r="K631" s="452"/>
      <c r="L631" s="452"/>
    </row>
    <row r="632" spans="7:12" x14ac:dyDescent="0.25">
      <c r="G632" s="452"/>
      <c r="H632" s="452"/>
      <c r="I632" s="452"/>
      <c r="J632" s="452"/>
      <c r="K632" s="452"/>
      <c r="L632" s="452"/>
    </row>
    <row r="633" spans="7:12" x14ac:dyDescent="0.25">
      <c r="G633" s="452"/>
      <c r="H633" s="452"/>
      <c r="I633" s="452"/>
      <c r="J633" s="452"/>
      <c r="K633" s="452"/>
      <c r="L633" s="452"/>
    </row>
    <row r="634" spans="7:12" x14ac:dyDescent="0.25">
      <c r="G634" s="452"/>
      <c r="H634" s="452"/>
      <c r="I634" s="452"/>
      <c r="J634" s="452"/>
      <c r="K634" s="452"/>
      <c r="L634" s="452"/>
    </row>
    <row r="635" spans="7:12" x14ac:dyDescent="0.25">
      <c r="G635" s="452"/>
      <c r="H635" s="452"/>
      <c r="I635" s="452"/>
      <c r="J635" s="452"/>
      <c r="K635" s="452"/>
      <c r="L635" s="452"/>
    </row>
    <row r="636" spans="7:12" x14ac:dyDescent="0.25">
      <c r="G636" s="452"/>
      <c r="H636" s="452"/>
      <c r="I636" s="452"/>
      <c r="J636" s="452"/>
      <c r="K636" s="452"/>
      <c r="L636" s="452"/>
    </row>
    <row r="637" spans="7:12" x14ac:dyDescent="0.25">
      <c r="G637" s="452"/>
      <c r="H637" s="452"/>
      <c r="I637" s="452"/>
      <c r="J637" s="452"/>
      <c r="K637" s="452"/>
      <c r="L637" s="452"/>
    </row>
    <row r="638" spans="7:12" x14ac:dyDescent="0.25">
      <c r="G638" s="452"/>
      <c r="H638" s="452"/>
      <c r="I638" s="452"/>
      <c r="J638" s="452"/>
      <c r="K638" s="452"/>
      <c r="L638" s="452"/>
    </row>
    <row r="639" spans="7:12" x14ac:dyDescent="0.25">
      <c r="G639" s="452"/>
      <c r="H639" s="452"/>
      <c r="I639" s="452"/>
      <c r="J639" s="452"/>
      <c r="K639" s="452"/>
      <c r="L639" s="452"/>
    </row>
    <row r="640" spans="7:12" x14ac:dyDescent="0.25">
      <c r="G640" s="452"/>
      <c r="H640" s="452"/>
      <c r="I640" s="452"/>
      <c r="J640" s="452"/>
      <c r="K640" s="452"/>
      <c r="L640" s="452"/>
    </row>
    <row r="641" spans="7:12" x14ac:dyDescent="0.25">
      <c r="G641" s="452"/>
      <c r="H641" s="452"/>
      <c r="I641" s="452"/>
      <c r="J641" s="452"/>
      <c r="K641" s="452"/>
      <c r="L641" s="452"/>
    </row>
    <row r="642" spans="7:12" x14ac:dyDescent="0.25">
      <c r="G642" s="452"/>
      <c r="H642" s="452"/>
      <c r="I642" s="452"/>
      <c r="J642" s="452"/>
      <c r="K642" s="452"/>
      <c r="L642" s="452"/>
    </row>
    <row r="643" spans="7:12" x14ac:dyDescent="0.25">
      <c r="G643" s="452"/>
      <c r="H643" s="452"/>
      <c r="I643" s="452"/>
      <c r="J643" s="452"/>
      <c r="K643" s="452"/>
      <c r="L643" s="452"/>
    </row>
    <row r="644" spans="7:12" x14ac:dyDescent="0.25">
      <c r="G644" s="452"/>
      <c r="H644" s="452"/>
      <c r="I644" s="452"/>
      <c r="J644" s="452"/>
      <c r="K644" s="452"/>
      <c r="L644" s="452"/>
    </row>
    <row r="645" spans="7:12" x14ac:dyDescent="0.25">
      <c r="G645" s="452"/>
      <c r="H645" s="452"/>
      <c r="I645" s="452"/>
      <c r="J645" s="452"/>
      <c r="K645" s="452"/>
      <c r="L645" s="452"/>
    </row>
    <row r="646" spans="7:12" x14ac:dyDescent="0.25">
      <c r="G646" s="452"/>
      <c r="H646" s="452"/>
      <c r="I646" s="452"/>
      <c r="J646" s="452"/>
      <c r="K646" s="452"/>
      <c r="L646" s="452"/>
    </row>
    <row r="647" spans="7:12" x14ac:dyDescent="0.25">
      <c r="G647" s="452"/>
      <c r="H647" s="452"/>
      <c r="I647" s="452"/>
      <c r="J647" s="452"/>
      <c r="K647" s="452"/>
      <c r="L647" s="452"/>
    </row>
    <row r="648" spans="7:12" x14ac:dyDescent="0.25">
      <c r="G648" s="452"/>
      <c r="H648" s="452"/>
      <c r="I648" s="452"/>
      <c r="J648" s="452"/>
      <c r="K648" s="452"/>
      <c r="L648" s="452"/>
    </row>
    <row r="649" spans="7:12" x14ac:dyDescent="0.25">
      <c r="G649" s="452"/>
      <c r="H649" s="452"/>
      <c r="I649" s="452"/>
      <c r="J649" s="452"/>
      <c r="K649" s="452"/>
      <c r="L649" s="452"/>
    </row>
    <row r="650" spans="7:12" x14ac:dyDescent="0.25">
      <c r="G650" s="452"/>
      <c r="H650" s="452"/>
      <c r="I650" s="452"/>
      <c r="J650" s="452"/>
      <c r="K650" s="452"/>
      <c r="L650" s="452"/>
    </row>
    <row r="651" spans="7:12" x14ac:dyDescent="0.25">
      <c r="G651" s="452"/>
      <c r="H651" s="452"/>
      <c r="I651" s="452"/>
      <c r="J651" s="452"/>
      <c r="K651" s="452"/>
      <c r="L651" s="452"/>
    </row>
    <row r="652" spans="7:12" x14ac:dyDescent="0.25">
      <c r="G652" s="452"/>
      <c r="H652" s="452"/>
      <c r="I652" s="452"/>
      <c r="J652" s="452"/>
      <c r="K652" s="452"/>
      <c r="L652" s="452"/>
    </row>
    <row r="653" spans="7:12" x14ac:dyDescent="0.25">
      <c r="G653" s="452"/>
      <c r="H653" s="452"/>
      <c r="I653" s="452"/>
      <c r="J653" s="452"/>
      <c r="K653" s="452"/>
      <c r="L653" s="452"/>
    </row>
    <row r="654" spans="7:12" x14ac:dyDescent="0.25">
      <c r="G654" s="452"/>
      <c r="H654" s="452"/>
      <c r="I654" s="452"/>
      <c r="J654" s="452"/>
      <c r="K654" s="452"/>
      <c r="L654" s="452"/>
    </row>
    <row r="655" spans="7:12" x14ac:dyDescent="0.25">
      <c r="G655" s="452"/>
      <c r="H655" s="452"/>
      <c r="I655" s="452"/>
      <c r="J655" s="452"/>
      <c r="K655" s="452"/>
      <c r="L655" s="452"/>
    </row>
    <row r="656" spans="7:12" x14ac:dyDescent="0.25">
      <c r="G656" s="452"/>
      <c r="H656" s="452"/>
      <c r="I656" s="452"/>
      <c r="J656" s="452"/>
      <c r="K656" s="452"/>
      <c r="L656" s="452"/>
    </row>
    <row r="657" spans="7:12" x14ac:dyDescent="0.25">
      <c r="G657" s="452"/>
      <c r="H657" s="452"/>
      <c r="I657" s="452"/>
      <c r="J657" s="452"/>
      <c r="K657" s="452"/>
      <c r="L657" s="452"/>
    </row>
    <row r="658" spans="7:12" x14ac:dyDescent="0.25">
      <c r="G658" s="452"/>
      <c r="H658" s="452"/>
      <c r="I658" s="452"/>
      <c r="J658" s="452"/>
      <c r="K658" s="452"/>
      <c r="L658" s="452"/>
    </row>
    <row r="659" spans="7:12" x14ac:dyDescent="0.25">
      <c r="G659" s="452"/>
      <c r="H659" s="452"/>
      <c r="I659" s="452"/>
      <c r="J659" s="452"/>
      <c r="K659" s="452"/>
      <c r="L659" s="452"/>
    </row>
    <row r="660" spans="7:12" x14ac:dyDescent="0.25">
      <c r="G660" s="452"/>
      <c r="H660" s="452"/>
      <c r="I660" s="452"/>
      <c r="J660" s="452"/>
      <c r="K660" s="452"/>
      <c r="L660" s="452"/>
    </row>
    <row r="661" spans="7:12" x14ac:dyDescent="0.25">
      <c r="G661" s="452"/>
      <c r="H661" s="452"/>
      <c r="I661" s="452"/>
      <c r="J661" s="452"/>
      <c r="K661" s="452"/>
      <c r="L661" s="452"/>
    </row>
    <row r="662" spans="7:12" x14ac:dyDescent="0.25">
      <c r="G662" s="452"/>
      <c r="H662" s="452"/>
      <c r="I662" s="452"/>
      <c r="J662" s="452"/>
      <c r="K662" s="452"/>
      <c r="L662" s="452"/>
    </row>
    <row r="663" spans="7:12" x14ac:dyDescent="0.25">
      <c r="G663" s="452"/>
      <c r="H663" s="452"/>
      <c r="I663" s="452"/>
      <c r="J663" s="452"/>
      <c r="K663" s="452"/>
      <c r="L663" s="452"/>
    </row>
    <row r="664" spans="7:12" x14ac:dyDescent="0.25">
      <c r="G664" s="452"/>
      <c r="H664" s="452"/>
      <c r="I664" s="452"/>
      <c r="J664" s="452"/>
      <c r="K664" s="452"/>
      <c r="L664" s="452"/>
    </row>
    <row r="665" spans="7:12" x14ac:dyDescent="0.25">
      <c r="G665" s="452"/>
      <c r="H665" s="452"/>
      <c r="I665" s="452"/>
      <c r="J665" s="452"/>
      <c r="K665" s="452"/>
      <c r="L665" s="452"/>
    </row>
    <row r="666" spans="7:12" x14ac:dyDescent="0.25">
      <c r="G666" s="452"/>
      <c r="H666" s="452"/>
      <c r="I666" s="452"/>
      <c r="J666" s="452"/>
      <c r="K666" s="452"/>
      <c r="L666" s="452"/>
    </row>
    <row r="667" spans="7:12" x14ac:dyDescent="0.25">
      <c r="G667" s="452"/>
      <c r="H667" s="452"/>
      <c r="I667" s="452"/>
      <c r="J667" s="452"/>
      <c r="K667" s="452"/>
      <c r="L667" s="452"/>
    </row>
    <row r="668" spans="7:12" x14ac:dyDescent="0.25">
      <c r="G668" s="452"/>
      <c r="H668" s="452"/>
      <c r="I668" s="452"/>
      <c r="J668" s="452"/>
      <c r="K668" s="452"/>
      <c r="L668" s="452"/>
    </row>
    <row r="669" spans="7:12" x14ac:dyDescent="0.25">
      <c r="G669" s="452"/>
      <c r="H669" s="452"/>
      <c r="I669" s="452"/>
      <c r="J669" s="452"/>
      <c r="K669" s="452"/>
      <c r="L669" s="452"/>
    </row>
    <row r="670" spans="7:12" x14ac:dyDescent="0.25">
      <c r="G670" s="452"/>
      <c r="H670" s="452"/>
      <c r="I670" s="452"/>
      <c r="J670" s="452"/>
      <c r="K670" s="452"/>
      <c r="L670" s="452"/>
    </row>
    <row r="671" spans="7:12" x14ac:dyDescent="0.25">
      <c r="G671" s="452"/>
      <c r="H671" s="452"/>
      <c r="I671" s="452"/>
      <c r="J671" s="452"/>
      <c r="K671" s="452"/>
      <c r="L671" s="452"/>
    </row>
    <row r="672" spans="7:12" x14ac:dyDescent="0.25">
      <c r="G672" s="452"/>
      <c r="H672" s="452"/>
      <c r="I672" s="452"/>
      <c r="J672" s="452"/>
      <c r="K672" s="452"/>
      <c r="L672" s="452"/>
    </row>
    <row r="673" spans="7:12" x14ac:dyDescent="0.25">
      <c r="G673" s="452"/>
      <c r="H673" s="452"/>
      <c r="I673" s="452"/>
      <c r="J673" s="452"/>
      <c r="K673" s="452"/>
      <c r="L673" s="452"/>
    </row>
    <row r="674" spans="7:12" x14ac:dyDescent="0.25">
      <c r="G674" s="452"/>
      <c r="H674" s="452"/>
      <c r="I674" s="452"/>
      <c r="J674" s="452"/>
      <c r="K674" s="452"/>
      <c r="L674" s="452"/>
    </row>
    <row r="675" spans="7:12" x14ac:dyDescent="0.25">
      <c r="G675" s="452"/>
      <c r="H675" s="452"/>
      <c r="I675" s="452"/>
      <c r="J675" s="452"/>
      <c r="K675" s="452"/>
      <c r="L675" s="452"/>
    </row>
    <row r="676" spans="7:12" x14ac:dyDescent="0.25">
      <c r="G676" s="452"/>
      <c r="H676" s="452"/>
      <c r="I676" s="452"/>
      <c r="J676" s="452"/>
      <c r="K676" s="452"/>
      <c r="L676" s="452"/>
    </row>
    <row r="677" spans="7:12" x14ac:dyDescent="0.25">
      <c r="G677" s="452"/>
      <c r="H677" s="452"/>
      <c r="I677" s="452"/>
      <c r="J677" s="452"/>
      <c r="K677" s="452"/>
      <c r="L677" s="452"/>
    </row>
    <row r="678" spans="7:12" x14ac:dyDescent="0.25">
      <c r="G678" s="452"/>
      <c r="H678" s="452"/>
      <c r="I678" s="452"/>
      <c r="J678" s="452"/>
      <c r="K678" s="452"/>
      <c r="L678" s="452"/>
    </row>
    <row r="679" spans="7:12" x14ac:dyDescent="0.25">
      <c r="G679" s="452"/>
      <c r="H679" s="452"/>
      <c r="I679" s="452"/>
      <c r="J679" s="452"/>
      <c r="K679" s="452"/>
      <c r="L679" s="452"/>
    </row>
    <row r="680" spans="7:12" x14ac:dyDescent="0.25">
      <c r="G680" s="452"/>
      <c r="H680" s="452"/>
      <c r="I680" s="452"/>
      <c r="J680" s="452"/>
      <c r="K680" s="452"/>
      <c r="L680" s="452"/>
    </row>
    <row r="681" spans="7:12" x14ac:dyDescent="0.25">
      <c r="G681" s="452"/>
      <c r="H681" s="452"/>
      <c r="I681" s="452"/>
      <c r="J681" s="452"/>
      <c r="K681" s="452"/>
      <c r="L681" s="452"/>
    </row>
    <row r="682" spans="7:12" x14ac:dyDescent="0.25">
      <c r="G682" s="452"/>
      <c r="H682" s="452"/>
      <c r="I682" s="452"/>
      <c r="J682" s="452"/>
      <c r="K682" s="452"/>
      <c r="L682" s="452"/>
    </row>
    <row r="683" spans="7:12" x14ac:dyDescent="0.25">
      <c r="G683" s="452"/>
      <c r="H683" s="452"/>
      <c r="I683" s="452"/>
      <c r="J683" s="452"/>
      <c r="K683" s="452"/>
      <c r="L683" s="452"/>
    </row>
    <row r="684" spans="7:12" x14ac:dyDescent="0.25">
      <c r="G684" s="452"/>
      <c r="H684" s="452"/>
      <c r="I684" s="452"/>
      <c r="J684" s="452"/>
      <c r="K684" s="452"/>
      <c r="L684" s="452"/>
    </row>
    <row r="685" spans="7:12" x14ac:dyDescent="0.25">
      <c r="G685" s="452"/>
      <c r="H685" s="452"/>
      <c r="I685" s="452"/>
      <c r="J685" s="452"/>
      <c r="K685" s="452"/>
      <c r="L685" s="452"/>
    </row>
    <row r="686" spans="7:12" x14ac:dyDescent="0.25">
      <c r="G686" s="452"/>
      <c r="H686" s="452"/>
      <c r="I686" s="452"/>
      <c r="J686" s="452"/>
      <c r="K686" s="452"/>
      <c r="L686" s="452"/>
    </row>
    <row r="687" spans="7:12" x14ac:dyDescent="0.25">
      <c r="G687" s="452"/>
      <c r="H687" s="452"/>
      <c r="I687" s="452"/>
      <c r="J687" s="452"/>
      <c r="K687" s="452"/>
      <c r="L687" s="452"/>
    </row>
    <row r="688" spans="7:12" x14ac:dyDescent="0.25">
      <c r="G688" s="452"/>
      <c r="H688" s="452"/>
      <c r="I688" s="452"/>
      <c r="J688" s="452"/>
      <c r="K688" s="452"/>
      <c r="L688" s="452"/>
    </row>
    <row r="689" spans="7:12" x14ac:dyDescent="0.25">
      <c r="G689" s="452"/>
      <c r="H689" s="452"/>
      <c r="I689" s="452"/>
      <c r="J689" s="452"/>
      <c r="K689" s="452"/>
      <c r="L689" s="452"/>
    </row>
    <row r="690" spans="7:12" x14ac:dyDescent="0.25">
      <c r="G690" s="452"/>
      <c r="H690" s="452"/>
      <c r="I690" s="452"/>
      <c r="J690" s="452"/>
      <c r="K690" s="452"/>
      <c r="L690" s="452"/>
    </row>
    <row r="691" spans="7:12" x14ac:dyDescent="0.25">
      <c r="G691" s="452"/>
      <c r="H691" s="452"/>
      <c r="I691" s="452"/>
      <c r="J691" s="452"/>
      <c r="K691" s="452"/>
      <c r="L691" s="452"/>
    </row>
    <row r="692" spans="7:12" x14ac:dyDescent="0.25">
      <c r="G692" s="452"/>
      <c r="H692" s="452"/>
      <c r="I692" s="452"/>
      <c r="J692" s="452"/>
      <c r="K692" s="452"/>
      <c r="L692" s="452"/>
    </row>
    <row r="693" spans="7:12" x14ac:dyDescent="0.25">
      <c r="G693" s="452"/>
      <c r="H693" s="452"/>
      <c r="I693" s="452"/>
      <c r="J693" s="452"/>
      <c r="K693" s="452"/>
      <c r="L693" s="452"/>
    </row>
    <row r="694" spans="7:12" x14ac:dyDescent="0.25">
      <c r="G694" s="452"/>
      <c r="H694" s="452"/>
      <c r="I694" s="452"/>
      <c r="J694" s="452"/>
      <c r="K694" s="452"/>
      <c r="L694" s="452"/>
    </row>
    <row r="695" spans="7:12" x14ac:dyDescent="0.25">
      <c r="G695" s="452"/>
      <c r="H695" s="452"/>
      <c r="I695" s="452"/>
      <c r="J695" s="452"/>
      <c r="K695" s="452"/>
      <c r="L695" s="452"/>
    </row>
    <row r="696" spans="7:12" x14ac:dyDescent="0.25">
      <c r="G696" s="452"/>
      <c r="H696" s="452"/>
      <c r="I696" s="452"/>
      <c r="J696" s="452"/>
      <c r="K696" s="452"/>
      <c r="L696" s="452"/>
    </row>
    <row r="697" spans="7:12" x14ac:dyDescent="0.25">
      <c r="G697" s="452"/>
      <c r="H697" s="452"/>
      <c r="I697" s="452"/>
      <c r="J697" s="452"/>
      <c r="K697" s="452"/>
      <c r="L697" s="452"/>
    </row>
    <row r="698" spans="7:12" x14ac:dyDescent="0.25">
      <c r="G698" s="452"/>
      <c r="H698" s="452"/>
      <c r="I698" s="452"/>
      <c r="J698" s="452"/>
      <c r="K698" s="452"/>
      <c r="L698" s="452"/>
    </row>
    <row r="699" spans="7:12" x14ac:dyDescent="0.25">
      <c r="G699" s="452"/>
      <c r="H699" s="452"/>
      <c r="I699" s="452"/>
      <c r="J699" s="452"/>
      <c r="K699" s="452"/>
      <c r="L699" s="452"/>
    </row>
    <row r="700" spans="7:12" x14ac:dyDescent="0.25">
      <c r="G700" s="452"/>
      <c r="H700" s="452"/>
      <c r="I700" s="452"/>
      <c r="J700" s="452"/>
      <c r="K700" s="452"/>
      <c r="L700" s="452"/>
    </row>
    <row r="701" spans="7:12" x14ac:dyDescent="0.25">
      <c r="G701" s="452"/>
      <c r="H701" s="452"/>
      <c r="I701" s="452"/>
      <c r="J701" s="452"/>
      <c r="K701" s="452"/>
      <c r="L701" s="452"/>
    </row>
    <row r="702" spans="7:12" x14ac:dyDescent="0.25">
      <c r="G702" s="452"/>
      <c r="H702" s="452"/>
      <c r="I702" s="452"/>
      <c r="J702" s="452"/>
      <c r="K702" s="452"/>
      <c r="L702" s="452"/>
    </row>
    <row r="703" spans="7:12" x14ac:dyDescent="0.25">
      <c r="G703" s="452"/>
      <c r="H703" s="452"/>
      <c r="I703" s="452"/>
      <c r="J703" s="452"/>
      <c r="K703" s="452"/>
      <c r="L703" s="452"/>
    </row>
    <row r="704" spans="7:12" x14ac:dyDescent="0.25">
      <c r="G704" s="452"/>
      <c r="H704" s="452"/>
      <c r="I704" s="452"/>
      <c r="J704" s="452"/>
      <c r="K704" s="452"/>
      <c r="L704" s="452"/>
    </row>
    <row r="705" spans="7:12" x14ac:dyDescent="0.25">
      <c r="G705" s="452"/>
      <c r="H705" s="452"/>
      <c r="I705" s="452"/>
      <c r="J705" s="452"/>
      <c r="K705" s="452"/>
      <c r="L705" s="452"/>
    </row>
    <row r="706" spans="7:12" x14ac:dyDescent="0.25">
      <c r="G706" s="452"/>
      <c r="H706" s="452"/>
      <c r="I706" s="452"/>
      <c r="J706" s="452"/>
      <c r="K706" s="452"/>
      <c r="L706" s="452"/>
    </row>
    <row r="707" spans="7:12" x14ac:dyDescent="0.25">
      <c r="G707" s="452"/>
      <c r="H707" s="452"/>
      <c r="I707" s="452"/>
      <c r="J707" s="452"/>
      <c r="K707" s="452"/>
      <c r="L707" s="452"/>
    </row>
    <row r="708" spans="7:12" x14ac:dyDescent="0.25">
      <c r="G708" s="452"/>
      <c r="H708" s="452"/>
      <c r="I708" s="452"/>
      <c r="J708" s="452"/>
      <c r="K708" s="452"/>
      <c r="L708" s="452"/>
    </row>
    <row r="709" spans="7:12" x14ac:dyDescent="0.25">
      <c r="G709" s="452"/>
      <c r="H709" s="452"/>
      <c r="I709" s="452"/>
      <c r="J709" s="452"/>
      <c r="K709" s="452"/>
      <c r="L709" s="452"/>
    </row>
    <row r="710" spans="7:12" x14ac:dyDescent="0.25">
      <c r="G710" s="452"/>
      <c r="H710" s="452"/>
      <c r="I710" s="452"/>
      <c r="J710" s="452"/>
      <c r="K710" s="452"/>
      <c r="L710" s="452"/>
    </row>
    <row r="711" spans="7:12" x14ac:dyDescent="0.25">
      <c r="G711" s="452"/>
      <c r="H711" s="452"/>
      <c r="I711" s="452"/>
      <c r="J711" s="452"/>
      <c r="K711" s="452"/>
      <c r="L711" s="452"/>
    </row>
    <row r="712" spans="7:12" x14ac:dyDescent="0.25">
      <c r="G712" s="452"/>
      <c r="H712" s="452"/>
      <c r="I712" s="452"/>
      <c r="J712" s="452"/>
      <c r="K712" s="452"/>
      <c r="L712" s="452"/>
    </row>
    <row r="713" spans="7:12" x14ac:dyDescent="0.25">
      <c r="G713" s="452"/>
      <c r="H713" s="452"/>
      <c r="I713" s="452"/>
      <c r="J713" s="452"/>
      <c r="K713" s="452"/>
      <c r="L713" s="452"/>
    </row>
    <row r="714" spans="7:12" x14ac:dyDescent="0.25">
      <c r="G714" s="452"/>
      <c r="H714" s="452"/>
      <c r="I714" s="452"/>
      <c r="J714" s="452"/>
      <c r="K714" s="452"/>
      <c r="L714" s="452"/>
    </row>
    <row r="715" spans="7:12" x14ac:dyDescent="0.25">
      <c r="G715" s="452"/>
      <c r="H715" s="452"/>
      <c r="I715" s="452"/>
      <c r="J715" s="452"/>
      <c r="K715" s="452"/>
      <c r="L715" s="452"/>
    </row>
    <row r="716" spans="7:12" x14ac:dyDescent="0.25">
      <c r="G716" s="452"/>
      <c r="H716" s="452"/>
      <c r="I716" s="452"/>
      <c r="J716" s="452"/>
      <c r="K716" s="452"/>
      <c r="L716" s="452"/>
    </row>
    <row r="717" spans="7:12" x14ac:dyDescent="0.25">
      <c r="G717" s="452"/>
      <c r="H717" s="452"/>
      <c r="I717" s="452"/>
      <c r="J717" s="452"/>
      <c r="K717" s="452"/>
      <c r="L717" s="452"/>
    </row>
    <row r="718" spans="7:12" x14ac:dyDescent="0.25">
      <c r="G718" s="452"/>
      <c r="H718" s="452"/>
      <c r="I718" s="452"/>
      <c r="J718" s="452"/>
      <c r="K718" s="452"/>
      <c r="L718" s="452"/>
    </row>
    <row r="719" spans="7:12" x14ac:dyDescent="0.25">
      <c r="G719" s="452"/>
      <c r="H719" s="452"/>
      <c r="I719" s="452"/>
      <c r="J719" s="452"/>
      <c r="K719" s="452"/>
      <c r="L719" s="452"/>
    </row>
    <row r="720" spans="7:12" x14ac:dyDescent="0.25">
      <c r="G720" s="452"/>
      <c r="H720" s="452"/>
      <c r="I720" s="452"/>
      <c r="J720" s="452"/>
      <c r="K720" s="452"/>
      <c r="L720" s="452"/>
    </row>
    <row r="721" spans="7:12" x14ac:dyDescent="0.25">
      <c r="G721" s="452"/>
      <c r="H721" s="452"/>
      <c r="I721" s="452"/>
      <c r="J721" s="452"/>
      <c r="K721" s="452"/>
      <c r="L721" s="452"/>
    </row>
    <row r="722" spans="7:12" x14ac:dyDescent="0.25">
      <c r="G722" s="452"/>
      <c r="H722" s="452"/>
      <c r="I722" s="452"/>
      <c r="J722" s="452"/>
      <c r="K722" s="452"/>
      <c r="L722" s="452"/>
    </row>
    <row r="723" spans="7:12" x14ac:dyDescent="0.25">
      <c r="G723" s="452"/>
      <c r="H723" s="452"/>
      <c r="I723" s="452"/>
      <c r="J723" s="452"/>
      <c r="K723" s="452"/>
      <c r="L723" s="452"/>
    </row>
    <row r="724" spans="7:12" x14ac:dyDescent="0.25">
      <c r="G724" s="452"/>
      <c r="H724" s="452"/>
      <c r="I724" s="452"/>
      <c r="J724" s="452"/>
      <c r="K724" s="452"/>
      <c r="L724" s="452"/>
    </row>
    <row r="725" spans="7:12" x14ac:dyDescent="0.25">
      <c r="G725" s="452"/>
      <c r="H725" s="452"/>
      <c r="I725" s="452"/>
      <c r="J725" s="452"/>
      <c r="K725" s="452"/>
      <c r="L725" s="452"/>
    </row>
    <row r="726" spans="7:12" x14ac:dyDescent="0.25">
      <c r="G726" s="452"/>
      <c r="H726" s="452"/>
      <c r="I726" s="452"/>
      <c r="J726" s="452"/>
      <c r="K726" s="452"/>
      <c r="L726" s="452"/>
    </row>
    <row r="727" spans="7:12" x14ac:dyDescent="0.25">
      <c r="G727" s="452"/>
      <c r="H727" s="452"/>
      <c r="I727" s="452"/>
      <c r="J727" s="452"/>
      <c r="K727" s="452"/>
      <c r="L727" s="452"/>
    </row>
    <row r="728" spans="7:12" x14ac:dyDescent="0.25">
      <c r="G728" s="452"/>
      <c r="H728" s="452"/>
      <c r="I728" s="452"/>
      <c r="J728" s="452"/>
      <c r="K728" s="452"/>
      <c r="L728" s="452"/>
    </row>
    <row r="729" spans="7:12" x14ac:dyDescent="0.25">
      <c r="G729" s="452"/>
      <c r="H729" s="452"/>
      <c r="I729" s="452"/>
      <c r="J729" s="452"/>
      <c r="K729" s="452"/>
      <c r="L729" s="452"/>
    </row>
    <row r="730" spans="7:12" x14ac:dyDescent="0.25">
      <c r="G730" s="452"/>
      <c r="H730" s="452"/>
      <c r="I730" s="452"/>
      <c r="J730" s="452"/>
      <c r="K730" s="452"/>
      <c r="L730" s="452"/>
    </row>
    <row r="731" spans="7:12" x14ac:dyDescent="0.25">
      <c r="G731" s="452"/>
      <c r="H731" s="452"/>
      <c r="I731" s="452"/>
      <c r="J731" s="452"/>
      <c r="K731" s="452"/>
      <c r="L731" s="452"/>
    </row>
    <row r="732" spans="7:12" x14ac:dyDescent="0.25">
      <c r="G732" s="452"/>
      <c r="H732" s="452"/>
      <c r="I732" s="452"/>
      <c r="J732" s="452"/>
      <c r="K732" s="452"/>
      <c r="L732" s="452"/>
    </row>
    <row r="733" spans="7:12" x14ac:dyDescent="0.25">
      <c r="G733" s="452"/>
      <c r="H733" s="452"/>
      <c r="I733" s="452"/>
      <c r="J733" s="452"/>
      <c r="K733" s="452"/>
      <c r="L733" s="452"/>
    </row>
    <row r="734" spans="7:12" x14ac:dyDescent="0.25">
      <c r="G734" s="452"/>
      <c r="H734" s="452"/>
      <c r="I734" s="452"/>
      <c r="J734" s="452"/>
      <c r="K734" s="452"/>
      <c r="L734" s="452"/>
    </row>
    <row r="735" spans="7:12" x14ac:dyDescent="0.25">
      <c r="G735" s="452"/>
      <c r="H735" s="452"/>
      <c r="I735" s="452"/>
      <c r="J735" s="452"/>
      <c r="K735" s="452"/>
      <c r="L735" s="452"/>
    </row>
    <row r="736" spans="7:12" x14ac:dyDescent="0.25">
      <c r="G736" s="452"/>
      <c r="H736" s="452"/>
      <c r="I736" s="452"/>
      <c r="J736" s="452"/>
      <c r="K736" s="452"/>
      <c r="L736" s="452"/>
    </row>
    <row r="737" spans="7:12" x14ac:dyDescent="0.25">
      <c r="G737" s="452"/>
      <c r="H737" s="452"/>
      <c r="I737" s="452"/>
      <c r="J737" s="452"/>
      <c r="K737" s="452"/>
      <c r="L737" s="452"/>
    </row>
    <row r="738" spans="7:12" x14ac:dyDescent="0.25">
      <c r="G738" s="452"/>
      <c r="H738" s="452"/>
      <c r="I738" s="452"/>
      <c r="J738" s="452"/>
      <c r="K738" s="452"/>
      <c r="L738" s="452"/>
    </row>
    <row r="739" spans="7:12" x14ac:dyDescent="0.25">
      <c r="G739" s="452"/>
      <c r="H739" s="452"/>
      <c r="I739" s="452"/>
      <c r="J739" s="452"/>
      <c r="K739" s="452"/>
      <c r="L739" s="452"/>
    </row>
    <row r="740" spans="7:12" x14ac:dyDescent="0.25">
      <c r="G740" s="452"/>
      <c r="H740" s="452"/>
      <c r="I740" s="452"/>
      <c r="J740" s="452"/>
      <c r="K740" s="452"/>
      <c r="L740" s="452"/>
    </row>
    <row r="741" spans="7:12" x14ac:dyDescent="0.25">
      <c r="G741" s="452"/>
      <c r="H741" s="452"/>
      <c r="I741" s="452"/>
      <c r="J741" s="452"/>
      <c r="K741" s="452"/>
      <c r="L741" s="452"/>
    </row>
    <row r="742" spans="7:12" x14ac:dyDescent="0.25">
      <c r="G742" s="452"/>
      <c r="H742" s="452"/>
      <c r="I742" s="452"/>
      <c r="J742" s="452"/>
      <c r="K742" s="452"/>
      <c r="L742" s="452"/>
    </row>
    <row r="743" spans="7:12" x14ac:dyDescent="0.25">
      <c r="G743" s="452"/>
      <c r="H743" s="452"/>
      <c r="I743" s="452"/>
      <c r="J743" s="452"/>
      <c r="K743" s="452"/>
      <c r="L743" s="452"/>
    </row>
    <row r="744" spans="7:12" x14ac:dyDescent="0.25">
      <c r="G744" s="452"/>
      <c r="H744" s="452"/>
      <c r="I744" s="452"/>
      <c r="J744" s="452"/>
      <c r="K744" s="452"/>
      <c r="L744" s="452"/>
    </row>
    <row r="745" spans="7:12" x14ac:dyDescent="0.25">
      <c r="G745" s="452"/>
      <c r="H745" s="452"/>
      <c r="I745" s="452"/>
      <c r="J745" s="452"/>
      <c r="K745" s="452"/>
      <c r="L745" s="452"/>
    </row>
    <row r="746" spans="7:12" x14ac:dyDescent="0.25">
      <c r="G746" s="452"/>
      <c r="H746" s="452"/>
      <c r="I746" s="452"/>
      <c r="J746" s="452"/>
      <c r="K746" s="452"/>
      <c r="L746" s="452"/>
    </row>
    <row r="747" spans="7:12" x14ac:dyDescent="0.25">
      <c r="G747" s="452"/>
      <c r="H747" s="452"/>
      <c r="I747" s="452"/>
      <c r="J747" s="452"/>
      <c r="K747" s="452"/>
      <c r="L747" s="452"/>
    </row>
    <row r="748" spans="7:12" x14ac:dyDescent="0.25">
      <c r="G748" s="452"/>
      <c r="H748" s="452"/>
      <c r="I748" s="452"/>
      <c r="J748" s="452"/>
      <c r="K748" s="452"/>
      <c r="L748" s="452"/>
    </row>
    <row r="749" spans="7:12" x14ac:dyDescent="0.25">
      <c r="G749" s="452"/>
      <c r="H749" s="452"/>
      <c r="I749" s="452"/>
      <c r="J749" s="452"/>
      <c r="K749" s="452"/>
      <c r="L749" s="452"/>
    </row>
    <row r="750" spans="7:12" x14ac:dyDescent="0.25">
      <c r="G750" s="452"/>
      <c r="H750" s="452"/>
      <c r="I750" s="452"/>
      <c r="J750" s="452"/>
      <c r="K750" s="452"/>
      <c r="L750" s="452"/>
    </row>
    <row r="751" spans="7:12" x14ac:dyDescent="0.25">
      <c r="G751" s="452"/>
      <c r="H751" s="452"/>
      <c r="I751" s="452"/>
      <c r="J751" s="452"/>
      <c r="K751" s="452"/>
      <c r="L751" s="452"/>
    </row>
    <row r="752" spans="7:12" x14ac:dyDescent="0.25">
      <c r="G752" s="452"/>
      <c r="H752" s="452"/>
      <c r="I752" s="452"/>
      <c r="J752" s="452"/>
      <c r="K752" s="452"/>
      <c r="L752" s="452"/>
    </row>
    <row r="753" spans="7:12" x14ac:dyDescent="0.25">
      <c r="G753" s="452"/>
      <c r="H753" s="452"/>
      <c r="I753" s="452"/>
      <c r="J753" s="452"/>
      <c r="K753" s="452"/>
      <c r="L753" s="452"/>
    </row>
    <row r="754" spans="7:12" x14ac:dyDescent="0.25">
      <c r="G754" s="452"/>
      <c r="H754" s="452"/>
      <c r="I754" s="452"/>
      <c r="J754" s="452"/>
      <c r="K754" s="452"/>
      <c r="L754" s="452"/>
    </row>
    <row r="755" spans="7:12" x14ac:dyDescent="0.25">
      <c r="G755" s="452"/>
      <c r="H755" s="452"/>
      <c r="I755" s="452"/>
      <c r="J755" s="452"/>
      <c r="K755" s="452"/>
      <c r="L755" s="452"/>
    </row>
    <row r="756" spans="7:12" x14ac:dyDescent="0.25">
      <c r="G756" s="452"/>
      <c r="H756" s="452"/>
      <c r="I756" s="452"/>
      <c r="J756" s="452"/>
      <c r="K756" s="452"/>
      <c r="L756" s="452"/>
    </row>
    <row r="757" spans="7:12" x14ac:dyDescent="0.25">
      <c r="G757" s="452"/>
      <c r="H757" s="452"/>
      <c r="I757" s="452"/>
      <c r="J757" s="452"/>
      <c r="K757" s="452"/>
      <c r="L757" s="452"/>
    </row>
    <row r="758" spans="7:12" x14ac:dyDescent="0.25">
      <c r="G758" s="452"/>
      <c r="H758" s="452"/>
      <c r="I758" s="452"/>
      <c r="J758" s="452"/>
      <c r="K758" s="452"/>
      <c r="L758" s="452"/>
    </row>
    <row r="759" spans="7:12" x14ac:dyDescent="0.25">
      <c r="G759" s="452"/>
      <c r="H759" s="452"/>
      <c r="I759" s="452"/>
      <c r="J759" s="452"/>
      <c r="K759" s="452"/>
      <c r="L759" s="452"/>
    </row>
    <row r="760" spans="7:12" x14ac:dyDescent="0.25">
      <c r="G760" s="452"/>
      <c r="H760" s="452"/>
      <c r="I760" s="452"/>
      <c r="J760" s="452"/>
      <c r="K760" s="452"/>
      <c r="L760" s="452"/>
    </row>
    <row r="761" spans="7:12" x14ac:dyDescent="0.25">
      <c r="G761" s="452"/>
      <c r="H761" s="452"/>
      <c r="I761" s="452"/>
      <c r="J761" s="452"/>
      <c r="K761" s="452"/>
      <c r="L761" s="452"/>
    </row>
    <row r="762" spans="7:12" x14ac:dyDescent="0.25">
      <c r="G762" s="452"/>
      <c r="H762" s="452"/>
      <c r="I762" s="452"/>
      <c r="J762" s="452"/>
      <c r="K762" s="452"/>
      <c r="L762" s="452"/>
    </row>
    <row r="763" spans="7:12" x14ac:dyDescent="0.25">
      <c r="G763" s="452"/>
      <c r="H763" s="452"/>
      <c r="I763" s="452"/>
      <c r="J763" s="452"/>
      <c r="K763" s="452"/>
      <c r="L763" s="452"/>
    </row>
    <row r="764" spans="7:12" x14ac:dyDescent="0.25">
      <c r="G764" s="452"/>
      <c r="H764" s="452"/>
      <c r="I764" s="452"/>
      <c r="J764" s="452"/>
      <c r="K764" s="452"/>
      <c r="L764" s="452"/>
    </row>
    <row r="765" spans="7:12" x14ac:dyDescent="0.25">
      <c r="G765" s="452"/>
      <c r="H765" s="452"/>
      <c r="I765" s="452"/>
      <c r="J765" s="452"/>
      <c r="K765" s="452"/>
      <c r="L765" s="452"/>
    </row>
    <row r="766" spans="7:12" x14ac:dyDescent="0.25">
      <c r="G766" s="452"/>
      <c r="H766" s="452"/>
      <c r="I766" s="452"/>
      <c r="J766" s="452"/>
      <c r="K766" s="452"/>
      <c r="L766" s="452"/>
    </row>
    <row r="767" spans="7:12" x14ac:dyDescent="0.25">
      <c r="G767" s="452"/>
      <c r="H767" s="452"/>
      <c r="I767" s="452"/>
      <c r="J767" s="452"/>
      <c r="K767" s="452"/>
      <c r="L767" s="452"/>
    </row>
    <row r="768" spans="7:12" x14ac:dyDescent="0.25">
      <c r="G768" s="452"/>
      <c r="H768" s="452"/>
      <c r="I768" s="452"/>
      <c r="J768" s="452"/>
      <c r="K768" s="452"/>
      <c r="L768" s="452"/>
    </row>
    <row r="769" spans="7:12" x14ac:dyDescent="0.25">
      <c r="G769" s="452"/>
      <c r="H769" s="452"/>
      <c r="I769" s="452"/>
      <c r="J769" s="452"/>
      <c r="K769" s="452"/>
      <c r="L769" s="452"/>
    </row>
    <row r="770" spans="7:12" x14ac:dyDescent="0.25">
      <c r="G770" s="452"/>
      <c r="H770" s="452"/>
      <c r="I770" s="452"/>
      <c r="J770" s="452"/>
      <c r="K770" s="452"/>
      <c r="L770" s="452"/>
    </row>
    <row r="771" spans="7:12" x14ac:dyDescent="0.25">
      <c r="G771" s="452"/>
      <c r="H771" s="452"/>
      <c r="I771" s="452"/>
      <c r="J771" s="452"/>
      <c r="K771" s="452"/>
      <c r="L771" s="452"/>
    </row>
    <row r="772" spans="7:12" x14ac:dyDescent="0.25">
      <c r="G772" s="452"/>
      <c r="H772" s="452"/>
      <c r="I772" s="452"/>
      <c r="J772" s="452"/>
      <c r="K772" s="452"/>
      <c r="L772" s="452"/>
    </row>
    <row r="773" spans="7:12" x14ac:dyDescent="0.25">
      <c r="G773" s="452"/>
      <c r="H773" s="452"/>
      <c r="I773" s="452"/>
      <c r="J773" s="452"/>
      <c r="K773" s="452"/>
      <c r="L773" s="452"/>
    </row>
    <row r="774" spans="7:12" x14ac:dyDescent="0.25">
      <c r="G774" s="452"/>
      <c r="H774" s="452"/>
      <c r="I774" s="452"/>
      <c r="J774" s="452"/>
      <c r="K774" s="452"/>
      <c r="L774" s="452"/>
    </row>
    <row r="775" spans="7:12" x14ac:dyDescent="0.25">
      <c r="G775" s="452"/>
      <c r="H775" s="452"/>
      <c r="I775" s="452"/>
      <c r="J775" s="452"/>
      <c r="K775" s="452"/>
      <c r="L775" s="452"/>
    </row>
    <row r="776" spans="7:12" x14ac:dyDescent="0.25">
      <c r="G776" s="452"/>
      <c r="H776" s="452"/>
      <c r="I776" s="452"/>
      <c r="J776" s="452"/>
      <c r="K776" s="452"/>
      <c r="L776" s="452"/>
    </row>
    <row r="777" spans="7:12" x14ac:dyDescent="0.25">
      <c r="G777" s="452"/>
      <c r="H777" s="452"/>
      <c r="I777" s="452"/>
      <c r="J777" s="452"/>
      <c r="K777" s="452"/>
      <c r="L777" s="452"/>
    </row>
    <row r="778" spans="7:12" x14ac:dyDescent="0.25">
      <c r="G778" s="452"/>
      <c r="H778" s="452"/>
      <c r="I778" s="452"/>
      <c r="J778" s="452"/>
      <c r="K778" s="452"/>
      <c r="L778" s="452"/>
    </row>
    <row r="779" spans="7:12" x14ac:dyDescent="0.25">
      <c r="G779" s="452"/>
      <c r="H779" s="452"/>
      <c r="I779" s="452"/>
      <c r="J779" s="452"/>
      <c r="K779" s="452"/>
      <c r="L779" s="452"/>
    </row>
    <row r="780" spans="7:12" x14ac:dyDescent="0.25">
      <c r="G780" s="452"/>
      <c r="H780" s="452"/>
      <c r="I780" s="452"/>
      <c r="J780" s="452"/>
      <c r="K780" s="452"/>
      <c r="L780" s="452"/>
    </row>
    <row r="781" spans="7:12" x14ac:dyDescent="0.25">
      <c r="G781" s="452"/>
      <c r="H781" s="452"/>
      <c r="I781" s="452"/>
      <c r="J781" s="452"/>
      <c r="K781" s="452"/>
      <c r="L781" s="452"/>
    </row>
    <row r="782" spans="7:12" x14ac:dyDescent="0.25">
      <c r="G782" s="452"/>
      <c r="H782" s="452"/>
      <c r="I782" s="452"/>
      <c r="J782" s="452"/>
      <c r="K782" s="452"/>
      <c r="L782" s="452"/>
    </row>
    <row r="783" spans="7:12" x14ac:dyDescent="0.25">
      <c r="G783" s="452"/>
      <c r="H783" s="452"/>
      <c r="I783" s="452"/>
      <c r="J783" s="452"/>
      <c r="K783" s="452"/>
      <c r="L783" s="452"/>
    </row>
    <row r="784" spans="7:12" x14ac:dyDescent="0.25">
      <c r="G784" s="452"/>
      <c r="H784" s="452"/>
      <c r="I784" s="452"/>
      <c r="J784" s="452"/>
      <c r="K784" s="452"/>
      <c r="L784" s="452"/>
    </row>
    <row r="785" spans="7:12" x14ac:dyDescent="0.25">
      <c r="G785" s="452"/>
      <c r="H785" s="452"/>
      <c r="I785" s="452"/>
      <c r="J785" s="452"/>
      <c r="K785" s="452"/>
      <c r="L785" s="452"/>
    </row>
    <row r="786" spans="7:12" x14ac:dyDescent="0.25">
      <c r="G786" s="452"/>
      <c r="H786" s="452"/>
      <c r="I786" s="452"/>
      <c r="J786" s="452"/>
      <c r="K786" s="452"/>
      <c r="L786" s="452"/>
    </row>
    <row r="787" spans="7:12" x14ac:dyDescent="0.25">
      <c r="G787" s="452"/>
      <c r="H787" s="452"/>
      <c r="I787" s="452"/>
      <c r="J787" s="452"/>
      <c r="K787" s="452"/>
      <c r="L787" s="452"/>
    </row>
    <row r="788" spans="7:12" x14ac:dyDescent="0.25">
      <c r="G788" s="452"/>
      <c r="H788" s="452"/>
      <c r="I788" s="452"/>
      <c r="J788" s="452"/>
      <c r="K788" s="452"/>
      <c r="L788" s="452"/>
    </row>
    <row r="789" spans="7:12" x14ac:dyDescent="0.25">
      <c r="G789" s="452"/>
      <c r="H789" s="452"/>
      <c r="I789" s="452"/>
      <c r="J789" s="452"/>
      <c r="K789" s="452"/>
      <c r="L789" s="452"/>
    </row>
    <row r="790" spans="7:12" x14ac:dyDescent="0.25">
      <c r="G790" s="452"/>
      <c r="H790" s="452"/>
      <c r="I790" s="452"/>
      <c r="J790" s="452"/>
      <c r="K790" s="452"/>
      <c r="L790" s="452"/>
    </row>
    <row r="791" spans="7:12" x14ac:dyDescent="0.25">
      <c r="G791" s="452"/>
      <c r="H791" s="452"/>
      <c r="I791" s="452"/>
      <c r="J791" s="452"/>
      <c r="K791" s="452"/>
      <c r="L791" s="452"/>
    </row>
    <row r="792" spans="7:12" x14ac:dyDescent="0.25">
      <c r="G792" s="452"/>
      <c r="H792" s="452"/>
      <c r="I792" s="452"/>
      <c r="J792" s="452"/>
      <c r="K792" s="452"/>
      <c r="L792" s="452"/>
    </row>
    <row r="793" spans="7:12" x14ac:dyDescent="0.25">
      <c r="G793" s="452"/>
      <c r="H793" s="452"/>
      <c r="I793" s="452"/>
      <c r="J793" s="452"/>
      <c r="K793" s="452"/>
      <c r="L793" s="452"/>
    </row>
    <row r="794" spans="7:12" x14ac:dyDescent="0.25">
      <c r="G794" s="452"/>
      <c r="H794" s="452"/>
      <c r="I794" s="452"/>
      <c r="J794" s="452"/>
      <c r="K794" s="452"/>
      <c r="L794" s="452"/>
    </row>
    <row r="795" spans="7:12" x14ac:dyDescent="0.25">
      <c r="G795" s="452"/>
      <c r="H795" s="452"/>
      <c r="I795" s="452"/>
      <c r="J795" s="452"/>
      <c r="K795" s="452"/>
      <c r="L795" s="452"/>
    </row>
    <row r="796" spans="7:12" x14ac:dyDescent="0.25">
      <c r="G796" s="452"/>
      <c r="H796" s="452"/>
      <c r="I796" s="452"/>
      <c r="J796" s="452"/>
      <c r="K796" s="452"/>
      <c r="L796" s="452"/>
    </row>
    <row r="797" spans="7:12" x14ac:dyDescent="0.25">
      <c r="G797" s="452"/>
      <c r="H797" s="452"/>
      <c r="I797" s="452"/>
      <c r="J797" s="452"/>
      <c r="K797" s="452"/>
      <c r="L797" s="452"/>
    </row>
    <row r="798" spans="7:12" x14ac:dyDescent="0.25">
      <c r="G798" s="452"/>
      <c r="H798" s="452"/>
      <c r="I798" s="452"/>
      <c r="J798" s="452"/>
      <c r="K798" s="452"/>
      <c r="L798" s="452"/>
    </row>
    <row r="799" spans="7:12" x14ac:dyDescent="0.25">
      <c r="G799" s="452"/>
      <c r="H799" s="452"/>
      <c r="I799" s="452"/>
      <c r="J799" s="452"/>
      <c r="K799" s="452"/>
      <c r="L799" s="452"/>
    </row>
    <row r="800" spans="7:12" x14ac:dyDescent="0.25">
      <c r="G800" s="452"/>
      <c r="H800" s="452"/>
      <c r="I800" s="452"/>
      <c r="J800" s="452"/>
      <c r="K800" s="452"/>
      <c r="L800" s="452"/>
    </row>
    <row r="801" spans="7:12" x14ac:dyDescent="0.25">
      <c r="G801" s="452"/>
      <c r="H801" s="452"/>
      <c r="I801" s="452"/>
      <c r="J801" s="452"/>
      <c r="K801" s="452"/>
      <c r="L801" s="452"/>
    </row>
    <row r="802" spans="7:12" x14ac:dyDescent="0.25">
      <c r="G802" s="452"/>
      <c r="H802" s="452"/>
      <c r="I802" s="452"/>
      <c r="J802" s="452"/>
      <c r="K802" s="452"/>
      <c r="L802" s="452"/>
    </row>
    <row r="803" spans="7:12" x14ac:dyDescent="0.25">
      <c r="G803" s="452"/>
      <c r="H803" s="452"/>
      <c r="I803" s="452"/>
      <c r="J803" s="452"/>
      <c r="K803" s="452"/>
      <c r="L803" s="452"/>
    </row>
    <row r="804" spans="7:12" x14ac:dyDescent="0.25">
      <c r="G804" s="452"/>
      <c r="H804" s="452"/>
      <c r="I804" s="452"/>
      <c r="J804" s="452"/>
      <c r="K804" s="452"/>
      <c r="L804" s="452"/>
    </row>
    <row r="805" spans="7:12" x14ac:dyDescent="0.25">
      <c r="G805" s="452"/>
      <c r="H805" s="452"/>
      <c r="I805" s="452"/>
      <c r="J805" s="452"/>
      <c r="K805" s="452"/>
      <c r="L805" s="452"/>
    </row>
    <row r="806" spans="7:12" x14ac:dyDescent="0.25">
      <c r="G806" s="452"/>
      <c r="H806" s="452"/>
      <c r="I806" s="452"/>
      <c r="J806" s="452"/>
      <c r="K806" s="452"/>
      <c r="L806" s="452"/>
    </row>
    <row r="807" spans="7:12" x14ac:dyDescent="0.25">
      <c r="G807" s="452"/>
      <c r="H807" s="452"/>
      <c r="I807" s="452"/>
      <c r="J807" s="452"/>
      <c r="K807" s="452"/>
      <c r="L807" s="452"/>
    </row>
    <row r="808" spans="7:12" x14ac:dyDescent="0.25">
      <c r="G808" s="452"/>
      <c r="H808" s="452"/>
      <c r="I808" s="452"/>
      <c r="J808" s="452"/>
      <c r="K808" s="452"/>
      <c r="L808" s="452"/>
    </row>
    <row r="809" spans="7:12" x14ac:dyDescent="0.25">
      <c r="G809" s="452"/>
      <c r="H809" s="452"/>
      <c r="I809" s="452"/>
      <c r="J809" s="452"/>
      <c r="K809" s="452"/>
      <c r="L809" s="452"/>
    </row>
    <row r="810" spans="7:12" x14ac:dyDescent="0.25">
      <c r="G810" s="452"/>
      <c r="H810" s="452"/>
      <c r="I810" s="452"/>
      <c r="J810" s="452"/>
      <c r="K810" s="452"/>
      <c r="L810" s="452"/>
    </row>
    <row r="811" spans="7:12" x14ac:dyDescent="0.25">
      <c r="G811" s="452"/>
      <c r="H811" s="452"/>
      <c r="I811" s="452"/>
      <c r="J811" s="452"/>
      <c r="K811" s="452"/>
      <c r="L811" s="452"/>
    </row>
    <row r="812" spans="7:12" x14ac:dyDescent="0.25">
      <c r="G812" s="452"/>
      <c r="H812" s="452"/>
      <c r="I812" s="452"/>
      <c r="J812" s="452"/>
      <c r="K812" s="452"/>
      <c r="L812" s="452"/>
    </row>
    <row r="813" spans="7:12" x14ac:dyDescent="0.25">
      <c r="G813" s="452"/>
      <c r="H813" s="452"/>
      <c r="I813" s="452"/>
      <c r="J813" s="452"/>
      <c r="K813" s="452"/>
      <c r="L813" s="452"/>
    </row>
    <row r="814" spans="7:12" x14ac:dyDescent="0.25">
      <c r="G814" s="452"/>
      <c r="H814" s="452"/>
      <c r="I814" s="452"/>
      <c r="J814" s="452"/>
      <c r="K814" s="452"/>
      <c r="L814" s="452"/>
    </row>
    <row r="815" spans="7:12" x14ac:dyDescent="0.25">
      <c r="G815" s="452"/>
      <c r="H815" s="452"/>
      <c r="I815" s="452"/>
      <c r="J815" s="452"/>
      <c r="K815" s="452"/>
      <c r="L815" s="452"/>
    </row>
    <row r="816" spans="7:12" x14ac:dyDescent="0.25">
      <c r="G816" s="452"/>
      <c r="H816" s="452"/>
      <c r="I816" s="452"/>
      <c r="J816" s="452"/>
      <c r="K816" s="452"/>
      <c r="L816" s="452"/>
    </row>
    <row r="817" spans="7:12" x14ac:dyDescent="0.25">
      <c r="G817" s="452"/>
      <c r="H817" s="452"/>
      <c r="I817" s="452"/>
      <c r="J817" s="452"/>
      <c r="K817" s="452"/>
      <c r="L817" s="452"/>
    </row>
    <row r="818" spans="7:12" x14ac:dyDescent="0.25">
      <c r="G818" s="452"/>
      <c r="H818" s="452"/>
      <c r="I818" s="452"/>
      <c r="J818" s="452"/>
      <c r="K818" s="452"/>
      <c r="L818" s="452"/>
    </row>
    <row r="819" spans="7:12" x14ac:dyDescent="0.25">
      <c r="G819" s="452"/>
      <c r="H819" s="452"/>
      <c r="I819" s="452"/>
      <c r="J819" s="452"/>
      <c r="K819" s="452"/>
      <c r="L819" s="452"/>
    </row>
    <row r="820" spans="7:12" x14ac:dyDescent="0.25">
      <c r="G820" s="452"/>
      <c r="H820" s="452"/>
      <c r="I820" s="452"/>
      <c r="J820" s="452"/>
      <c r="K820" s="452"/>
      <c r="L820" s="452"/>
    </row>
    <row r="821" spans="7:12" x14ac:dyDescent="0.25">
      <c r="G821" s="452"/>
      <c r="H821" s="452"/>
      <c r="I821" s="452"/>
      <c r="J821" s="452"/>
      <c r="K821" s="452"/>
      <c r="L821" s="452"/>
    </row>
    <row r="822" spans="7:12" x14ac:dyDescent="0.25">
      <c r="G822" s="452"/>
      <c r="H822" s="452"/>
      <c r="I822" s="452"/>
      <c r="J822" s="452"/>
      <c r="K822" s="452"/>
      <c r="L822" s="452"/>
    </row>
    <row r="823" spans="7:12" x14ac:dyDescent="0.25">
      <c r="G823" s="452"/>
      <c r="H823" s="452"/>
      <c r="I823" s="452"/>
      <c r="J823" s="452"/>
      <c r="K823" s="452"/>
      <c r="L823" s="452"/>
    </row>
    <row r="824" spans="7:12" x14ac:dyDescent="0.25">
      <c r="G824" s="452"/>
      <c r="H824" s="452"/>
      <c r="I824" s="452"/>
      <c r="J824" s="452"/>
      <c r="K824" s="452"/>
      <c r="L824" s="452"/>
    </row>
    <row r="825" spans="7:12" x14ac:dyDescent="0.25">
      <c r="G825" s="452"/>
      <c r="H825" s="452"/>
      <c r="I825" s="452"/>
      <c r="J825" s="452"/>
      <c r="K825" s="452"/>
      <c r="L825" s="452"/>
    </row>
    <row r="826" spans="7:12" x14ac:dyDescent="0.25">
      <c r="G826" s="452"/>
      <c r="H826" s="452"/>
      <c r="I826" s="452"/>
      <c r="J826" s="452"/>
      <c r="K826" s="452"/>
      <c r="L826" s="452"/>
    </row>
    <row r="827" spans="7:12" x14ac:dyDescent="0.25">
      <c r="G827" s="452"/>
      <c r="H827" s="452"/>
      <c r="I827" s="452"/>
      <c r="J827" s="452"/>
      <c r="K827" s="452"/>
      <c r="L827" s="452"/>
    </row>
    <row r="828" spans="7:12" x14ac:dyDescent="0.25">
      <c r="G828" s="452"/>
      <c r="H828" s="452"/>
      <c r="I828" s="452"/>
      <c r="J828" s="452"/>
      <c r="K828" s="452"/>
      <c r="L828" s="452"/>
    </row>
    <row r="829" spans="7:12" x14ac:dyDescent="0.25">
      <c r="G829" s="452"/>
      <c r="H829" s="452"/>
      <c r="I829" s="452"/>
      <c r="J829" s="452"/>
      <c r="K829" s="452"/>
      <c r="L829" s="452"/>
    </row>
    <row r="830" spans="7:12" x14ac:dyDescent="0.25">
      <c r="G830" s="452"/>
      <c r="H830" s="452"/>
      <c r="I830" s="452"/>
      <c r="J830" s="452"/>
      <c r="K830" s="452"/>
      <c r="L830" s="452"/>
    </row>
    <row r="831" spans="7:12" x14ac:dyDescent="0.25">
      <c r="G831" s="452"/>
      <c r="H831" s="452"/>
      <c r="I831" s="452"/>
      <c r="J831" s="452"/>
      <c r="K831" s="452"/>
      <c r="L831" s="452"/>
    </row>
    <row r="832" spans="7:12" x14ac:dyDescent="0.25">
      <c r="G832" s="452"/>
      <c r="H832" s="452"/>
      <c r="I832" s="452"/>
      <c r="J832" s="452"/>
      <c r="K832" s="452"/>
      <c r="L832" s="452"/>
    </row>
    <row r="833" spans="7:12" x14ac:dyDescent="0.25">
      <c r="G833" s="452"/>
      <c r="H833" s="452"/>
      <c r="I833" s="452"/>
      <c r="J833" s="452"/>
      <c r="K833" s="452"/>
      <c r="L833" s="452"/>
    </row>
    <row r="834" spans="7:12" x14ac:dyDescent="0.25">
      <c r="G834" s="452"/>
      <c r="H834" s="452"/>
      <c r="I834" s="452"/>
      <c r="J834" s="452"/>
      <c r="K834" s="452"/>
      <c r="L834" s="452"/>
    </row>
    <row r="835" spans="7:12" x14ac:dyDescent="0.25">
      <c r="G835" s="452"/>
      <c r="H835" s="452"/>
      <c r="I835" s="452"/>
      <c r="J835" s="452"/>
      <c r="K835" s="452"/>
      <c r="L835" s="452"/>
    </row>
    <row r="836" spans="7:12" x14ac:dyDescent="0.25">
      <c r="G836" s="452"/>
      <c r="H836" s="452"/>
      <c r="I836" s="452"/>
      <c r="J836" s="452"/>
      <c r="K836" s="452"/>
      <c r="L836" s="452"/>
    </row>
    <row r="837" spans="7:12" x14ac:dyDescent="0.25">
      <c r="G837" s="452"/>
      <c r="H837" s="452"/>
      <c r="I837" s="452"/>
      <c r="J837" s="452"/>
      <c r="K837" s="452"/>
      <c r="L837" s="452"/>
    </row>
    <row r="838" spans="7:12" x14ac:dyDescent="0.25">
      <c r="G838" s="452"/>
      <c r="H838" s="452"/>
      <c r="I838" s="452"/>
      <c r="J838" s="452"/>
      <c r="K838" s="452"/>
      <c r="L838" s="452"/>
    </row>
    <row r="839" spans="7:12" x14ac:dyDescent="0.25">
      <c r="G839" s="452"/>
      <c r="H839" s="452"/>
      <c r="I839" s="452"/>
      <c r="J839" s="452"/>
      <c r="K839" s="452"/>
      <c r="L839" s="452"/>
    </row>
    <row r="840" spans="7:12" x14ac:dyDescent="0.25">
      <c r="G840" s="452"/>
      <c r="H840" s="452"/>
      <c r="I840" s="452"/>
      <c r="J840" s="452"/>
      <c r="K840" s="452"/>
      <c r="L840" s="452"/>
    </row>
    <row r="841" spans="7:12" x14ac:dyDescent="0.25">
      <c r="G841" s="452"/>
      <c r="H841" s="452"/>
      <c r="I841" s="452"/>
      <c r="J841" s="452"/>
      <c r="K841" s="452"/>
      <c r="L841" s="452"/>
    </row>
    <row r="842" spans="7:12" x14ac:dyDescent="0.25">
      <c r="G842" s="452"/>
      <c r="H842" s="452"/>
      <c r="I842" s="452"/>
      <c r="J842" s="452"/>
      <c r="K842" s="452"/>
      <c r="L842" s="452"/>
    </row>
    <row r="843" spans="7:12" x14ac:dyDescent="0.25">
      <c r="G843" s="452"/>
      <c r="H843" s="452"/>
      <c r="I843" s="452"/>
      <c r="J843" s="452"/>
      <c r="K843" s="452"/>
      <c r="L843" s="452"/>
    </row>
    <row r="844" spans="7:12" x14ac:dyDescent="0.25">
      <c r="G844" s="452"/>
      <c r="H844" s="452"/>
      <c r="I844" s="452"/>
      <c r="J844" s="452"/>
      <c r="K844" s="452"/>
      <c r="L844" s="452"/>
    </row>
    <row r="845" spans="7:12" x14ac:dyDescent="0.25">
      <c r="G845" s="452"/>
      <c r="H845" s="452"/>
      <c r="I845" s="452"/>
      <c r="J845" s="452"/>
      <c r="K845" s="452"/>
      <c r="L845" s="452"/>
    </row>
    <row r="846" spans="7:12" x14ac:dyDescent="0.25">
      <c r="G846" s="452"/>
      <c r="H846" s="452"/>
      <c r="I846" s="452"/>
      <c r="J846" s="452"/>
      <c r="K846" s="452"/>
      <c r="L846" s="452"/>
    </row>
    <row r="847" spans="7:12" x14ac:dyDescent="0.25">
      <c r="G847" s="452"/>
      <c r="H847" s="452"/>
      <c r="I847" s="452"/>
      <c r="J847" s="452"/>
      <c r="K847" s="452"/>
      <c r="L847" s="452"/>
    </row>
    <row r="848" spans="7:12" x14ac:dyDescent="0.25">
      <c r="G848" s="452"/>
      <c r="H848" s="452"/>
      <c r="I848" s="452"/>
      <c r="J848" s="452"/>
      <c r="K848" s="452"/>
      <c r="L848" s="452"/>
    </row>
    <row r="849" spans="7:12" x14ac:dyDescent="0.25">
      <c r="G849" s="452"/>
      <c r="H849" s="452"/>
      <c r="I849" s="452"/>
      <c r="J849" s="452"/>
      <c r="K849" s="452"/>
      <c r="L849" s="452"/>
    </row>
    <row r="850" spans="7:12" x14ac:dyDescent="0.25">
      <c r="G850" s="452"/>
      <c r="H850" s="452"/>
      <c r="I850" s="452"/>
      <c r="J850" s="452"/>
      <c r="K850" s="452"/>
      <c r="L850" s="452"/>
    </row>
    <row r="851" spans="7:12" x14ac:dyDescent="0.25">
      <c r="G851" s="452"/>
      <c r="H851" s="452"/>
      <c r="I851" s="452"/>
      <c r="J851" s="452"/>
      <c r="K851" s="452"/>
      <c r="L851" s="452"/>
    </row>
    <row r="852" spans="7:12" x14ac:dyDescent="0.25">
      <c r="G852" s="452"/>
      <c r="H852" s="452"/>
      <c r="I852" s="452"/>
      <c r="J852" s="452"/>
      <c r="K852" s="452"/>
      <c r="L852" s="452"/>
    </row>
    <row r="853" spans="7:12" x14ac:dyDescent="0.25">
      <c r="G853" s="452"/>
      <c r="H853" s="452"/>
      <c r="I853" s="452"/>
      <c r="J853" s="452"/>
      <c r="K853" s="452"/>
      <c r="L853" s="452"/>
    </row>
    <row r="854" spans="7:12" x14ac:dyDescent="0.25">
      <c r="G854" s="452"/>
      <c r="H854" s="452"/>
      <c r="I854" s="452"/>
      <c r="J854" s="452"/>
      <c r="K854" s="452"/>
      <c r="L854" s="452"/>
    </row>
    <row r="855" spans="7:12" x14ac:dyDescent="0.25">
      <c r="G855" s="452"/>
      <c r="H855" s="452"/>
      <c r="I855" s="452"/>
      <c r="J855" s="452"/>
      <c r="K855" s="452"/>
      <c r="L855" s="452"/>
    </row>
    <row r="856" spans="7:12" x14ac:dyDescent="0.25">
      <c r="G856" s="452"/>
      <c r="H856" s="452"/>
      <c r="I856" s="452"/>
      <c r="J856" s="452"/>
      <c r="K856" s="452"/>
      <c r="L856" s="452"/>
    </row>
    <row r="857" spans="7:12" x14ac:dyDescent="0.25">
      <c r="G857" s="452"/>
      <c r="H857" s="452"/>
      <c r="I857" s="452"/>
      <c r="J857" s="452"/>
      <c r="K857" s="452"/>
      <c r="L857" s="452"/>
    </row>
    <row r="858" spans="7:12" x14ac:dyDescent="0.25">
      <c r="G858" s="452"/>
      <c r="H858" s="452"/>
      <c r="I858" s="452"/>
      <c r="J858" s="452"/>
      <c r="K858" s="452"/>
      <c r="L858" s="452"/>
    </row>
    <row r="859" spans="7:12" x14ac:dyDescent="0.25">
      <c r="G859" s="452"/>
      <c r="H859" s="452"/>
      <c r="I859" s="452"/>
      <c r="J859" s="452"/>
      <c r="K859" s="452"/>
      <c r="L859" s="452"/>
    </row>
    <row r="860" spans="7:12" x14ac:dyDescent="0.25">
      <c r="G860" s="452"/>
      <c r="H860" s="452"/>
      <c r="I860" s="452"/>
      <c r="J860" s="452"/>
      <c r="K860" s="452"/>
      <c r="L860" s="452"/>
    </row>
    <row r="861" spans="7:12" x14ac:dyDescent="0.25">
      <c r="G861" s="452"/>
      <c r="H861" s="452"/>
      <c r="I861" s="452"/>
      <c r="J861" s="452"/>
      <c r="K861" s="452"/>
      <c r="L861" s="452"/>
    </row>
    <row r="862" spans="7:12" x14ac:dyDescent="0.25">
      <c r="G862" s="452"/>
      <c r="H862" s="452"/>
      <c r="I862" s="452"/>
      <c r="J862" s="452"/>
      <c r="K862" s="452"/>
      <c r="L862" s="452"/>
    </row>
    <row r="863" spans="7:12" x14ac:dyDescent="0.25">
      <c r="G863" s="452"/>
      <c r="H863" s="452"/>
      <c r="I863" s="452"/>
      <c r="J863" s="452"/>
      <c r="K863" s="452"/>
      <c r="L863" s="452"/>
    </row>
    <row r="864" spans="7:12" x14ac:dyDescent="0.25">
      <c r="G864" s="452"/>
      <c r="H864" s="452"/>
      <c r="I864" s="452"/>
      <c r="J864" s="452"/>
      <c r="K864" s="452"/>
      <c r="L864" s="452"/>
    </row>
    <row r="865" spans="7:12" x14ac:dyDescent="0.25">
      <c r="G865" s="452"/>
      <c r="H865" s="452"/>
      <c r="I865" s="452"/>
      <c r="J865" s="452"/>
      <c r="K865" s="452"/>
      <c r="L865" s="452"/>
    </row>
    <row r="866" spans="7:12" x14ac:dyDescent="0.25">
      <c r="G866" s="452"/>
      <c r="H866" s="452"/>
      <c r="I866" s="452"/>
      <c r="J866" s="452"/>
      <c r="K866" s="452"/>
      <c r="L866" s="452"/>
    </row>
    <row r="867" spans="7:12" x14ac:dyDescent="0.25">
      <c r="G867" s="452"/>
      <c r="H867" s="452"/>
      <c r="I867" s="452"/>
      <c r="J867" s="452"/>
      <c r="K867" s="452"/>
      <c r="L867" s="452"/>
    </row>
    <row r="868" spans="7:12" x14ac:dyDescent="0.25">
      <c r="G868" s="452"/>
      <c r="H868" s="452"/>
      <c r="I868" s="452"/>
      <c r="J868" s="452"/>
      <c r="K868" s="452"/>
      <c r="L868" s="452"/>
    </row>
    <row r="869" spans="7:12" x14ac:dyDescent="0.25">
      <c r="G869" s="452"/>
      <c r="H869" s="452"/>
      <c r="I869" s="452"/>
      <c r="J869" s="452"/>
      <c r="K869" s="452"/>
      <c r="L869" s="452"/>
    </row>
    <row r="870" spans="7:12" x14ac:dyDescent="0.25">
      <c r="G870" s="452"/>
      <c r="H870" s="452"/>
      <c r="I870" s="452"/>
      <c r="J870" s="452"/>
      <c r="K870" s="452"/>
      <c r="L870" s="452"/>
    </row>
    <row r="871" spans="7:12" x14ac:dyDescent="0.25">
      <c r="G871" s="452"/>
      <c r="H871" s="452"/>
      <c r="I871" s="452"/>
      <c r="J871" s="452"/>
      <c r="K871" s="452"/>
      <c r="L871" s="452"/>
    </row>
    <row r="872" spans="7:12" x14ac:dyDescent="0.25">
      <c r="G872" s="452"/>
      <c r="H872" s="452"/>
      <c r="I872" s="452"/>
      <c r="J872" s="452"/>
      <c r="K872" s="452"/>
      <c r="L872" s="452"/>
    </row>
    <row r="873" spans="7:12" x14ac:dyDescent="0.25">
      <c r="G873" s="452"/>
      <c r="H873" s="452"/>
      <c r="I873" s="452"/>
      <c r="J873" s="452"/>
      <c r="K873" s="452"/>
      <c r="L873" s="452"/>
    </row>
    <row r="874" spans="7:12" x14ac:dyDescent="0.25">
      <c r="G874" s="452"/>
      <c r="H874" s="452"/>
      <c r="I874" s="452"/>
      <c r="J874" s="452"/>
      <c r="K874" s="452"/>
      <c r="L874" s="452"/>
    </row>
    <row r="875" spans="7:12" x14ac:dyDescent="0.25">
      <c r="G875" s="452"/>
      <c r="H875" s="452"/>
      <c r="I875" s="452"/>
      <c r="J875" s="452"/>
      <c r="K875" s="452"/>
      <c r="L875" s="452"/>
    </row>
    <row r="876" spans="7:12" x14ac:dyDescent="0.25">
      <c r="G876" s="452"/>
      <c r="H876" s="452"/>
      <c r="I876" s="452"/>
      <c r="J876" s="452"/>
      <c r="K876" s="452"/>
      <c r="L876" s="452"/>
    </row>
    <row r="877" spans="7:12" x14ac:dyDescent="0.25">
      <c r="G877" s="452"/>
      <c r="H877" s="452"/>
      <c r="I877" s="452"/>
      <c r="J877" s="452"/>
      <c r="K877" s="452"/>
      <c r="L877" s="452"/>
    </row>
    <row r="878" spans="7:12" x14ac:dyDescent="0.25">
      <c r="G878" s="452"/>
      <c r="H878" s="452"/>
      <c r="I878" s="452"/>
      <c r="J878" s="452"/>
      <c r="K878" s="452"/>
      <c r="L878" s="452"/>
    </row>
    <row r="879" spans="7:12" x14ac:dyDescent="0.25">
      <c r="G879" s="452"/>
      <c r="H879" s="452"/>
      <c r="I879" s="452"/>
      <c r="J879" s="452"/>
      <c r="K879" s="452"/>
      <c r="L879" s="452"/>
    </row>
    <row r="880" spans="7:12" x14ac:dyDescent="0.25">
      <c r="G880" s="452"/>
      <c r="H880" s="452"/>
      <c r="I880" s="452"/>
      <c r="J880" s="452"/>
      <c r="K880" s="452"/>
      <c r="L880" s="452"/>
    </row>
    <row r="881" spans="7:12" x14ac:dyDescent="0.25">
      <c r="G881" s="452"/>
      <c r="H881" s="452"/>
      <c r="I881" s="452"/>
      <c r="J881" s="452"/>
      <c r="K881" s="452"/>
      <c r="L881" s="452"/>
    </row>
    <row r="882" spans="7:12" x14ac:dyDescent="0.25">
      <c r="G882" s="452"/>
      <c r="H882" s="452"/>
      <c r="I882" s="452"/>
      <c r="J882" s="452"/>
      <c r="K882" s="452"/>
      <c r="L882" s="452"/>
    </row>
    <row r="883" spans="7:12" x14ac:dyDescent="0.25">
      <c r="G883" s="452"/>
      <c r="H883" s="452"/>
      <c r="I883" s="452"/>
      <c r="J883" s="452"/>
      <c r="K883" s="452"/>
      <c r="L883" s="452"/>
    </row>
    <row r="884" spans="7:12" x14ac:dyDescent="0.25">
      <c r="G884" s="452"/>
      <c r="H884" s="452"/>
      <c r="I884" s="452"/>
      <c r="J884" s="452"/>
      <c r="K884" s="452"/>
      <c r="L884" s="452"/>
    </row>
    <row r="885" spans="7:12" x14ac:dyDescent="0.25">
      <c r="G885" s="452"/>
      <c r="H885" s="452"/>
      <c r="I885" s="452"/>
      <c r="J885" s="452"/>
      <c r="K885" s="452"/>
      <c r="L885" s="452"/>
    </row>
    <row r="886" spans="7:12" x14ac:dyDescent="0.25">
      <c r="G886" s="452"/>
      <c r="H886" s="452"/>
      <c r="I886" s="452"/>
      <c r="J886" s="452"/>
      <c r="K886" s="452"/>
      <c r="L886" s="452"/>
    </row>
    <row r="887" spans="7:12" x14ac:dyDescent="0.25">
      <c r="G887" s="452"/>
      <c r="H887" s="452"/>
      <c r="I887" s="452"/>
      <c r="J887" s="452"/>
      <c r="K887" s="452"/>
      <c r="L887" s="452"/>
    </row>
    <row r="888" spans="7:12" x14ac:dyDescent="0.25">
      <c r="G888" s="452"/>
      <c r="H888" s="452"/>
      <c r="I888" s="452"/>
      <c r="J888" s="452"/>
      <c r="K888" s="452"/>
      <c r="L888" s="452"/>
    </row>
    <row r="889" spans="7:12" x14ac:dyDescent="0.25">
      <c r="G889" s="452"/>
      <c r="H889" s="452"/>
      <c r="I889" s="452"/>
      <c r="J889" s="452"/>
      <c r="K889" s="452"/>
      <c r="L889" s="452"/>
    </row>
    <row r="890" spans="7:12" x14ac:dyDescent="0.25">
      <c r="G890" s="452"/>
      <c r="H890" s="452"/>
      <c r="I890" s="452"/>
      <c r="J890" s="452"/>
      <c r="K890" s="452"/>
      <c r="L890" s="452"/>
    </row>
    <row r="891" spans="7:12" x14ac:dyDescent="0.25">
      <c r="G891" s="452"/>
      <c r="H891" s="452"/>
      <c r="I891" s="452"/>
      <c r="J891" s="452"/>
      <c r="K891" s="452"/>
      <c r="L891" s="452"/>
    </row>
    <row r="892" spans="7:12" x14ac:dyDescent="0.25">
      <c r="G892" s="452"/>
      <c r="H892" s="452"/>
      <c r="I892" s="452"/>
      <c r="J892" s="452"/>
      <c r="K892" s="452"/>
      <c r="L892" s="452"/>
    </row>
    <row r="893" spans="7:12" x14ac:dyDescent="0.25">
      <c r="G893" s="452"/>
      <c r="H893" s="452"/>
      <c r="I893" s="452"/>
      <c r="J893" s="452"/>
      <c r="K893" s="452"/>
      <c r="L893" s="452"/>
    </row>
    <row r="894" spans="7:12" x14ac:dyDescent="0.25">
      <c r="G894" s="452"/>
      <c r="H894" s="452"/>
      <c r="I894" s="452"/>
      <c r="J894" s="452"/>
      <c r="K894" s="452"/>
      <c r="L894" s="452"/>
    </row>
    <row r="895" spans="7:12" x14ac:dyDescent="0.25">
      <c r="G895" s="452"/>
      <c r="H895" s="452"/>
      <c r="I895" s="452"/>
      <c r="J895" s="452"/>
      <c r="K895" s="452"/>
      <c r="L895" s="452"/>
    </row>
    <row r="896" spans="7:12" x14ac:dyDescent="0.25">
      <c r="G896" s="452"/>
      <c r="H896" s="452"/>
      <c r="I896" s="452"/>
      <c r="J896" s="452"/>
      <c r="K896" s="452"/>
      <c r="L896" s="452"/>
    </row>
    <row r="897" spans="7:12" x14ac:dyDescent="0.25">
      <c r="G897" s="452"/>
      <c r="H897" s="452"/>
      <c r="I897" s="452"/>
      <c r="J897" s="452"/>
      <c r="K897" s="452"/>
      <c r="L897" s="452"/>
    </row>
    <row r="898" spans="7:12" x14ac:dyDescent="0.25">
      <c r="G898" s="452"/>
      <c r="H898" s="452"/>
      <c r="I898" s="452"/>
      <c r="J898" s="452"/>
      <c r="K898" s="452"/>
      <c r="L898" s="452"/>
    </row>
    <row r="899" spans="7:12" x14ac:dyDescent="0.25">
      <c r="G899" s="452"/>
      <c r="H899" s="452"/>
      <c r="I899" s="452"/>
      <c r="J899" s="452"/>
      <c r="K899" s="452"/>
      <c r="L899" s="452"/>
    </row>
    <row r="900" spans="7:12" x14ac:dyDescent="0.25">
      <c r="G900" s="452"/>
      <c r="H900" s="452"/>
      <c r="I900" s="452"/>
      <c r="J900" s="452"/>
      <c r="K900" s="452"/>
      <c r="L900" s="452"/>
    </row>
    <row r="901" spans="7:12" x14ac:dyDescent="0.25">
      <c r="G901" s="452"/>
      <c r="H901" s="452"/>
      <c r="I901" s="452"/>
      <c r="J901" s="452"/>
      <c r="K901" s="452"/>
      <c r="L901" s="452"/>
    </row>
    <row r="902" spans="7:12" x14ac:dyDescent="0.25">
      <c r="G902" s="452"/>
      <c r="H902" s="452"/>
      <c r="I902" s="452"/>
      <c r="J902" s="452"/>
      <c r="K902" s="452"/>
      <c r="L902" s="452"/>
    </row>
    <row r="903" spans="7:12" x14ac:dyDescent="0.25">
      <c r="G903" s="452"/>
      <c r="H903" s="452"/>
      <c r="I903" s="452"/>
      <c r="J903" s="452"/>
      <c r="K903" s="452"/>
      <c r="L903" s="452"/>
    </row>
    <row r="904" spans="7:12" x14ac:dyDescent="0.25">
      <c r="G904" s="452"/>
      <c r="H904" s="452"/>
      <c r="I904" s="452"/>
      <c r="J904" s="452"/>
      <c r="K904" s="452"/>
      <c r="L904" s="452"/>
    </row>
    <row r="905" spans="7:12" x14ac:dyDescent="0.25">
      <c r="G905" s="452"/>
      <c r="H905" s="452"/>
      <c r="I905" s="452"/>
      <c r="J905" s="452"/>
      <c r="K905" s="452"/>
      <c r="L905" s="452"/>
    </row>
    <row r="906" spans="7:12" x14ac:dyDescent="0.25">
      <c r="G906" s="452"/>
      <c r="H906" s="452"/>
      <c r="I906" s="452"/>
      <c r="J906" s="452"/>
      <c r="K906" s="452"/>
      <c r="L906" s="452"/>
    </row>
    <row r="907" spans="7:12" x14ac:dyDescent="0.25">
      <c r="G907" s="452"/>
      <c r="H907" s="452"/>
      <c r="I907" s="452"/>
      <c r="J907" s="452"/>
      <c r="K907" s="452"/>
      <c r="L907" s="452"/>
    </row>
    <row r="908" spans="7:12" x14ac:dyDescent="0.25">
      <c r="G908" s="452"/>
      <c r="H908" s="452"/>
      <c r="I908" s="452"/>
      <c r="J908" s="452"/>
      <c r="K908" s="452"/>
      <c r="L908" s="452"/>
    </row>
    <row r="909" spans="7:12" x14ac:dyDescent="0.25">
      <c r="G909" s="452"/>
      <c r="H909" s="452"/>
      <c r="I909" s="452"/>
      <c r="J909" s="452"/>
      <c r="K909" s="452"/>
      <c r="L909" s="452"/>
    </row>
    <row r="910" spans="7:12" x14ac:dyDescent="0.25">
      <c r="G910" s="452"/>
      <c r="H910" s="452"/>
      <c r="I910" s="452"/>
      <c r="J910" s="452"/>
      <c r="K910" s="452"/>
      <c r="L910" s="452"/>
    </row>
    <row r="911" spans="7:12" x14ac:dyDescent="0.25">
      <c r="G911" s="452"/>
      <c r="H911" s="452"/>
      <c r="I911" s="452"/>
      <c r="J911" s="452"/>
      <c r="K911" s="452"/>
      <c r="L911" s="452"/>
    </row>
    <row r="912" spans="7:12" x14ac:dyDescent="0.25">
      <c r="G912" s="452"/>
      <c r="H912" s="452"/>
      <c r="I912" s="452"/>
      <c r="J912" s="452"/>
      <c r="K912" s="452"/>
      <c r="L912" s="452"/>
    </row>
    <row r="913" spans="7:12" x14ac:dyDescent="0.25">
      <c r="G913" s="452"/>
      <c r="H913" s="452"/>
      <c r="I913" s="452"/>
      <c r="J913" s="452"/>
      <c r="K913" s="452"/>
      <c r="L913" s="452"/>
    </row>
    <row r="914" spans="7:12" x14ac:dyDescent="0.25">
      <c r="G914" s="452"/>
      <c r="H914" s="452"/>
      <c r="I914" s="452"/>
      <c r="J914" s="452"/>
      <c r="K914" s="452"/>
      <c r="L914" s="452"/>
    </row>
    <row r="915" spans="7:12" x14ac:dyDescent="0.25">
      <c r="G915" s="452"/>
      <c r="H915" s="452"/>
      <c r="I915" s="452"/>
      <c r="J915" s="452"/>
      <c r="K915" s="452"/>
      <c r="L915" s="452"/>
    </row>
    <row r="916" spans="7:12" x14ac:dyDescent="0.25">
      <c r="G916" s="452"/>
      <c r="H916" s="452"/>
      <c r="I916" s="452"/>
      <c r="J916" s="452"/>
      <c r="K916" s="452"/>
      <c r="L916" s="452"/>
    </row>
    <row r="917" spans="7:12" x14ac:dyDescent="0.25">
      <c r="G917" s="452"/>
      <c r="H917" s="452"/>
      <c r="I917" s="452"/>
      <c r="J917" s="452"/>
      <c r="K917" s="452"/>
      <c r="L917" s="452"/>
    </row>
    <row r="918" spans="7:12" x14ac:dyDescent="0.25">
      <c r="G918" s="452"/>
      <c r="H918" s="452"/>
      <c r="I918" s="452"/>
      <c r="J918" s="452"/>
      <c r="K918" s="452"/>
      <c r="L918" s="452"/>
    </row>
    <row r="919" spans="7:12" x14ac:dyDescent="0.25">
      <c r="G919" s="452"/>
      <c r="H919" s="452"/>
      <c r="I919" s="452"/>
      <c r="J919" s="452"/>
      <c r="K919" s="452"/>
      <c r="L919" s="452"/>
    </row>
    <row r="920" spans="7:12" x14ac:dyDescent="0.25">
      <c r="G920" s="452"/>
      <c r="H920" s="452"/>
      <c r="I920" s="452"/>
      <c r="J920" s="452"/>
      <c r="K920" s="452"/>
      <c r="L920" s="452"/>
    </row>
    <row r="921" spans="7:12" x14ac:dyDescent="0.25">
      <c r="G921" s="452"/>
      <c r="H921" s="452"/>
      <c r="I921" s="452"/>
      <c r="J921" s="452"/>
      <c r="K921" s="452"/>
      <c r="L921" s="452"/>
    </row>
    <row r="922" spans="7:12" x14ac:dyDescent="0.25">
      <c r="G922" s="452"/>
      <c r="H922" s="452"/>
      <c r="I922" s="452"/>
      <c r="J922" s="452"/>
      <c r="K922" s="452"/>
      <c r="L922" s="452"/>
    </row>
    <row r="923" spans="7:12" x14ac:dyDescent="0.25">
      <c r="G923" s="452"/>
      <c r="H923" s="452"/>
      <c r="I923" s="452"/>
      <c r="J923" s="452"/>
      <c r="K923" s="452"/>
      <c r="L923" s="452"/>
    </row>
    <row r="924" spans="7:12" x14ac:dyDescent="0.25">
      <c r="G924" s="452"/>
      <c r="H924" s="452"/>
      <c r="I924" s="452"/>
      <c r="J924" s="452"/>
      <c r="K924" s="452"/>
      <c r="L924" s="452"/>
    </row>
    <row r="925" spans="7:12" x14ac:dyDescent="0.25">
      <c r="G925" s="452"/>
      <c r="H925" s="452"/>
      <c r="I925" s="452"/>
      <c r="J925" s="452"/>
      <c r="K925" s="452"/>
      <c r="L925" s="452"/>
    </row>
    <row r="926" spans="7:12" x14ac:dyDescent="0.25">
      <c r="G926" s="452"/>
      <c r="H926" s="452"/>
      <c r="I926" s="452"/>
      <c r="J926" s="452"/>
      <c r="K926" s="452"/>
      <c r="L926" s="452"/>
    </row>
    <row r="927" spans="7:12" x14ac:dyDescent="0.25">
      <c r="G927" s="452"/>
      <c r="H927" s="452"/>
      <c r="I927" s="452"/>
      <c r="J927" s="452"/>
      <c r="K927" s="452"/>
      <c r="L927" s="452"/>
    </row>
    <row r="928" spans="7:12" x14ac:dyDescent="0.25">
      <c r="G928" s="452"/>
      <c r="H928" s="452"/>
      <c r="I928" s="452"/>
      <c r="J928" s="452"/>
      <c r="K928" s="452"/>
      <c r="L928" s="452"/>
    </row>
    <row r="929" spans="7:12" x14ac:dyDescent="0.25">
      <c r="G929" s="452"/>
      <c r="H929" s="452"/>
      <c r="I929" s="452"/>
      <c r="J929" s="452"/>
      <c r="K929" s="452"/>
      <c r="L929" s="452"/>
    </row>
    <row r="930" spans="7:12" x14ac:dyDescent="0.25">
      <c r="G930" s="452"/>
      <c r="H930" s="452"/>
      <c r="I930" s="452"/>
      <c r="J930" s="452"/>
      <c r="K930" s="452"/>
      <c r="L930" s="452"/>
    </row>
    <row r="931" spans="7:12" x14ac:dyDescent="0.25">
      <c r="G931" s="452"/>
      <c r="H931" s="452"/>
      <c r="I931" s="452"/>
      <c r="J931" s="452"/>
      <c r="K931" s="452"/>
      <c r="L931" s="452"/>
    </row>
    <row r="932" spans="7:12" x14ac:dyDescent="0.25">
      <c r="G932" s="452"/>
      <c r="H932" s="452"/>
      <c r="I932" s="452"/>
      <c r="J932" s="452"/>
      <c r="K932" s="452"/>
      <c r="L932" s="452"/>
    </row>
    <row r="933" spans="7:12" x14ac:dyDescent="0.25">
      <c r="G933" s="452"/>
      <c r="H933" s="452"/>
      <c r="I933" s="452"/>
      <c r="J933" s="452"/>
      <c r="K933" s="452"/>
      <c r="L933" s="452"/>
    </row>
    <row r="934" spans="7:12" x14ac:dyDescent="0.25">
      <c r="G934" s="452"/>
      <c r="H934" s="452"/>
      <c r="I934" s="452"/>
      <c r="J934" s="452"/>
      <c r="K934" s="452"/>
      <c r="L934" s="452"/>
    </row>
    <row r="935" spans="7:12" x14ac:dyDescent="0.25">
      <c r="G935" s="452"/>
      <c r="H935" s="452"/>
      <c r="I935" s="452"/>
      <c r="J935" s="452"/>
      <c r="K935" s="452"/>
      <c r="L935" s="452"/>
    </row>
    <row r="936" spans="7:12" x14ac:dyDescent="0.25">
      <c r="G936" s="452"/>
      <c r="H936" s="452"/>
      <c r="I936" s="452"/>
      <c r="J936" s="452"/>
      <c r="K936" s="452"/>
      <c r="L936" s="452"/>
    </row>
    <row r="937" spans="7:12" x14ac:dyDescent="0.25">
      <c r="G937" s="452"/>
      <c r="H937" s="452"/>
      <c r="I937" s="452"/>
      <c r="J937" s="452"/>
      <c r="K937" s="452"/>
      <c r="L937" s="452"/>
    </row>
    <row r="938" spans="7:12" x14ac:dyDescent="0.25">
      <c r="G938" s="452"/>
      <c r="H938" s="452"/>
      <c r="I938" s="452"/>
      <c r="J938" s="452"/>
      <c r="K938" s="452"/>
      <c r="L938" s="452"/>
    </row>
    <row r="939" spans="7:12" x14ac:dyDescent="0.25">
      <c r="G939" s="452"/>
      <c r="H939" s="452"/>
      <c r="I939" s="452"/>
      <c r="J939" s="452"/>
      <c r="K939" s="452"/>
      <c r="L939" s="452"/>
    </row>
    <row r="940" spans="7:12" x14ac:dyDescent="0.25">
      <c r="G940" s="452"/>
      <c r="H940" s="452"/>
      <c r="I940" s="452"/>
      <c r="J940" s="452"/>
      <c r="K940" s="452"/>
      <c r="L940" s="452"/>
    </row>
    <row r="941" spans="7:12" x14ac:dyDescent="0.25">
      <c r="G941" s="452"/>
      <c r="H941" s="452"/>
      <c r="I941" s="452"/>
      <c r="J941" s="452"/>
      <c r="K941" s="452"/>
      <c r="L941" s="452"/>
    </row>
    <row r="942" spans="7:12" x14ac:dyDescent="0.25">
      <c r="G942" s="452"/>
      <c r="H942" s="452"/>
      <c r="I942" s="452"/>
      <c r="J942" s="452"/>
      <c r="K942" s="452"/>
      <c r="L942" s="452"/>
    </row>
    <row r="943" spans="7:12" x14ac:dyDescent="0.25">
      <c r="G943" s="452"/>
      <c r="H943" s="452"/>
      <c r="I943" s="452"/>
      <c r="J943" s="452"/>
      <c r="K943" s="452"/>
      <c r="L943" s="452"/>
    </row>
    <row r="944" spans="7:12" x14ac:dyDescent="0.25">
      <c r="G944" s="452"/>
      <c r="H944" s="452"/>
      <c r="I944" s="452"/>
      <c r="J944" s="452"/>
      <c r="K944" s="452"/>
      <c r="L944" s="452"/>
    </row>
    <row r="945" spans="7:12" x14ac:dyDescent="0.25">
      <c r="G945" s="452"/>
      <c r="H945" s="452"/>
      <c r="I945" s="452"/>
      <c r="J945" s="452"/>
      <c r="K945" s="452"/>
      <c r="L945" s="452"/>
    </row>
    <row r="946" spans="7:12" x14ac:dyDescent="0.25">
      <c r="G946" s="452"/>
      <c r="H946" s="452"/>
      <c r="I946" s="452"/>
      <c r="J946" s="452"/>
      <c r="K946" s="452"/>
      <c r="L946" s="452"/>
    </row>
    <row r="947" spans="7:12" x14ac:dyDescent="0.25">
      <c r="G947" s="452"/>
      <c r="H947" s="452"/>
      <c r="I947" s="452"/>
      <c r="J947" s="452"/>
      <c r="K947" s="452"/>
      <c r="L947" s="452"/>
    </row>
    <row r="948" spans="7:12" x14ac:dyDescent="0.25">
      <c r="G948" s="452"/>
      <c r="H948" s="452"/>
      <c r="I948" s="452"/>
      <c r="J948" s="452"/>
      <c r="K948" s="452"/>
      <c r="L948" s="452"/>
    </row>
    <row r="949" spans="7:12" x14ac:dyDescent="0.25">
      <c r="G949" s="452"/>
      <c r="H949" s="452"/>
      <c r="I949" s="452"/>
      <c r="J949" s="452"/>
      <c r="K949" s="452"/>
      <c r="L949" s="452"/>
    </row>
    <row r="950" spans="7:12" x14ac:dyDescent="0.25">
      <c r="G950" s="452"/>
      <c r="H950" s="452"/>
      <c r="I950" s="452"/>
      <c r="J950" s="452"/>
      <c r="K950" s="452"/>
      <c r="L950" s="452"/>
    </row>
    <row r="951" spans="7:12" x14ac:dyDescent="0.25">
      <c r="G951" s="452"/>
      <c r="H951" s="452"/>
      <c r="I951" s="452"/>
      <c r="J951" s="452"/>
      <c r="K951" s="452"/>
      <c r="L951" s="452"/>
    </row>
    <row r="952" spans="7:12" x14ac:dyDescent="0.25">
      <c r="G952" s="452"/>
      <c r="H952" s="452"/>
      <c r="I952" s="452"/>
      <c r="J952" s="452"/>
      <c r="K952" s="452"/>
      <c r="L952" s="452"/>
    </row>
    <row r="953" spans="7:12" x14ac:dyDescent="0.25">
      <c r="G953" s="452"/>
      <c r="H953" s="452"/>
      <c r="I953" s="452"/>
      <c r="J953" s="452"/>
      <c r="K953" s="452"/>
      <c r="L953" s="452"/>
    </row>
    <row r="954" spans="7:12" x14ac:dyDescent="0.25">
      <c r="G954" s="452"/>
      <c r="H954" s="452"/>
      <c r="I954" s="452"/>
      <c r="J954" s="452"/>
      <c r="K954" s="452"/>
      <c r="L954" s="452"/>
    </row>
    <row r="955" spans="7:12" x14ac:dyDescent="0.25">
      <c r="G955" s="452"/>
      <c r="H955" s="452"/>
      <c r="I955" s="452"/>
      <c r="J955" s="452"/>
      <c r="K955" s="452"/>
      <c r="L955" s="452"/>
    </row>
    <row r="956" spans="7:12" x14ac:dyDescent="0.25">
      <c r="G956" s="452"/>
      <c r="H956" s="452"/>
      <c r="I956" s="452"/>
      <c r="J956" s="452"/>
      <c r="K956" s="452"/>
      <c r="L956" s="452"/>
    </row>
    <row r="957" spans="7:12" x14ac:dyDescent="0.25">
      <c r="G957" s="452"/>
      <c r="H957" s="452"/>
      <c r="I957" s="452"/>
      <c r="J957" s="452"/>
      <c r="K957" s="452"/>
      <c r="L957" s="452"/>
    </row>
    <row r="958" spans="7:12" x14ac:dyDescent="0.25">
      <c r="G958" s="452"/>
      <c r="H958" s="452"/>
      <c r="I958" s="452"/>
      <c r="J958" s="452"/>
      <c r="K958" s="452"/>
      <c r="L958" s="452"/>
    </row>
    <row r="959" spans="7:12" x14ac:dyDescent="0.25">
      <c r="G959" s="452"/>
      <c r="H959" s="452"/>
      <c r="I959" s="452"/>
      <c r="J959" s="452"/>
      <c r="K959" s="452"/>
      <c r="L959" s="452"/>
    </row>
    <row r="960" spans="7:12" x14ac:dyDescent="0.25">
      <c r="G960" s="452"/>
      <c r="H960" s="452"/>
      <c r="I960" s="452"/>
      <c r="J960" s="452"/>
      <c r="K960" s="452"/>
      <c r="L960" s="452"/>
    </row>
    <row r="961" spans="7:12" x14ac:dyDescent="0.25">
      <c r="G961" s="452"/>
      <c r="H961" s="452"/>
      <c r="I961" s="452"/>
      <c r="J961" s="452"/>
      <c r="K961" s="452"/>
      <c r="L961" s="452"/>
    </row>
    <row r="962" spans="7:12" x14ac:dyDescent="0.25">
      <c r="G962" s="452"/>
      <c r="H962" s="452"/>
      <c r="I962" s="452"/>
      <c r="J962" s="452"/>
      <c r="K962" s="452"/>
      <c r="L962" s="452"/>
    </row>
    <row r="963" spans="7:12" x14ac:dyDescent="0.25">
      <c r="G963" s="452"/>
      <c r="H963" s="452"/>
      <c r="I963" s="452"/>
      <c r="J963" s="452"/>
      <c r="K963" s="452"/>
      <c r="L963" s="452"/>
    </row>
    <row r="964" spans="7:12" x14ac:dyDescent="0.25">
      <c r="G964" s="452"/>
      <c r="H964" s="452"/>
      <c r="I964" s="452"/>
      <c r="J964" s="452"/>
      <c r="K964" s="452"/>
      <c r="L964" s="452"/>
    </row>
    <row r="965" spans="7:12" x14ac:dyDescent="0.25">
      <c r="G965" s="452"/>
      <c r="H965" s="452"/>
      <c r="I965" s="452"/>
      <c r="J965" s="452"/>
      <c r="K965" s="452"/>
      <c r="L965" s="452"/>
    </row>
    <row r="966" spans="7:12" x14ac:dyDescent="0.25">
      <c r="G966" s="452"/>
      <c r="H966" s="452"/>
      <c r="I966" s="452"/>
      <c r="J966" s="452"/>
      <c r="K966" s="452"/>
      <c r="L966" s="452"/>
    </row>
    <row r="967" spans="7:12" x14ac:dyDescent="0.25">
      <c r="G967" s="452"/>
      <c r="H967" s="452"/>
      <c r="I967" s="452"/>
      <c r="J967" s="452"/>
      <c r="K967" s="452"/>
      <c r="L967" s="452"/>
    </row>
    <row r="968" spans="7:12" x14ac:dyDescent="0.25">
      <c r="G968" s="452"/>
      <c r="H968" s="452"/>
      <c r="I968" s="452"/>
      <c r="J968" s="452"/>
      <c r="K968" s="452"/>
      <c r="L968" s="452"/>
    </row>
    <row r="969" spans="7:12" x14ac:dyDescent="0.25">
      <c r="G969" s="452"/>
      <c r="H969" s="452"/>
      <c r="I969" s="452"/>
      <c r="J969" s="452"/>
      <c r="K969" s="452"/>
      <c r="L969" s="452"/>
    </row>
    <row r="970" spans="7:12" x14ac:dyDescent="0.25">
      <c r="G970" s="452"/>
      <c r="H970" s="452"/>
      <c r="I970" s="452"/>
      <c r="J970" s="452"/>
      <c r="K970" s="452"/>
      <c r="L970" s="452"/>
    </row>
    <row r="971" spans="7:12" x14ac:dyDescent="0.25">
      <c r="G971" s="452"/>
      <c r="H971" s="452"/>
      <c r="I971" s="452"/>
      <c r="J971" s="452"/>
      <c r="K971" s="452"/>
      <c r="L971" s="452"/>
    </row>
    <row r="972" spans="7:12" x14ac:dyDescent="0.25">
      <c r="G972" s="452"/>
      <c r="H972" s="452"/>
      <c r="I972" s="452"/>
      <c r="J972" s="452"/>
      <c r="K972" s="452"/>
      <c r="L972" s="452"/>
    </row>
    <row r="973" spans="7:12" x14ac:dyDescent="0.25">
      <c r="G973" s="452"/>
      <c r="H973" s="452"/>
      <c r="I973" s="452"/>
      <c r="J973" s="452"/>
      <c r="K973" s="452"/>
      <c r="L973" s="452"/>
    </row>
    <row r="974" spans="7:12" x14ac:dyDescent="0.25">
      <c r="G974" s="452"/>
      <c r="H974" s="452"/>
      <c r="I974" s="452"/>
      <c r="J974" s="452"/>
      <c r="K974" s="452"/>
      <c r="L974" s="452"/>
    </row>
    <row r="975" spans="7:12" x14ac:dyDescent="0.25">
      <c r="G975" s="452"/>
      <c r="H975" s="452"/>
      <c r="I975" s="452"/>
      <c r="J975" s="452"/>
      <c r="K975" s="452"/>
      <c r="L975" s="452"/>
    </row>
    <row r="976" spans="7:12" x14ac:dyDescent="0.25">
      <c r="G976" s="452"/>
      <c r="H976" s="452"/>
      <c r="I976" s="452"/>
      <c r="J976" s="452"/>
      <c r="K976" s="452"/>
      <c r="L976" s="452"/>
    </row>
    <row r="977" spans="7:12" x14ac:dyDescent="0.25">
      <c r="G977" s="452"/>
      <c r="H977" s="452"/>
      <c r="I977" s="452"/>
      <c r="J977" s="452"/>
      <c r="K977" s="452"/>
      <c r="L977" s="452"/>
    </row>
    <row r="978" spans="7:12" x14ac:dyDescent="0.25">
      <c r="G978" s="452"/>
      <c r="H978" s="452"/>
      <c r="I978" s="452"/>
      <c r="J978" s="452"/>
      <c r="K978" s="452"/>
      <c r="L978" s="452"/>
    </row>
    <row r="979" spans="7:12" x14ac:dyDescent="0.25">
      <c r="G979" s="452"/>
      <c r="H979" s="452"/>
      <c r="I979" s="452"/>
      <c r="J979" s="452"/>
      <c r="K979" s="452"/>
      <c r="L979" s="452"/>
    </row>
    <row r="980" spans="7:12" x14ac:dyDescent="0.25">
      <c r="G980" s="452"/>
      <c r="H980" s="452"/>
      <c r="I980" s="452"/>
      <c r="J980" s="452"/>
      <c r="K980" s="452"/>
      <c r="L980" s="452"/>
    </row>
    <row r="981" spans="7:12" x14ac:dyDescent="0.25">
      <c r="G981" s="452"/>
      <c r="H981" s="452"/>
      <c r="I981" s="452"/>
      <c r="J981" s="452"/>
      <c r="K981" s="452"/>
      <c r="L981" s="452"/>
    </row>
    <row r="982" spans="7:12" x14ac:dyDescent="0.25">
      <c r="G982" s="452"/>
      <c r="H982" s="452"/>
      <c r="I982" s="452"/>
      <c r="J982" s="452"/>
      <c r="K982" s="452"/>
      <c r="L982" s="452"/>
    </row>
    <row r="983" spans="7:12" x14ac:dyDescent="0.25">
      <c r="G983" s="452"/>
      <c r="H983" s="452"/>
      <c r="I983" s="452"/>
      <c r="J983" s="452"/>
      <c r="K983" s="452"/>
      <c r="L983" s="452"/>
    </row>
    <row r="984" spans="7:12" x14ac:dyDescent="0.25">
      <c r="G984" s="452"/>
      <c r="H984" s="452"/>
      <c r="I984" s="452"/>
      <c r="J984" s="452"/>
      <c r="K984" s="452"/>
      <c r="L984" s="452"/>
    </row>
    <row r="985" spans="7:12" x14ac:dyDescent="0.25">
      <c r="G985" s="452"/>
      <c r="H985" s="452"/>
      <c r="I985" s="452"/>
      <c r="J985" s="452"/>
      <c r="K985" s="452"/>
      <c r="L985" s="452"/>
    </row>
    <row r="986" spans="7:12" x14ac:dyDescent="0.25">
      <c r="G986" s="452"/>
      <c r="H986" s="452"/>
      <c r="I986" s="452"/>
      <c r="J986" s="452"/>
      <c r="K986" s="452"/>
      <c r="L986" s="452"/>
    </row>
    <row r="987" spans="7:12" x14ac:dyDescent="0.25">
      <c r="G987" s="452"/>
      <c r="H987" s="452"/>
      <c r="I987" s="452"/>
      <c r="J987" s="452"/>
      <c r="K987" s="452"/>
      <c r="L987" s="452"/>
    </row>
    <row r="988" spans="7:12" x14ac:dyDescent="0.25">
      <c r="G988" s="452"/>
      <c r="H988" s="452"/>
      <c r="I988" s="452"/>
      <c r="J988" s="452"/>
      <c r="K988" s="452"/>
      <c r="L988" s="452"/>
    </row>
    <row r="989" spans="7:12" x14ac:dyDescent="0.25">
      <c r="G989" s="452"/>
      <c r="H989" s="452"/>
      <c r="I989" s="452"/>
      <c r="J989" s="452"/>
      <c r="K989" s="452"/>
      <c r="L989" s="452"/>
    </row>
    <row r="990" spans="7:12" x14ac:dyDescent="0.25">
      <c r="G990" s="452"/>
      <c r="H990" s="452"/>
      <c r="I990" s="452"/>
      <c r="J990" s="452"/>
      <c r="K990" s="452"/>
      <c r="L990" s="452"/>
    </row>
    <row r="991" spans="7:12" x14ac:dyDescent="0.25">
      <c r="G991" s="452"/>
      <c r="H991" s="452"/>
      <c r="I991" s="452"/>
      <c r="J991" s="452"/>
      <c r="K991" s="452"/>
      <c r="L991" s="452"/>
    </row>
    <row r="992" spans="7:12" x14ac:dyDescent="0.25">
      <c r="G992" s="452"/>
      <c r="H992" s="452"/>
      <c r="I992" s="452"/>
      <c r="J992" s="452"/>
      <c r="K992" s="452"/>
      <c r="L992" s="452"/>
    </row>
    <row r="993" spans="7:12" x14ac:dyDescent="0.25">
      <c r="G993" s="452"/>
      <c r="H993" s="452"/>
      <c r="I993" s="452"/>
      <c r="J993" s="452"/>
      <c r="K993" s="452"/>
      <c r="L993" s="452"/>
    </row>
    <row r="994" spans="7:12" x14ac:dyDescent="0.25">
      <c r="G994" s="452"/>
      <c r="H994" s="452"/>
      <c r="I994" s="452"/>
      <c r="J994" s="452"/>
      <c r="K994" s="452"/>
      <c r="L994" s="452"/>
    </row>
    <row r="995" spans="7:12" x14ac:dyDescent="0.25">
      <c r="G995" s="452"/>
      <c r="H995" s="452"/>
      <c r="I995" s="452"/>
      <c r="J995" s="452"/>
      <c r="K995" s="452"/>
      <c r="L995" s="452"/>
    </row>
    <row r="996" spans="7:12" x14ac:dyDescent="0.25">
      <c r="G996" s="452"/>
      <c r="H996" s="452"/>
      <c r="I996" s="452"/>
      <c r="J996" s="452"/>
      <c r="K996" s="452"/>
      <c r="L996" s="452"/>
    </row>
    <row r="997" spans="7:12" x14ac:dyDescent="0.25">
      <c r="G997" s="452"/>
      <c r="H997" s="452"/>
      <c r="I997" s="452"/>
      <c r="J997" s="452"/>
      <c r="K997" s="452"/>
      <c r="L997" s="452"/>
    </row>
    <row r="998" spans="7:12" x14ac:dyDescent="0.25">
      <c r="G998" s="452"/>
      <c r="H998" s="452"/>
      <c r="I998" s="452"/>
      <c r="J998" s="452"/>
      <c r="K998" s="452"/>
      <c r="L998" s="452"/>
    </row>
    <row r="999" spans="7:12" x14ac:dyDescent="0.25">
      <c r="G999" s="452"/>
      <c r="H999" s="452"/>
      <c r="I999" s="452"/>
      <c r="J999" s="452"/>
      <c r="K999" s="452"/>
      <c r="L999" s="452"/>
    </row>
    <row r="1000" spans="7:12" x14ac:dyDescent="0.25">
      <c r="G1000" s="452"/>
      <c r="H1000" s="452"/>
      <c r="I1000" s="452"/>
      <c r="J1000" s="452"/>
      <c r="K1000" s="452"/>
      <c r="L1000" s="452"/>
    </row>
    <row r="1001" spans="7:12" x14ac:dyDescent="0.25">
      <c r="G1001" s="452"/>
      <c r="H1001" s="452"/>
      <c r="I1001" s="452"/>
      <c r="J1001" s="452"/>
      <c r="K1001" s="452"/>
      <c r="L1001" s="452"/>
    </row>
    <row r="1002" spans="7:12" x14ac:dyDescent="0.25">
      <c r="G1002" s="452"/>
      <c r="H1002" s="452"/>
      <c r="I1002" s="452"/>
      <c r="J1002" s="452"/>
      <c r="K1002" s="452"/>
      <c r="L1002" s="452"/>
    </row>
    <row r="1003" spans="7:12" x14ac:dyDescent="0.25">
      <c r="G1003" s="452"/>
      <c r="H1003" s="452"/>
      <c r="I1003" s="452"/>
      <c r="J1003" s="452"/>
      <c r="K1003" s="452"/>
      <c r="L1003" s="452"/>
    </row>
    <row r="1004" spans="7:12" x14ac:dyDescent="0.25">
      <c r="G1004" s="452"/>
      <c r="H1004" s="452"/>
      <c r="I1004" s="452"/>
      <c r="J1004" s="452"/>
      <c r="K1004" s="452"/>
      <c r="L1004" s="452"/>
    </row>
    <row r="1005" spans="7:12" x14ac:dyDescent="0.25">
      <c r="G1005" s="452"/>
      <c r="H1005" s="452"/>
      <c r="I1005" s="452"/>
      <c r="J1005" s="452"/>
      <c r="K1005" s="452"/>
      <c r="L1005" s="452"/>
    </row>
    <row r="1006" spans="7:12" x14ac:dyDescent="0.25">
      <c r="G1006" s="452"/>
      <c r="H1006" s="452"/>
      <c r="I1006" s="452"/>
      <c r="J1006" s="452"/>
      <c r="K1006" s="452"/>
      <c r="L1006" s="452"/>
    </row>
    <row r="1007" spans="7:12" x14ac:dyDescent="0.25">
      <c r="G1007" s="452"/>
      <c r="H1007" s="452"/>
      <c r="I1007" s="452"/>
      <c r="J1007" s="452"/>
      <c r="K1007" s="452"/>
      <c r="L1007" s="452"/>
    </row>
    <row r="1008" spans="7:12" x14ac:dyDescent="0.25">
      <c r="G1008" s="452"/>
      <c r="H1008" s="452"/>
      <c r="I1008" s="452"/>
      <c r="J1008" s="452"/>
      <c r="K1008" s="452"/>
      <c r="L1008" s="452"/>
    </row>
    <row r="1009" spans="7:12" x14ac:dyDescent="0.25">
      <c r="G1009" s="452"/>
      <c r="H1009" s="452"/>
      <c r="I1009" s="452"/>
      <c r="J1009" s="452"/>
      <c r="K1009" s="452"/>
      <c r="L1009" s="452"/>
    </row>
    <row r="1010" spans="7:12" x14ac:dyDescent="0.25">
      <c r="G1010" s="452"/>
      <c r="H1010" s="452"/>
      <c r="I1010" s="452"/>
      <c r="J1010" s="452"/>
      <c r="K1010" s="452"/>
      <c r="L1010" s="452"/>
    </row>
    <row r="1011" spans="7:12" x14ac:dyDescent="0.25">
      <c r="G1011" s="452"/>
      <c r="H1011" s="452"/>
      <c r="I1011" s="452"/>
      <c r="J1011" s="452"/>
      <c r="K1011" s="452"/>
      <c r="L1011" s="452"/>
    </row>
    <row r="1012" spans="7:12" x14ac:dyDescent="0.25">
      <c r="G1012" s="452"/>
      <c r="H1012" s="452"/>
      <c r="I1012" s="452"/>
      <c r="J1012" s="452"/>
      <c r="K1012" s="452"/>
      <c r="L1012" s="452"/>
    </row>
    <row r="1013" spans="7:12" x14ac:dyDescent="0.25">
      <c r="G1013" s="452"/>
      <c r="H1013" s="452"/>
      <c r="I1013" s="452"/>
      <c r="J1013" s="452"/>
      <c r="K1013" s="452"/>
      <c r="L1013" s="452"/>
    </row>
    <row r="1014" spans="7:12" x14ac:dyDescent="0.25">
      <c r="G1014" s="452"/>
      <c r="H1014" s="452"/>
      <c r="I1014" s="452"/>
      <c r="J1014" s="452"/>
      <c r="K1014" s="452"/>
      <c r="L1014" s="452"/>
    </row>
    <row r="1015" spans="7:12" x14ac:dyDescent="0.25">
      <c r="G1015" s="452"/>
      <c r="H1015" s="452"/>
      <c r="I1015" s="452"/>
      <c r="J1015" s="452"/>
      <c r="K1015" s="452"/>
      <c r="L1015" s="452"/>
    </row>
    <row r="1016" spans="7:12" x14ac:dyDescent="0.25">
      <c r="G1016" s="452"/>
      <c r="H1016" s="452"/>
      <c r="I1016" s="452"/>
      <c r="J1016" s="452"/>
      <c r="K1016" s="452"/>
      <c r="L1016" s="452"/>
    </row>
    <row r="1017" spans="7:12" x14ac:dyDescent="0.25">
      <c r="G1017" s="452"/>
      <c r="H1017" s="452"/>
      <c r="I1017" s="452"/>
      <c r="J1017" s="452"/>
      <c r="K1017" s="452"/>
      <c r="L1017" s="452"/>
    </row>
    <row r="1018" spans="7:12" x14ac:dyDescent="0.25">
      <c r="G1018" s="452"/>
      <c r="H1018" s="452"/>
      <c r="I1018" s="452"/>
      <c r="J1018" s="452"/>
      <c r="K1018" s="452"/>
      <c r="L1018" s="452"/>
    </row>
    <row r="1019" spans="7:12" x14ac:dyDescent="0.25">
      <c r="G1019" s="452"/>
      <c r="H1019" s="452"/>
      <c r="I1019" s="452"/>
      <c r="J1019" s="452"/>
      <c r="K1019" s="452"/>
      <c r="L1019" s="452"/>
    </row>
    <row r="1020" spans="7:12" x14ac:dyDescent="0.25">
      <c r="G1020" s="452"/>
      <c r="H1020" s="452"/>
      <c r="I1020" s="452"/>
      <c r="J1020" s="452"/>
      <c r="K1020" s="452"/>
      <c r="L1020" s="452"/>
    </row>
    <row r="1021" spans="7:12" x14ac:dyDescent="0.25">
      <c r="G1021" s="452"/>
      <c r="H1021" s="452"/>
      <c r="I1021" s="452"/>
      <c r="J1021" s="452"/>
      <c r="K1021" s="452"/>
      <c r="L1021" s="452"/>
    </row>
    <row r="1022" spans="7:12" x14ac:dyDescent="0.25">
      <c r="G1022" s="452"/>
      <c r="H1022" s="452"/>
      <c r="I1022" s="452"/>
      <c r="J1022" s="452"/>
      <c r="K1022" s="452"/>
      <c r="L1022" s="452"/>
    </row>
    <row r="1023" spans="7:12" x14ac:dyDescent="0.25">
      <c r="G1023" s="452"/>
      <c r="H1023" s="452"/>
      <c r="I1023" s="452"/>
      <c r="J1023" s="452"/>
      <c r="K1023" s="452"/>
      <c r="L1023" s="452"/>
    </row>
    <row r="1024" spans="7:12" x14ac:dyDescent="0.25">
      <c r="G1024" s="452"/>
      <c r="H1024" s="452"/>
      <c r="I1024" s="452"/>
      <c r="J1024" s="452"/>
      <c r="K1024" s="452"/>
      <c r="L1024" s="452"/>
    </row>
    <row r="1025" spans="7:12" x14ac:dyDescent="0.25">
      <c r="G1025" s="452"/>
      <c r="H1025" s="452"/>
      <c r="I1025" s="452"/>
      <c r="J1025" s="452"/>
      <c r="K1025" s="452"/>
      <c r="L1025" s="452"/>
    </row>
    <row r="1026" spans="7:12" x14ac:dyDescent="0.25">
      <c r="G1026" s="452"/>
      <c r="H1026" s="452"/>
      <c r="I1026" s="452"/>
      <c r="J1026" s="452"/>
      <c r="K1026" s="452"/>
      <c r="L1026" s="452"/>
    </row>
    <row r="1027" spans="7:12" x14ac:dyDescent="0.25">
      <c r="G1027" s="452"/>
      <c r="H1027" s="452"/>
      <c r="I1027" s="452"/>
      <c r="J1027" s="452"/>
      <c r="K1027" s="452"/>
      <c r="L1027" s="452"/>
    </row>
    <row r="1028" spans="7:12" x14ac:dyDescent="0.25">
      <c r="G1028" s="452"/>
      <c r="H1028" s="452"/>
      <c r="I1028" s="452"/>
      <c r="J1028" s="452"/>
      <c r="K1028" s="452"/>
      <c r="L1028" s="452"/>
    </row>
    <row r="1029" spans="7:12" x14ac:dyDescent="0.25">
      <c r="G1029" s="452"/>
      <c r="H1029" s="452"/>
      <c r="I1029" s="452"/>
      <c r="J1029" s="452"/>
      <c r="K1029" s="452"/>
      <c r="L1029" s="452"/>
    </row>
    <row r="1030" spans="7:12" x14ac:dyDescent="0.25">
      <c r="G1030" s="452"/>
      <c r="H1030" s="452"/>
      <c r="I1030" s="452"/>
      <c r="J1030" s="452"/>
      <c r="K1030" s="452"/>
      <c r="L1030" s="452"/>
    </row>
    <row r="1031" spans="7:12" x14ac:dyDescent="0.25">
      <c r="G1031" s="452"/>
      <c r="H1031" s="452"/>
      <c r="I1031" s="452"/>
      <c r="J1031" s="452"/>
      <c r="K1031" s="452"/>
      <c r="L1031" s="452"/>
    </row>
    <row r="1032" spans="7:12" x14ac:dyDescent="0.25">
      <c r="G1032" s="452"/>
      <c r="H1032" s="452"/>
      <c r="I1032" s="452"/>
      <c r="J1032" s="452"/>
      <c r="K1032" s="452"/>
      <c r="L1032" s="452"/>
    </row>
    <row r="1033" spans="7:12" x14ac:dyDescent="0.25">
      <c r="G1033" s="452"/>
      <c r="H1033" s="452"/>
      <c r="I1033" s="452"/>
      <c r="J1033" s="452"/>
      <c r="K1033" s="452"/>
      <c r="L1033" s="452"/>
    </row>
    <row r="1034" spans="7:12" x14ac:dyDescent="0.25">
      <c r="G1034" s="452"/>
      <c r="H1034" s="452"/>
      <c r="I1034" s="452"/>
      <c r="J1034" s="452"/>
      <c r="K1034" s="452"/>
      <c r="L1034" s="452"/>
    </row>
    <row r="1035" spans="7:12" x14ac:dyDescent="0.25">
      <c r="G1035" s="452"/>
      <c r="H1035" s="452"/>
      <c r="I1035" s="452"/>
      <c r="J1035" s="452"/>
      <c r="K1035" s="452"/>
      <c r="L1035" s="452"/>
    </row>
    <row r="1036" spans="7:12" x14ac:dyDescent="0.25">
      <c r="G1036" s="452"/>
      <c r="H1036" s="452"/>
      <c r="I1036" s="452"/>
      <c r="J1036" s="452"/>
      <c r="K1036" s="452"/>
      <c r="L1036" s="452"/>
    </row>
    <row r="1037" spans="7:12" x14ac:dyDescent="0.25">
      <c r="G1037" s="452"/>
      <c r="H1037" s="452"/>
      <c r="I1037" s="452"/>
      <c r="J1037" s="452"/>
      <c r="K1037" s="452"/>
      <c r="L1037" s="452"/>
    </row>
    <row r="1038" spans="7:12" x14ac:dyDescent="0.25">
      <c r="G1038" s="452"/>
      <c r="H1038" s="452"/>
      <c r="I1038" s="452"/>
      <c r="J1038" s="452"/>
      <c r="K1038" s="452"/>
      <c r="L1038" s="452"/>
    </row>
    <row r="1039" spans="7:12" x14ac:dyDescent="0.25">
      <c r="G1039" s="452"/>
      <c r="H1039" s="452"/>
      <c r="I1039" s="452"/>
      <c r="J1039" s="452"/>
      <c r="K1039" s="452"/>
      <c r="L1039" s="452"/>
    </row>
    <row r="1040" spans="7:12" x14ac:dyDescent="0.25">
      <c r="G1040" s="452"/>
      <c r="H1040" s="452"/>
      <c r="I1040" s="452"/>
      <c r="J1040" s="452"/>
      <c r="K1040" s="452"/>
      <c r="L1040" s="452"/>
    </row>
    <row r="1041" spans="7:12" x14ac:dyDescent="0.25">
      <c r="G1041" s="452"/>
      <c r="H1041" s="452"/>
      <c r="I1041" s="452"/>
      <c r="J1041" s="452"/>
      <c r="K1041" s="452"/>
      <c r="L1041" s="452"/>
    </row>
    <row r="1042" spans="7:12" x14ac:dyDescent="0.25">
      <c r="G1042" s="452"/>
      <c r="H1042" s="452"/>
      <c r="I1042" s="452"/>
      <c r="J1042" s="452"/>
      <c r="K1042" s="452"/>
      <c r="L1042" s="452"/>
    </row>
    <row r="1043" spans="7:12" x14ac:dyDescent="0.25">
      <c r="G1043" s="452"/>
      <c r="H1043" s="452"/>
      <c r="I1043" s="452"/>
      <c r="J1043" s="452"/>
      <c r="K1043" s="452"/>
      <c r="L1043" s="452"/>
    </row>
    <row r="1044" spans="7:12" x14ac:dyDescent="0.25">
      <c r="G1044" s="452"/>
      <c r="H1044" s="452"/>
      <c r="I1044" s="452"/>
      <c r="J1044" s="452"/>
      <c r="K1044" s="452"/>
      <c r="L1044" s="452"/>
    </row>
    <row r="1045" spans="7:12" x14ac:dyDescent="0.25">
      <c r="G1045" s="452"/>
      <c r="H1045" s="452"/>
      <c r="I1045" s="452"/>
      <c r="J1045" s="452"/>
      <c r="K1045" s="452"/>
      <c r="L1045" s="452"/>
    </row>
    <row r="1046" spans="7:12" x14ac:dyDescent="0.25">
      <c r="G1046" s="452"/>
      <c r="H1046" s="452"/>
      <c r="I1046" s="452"/>
      <c r="J1046" s="452"/>
      <c r="K1046" s="452"/>
      <c r="L1046" s="452"/>
    </row>
    <row r="1047" spans="7:12" x14ac:dyDescent="0.25">
      <c r="G1047" s="452"/>
      <c r="H1047" s="452"/>
      <c r="I1047" s="452"/>
      <c r="J1047" s="452"/>
      <c r="K1047" s="452"/>
      <c r="L1047" s="452"/>
    </row>
    <row r="1048" spans="7:12" x14ac:dyDescent="0.25">
      <c r="G1048" s="452"/>
      <c r="H1048" s="452"/>
      <c r="I1048" s="452"/>
      <c r="J1048" s="452"/>
      <c r="K1048" s="452"/>
      <c r="L1048" s="452"/>
    </row>
    <row r="1049" spans="7:12" x14ac:dyDescent="0.25">
      <c r="G1049" s="452"/>
      <c r="H1049" s="452"/>
      <c r="I1049" s="452"/>
      <c r="J1049" s="452"/>
      <c r="K1049" s="452"/>
      <c r="L1049" s="452"/>
    </row>
    <row r="1050" spans="7:12" x14ac:dyDescent="0.25">
      <c r="G1050" s="452"/>
      <c r="H1050" s="452"/>
      <c r="I1050" s="452"/>
      <c r="J1050" s="452"/>
      <c r="K1050" s="452"/>
      <c r="L1050" s="452"/>
    </row>
    <row r="1051" spans="7:12" x14ac:dyDescent="0.25">
      <c r="G1051" s="452"/>
      <c r="H1051" s="452"/>
      <c r="I1051" s="452"/>
      <c r="J1051" s="452"/>
      <c r="K1051" s="452"/>
      <c r="L1051" s="452"/>
    </row>
    <row r="1052" spans="7:12" x14ac:dyDescent="0.25">
      <c r="G1052" s="452"/>
      <c r="H1052" s="452"/>
      <c r="I1052" s="452"/>
      <c r="J1052" s="452"/>
      <c r="K1052" s="452"/>
      <c r="L1052" s="452"/>
    </row>
    <row r="1053" spans="7:12" x14ac:dyDescent="0.25">
      <c r="G1053" s="452"/>
      <c r="H1053" s="452"/>
      <c r="I1053" s="452"/>
      <c r="J1053" s="452"/>
      <c r="K1053" s="452"/>
      <c r="L1053" s="452"/>
    </row>
    <row r="1054" spans="7:12" x14ac:dyDescent="0.25">
      <c r="G1054" s="452"/>
      <c r="H1054" s="452"/>
      <c r="I1054" s="452"/>
      <c r="J1054" s="452"/>
      <c r="K1054" s="452"/>
      <c r="L1054" s="452"/>
    </row>
    <row r="1055" spans="7:12" x14ac:dyDescent="0.25">
      <c r="G1055" s="452"/>
      <c r="H1055" s="452"/>
      <c r="I1055" s="452"/>
      <c r="J1055" s="452"/>
      <c r="K1055" s="452"/>
      <c r="L1055" s="452"/>
    </row>
    <row r="1056" spans="7:12" x14ac:dyDescent="0.25">
      <c r="G1056" s="452"/>
      <c r="H1056" s="452"/>
      <c r="I1056" s="452"/>
      <c r="J1056" s="452"/>
      <c r="K1056" s="452"/>
      <c r="L1056" s="452"/>
    </row>
    <row r="1057" spans="7:12" x14ac:dyDescent="0.25">
      <c r="G1057" s="452"/>
      <c r="H1057" s="452"/>
      <c r="I1057" s="452"/>
      <c r="J1057" s="452"/>
      <c r="K1057" s="452"/>
      <c r="L1057" s="452"/>
    </row>
    <row r="1058" spans="7:12" x14ac:dyDescent="0.25">
      <c r="G1058" s="452"/>
      <c r="H1058" s="452"/>
      <c r="I1058" s="452"/>
      <c r="J1058" s="452"/>
      <c r="K1058" s="452"/>
      <c r="L1058" s="452"/>
    </row>
    <row r="1059" spans="7:12" x14ac:dyDescent="0.25">
      <c r="G1059" s="452"/>
      <c r="H1059" s="452"/>
      <c r="I1059" s="452"/>
      <c r="J1059" s="452"/>
      <c r="K1059" s="452"/>
      <c r="L1059" s="452"/>
    </row>
    <row r="1060" spans="7:12" x14ac:dyDescent="0.25">
      <c r="G1060" s="452"/>
      <c r="H1060" s="452"/>
      <c r="I1060" s="452"/>
      <c r="J1060" s="452"/>
      <c r="K1060" s="452"/>
      <c r="L1060" s="452"/>
    </row>
    <row r="1061" spans="7:12" x14ac:dyDescent="0.25">
      <c r="G1061" s="452"/>
      <c r="H1061" s="452"/>
      <c r="I1061" s="452"/>
      <c r="J1061" s="452"/>
      <c r="K1061" s="452"/>
      <c r="L1061" s="452"/>
    </row>
    <row r="1062" spans="7:12" x14ac:dyDescent="0.25">
      <c r="G1062" s="452"/>
      <c r="H1062" s="452"/>
      <c r="I1062" s="452"/>
      <c r="J1062" s="452"/>
      <c r="K1062" s="452"/>
      <c r="L1062" s="452"/>
    </row>
    <row r="1063" spans="7:12" x14ac:dyDescent="0.25">
      <c r="G1063" s="452"/>
      <c r="H1063" s="452"/>
      <c r="I1063" s="452"/>
      <c r="J1063" s="452"/>
      <c r="K1063" s="452"/>
      <c r="L1063" s="452"/>
    </row>
    <row r="1064" spans="7:12" x14ac:dyDescent="0.25">
      <c r="G1064" s="452"/>
      <c r="H1064" s="452"/>
      <c r="I1064" s="452"/>
      <c r="J1064" s="452"/>
      <c r="K1064" s="452"/>
      <c r="L1064" s="452"/>
    </row>
    <row r="1065" spans="7:12" x14ac:dyDescent="0.25">
      <c r="G1065" s="452"/>
      <c r="H1065" s="452"/>
      <c r="I1065" s="452"/>
      <c r="J1065" s="452"/>
      <c r="K1065" s="452"/>
      <c r="L1065" s="452"/>
    </row>
    <row r="1066" spans="7:12" x14ac:dyDescent="0.25">
      <c r="G1066" s="452"/>
      <c r="H1066" s="452"/>
      <c r="I1066" s="452"/>
      <c r="J1066" s="452"/>
      <c r="K1066" s="452"/>
      <c r="L1066" s="452"/>
    </row>
    <row r="1067" spans="7:12" x14ac:dyDescent="0.25">
      <c r="G1067" s="452"/>
      <c r="H1067" s="452"/>
      <c r="I1067" s="452"/>
      <c r="J1067" s="452"/>
      <c r="K1067" s="452"/>
      <c r="L1067" s="452"/>
    </row>
    <row r="1068" spans="7:12" x14ac:dyDescent="0.25">
      <c r="G1068" s="452"/>
      <c r="H1068" s="452"/>
      <c r="I1068" s="452"/>
      <c r="J1068" s="452"/>
      <c r="K1068" s="452"/>
      <c r="L1068" s="452"/>
    </row>
    <row r="1069" spans="7:12" x14ac:dyDescent="0.25">
      <c r="G1069" s="452"/>
      <c r="H1069" s="452"/>
      <c r="I1069" s="452"/>
      <c r="J1069" s="452"/>
      <c r="K1069" s="452"/>
      <c r="L1069" s="452"/>
    </row>
    <row r="1070" spans="7:12" x14ac:dyDescent="0.25">
      <c r="G1070" s="452"/>
      <c r="H1070" s="452"/>
      <c r="I1070" s="452"/>
      <c r="J1070" s="452"/>
      <c r="K1070" s="452"/>
      <c r="L1070" s="452"/>
    </row>
    <row r="1071" spans="7:12" x14ac:dyDescent="0.25">
      <c r="G1071" s="452"/>
      <c r="H1071" s="452"/>
      <c r="I1071" s="452"/>
      <c r="J1071" s="452"/>
      <c r="K1071" s="452"/>
      <c r="L1071" s="452"/>
    </row>
    <row r="1072" spans="7:12" x14ac:dyDescent="0.25">
      <c r="G1072" s="452"/>
      <c r="H1072" s="452"/>
      <c r="I1072" s="452"/>
      <c r="J1072" s="452"/>
      <c r="K1072" s="452"/>
      <c r="L1072" s="452"/>
    </row>
    <row r="1073" spans="7:12" x14ac:dyDescent="0.25">
      <c r="G1073" s="452"/>
      <c r="H1073" s="452"/>
      <c r="I1073" s="452"/>
      <c r="J1073" s="452"/>
      <c r="K1073" s="452"/>
      <c r="L1073" s="452"/>
    </row>
    <row r="1074" spans="7:12" x14ac:dyDescent="0.25">
      <c r="G1074" s="452"/>
      <c r="H1074" s="452"/>
      <c r="I1074" s="452"/>
      <c r="J1074" s="452"/>
      <c r="K1074" s="452"/>
      <c r="L1074" s="452"/>
    </row>
    <row r="1075" spans="7:12" x14ac:dyDescent="0.25">
      <c r="G1075" s="452"/>
      <c r="H1075" s="452"/>
      <c r="I1075" s="452"/>
      <c r="J1075" s="452"/>
      <c r="K1075" s="452"/>
      <c r="L1075" s="452"/>
    </row>
    <row r="1076" spans="7:12" x14ac:dyDescent="0.25">
      <c r="G1076" s="452"/>
      <c r="H1076" s="452"/>
      <c r="I1076" s="452"/>
      <c r="J1076" s="452"/>
      <c r="K1076" s="452"/>
      <c r="L1076" s="452"/>
    </row>
    <row r="1077" spans="7:12" x14ac:dyDescent="0.25">
      <c r="G1077" s="452"/>
      <c r="H1077" s="452"/>
      <c r="I1077" s="452"/>
      <c r="J1077" s="452"/>
      <c r="K1077" s="452"/>
      <c r="L1077" s="452"/>
    </row>
    <row r="1078" spans="7:12" x14ac:dyDescent="0.25">
      <c r="G1078" s="452"/>
      <c r="H1078" s="452"/>
      <c r="I1078" s="452"/>
      <c r="J1078" s="452"/>
      <c r="K1078" s="452"/>
      <c r="L1078" s="452"/>
    </row>
    <row r="1079" spans="7:12" x14ac:dyDescent="0.25">
      <c r="G1079" s="452"/>
      <c r="H1079" s="452"/>
      <c r="I1079" s="452"/>
      <c r="J1079" s="452"/>
      <c r="K1079" s="452"/>
      <c r="L1079" s="452"/>
    </row>
    <row r="1080" spans="7:12" x14ac:dyDescent="0.25">
      <c r="G1080" s="452"/>
      <c r="H1080" s="452"/>
      <c r="I1080" s="452"/>
      <c r="J1080" s="452"/>
      <c r="K1080" s="452"/>
      <c r="L1080" s="452"/>
    </row>
    <row r="1081" spans="7:12" x14ac:dyDescent="0.25">
      <c r="G1081" s="452"/>
      <c r="H1081" s="452"/>
      <c r="I1081" s="452"/>
      <c r="J1081" s="452"/>
      <c r="K1081" s="452"/>
      <c r="L1081" s="452"/>
    </row>
    <row r="1082" spans="7:12" x14ac:dyDescent="0.25">
      <c r="G1082" s="452"/>
      <c r="H1082" s="452"/>
      <c r="I1082" s="452"/>
      <c r="J1082" s="452"/>
      <c r="K1082" s="452"/>
      <c r="L1082" s="452"/>
    </row>
    <row r="1083" spans="7:12" x14ac:dyDescent="0.25">
      <c r="G1083" s="452"/>
      <c r="H1083" s="452"/>
      <c r="I1083" s="452"/>
      <c r="J1083" s="452"/>
      <c r="K1083" s="452"/>
      <c r="L1083" s="452"/>
    </row>
    <row r="1084" spans="7:12" x14ac:dyDescent="0.25">
      <c r="G1084" s="452"/>
      <c r="H1084" s="452"/>
      <c r="I1084" s="452"/>
      <c r="J1084" s="452"/>
      <c r="K1084" s="452"/>
      <c r="L1084" s="452"/>
    </row>
    <row r="1085" spans="7:12" x14ac:dyDescent="0.25">
      <c r="G1085" s="452"/>
      <c r="H1085" s="452"/>
      <c r="I1085" s="452"/>
      <c r="J1085" s="452"/>
      <c r="K1085" s="452"/>
      <c r="L1085" s="452"/>
    </row>
    <row r="1086" spans="7:12" x14ac:dyDescent="0.25">
      <c r="G1086" s="452"/>
      <c r="H1086" s="452"/>
      <c r="I1086" s="452"/>
      <c r="J1086" s="452"/>
      <c r="K1086" s="452"/>
      <c r="L1086" s="452"/>
    </row>
    <row r="1087" spans="7:12" x14ac:dyDescent="0.25">
      <c r="G1087" s="452"/>
      <c r="H1087" s="452"/>
      <c r="I1087" s="452"/>
      <c r="J1087" s="452"/>
      <c r="K1087" s="452"/>
      <c r="L1087" s="452"/>
    </row>
    <row r="1088" spans="7:12" x14ac:dyDescent="0.25">
      <c r="G1088" s="452"/>
      <c r="H1088" s="452"/>
      <c r="I1088" s="452"/>
      <c r="J1088" s="452"/>
      <c r="K1088" s="452"/>
      <c r="L1088" s="452"/>
    </row>
    <row r="1089" spans="7:12" x14ac:dyDescent="0.25">
      <c r="G1089" s="452"/>
      <c r="H1089" s="452"/>
      <c r="I1089" s="452"/>
      <c r="J1089" s="452"/>
      <c r="K1089" s="452"/>
      <c r="L1089" s="452"/>
    </row>
    <row r="1090" spans="7:12" x14ac:dyDescent="0.25">
      <c r="G1090" s="452"/>
      <c r="H1090" s="452"/>
      <c r="I1090" s="452"/>
      <c r="J1090" s="452"/>
      <c r="K1090" s="452"/>
      <c r="L1090" s="452"/>
    </row>
    <row r="1091" spans="7:12" x14ac:dyDescent="0.25">
      <c r="G1091" s="452"/>
      <c r="H1091" s="452"/>
      <c r="I1091" s="452"/>
      <c r="J1091" s="452"/>
      <c r="K1091" s="452"/>
      <c r="L1091" s="452"/>
    </row>
    <row r="1092" spans="7:12" x14ac:dyDescent="0.25">
      <c r="G1092" s="452"/>
      <c r="H1092" s="452"/>
      <c r="I1092" s="452"/>
      <c r="J1092" s="452"/>
      <c r="K1092" s="452"/>
      <c r="L1092" s="452"/>
    </row>
    <row r="1093" spans="7:12" x14ac:dyDescent="0.25">
      <c r="G1093" s="452"/>
      <c r="H1093" s="452"/>
      <c r="I1093" s="452"/>
      <c r="J1093" s="452"/>
      <c r="K1093" s="452"/>
      <c r="L1093" s="452"/>
    </row>
    <row r="1094" spans="7:12" x14ac:dyDescent="0.25">
      <c r="G1094" s="452"/>
      <c r="H1094" s="452"/>
      <c r="I1094" s="452"/>
      <c r="J1094" s="452"/>
      <c r="K1094" s="452"/>
      <c r="L1094" s="452"/>
    </row>
    <row r="1095" spans="7:12" x14ac:dyDescent="0.25">
      <c r="G1095" s="452"/>
      <c r="H1095" s="452"/>
      <c r="I1095" s="452"/>
      <c r="J1095" s="452"/>
      <c r="K1095" s="452"/>
      <c r="L1095" s="452"/>
    </row>
    <row r="1096" spans="7:12" x14ac:dyDescent="0.25">
      <c r="G1096" s="452"/>
      <c r="H1096" s="452"/>
      <c r="I1096" s="452"/>
      <c r="J1096" s="452"/>
      <c r="K1096" s="452"/>
      <c r="L1096" s="452"/>
    </row>
    <row r="1097" spans="7:12" x14ac:dyDescent="0.25">
      <c r="G1097" s="452"/>
      <c r="H1097" s="452"/>
      <c r="I1097" s="452"/>
      <c r="J1097" s="452"/>
      <c r="K1097" s="452"/>
      <c r="L1097" s="452"/>
    </row>
    <row r="1098" spans="7:12" x14ac:dyDescent="0.25">
      <c r="G1098" s="452"/>
      <c r="H1098" s="452"/>
      <c r="I1098" s="452"/>
      <c r="J1098" s="452"/>
      <c r="K1098" s="452"/>
      <c r="L1098" s="452"/>
    </row>
    <row r="1099" spans="7:12" x14ac:dyDescent="0.25">
      <c r="G1099" s="452"/>
      <c r="H1099" s="452"/>
      <c r="I1099" s="452"/>
      <c r="J1099" s="452"/>
      <c r="K1099" s="452"/>
      <c r="L1099" s="452"/>
    </row>
    <row r="1100" spans="7:12" x14ac:dyDescent="0.25">
      <c r="G1100" s="452"/>
      <c r="H1100" s="452"/>
      <c r="I1100" s="452"/>
      <c r="J1100" s="452"/>
      <c r="K1100" s="452"/>
      <c r="L1100" s="452"/>
    </row>
    <row r="1101" spans="7:12" x14ac:dyDescent="0.25">
      <c r="G1101" s="452"/>
      <c r="H1101" s="452"/>
      <c r="I1101" s="452"/>
      <c r="J1101" s="452"/>
      <c r="K1101" s="452"/>
      <c r="L1101" s="452"/>
    </row>
    <row r="1102" spans="7:12" x14ac:dyDescent="0.25">
      <c r="G1102" s="452"/>
      <c r="H1102" s="452"/>
      <c r="I1102" s="452"/>
      <c r="J1102" s="452"/>
      <c r="K1102" s="452"/>
      <c r="L1102" s="452"/>
    </row>
    <row r="1103" spans="7:12" x14ac:dyDescent="0.25">
      <c r="G1103" s="452"/>
      <c r="H1103" s="452"/>
      <c r="I1103" s="452"/>
      <c r="J1103" s="452"/>
      <c r="K1103" s="452"/>
      <c r="L1103" s="452"/>
    </row>
    <row r="1104" spans="7:12" x14ac:dyDescent="0.25">
      <c r="G1104" s="452"/>
      <c r="H1104" s="452"/>
      <c r="I1104" s="452"/>
      <c r="J1104" s="452"/>
      <c r="K1104" s="452"/>
      <c r="L1104" s="452"/>
    </row>
    <row r="1105" spans="7:12" x14ac:dyDescent="0.25">
      <c r="G1105" s="452"/>
      <c r="H1105" s="452"/>
      <c r="I1105" s="452"/>
      <c r="J1105" s="452"/>
      <c r="K1105" s="452"/>
      <c r="L1105" s="452"/>
    </row>
    <row r="1106" spans="7:12" x14ac:dyDescent="0.25">
      <c r="G1106" s="452"/>
      <c r="H1106" s="452"/>
      <c r="I1106" s="452"/>
      <c r="J1106" s="452"/>
      <c r="K1106" s="452"/>
      <c r="L1106" s="452"/>
    </row>
    <row r="1107" spans="7:12" x14ac:dyDescent="0.25">
      <c r="G1107" s="452"/>
      <c r="H1107" s="452"/>
      <c r="I1107" s="452"/>
      <c r="J1107" s="452"/>
      <c r="K1107" s="452"/>
      <c r="L1107" s="452"/>
    </row>
    <row r="1108" spans="7:12" x14ac:dyDescent="0.25">
      <c r="G1108" s="452"/>
      <c r="H1108" s="452"/>
      <c r="I1108" s="452"/>
      <c r="J1108" s="452"/>
      <c r="K1108" s="452"/>
      <c r="L1108" s="452"/>
    </row>
    <row r="1109" spans="7:12" x14ac:dyDescent="0.25">
      <c r="G1109" s="452"/>
      <c r="H1109" s="452"/>
      <c r="I1109" s="452"/>
      <c r="J1109" s="452"/>
      <c r="K1109" s="452"/>
      <c r="L1109" s="452"/>
    </row>
    <row r="1110" spans="7:12" x14ac:dyDescent="0.25">
      <c r="G1110" s="452"/>
      <c r="H1110" s="452"/>
      <c r="I1110" s="452"/>
      <c r="J1110" s="452"/>
      <c r="K1110" s="452"/>
      <c r="L1110" s="452"/>
    </row>
    <row r="1111" spans="7:12" x14ac:dyDescent="0.25">
      <c r="G1111" s="452"/>
      <c r="H1111" s="452"/>
      <c r="I1111" s="452"/>
      <c r="J1111" s="452"/>
      <c r="K1111" s="452"/>
      <c r="L1111" s="452"/>
    </row>
    <row r="1112" spans="7:12" x14ac:dyDescent="0.25">
      <c r="G1112" s="452"/>
      <c r="H1112" s="452"/>
      <c r="I1112" s="452"/>
      <c r="J1112" s="452"/>
      <c r="K1112" s="452"/>
      <c r="L1112" s="452"/>
    </row>
    <row r="1113" spans="7:12" x14ac:dyDescent="0.25">
      <c r="G1113" s="452"/>
      <c r="H1113" s="452"/>
      <c r="I1113" s="452"/>
      <c r="J1113" s="452"/>
      <c r="K1113" s="452"/>
      <c r="L1113" s="452"/>
    </row>
    <row r="1114" spans="7:12" x14ac:dyDescent="0.25">
      <c r="G1114" s="452"/>
      <c r="H1114" s="452"/>
      <c r="I1114" s="452"/>
      <c r="J1114" s="452"/>
      <c r="K1114" s="452"/>
      <c r="L1114" s="452"/>
    </row>
    <row r="1115" spans="7:12" x14ac:dyDescent="0.25">
      <c r="G1115" s="452"/>
      <c r="H1115" s="452"/>
      <c r="I1115" s="452"/>
      <c r="J1115" s="452"/>
      <c r="K1115" s="452"/>
      <c r="L1115" s="452"/>
    </row>
    <row r="1116" spans="7:12" x14ac:dyDescent="0.25">
      <c r="G1116" s="452"/>
      <c r="H1116" s="452"/>
      <c r="I1116" s="452"/>
      <c r="J1116" s="452"/>
      <c r="K1116" s="452"/>
      <c r="L1116" s="452"/>
    </row>
    <row r="1117" spans="7:12" x14ac:dyDescent="0.25">
      <c r="G1117" s="452"/>
      <c r="H1117" s="452"/>
      <c r="I1117" s="452"/>
      <c r="J1117" s="452"/>
      <c r="K1117" s="452"/>
      <c r="L1117" s="452"/>
    </row>
    <row r="1118" spans="7:12" x14ac:dyDescent="0.25">
      <c r="G1118" s="452"/>
      <c r="H1118" s="452"/>
      <c r="I1118" s="452"/>
      <c r="J1118" s="452"/>
      <c r="K1118" s="452"/>
      <c r="L1118" s="452"/>
    </row>
    <row r="1119" spans="7:12" x14ac:dyDescent="0.25">
      <c r="G1119" s="452"/>
      <c r="H1119" s="452"/>
      <c r="I1119" s="452"/>
      <c r="J1119" s="452"/>
      <c r="K1119" s="452"/>
      <c r="L1119" s="452"/>
    </row>
    <row r="1120" spans="7:12" x14ac:dyDescent="0.25">
      <c r="G1120" s="452"/>
      <c r="H1120" s="452"/>
      <c r="I1120" s="452"/>
      <c r="J1120" s="452"/>
      <c r="K1120" s="452"/>
      <c r="L1120" s="452"/>
    </row>
    <row r="1121" spans="7:12" x14ac:dyDescent="0.25">
      <c r="G1121" s="452"/>
      <c r="H1121" s="452"/>
      <c r="I1121" s="452"/>
      <c r="J1121" s="452"/>
      <c r="K1121" s="452"/>
      <c r="L1121" s="452"/>
    </row>
    <row r="1122" spans="7:12" x14ac:dyDescent="0.25">
      <c r="G1122" s="452"/>
      <c r="H1122" s="452"/>
      <c r="I1122" s="452"/>
      <c r="J1122" s="452"/>
      <c r="K1122" s="452"/>
      <c r="L1122" s="452"/>
    </row>
    <row r="1123" spans="7:12" x14ac:dyDescent="0.25">
      <c r="G1123" s="452"/>
      <c r="H1123" s="452"/>
      <c r="I1123" s="452"/>
      <c r="J1123" s="452"/>
      <c r="K1123" s="452"/>
      <c r="L1123" s="452"/>
    </row>
    <row r="1124" spans="7:12" x14ac:dyDescent="0.25">
      <c r="G1124" s="452"/>
      <c r="H1124" s="452"/>
      <c r="I1124" s="452"/>
      <c r="J1124" s="452"/>
      <c r="K1124" s="452"/>
      <c r="L1124" s="452"/>
    </row>
    <row r="1125" spans="7:12" x14ac:dyDescent="0.25">
      <c r="G1125" s="452"/>
      <c r="H1125" s="452"/>
      <c r="I1125" s="452"/>
      <c r="J1125" s="452"/>
      <c r="K1125" s="452"/>
      <c r="L1125" s="452"/>
    </row>
    <row r="1126" spans="7:12" x14ac:dyDescent="0.25">
      <c r="G1126" s="452"/>
      <c r="H1126" s="452"/>
      <c r="I1126" s="452"/>
      <c r="J1126" s="452"/>
      <c r="K1126" s="452"/>
      <c r="L1126" s="452"/>
    </row>
    <row r="1127" spans="7:12" x14ac:dyDescent="0.25">
      <c r="G1127" s="452"/>
      <c r="H1127" s="452"/>
      <c r="I1127" s="452"/>
      <c r="J1127" s="452"/>
      <c r="K1127" s="452"/>
      <c r="L1127" s="452"/>
    </row>
    <row r="1128" spans="7:12" x14ac:dyDescent="0.25">
      <c r="G1128" s="452"/>
      <c r="H1128" s="452"/>
      <c r="I1128" s="452"/>
      <c r="J1128" s="452"/>
      <c r="K1128" s="452"/>
      <c r="L1128" s="452"/>
    </row>
    <row r="1129" spans="7:12" x14ac:dyDescent="0.25">
      <c r="G1129" s="452"/>
      <c r="H1129" s="452"/>
      <c r="I1129" s="452"/>
      <c r="J1129" s="452"/>
      <c r="K1129" s="452"/>
      <c r="L1129" s="452"/>
    </row>
    <row r="1130" spans="7:12" x14ac:dyDescent="0.25">
      <c r="G1130" s="452"/>
      <c r="H1130" s="452"/>
      <c r="I1130" s="452"/>
      <c r="J1130" s="452"/>
      <c r="K1130" s="452"/>
      <c r="L1130" s="452"/>
    </row>
    <row r="1131" spans="7:12" x14ac:dyDescent="0.25">
      <c r="G1131" s="452"/>
      <c r="H1131" s="452"/>
      <c r="I1131" s="452"/>
      <c r="J1131" s="452"/>
      <c r="K1131" s="452"/>
      <c r="L1131" s="452"/>
    </row>
    <row r="1132" spans="7:12" x14ac:dyDescent="0.25">
      <c r="G1132" s="452"/>
      <c r="H1132" s="452"/>
      <c r="I1132" s="452"/>
      <c r="J1132" s="452"/>
      <c r="K1132" s="452"/>
      <c r="L1132" s="452"/>
    </row>
    <row r="1133" spans="7:12" x14ac:dyDescent="0.25">
      <c r="G1133" s="452"/>
      <c r="H1133" s="452"/>
      <c r="I1133" s="452"/>
      <c r="J1133" s="452"/>
      <c r="K1133" s="452"/>
      <c r="L1133" s="452"/>
    </row>
    <row r="1134" spans="7:12" x14ac:dyDescent="0.25">
      <c r="G1134" s="452"/>
      <c r="H1134" s="452"/>
      <c r="I1134" s="452"/>
      <c r="J1134" s="452"/>
      <c r="K1134" s="452"/>
      <c r="L1134" s="452"/>
    </row>
    <row r="1135" spans="7:12" x14ac:dyDescent="0.25">
      <c r="G1135" s="452"/>
      <c r="H1135" s="452"/>
      <c r="I1135" s="452"/>
      <c r="J1135" s="452"/>
      <c r="K1135" s="452"/>
      <c r="L1135" s="452"/>
    </row>
    <row r="1136" spans="7:12" x14ac:dyDescent="0.25">
      <c r="G1136" s="452"/>
      <c r="H1136" s="452"/>
      <c r="I1136" s="452"/>
      <c r="J1136" s="452"/>
      <c r="K1136" s="452"/>
      <c r="L1136" s="452"/>
    </row>
    <row r="1137" spans="7:12" x14ac:dyDescent="0.25">
      <c r="G1137" s="452"/>
      <c r="H1137" s="452"/>
      <c r="I1137" s="452"/>
      <c r="J1137" s="452"/>
      <c r="K1137" s="452"/>
      <c r="L1137" s="452"/>
    </row>
    <row r="1138" spans="7:12" x14ac:dyDescent="0.25">
      <c r="G1138" s="452"/>
      <c r="H1138" s="452"/>
      <c r="I1138" s="452"/>
      <c r="J1138" s="452"/>
      <c r="K1138" s="452"/>
      <c r="L1138" s="452"/>
    </row>
    <row r="1139" spans="7:12" x14ac:dyDescent="0.25">
      <c r="G1139" s="452"/>
      <c r="H1139" s="452"/>
      <c r="I1139" s="452"/>
      <c r="J1139" s="452"/>
      <c r="K1139" s="452"/>
      <c r="L1139" s="452"/>
    </row>
    <row r="1140" spans="7:12" x14ac:dyDescent="0.25">
      <c r="G1140" s="452"/>
      <c r="H1140" s="452"/>
      <c r="I1140" s="452"/>
      <c r="J1140" s="452"/>
      <c r="K1140" s="452"/>
      <c r="L1140" s="452"/>
    </row>
    <row r="1141" spans="7:12" x14ac:dyDescent="0.25">
      <c r="G1141" s="452"/>
      <c r="H1141" s="452"/>
      <c r="I1141" s="452"/>
      <c r="J1141" s="452"/>
      <c r="K1141" s="452"/>
      <c r="L1141" s="452"/>
    </row>
    <row r="1142" spans="7:12" x14ac:dyDescent="0.25">
      <c r="G1142" s="452"/>
      <c r="H1142" s="452"/>
      <c r="I1142" s="452"/>
      <c r="J1142" s="452"/>
      <c r="K1142" s="452"/>
      <c r="L1142" s="452"/>
    </row>
    <row r="1143" spans="7:12" x14ac:dyDescent="0.25">
      <c r="G1143" s="452"/>
      <c r="H1143" s="452"/>
      <c r="I1143" s="452"/>
      <c r="J1143" s="452"/>
      <c r="K1143" s="452"/>
      <c r="L1143" s="452"/>
    </row>
    <row r="1144" spans="7:12" x14ac:dyDescent="0.25">
      <c r="G1144" s="452"/>
      <c r="H1144" s="452"/>
      <c r="I1144" s="452"/>
      <c r="J1144" s="452"/>
      <c r="K1144" s="452"/>
      <c r="L1144" s="452"/>
    </row>
    <row r="1145" spans="7:12" x14ac:dyDescent="0.25">
      <c r="G1145" s="452"/>
      <c r="H1145" s="452"/>
      <c r="I1145" s="452"/>
      <c r="J1145" s="452"/>
      <c r="K1145" s="452"/>
      <c r="L1145" s="452"/>
    </row>
    <row r="1146" spans="7:12" x14ac:dyDescent="0.25">
      <c r="G1146" s="452"/>
      <c r="H1146" s="452"/>
      <c r="I1146" s="452"/>
      <c r="J1146" s="452"/>
      <c r="K1146" s="452"/>
      <c r="L1146" s="452"/>
    </row>
    <row r="1147" spans="7:12" x14ac:dyDescent="0.25">
      <c r="G1147" s="452"/>
      <c r="H1147" s="452"/>
      <c r="I1147" s="452"/>
      <c r="J1147" s="452"/>
      <c r="K1147" s="452"/>
      <c r="L1147" s="452"/>
    </row>
    <row r="1148" spans="7:12" x14ac:dyDescent="0.25">
      <c r="G1148" s="452"/>
      <c r="H1148" s="452"/>
      <c r="I1148" s="452"/>
      <c r="J1148" s="452"/>
      <c r="K1148" s="452"/>
      <c r="L1148" s="452"/>
    </row>
    <row r="1149" spans="7:12" x14ac:dyDescent="0.25">
      <c r="G1149" s="452"/>
      <c r="H1149" s="452"/>
      <c r="I1149" s="452"/>
      <c r="J1149" s="452"/>
      <c r="K1149" s="452"/>
      <c r="L1149" s="452"/>
    </row>
    <row r="1150" spans="7:12" x14ac:dyDescent="0.25">
      <c r="G1150" s="452"/>
      <c r="H1150" s="452"/>
      <c r="I1150" s="452"/>
      <c r="J1150" s="452"/>
      <c r="K1150" s="452"/>
      <c r="L1150" s="452"/>
    </row>
    <row r="1151" spans="7:12" x14ac:dyDescent="0.25">
      <c r="G1151" s="452"/>
      <c r="H1151" s="452"/>
      <c r="I1151" s="452"/>
      <c r="J1151" s="452"/>
      <c r="K1151" s="452"/>
      <c r="L1151" s="452"/>
    </row>
    <row r="1152" spans="7:12" x14ac:dyDescent="0.25">
      <c r="G1152" s="452"/>
      <c r="H1152" s="452"/>
      <c r="I1152" s="452"/>
      <c r="J1152" s="452"/>
      <c r="K1152" s="452"/>
      <c r="L1152" s="452"/>
    </row>
    <row r="1153" spans="7:12" x14ac:dyDescent="0.25">
      <c r="G1153" s="452"/>
      <c r="H1153" s="452"/>
      <c r="I1153" s="452"/>
      <c r="J1153" s="452"/>
      <c r="K1153" s="452"/>
      <c r="L1153" s="452"/>
    </row>
    <row r="1154" spans="7:12" x14ac:dyDescent="0.25">
      <c r="G1154" s="452"/>
      <c r="H1154" s="452"/>
      <c r="I1154" s="452"/>
      <c r="J1154" s="452"/>
      <c r="K1154" s="452"/>
      <c r="L1154" s="452"/>
    </row>
    <row r="1155" spans="7:12" x14ac:dyDescent="0.25">
      <c r="G1155" s="452"/>
      <c r="H1155" s="452"/>
      <c r="I1155" s="452"/>
      <c r="J1155" s="452"/>
      <c r="K1155" s="452"/>
      <c r="L1155" s="452"/>
    </row>
    <row r="1156" spans="7:12" x14ac:dyDescent="0.25">
      <c r="G1156" s="452"/>
      <c r="H1156" s="452"/>
      <c r="I1156" s="452"/>
      <c r="J1156" s="452"/>
      <c r="K1156" s="452"/>
      <c r="L1156" s="452"/>
    </row>
    <row r="1157" spans="7:12" x14ac:dyDescent="0.25">
      <c r="G1157" s="452"/>
      <c r="H1157" s="452"/>
      <c r="I1157" s="452"/>
      <c r="J1157" s="452"/>
      <c r="K1157" s="452"/>
      <c r="L1157" s="452"/>
    </row>
    <row r="1158" spans="7:12" x14ac:dyDescent="0.25">
      <c r="G1158" s="452"/>
      <c r="H1158" s="452"/>
      <c r="I1158" s="452"/>
      <c r="J1158" s="452"/>
      <c r="K1158" s="452"/>
      <c r="L1158" s="452"/>
    </row>
    <row r="1159" spans="7:12" x14ac:dyDescent="0.25">
      <c r="G1159" s="452"/>
      <c r="H1159" s="452"/>
      <c r="I1159" s="452"/>
      <c r="J1159" s="452"/>
      <c r="K1159" s="452"/>
      <c r="L1159" s="452"/>
    </row>
    <row r="1160" spans="7:12" x14ac:dyDescent="0.25">
      <c r="G1160" s="452"/>
      <c r="H1160" s="452"/>
      <c r="I1160" s="452"/>
      <c r="J1160" s="452"/>
      <c r="K1160" s="452"/>
      <c r="L1160" s="452"/>
    </row>
    <row r="1161" spans="7:12" x14ac:dyDescent="0.25">
      <c r="G1161" s="452"/>
      <c r="H1161" s="452"/>
      <c r="I1161" s="452"/>
      <c r="J1161" s="452"/>
      <c r="K1161" s="452"/>
      <c r="L1161" s="452"/>
    </row>
    <row r="1162" spans="7:12" x14ac:dyDescent="0.25">
      <c r="G1162" s="452"/>
      <c r="H1162" s="452"/>
      <c r="I1162" s="452"/>
      <c r="J1162" s="452"/>
      <c r="K1162" s="452"/>
      <c r="L1162" s="452"/>
    </row>
    <row r="1163" spans="7:12" x14ac:dyDescent="0.25">
      <c r="G1163" s="452"/>
      <c r="H1163" s="452"/>
      <c r="I1163" s="452"/>
      <c r="J1163" s="452"/>
      <c r="K1163" s="452"/>
      <c r="L1163" s="452"/>
    </row>
    <row r="1164" spans="7:12" x14ac:dyDescent="0.25">
      <c r="G1164" s="452"/>
      <c r="H1164" s="452"/>
      <c r="I1164" s="452"/>
      <c r="J1164" s="452"/>
      <c r="K1164" s="452"/>
      <c r="L1164" s="452"/>
    </row>
    <row r="1165" spans="7:12" x14ac:dyDescent="0.25">
      <c r="G1165" s="452"/>
      <c r="H1165" s="452"/>
      <c r="I1165" s="452"/>
      <c r="J1165" s="452"/>
      <c r="K1165" s="452"/>
      <c r="L1165" s="452"/>
    </row>
    <row r="1166" spans="7:12" x14ac:dyDescent="0.25">
      <c r="G1166" s="452"/>
      <c r="H1166" s="452"/>
      <c r="I1166" s="452"/>
      <c r="J1166" s="452"/>
      <c r="K1166" s="452"/>
      <c r="L1166" s="452"/>
    </row>
    <row r="1167" spans="7:12" x14ac:dyDescent="0.25">
      <c r="G1167" s="452"/>
      <c r="H1167" s="452"/>
      <c r="I1167" s="452"/>
      <c r="J1167" s="452"/>
      <c r="K1167" s="452"/>
      <c r="L1167" s="452"/>
    </row>
    <row r="1168" spans="7:12" x14ac:dyDescent="0.25">
      <c r="G1168" s="452"/>
      <c r="H1168" s="452"/>
      <c r="I1168" s="452"/>
      <c r="J1168" s="452"/>
      <c r="K1168" s="452"/>
      <c r="L1168" s="452"/>
    </row>
    <row r="1169" spans="7:12" x14ac:dyDescent="0.25">
      <c r="G1169" s="452"/>
      <c r="H1169" s="452"/>
      <c r="I1169" s="452"/>
      <c r="J1169" s="452"/>
      <c r="K1169" s="452"/>
      <c r="L1169" s="452"/>
    </row>
    <row r="1170" spans="7:12" x14ac:dyDescent="0.25">
      <c r="G1170" s="452"/>
      <c r="H1170" s="452"/>
      <c r="I1170" s="452"/>
      <c r="J1170" s="452"/>
      <c r="K1170" s="452"/>
      <c r="L1170" s="452"/>
    </row>
    <row r="1171" spans="7:12" x14ac:dyDescent="0.25">
      <c r="G1171" s="452"/>
      <c r="H1171" s="452"/>
      <c r="I1171" s="452"/>
      <c r="J1171" s="452"/>
      <c r="K1171" s="452"/>
      <c r="L1171" s="452"/>
    </row>
    <row r="1172" spans="7:12" x14ac:dyDescent="0.25">
      <c r="G1172" s="452"/>
      <c r="H1172" s="452"/>
      <c r="I1172" s="452"/>
      <c r="J1172" s="452"/>
      <c r="K1172" s="452"/>
      <c r="L1172" s="452"/>
    </row>
    <row r="1173" spans="7:12" x14ac:dyDescent="0.25">
      <c r="G1173" s="452"/>
      <c r="H1173" s="452"/>
      <c r="I1173" s="452"/>
      <c r="J1173" s="452"/>
      <c r="K1173" s="452"/>
      <c r="L1173" s="452"/>
    </row>
    <row r="1174" spans="7:12" x14ac:dyDescent="0.25">
      <c r="G1174" s="452"/>
      <c r="H1174" s="452"/>
      <c r="I1174" s="452"/>
      <c r="J1174" s="452"/>
      <c r="K1174" s="452"/>
      <c r="L1174" s="452"/>
    </row>
    <row r="1175" spans="7:12" x14ac:dyDescent="0.25">
      <c r="G1175" s="452"/>
      <c r="H1175" s="452"/>
      <c r="I1175" s="452"/>
      <c r="J1175" s="452"/>
      <c r="K1175" s="452"/>
      <c r="L1175" s="452"/>
    </row>
    <row r="1176" spans="7:12" x14ac:dyDescent="0.25">
      <c r="G1176" s="452"/>
      <c r="H1176" s="452"/>
      <c r="I1176" s="452"/>
      <c r="J1176" s="452"/>
      <c r="K1176" s="452"/>
      <c r="L1176" s="452"/>
    </row>
    <row r="1177" spans="7:12" x14ac:dyDescent="0.25">
      <c r="G1177" s="452"/>
      <c r="H1177" s="452"/>
      <c r="I1177" s="452"/>
      <c r="J1177" s="452"/>
      <c r="K1177" s="452"/>
      <c r="L1177" s="452"/>
    </row>
    <row r="1178" spans="7:12" x14ac:dyDescent="0.25">
      <c r="G1178" s="452"/>
      <c r="H1178" s="452"/>
      <c r="I1178" s="452"/>
      <c r="J1178" s="452"/>
      <c r="K1178" s="452"/>
      <c r="L1178" s="452"/>
    </row>
    <row r="1179" spans="7:12" x14ac:dyDescent="0.25">
      <c r="G1179" s="452"/>
      <c r="H1179" s="452"/>
      <c r="I1179" s="452"/>
      <c r="J1179" s="452"/>
      <c r="K1179" s="452"/>
      <c r="L1179" s="452"/>
    </row>
    <row r="1180" spans="7:12" x14ac:dyDescent="0.25">
      <c r="G1180" s="452"/>
      <c r="H1180" s="452"/>
      <c r="I1180" s="452"/>
      <c r="J1180" s="452"/>
      <c r="K1180" s="452"/>
      <c r="L1180" s="452"/>
    </row>
    <row r="1181" spans="7:12" x14ac:dyDescent="0.25">
      <c r="G1181" s="452"/>
      <c r="H1181" s="452"/>
      <c r="I1181" s="452"/>
      <c r="J1181" s="452"/>
      <c r="K1181" s="452"/>
      <c r="L1181" s="452"/>
    </row>
    <row r="1182" spans="7:12" x14ac:dyDescent="0.25">
      <c r="G1182" s="452"/>
      <c r="H1182" s="452"/>
      <c r="I1182" s="452"/>
      <c r="J1182" s="452"/>
      <c r="K1182" s="452"/>
      <c r="L1182" s="452"/>
    </row>
    <row r="1183" spans="7:12" x14ac:dyDescent="0.25">
      <c r="G1183" s="452"/>
      <c r="H1183" s="452"/>
      <c r="I1183" s="452"/>
      <c r="J1183" s="452"/>
      <c r="K1183" s="452"/>
      <c r="L1183" s="452"/>
    </row>
    <row r="1184" spans="7:12" x14ac:dyDescent="0.25">
      <c r="G1184" s="452"/>
      <c r="H1184" s="452"/>
      <c r="I1184" s="452"/>
      <c r="J1184" s="452"/>
      <c r="K1184" s="452"/>
      <c r="L1184" s="452"/>
    </row>
    <row r="1185" spans="7:12" x14ac:dyDescent="0.25">
      <c r="G1185" s="452"/>
      <c r="H1185" s="452"/>
      <c r="I1185" s="452"/>
      <c r="J1185" s="452"/>
      <c r="K1185" s="452"/>
      <c r="L1185" s="452"/>
    </row>
    <row r="1186" spans="7:12" x14ac:dyDescent="0.25">
      <c r="G1186" s="452"/>
      <c r="H1186" s="452"/>
      <c r="I1186" s="452"/>
      <c r="J1186" s="452"/>
      <c r="K1186" s="452"/>
      <c r="L1186" s="452"/>
    </row>
    <row r="1187" spans="7:12" x14ac:dyDescent="0.25">
      <c r="G1187" s="452"/>
      <c r="H1187" s="452"/>
      <c r="I1187" s="452"/>
      <c r="J1187" s="452"/>
      <c r="K1187" s="452"/>
      <c r="L1187" s="452"/>
    </row>
    <row r="1188" spans="7:12" x14ac:dyDescent="0.25">
      <c r="G1188" s="452"/>
      <c r="H1188" s="452"/>
      <c r="I1188" s="452"/>
      <c r="J1188" s="452"/>
      <c r="K1188" s="452"/>
      <c r="L1188" s="452"/>
    </row>
    <row r="1189" spans="7:12" x14ac:dyDescent="0.25">
      <c r="G1189" s="452"/>
      <c r="H1189" s="452"/>
      <c r="I1189" s="452"/>
      <c r="J1189" s="452"/>
      <c r="K1189" s="452"/>
      <c r="L1189" s="452"/>
    </row>
    <row r="1190" spans="7:12" x14ac:dyDescent="0.25">
      <c r="G1190" s="452"/>
      <c r="H1190" s="452"/>
      <c r="I1190" s="452"/>
      <c r="J1190" s="452"/>
      <c r="K1190" s="452"/>
      <c r="L1190" s="452"/>
    </row>
    <row r="1191" spans="7:12" x14ac:dyDescent="0.25">
      <c r="G1191" s="452"/>
      <c r="H1191" s="452"/>
      <c r="I1191" s="452"/>
      <c r="J1191" s="452"/>
      <c r="K1191" s="452"/>
      <c r="L1191" s="452"/>
    </row>
    <row r="1192" spans="7:12" x14ac:dyDescent="0.25">
      <c r="G1192" s="452"/>
      <c r="H1192" s="452"/>
      <c r="I1192" s="452"/>
      <c r="J1192" s="452"/>
      <c r="K1192" s="452"/>
      <c r="L1192" s="452"/>
    </row>
    <row r="1193" spans="7:12" x14ac:dyDescent="0.25">
      <c r="G1193" s="452"/>
      <c r="H1193" s="452"/>
      <c r="I1193" s="452"/>
      <c r="J1193" s="452"/>
      <c r="K1193" s="452"/>
      <c r="L1193" s="452"/>
    </row>
    <row r="1194" spans="7:12" x14ac:dyDescent="0.25">
      <c r="G1194" s="452"/>
      <c r="H1194" s="452"/>
      <c r="I1194" s="452"/>
      <c r="J1194" s="452"/>
      <c r="K1194" s="452"/>
      <c r="L1194" s="452"/>
    </row>
    <row r="1195" spans="7:12" x14ac:dyDescent="0.25">
      <c r="G1195" s="452"/>
      <c r="H1195" s="452"/>
      <c r="I1195" s="452"/>
      <c r="J1195" s="452"/>
      <c r="K1195" s="452"/>
      <c r="L1195" s="452"/>
    </row>
    <row r="1196" spans="7:12" x14ac:dyDescent="0.25">
      <c r="G1196" s="452"/>
      <c r="H1196" s="452"/>
      <c r="I1196" s="452"/>
      <c r="J1196" s="452"/>
      <c r="K1196" s="452"/>
      <c r="L1196" s="452"/>
    </row>
    <row r="1197" spans="7:12" x14ac:dyDescent="0.25">
      <c r="G1197" s="452"/>
      <c r="H1197" s="452"/>
      <c r="I1197" s="452"/>
      <c r="J1197" s="452"/>
      <c r="K1197" s="452"/>
      <c r="L1197" s="452"/>
    </row>
    <row r="1198" spans="7:12" x14ac:dyDescent="0.25">
      <c r="G1198" s="452"/>
      <c r="H1198" s="452"/>
      <c r="I1198" s="452"/>
      <c r="J1198" s="452"/>
      <c r="K1198" s="452"/>
      <c r="L1198" s="452"/>
    </row>
    <row r="1199" spans="7:12" x14ac:dyDescent="0.25">
      <c r="G1199" s="452"/>
      <c r="H1199" s="452"/>
      <c r="I1199" s="452"/>
      <c r="J1199" s="452"/>
      <c r="K1199" s="452"/>
      <c r="L1199" s="452"/>
    </row>
    <row r="1200" spans="7:12" x14ac:dyDescent="0.25">
      <c r="G1200" s="452"/>
      <c r="H1200" s="452"/>
      <c r="I1200" s="452"/>
      <c r="J1200" s="452"/>
      <c r="K1200" s="452"/>
      <c r="L1200" s="452"/>
    </row>
    <row r="1201" spans="7:12" x14ac:dyDescent="0.25">
      <c r="G1201" s="452"/>
      <c r="H1201" s="452"/>
      <c r="I1201" s="452"/>
      <c r="J1201" s="452"/>
      <c r="K1201" s="452"/>
      <c r="L1201" s="452"/>
    </row>
    <row r="1202" spans="7:12" x14ac:dyDescent="0.25">
      <c r="G1202" s="452"/>
      <c r="H1202" s="452"/>
      <c r="I1202" s="452"/>
      <c r="J1202" s="452"/>
      <c r="K1202" s="452"/>
      <c r="L1202" s="452"/>
    </row>
    <row r="1203" spans="7:12" x14ac:dyDescent="0.25">
      <c r="G1203" s="452"/>
      <c r="H1203" s="452"/>
      <c r="I1203" s="452"/>
      <c r="J1203" s="452"/>
      <c r="K1203" s="452"/>
      <c r="L1203" s="452"/>
    </row>
    <row r="1204" spans="7:12" x14ac:dyDescent="0.25">
      <c r="G1204" s="452"/>
      <c r="H1204" s="452"/>
      <c r="I1204" s="452"/>
      <c r="J1204" s="452"/>
      <c r="K1204" s="452"/>
      <c r="L1204" s="452"/>
    </row>
    <row r="1205" spans="7:12" x14ac:dyDescent="0.25">
      <c r="G1205" s="452"/>
      <c r="H1205" s="452"/>
      <c r="I1205" s="452"/>
      <c r="J1205" s="452"/>
      <c r="K1205" s="452"/>
      <c r="L1205" s="452"/>
    </row>
    <row r="1206" spans="7:12" x14ac:dyDescent="0.25">
      <c r="G1206" s="452"/>
      <c r="H1206" s="452"/>
      <c r="I1206" s="452"/>
      <c r="J1206" s="452"/>
      <c r="K1206" s="452"/>
      <c r="L1206" s="452"/>
    </row>
    <row r="1207" spans="7:12" x14ac:dyDescent="0.25">
      <c r="G1207" s="452"/>
      <c r="H1207" s="452"/>
      <c r="I1207" s="452"/>
      <c r="J1207" s="452"/>
      <c r="K1207" s="452"/>
      <c r="L1207" s="452"/>
    </row>
    <row r="1208" spans="7:12" x14ac:dyDescent="0.25">
      <c r="G1208" s="452"/>
      <c r="H1208" s="452"/>
      <c r="I1208" s="452"/>
      <c r="J1208" s="452"/>
      <c r="K1208" s="452"/>
      <c r="L1208" s="452"/>
    </row>
    <row r="1209" spans="7:12" x14ac:dyDescent="0.25">
      <c r="G1209" s="452"/>
      <c r="H1209" s="452"/>
      <c r="I1209" s="452"/>
      <c r="J1209" s="452"/>
      <c r="K1209" s="452"/>
      <c r="L1209" s="452"/>
    </row>
    <row r="1210" spans="7:12" x14ac:dyDescent="0.25">
      <c r="G1210" s="452"/>
      <c r="H1210" s="452"/>
      <c r="I1210" s="452"/>
      <c r="J1210" s="452"/>
      <c r="K1210" s="452"/>
      <c r="L1210" s="452"/>
    </row>
    <row r="1211" spans="7:12" x14ac:dyDescent="0.25">
      <c r="G1211" s="452"/>
      <c r="H1211" s="452"/>
      <c r="I1211" s="452"/>
      <c r="J1211" s="452"/>
      <c r="K1211" s="452"/>
      <c r="L1211" s="452"/>
    </row>
    <row r="1212" spans="7:12" x14ac:dyDescent="0.25">
      <c r="G1212" s="452"/>
      <c r="H1212" s="452"/>
      <c r="I1212" s="452"/>
      <c r="J1212" s="452"/>
      <c r="K1212" s="452"/>
      <c r="L1212" s="452"/>
    </row>
    <row r="1213" spans="7:12" x14ac:dyDescent="0.25">
      <c r="G1213" s="452"/>
      <c r="H1213" s="452"/>
      <c r="I1213" s="452"/>
      <c r="J1213" s="452"/>
      <c r="K1213" s="452"/>
      <c r="L1213" s="452"/>
    </row>
    <row r="1214" spans="7:12" x14ac:dyDescent="0.25">
      <c r="G1214" s="452"/>
      <c r="H1214" s="452"/>
      <c r="I1214" s="452"/>
      <c r="J1214" s="452"/>
      <c r="K1214" s="452"/>
      <c r="L1214" s="452"/>
    </row>
    <row r="1215" spans="7:12" x14ac:dyDescent="0.25">
      <c r="G1215" s="452"/>
      <c r="H1215" s="452"/>
      <c r="I1215" s="452"/>
      <c r="J1215" s="452"/>
      <c r="K1215" s="452"/>
      <c r="L1215" s="452"/>
    </row>
    <row r="1216" spans="7:12" x14ac:dyDescent="0.25">
      <c r="G1216" s="452"/>
      <c r="H1216" s="452"/>
      <c r="I1216" s="452"/>
      <c r="J1216" s="452"/>
      <c r="K1216" s="452"/>
      <c r="L1216" s="452"/>
    </row>
    <row r="1217" spans="7:12" x14ac:dyDescent="0.25">
      <c r="G1217" s="452"/>
      <c r="H1217" s="452"/>
      <c r="I1217" s="452"/>
      <c r="J1217" s="452"/>
      <c r="K1217" s="452"/>
      <c r="L1217" s="452"/>
    </row>
    <row r="1218" spans="7:12" x14ac:dyDescent="0.25">
      <c r="G1218" s="452"/>
      <c r="H1218" s="452"/>
      <c r="I1218" s="452"/>
      <c r="J1218" s="452"/>
      <c r="K1218" s="452"/>
      <c r="L1218" s="452"/>
    </row>
    <row r="1219" spans="7:12" x14ac:dyDescent="0.25">
      <c r="G1219" s="452"/>
      <c r="H1219" s="452"/>
      <c r="I1219" s="452"/>
      <c r="J1219" s="452"/>
      <c r="K1219" s="452"/>
      <c r="L1219" s="452"/>
    </row>
    <row r="1220" spans="7:12" x14ac:dyDescent="0.25">
      <c r="G1220" s="452"/>
      <c r="H1220" s="452"/>
      <c r="I1220" s="452"/>
      <c r="J1220" s="452"/>
      <c r="K1220" s="452"/>
      <c r="L1220" s="452"/>
    </row>
    <row r="1221" spans="7:12" x14ac:dyDescent="0.25">
      <c r="G1221" s="452"/>
      <c r="H1221" s="452"/>
      <c r="I1221" s="452"/>
      <c r="J1221" s="452"/>
      <c r="K1221" s="452"/>
      <c r="L1221" s="452"/>
    </row>
    <row r="1222" spans="7:12" x14ac:dyDescent="0.25">
      <c r="G1222" s="452"/>
      <c r="H1222" s="452"/>
      <c r="I1222" s="452"/>
      <c r="J1222" s="452"/>
      <c r="K1222" s="452"/>
      <c r="L1222" s="452"/>
    </row>
    <row r="1223" spans="7:12" x14ac:dyDescent="0.25">
      <c r="G1223" s="452"/>
      <c r="H1223" s="452"/>
      <c r="I1223" s="452"/>
      <c r="J1223" s="452"/>
      <c r="K1223" s="452"/>
      <c r="L1223" s="452"/>
    </row>
    <row r="1224" spans="7:12" x14ac:dyDescent="0.25">
      <c r="G1224" s="452"/>
      <c r="H1224" s="452"/>
      <c r="I1224" s="452"/>
      <c r="J1224" s="452"/>
      <c r="K1224" s="452"/>
      <c r="L1224" s="452"/>
    </row>
    <row r="1225" spans="7:12" x14ac:dyDescent="0.25">
      <c r="G1225" s="452"/>
      <c r="H1225" s="452"/>
      <c r="I1225" s="452"/>
      <c r="J1225" s="452"/>
      <c r="K1225" s="452"/>
      <c r="L1225" s="452"/>
    </row>
    <row r="1226" spans="7:12" x14ac:dyDescent="0.25">
      <c r="G1226" s="452"/>
      <c r="H1226" s="452"/>
      <c r="I1226" s="452"/>
      <c r="J1226" s="452"/>
      <c r="K1226" s="452"/>
      <c r="L1226" s="452"/>
    </row>
    <row r="1227" spans="7:12" x14ac:dyDescent="0.25">
      <c r="G1227" s="452"/>
      <c r="H1227" s="452"/>
      <c r="I1227" s="452"/>
      <c r="J1227" s="452"/>
      <c r="K1227" s="452"/>
      <c r="L1227" s="452"/>
    </row>
    <row r="1228" spans="7:12" x14ac:dyDescent="0.25">
      <c r="G1228" s="452"/>
      <c r="H1228" s="452"/>
      <c r="I1228" s="452"/>
      <c r="J1228" s="452"/>
      <c r="K1228" s="452"/>
      <c r="L1228" s="452"/>
    </row>
    <row r="1229" spans="7:12" x14ac:dyDescent="0.25">
      <c r="G1229" s="452"/>
      <c r="H1229" s="452"/>
      <c r="I1229" s="452"/>
      <c r="J1229" s="452"/>
      <c r="K1229" s="452"/>
      <c r="L1229" s="452"/>
    </row>
    <row r="1230" spans="7:12" x14ac:dyDescent="0.25">
      <c r="G1230" s="452"/>
      <c r="H1230" s="452"/>
      <c r="I1230" s="452"/>
      <c r="J1230" s="452"/>
      <c r="K1230" s="452"/>
      <c r="L1230" s="452"/>
    </row>
    <row r="1231" spans="7:12" x14ac:dyDescent="0.25">
      <c r="G1231" s="452"/>
      <c r="H1231" s="452"/>
      <c r="I1231" s="452"/>
      <c r="J1231" s="452"/>
      <c r="K1231" s="452"/>
      <c r="L1231" s="452"/>
    </row>
    <row r="1232" spans="7:12" x14ac:dyDescent="0.25">
      <c r="G1232" s="452"/>
      <c r="H1232" s="452"/>
      <c r="I1232" s="452"/>
      <c r="J1232" s="452"/>
      <c r="K1232" s="452"/>
      <c r="L1232" s="452"/>
    </row>
    <row r="1233" spans="7:12" x14ac:dyDescent="0.25">
      <c r="G1233" s="452"/>
      <c r="H1233" s="452"/>
      <c r="I1233" s="452"/>
      <c r="J1233" s="452"/>
      <c r="K1233" s="452"/>
      <c r="L1233" s="452"/>
    </row>
    <row r="1234" spans="7:12" x14ac:dyDescent="0.25">
      <c r="G1234" s="452"/>
      <c r="H1234" s="452"/>
      <c r="I1234" s="452"/>
      <c r="J1234" s="452"/>
      <c r="K1234" s="452"/>
      <c r="L1234" s="452"/>
    </row>
    <row r="1235" spans="7:12" x14ac:dyDescent="0.25">
      <c r="G1235" s="452"/>
      <c r="H1235" s="452"/>
      <c r="I1235" s="452"/>
      <c r="J1235" s="452"/>
      <c r="K1235" s="452"/>
      <c r="L1235" s="452"/>
    </row>
    <row r="1236" spans="7:12" x14ac:dyDescent="0.25">
      <c r="G1236" s="452"/>
      <c r="H1236" s="452"/>
      <c r="I1236" s="452"/>
      <c r="J1236" s="452"/>
      <c r="K1236" s="452"/>
      <c r="L1236" s="452"/>
    </row>
    <row r="1237" spans="7:12" x14ac:dyDescent="0.25">
      <c r="G1237" s="452"/>
      <c r="H1237" s="452"/>
      <c r="I1237" s="452"/>
      <c r="J1237" s="452"/>
      <c r="K1237" s="452"/>
      <c r="L1237" s="452"/>
    </row>
    <row r="1238" spans="7:12" x14ac:dyDescent="0.25">
      <c r="G1238" s="452"/>
      <c r="H1238" s="452"/>
      <c r="I1238" s="452"/>
      <c r="J1238" s="452"/>
      <c r="K1238" s="452"/>
      <c r="L1238" s="452"/>
    </row>
    <row r="1239" spans="7:12" x14ac:dyDescent="0.25">
      <c r="G1239" s="452"/>
      <c r="H1239" s="452"/>
      <c r="I1239" s="452"/>
      <c r="J1239" s="452"/>
      <c r="K1239" s="452"/>
      <c r="L1239" s="452"/>
    </row>
    <row r="1240" spans="7:12" x14ac:dyDescent="0.25">
      <c r="G1240" s="452"/>
      <c r="H1240" s="452"/>
      <c r="I1240" s="452"/>
      <c r="J1240" s="452"/>
      <c r="K1240" s="452"/>
      <c r="L1240" s="452"/>
    </row>
    <row r="1241" spans="7:12" x14ac:dyDescent="0.25">
      <c r="G1241" s="452"/>
      <c r="H1241" s="452"/>
      <c r="I1241" s="452"/>
      <c r="J1241" s="452"/>
      <c r="K1241" s="452"/>
      <c r="L1241" s="452"/>
    </row>
    <row r="1242" spans="7:12" x14ac:dyDescent="0.25">
      <c r="G1242" s="452"/>
      <c r="H1242" s="452"/>
      <c r="I1242" s="452"/>
      <c r="J1242" s="452"/>
      <c r="K1242" s="452"/>
      <c r="L1242" s="452"/>
    </row>
    <row r="1243" spans="7:12" x14ac:dyDescent="0.25">
      <c r="G1243" s="452"/>
      <c r="H1243" s="452"/>
      <c r="I1243" s="452"/>
      <c r="J1243" s="452"/>
      <c r="K1243" s="452"/>
      <c r="L1243" s="452"/>
    </row>
    <row r="1244" spans="7:12" x14ac:dyDescent="0.25">
      <c r="G1244" s="452"/>
      <c r="H1244" s="452"/>
      <c r="I1244" s="452"/>
      <c r="J1244" s="452"/>
      <c r="K1244" s="452"/>
      <c r="L1244" s="452"/>
    </row>
    <row r="1245" spans="7:12" x14ac:dyDescent="0.25">
      <c r="G1245" s="452"/>
      <c r="H1245" s="452"/>
      <c r="I1245" s="452"/>
      <c r="J1245" s="452"/>
      <c r="K1245" s="452"/>
      <c r="L1245" s="452"/>
    </row>
    <row r="1246" spans="7:12" x14ac:dyDescent="0.25">
      <c r="G1246" s="452"/>
      <c r="H1246" s="452"/>
      <c r="I1246" s="452"/>
      <c r="J1246" s="452"/>
      <c r="K1246" s="452"/>
      <c r="L1246" s="452"/>
    </row>
    <row r="1247" spans="7:12" x14ac:dyDescent="0.25">
      <c r="G1247" s="452"/>
      <c r="H1247" s="452"/>
      <c r="I1247" s="452"/>
      <c r="J1247" s="452"/>
      <c r="K1247" s="452"/>
      <c r="L1247" s="452"/>
    </row>
    <row r="1248" spans="7:12" x14ac:dyDescent="0.25">
      <c r="G1248" s="452"/>
      <c r="H1248" s="452"/>
      <c r="I1248" s="452"/>
      <c r="J1248" s="452"/>
      <c r="K1248" s="452"/>
      <c r="L1248" s="452"/>
    </row>
    <row r="1249" spans="7:12" x14ac:dyDescent="0.25">
      <c r="G1249" s="452"/>
      <c r="H1249" s="452"/>
      <c r="I1249" s="452"/>
      <c r="J1249" s="452"/>
      <c r="K1249" s="452"/>
      <c r="L1249" s="452"/>
    </row>
    <row r="1250" spans="7:12" x14ac:dyDescent="0.25">
      <c r="G1250" s="452"/>
      <c r="H1250" s="452"/>
      <c r="I1250" s="452"/>
      <c r="J1250" s="452"/>
      <c r="K1250" s="452"/>
      <c r="L1250" s="452"/>
    </row>
    <row r="1251" spans="7:12" x14ac:dyDescent="0.25">
      <c r="G1251" s="452"/>
      <c r="H1251" s="452"/>
      <c r="I1251" s="452"/>
      <c r="J1251" s="452"/>
      <c r="K1251" s="452"/>
      <c r="L1251" s="452"/>
    </row>
    <row r="1252" spans="7:12" x14ac:dyDescent="0.25">
      <c r="G1252" s="452"/>
      <c r="H1252" s="452"/>
      <c r="I1252" s="452"/>
      <c r="J1252" s="452"/>
      <c r="K1252" s="452"/>
      <c r="L1252" s="452"/>
    </row>
    <row r="1253" spans="7:12" x14ac:dyDescent="0.25">
      <c r="G1253" s="452"/>
      <c r="H1253" s="452"/>
      <c r="I1253" s="452"/>
      <c r="J1253" s="452"/>
      <c r="K1253" s="452"/>
      <c r="L1253" s="452"/>
    </row>
    <row r="1254" spans="7:12" x14ac:dyDescent="0.25">
      <c r="G1254" s="452"/>
      <c r="H1254" s="452"/>
      <c r="I1254" s="452"/>
      <c r="J1254" s="452"/>
      <c r="K1254" s="452"/>
      <c r="L1254" s="452"/>
    </row>
    <row r="1255" spans="7:12" x14ac:dyDescent="0.25">
      <c r="G1255" s="452"/>
      <c r="H1255" s="452"/>
      <c r="I1255" s="452"/>
      <c r="J1255" s="452"/>
      <c r="K1255" s="452"/>
      <c r="L1255" s="452"/>
    </row>
    <row r="1256" spans="7:12" x14ac:dyDescent="0.25">
      <c r="G1256" s="452"/>
      <c r="H1256" s="452"/>
      <c r="I1256" s="452"/>
      <c r="J1256" s="452"/>
      <c r="K1256" s="452"/>
      <c r="L1256" s="452"/>
    </row>
    <row r="1257" spans="7:12" x14ac:dyDescent="0.25">
      <c r="G1257" s="452"/>
      <c r="H1257" s="452"/>
      <c r="I1257" s="452"/>
      <c r="J1257" s="452"/>
      <c r="K1257" s="452"/>
      <c r="L1257" s="452"/>
    </row>
    <row r="1258" spans="7:12" x14ac:dyDescent="0.25">
      <c r="G1258" s="452"/>
      <c r="H1258" s="452"/>
      <c r="I1258" s="452"/>
      <c r="J1258" s="452"/>
      <c r="K1258" s="452"/>
      <c r="L1258" s="452"/>
    </row>
    <row r="1259" spans="7:12" x14ac:dyDescent="0.25">
      <c r="G1259" s="452"/>
      <c r="H1259" s="452"/>
      <c r="I1259" s="452"/>
      <c r="J1259" s="452"/>
      <c r="K1259" s="452"/>
      <c r="L1259" s="452"/>
    </row>
    <row r="1260" spans="7:12" x14ac:dyDescent="0.25">
      <c r="G1260" s="452"/>
      <c r="H1260" s="452"/>
      <c r="I1260" s="452"/>
      <c r="J1260" s="452"/>
      <c r="K1260" s="452"/>
      <c r="L1260" s="452"/>
    </row>
    <row r="1261" spans="7:12" x14ac:dyDescent="0.25">
      <c r="G1261" s="452"/>
      <c r="H1261" s="452"/>
      <c r="I1261" s="452"/>
      <c r="J1261" s="452"/>
      <c r="K1261" s="452"/>
      <c r="L1261" s="452"/>
    </row>
    <row r="1262" spans="7:12" x14ac:dyDescent="0.25">
      <c r="G1262" s="452"/>
      <c r="H1262" s="452"/>
      <c r="I1262" s="452"/>
      <c r="J1262" s="452"/>
      <c r="K1262" s="452"/>
      <c r="L1262" s="452"/>
    </row>
    <row r="1263" spans="7:12" x14ac:dyDescent="0.25">
      <c r="G1263" s="452"/>
      <c r="H1263" s="452"/>
      <c r="I1263" s="452"/>
      <c r="J1263" s="452"/>
      <c r="K1263" s="452"/>
      <c r="L1263" s="452"/>
    </row>
    <row r="1264" spans="7:12" x14ac:dyDescent="0.25">
      <c r="G1264" s="452"/>
      <c r="H1264" s="452"/>
      <c r="I1264" s="452"/>
      <c r="J1264" s="452"/>
      <c r="K1264" s="452"/>
      <c r="L1264" s="452"/>
    </row>
    <row r="1265" spans="7:12" x14ac:dyDescent="0.25">
      <c r="G1265" s="452"/>
      <c r="H1265" s="452"/>
      <c r="I1265" s="452"/>
      <c r="J1265" s="452"/>
      <c r="K1265" s="452"/>
      <c r="L1265" s="452"/>
    </row>
    <row r="1266" spans="7:12" x14ac:dyDescent="0.25">
      <c r="G1266" s="452"/>
      <c r="H1266" s="452"/>
      <c r="I1266" s="452"/>
      <c r="J1266" s="452"/>
      <c r="K1266" s="452"/>
      <c r="L1266" s="452"/>
    </row>
    <row r="1267" spans="7:12" x14ac:dyDescent="0.25">
      <c r="G1267" s="452"/>
      <c r="H1267" s="452"/>
      <c r="I1267" s="452"/>
      <c r="J1267" s="452"/>
      <c r="K1267" s="452"/>
      <c r="L1267" s="452"/>
    </row>
    <row r="1268" spans="7:12" x14ac:dyDescent="0.25">
      <c r="G1268" s="452"/>
      <c r="H1268" s="452"/>
      <c r="I1268" s="452"/>
      <c r="J1268" s="452"/>
      <c r="K1268" s="452"/>
      <c r="L1268" s="452"/>
    </row>
    <row r="1269" spans="7:12" x14ac:dyDescent="0.25">
      <c r="G1269" s="452"/>
      <c r="H1269" s="452"/>
      <c r="I1269" s="452"/>
      <c r="J1269" s="452"/>
      <c r="K1269" s="452"/>
      <c r="L1269" s="452"/>
    </row>
    <row r="1270" spans="7:12" x14ac:dyDescent="0.25">
      <c r="G1270" s="452"/>
      <c r="H1270" s="452"/>
      <c r="I1270" s="452"/>
      <c r="J1270" s="452"/>
      <c r="K1270" s="452"/>
      <c r="L1270" s="452"/>
    </row>
    <row r="1271" spans="7:12" x14ac:dyDescent="0.25">
      <c r="G1271" s="452"/>
      <c r="H1271" s="452"/>
      <c r="I1271" s="452"/>
      <c r="J1271" s="452"/>
      <c r="K1271" s="452"/>
      <c r="L1271" s="452"/>
    </row>
    <row r="1272" spans="7:12" x14ac:dyDescent="0.25">
      <c r="G1272" s="452"/>
      <c r="H1272" s="452"/>
      <c r="I1272" s="452"/>
      <c r="J1272" s="452"/>
      <c r="K1272" s="452"/>
      <c r="L1272" s="452"/>
    </row>
    <row r="1273" spans="7:12" x14ac:dyDescent="0.25">
      <c r="G1273" s="452"/>
      <c r="H1273" s="452"/>
      <c r="I1273" s="452"/>
      <c r="J1273" s="452"/>
      <c r="K1273" s="452"/>
      <c r="L1273" s="452"/>
    </row>
    <row r="1274" spans="7:12" x14ac:dyDescent="0.25">
      <c r="G1274" s="452"/>
      <c r="H1274" s="452"/>
      <c r="I1274" s="452"/>
      <c r="J1274" s="452"/>
      <c r="K1274" s="452"/>
      <c r="L1274" s="452"/>
    </row>
    <row r="1275" spans="7:12" x14ac:dyDescent="0.25">
      <c r="G1275" s="452"/>
      <c r="H1275" s="452"/>
      <c r="I1275" s="452"/>
      <c r="J1275" s="452"/>
      <c r="K1275" s="452"/>
      <c r="L1275" s="452"/>
    </row>
    <row r="1276" spans="7:12" x14ac:dyDescent="0.25">
      <c r="G1276" s="452"/>
      <c r="H1276" s="452"/>
      <c r="I1276" s="452"/>
      <c r="J1276" s="452"/>
      <c r="K1276" s="452"/>
      <c r="L1276" s="452"/>
    </row>
    <row r="1277" spans="7:12" x14ac:dyDescent="0.25">
      <c r="G1277" s="452"/>
      <c r="H1277" s="452"/>
      <c r="I1277" s="452"/>
      <c r="J1277" s="452"/>
      <c r="K1277" s="452"/>
      <c r="L1277" s="452"/>
    </row>
    <row r="1278" spans="7:12" x14ac:dyDescent="0.25">
      <c r="G1278" s="452"/>
      <c r="H1278" s="452"/>
      <c r="I1278" s="452"/>
      <c r="J1278" s="452"/>
      <c r="K1278" s="452"/>
      <c r="L1278" s="452"/>
    </row>
    <row r="1279" spans="7:12" x14ac:dyDescent="0.25">
      <c r="G1279" s="452"/>
      <c r="H1279" s="452"/>
      <c r="I1279" s="452"/>
      <c r="J1279" s="452"/>
      <c r="K1279" s="452"/>
      <c r="L1279" s="452"/>
    </row>
    <row r="1280" spans="7:12" x14ac:dyDescent="0.25">
      <c r="G1280" s="452"/>
      <c r="H1280" s="452"/>
      <c r="I1280" s="452"/>
      <c r="J1280" s="452"/>
      <c r="K1280" s="452"/>
      <c r="L1280" s="452"/>
    </row>
    <row r="1281" spans="7:12" x14ac:dyDescent="0.25">
      <c r="G1281" s="452"/>
      <c r="H1281" s="452"/>
      <c r="I1281" s="452"/>
      <c r="J1281" s="452"/>
      <c r="K1281" s="452"/>
      <c r="L1281" s="452"/>
    </row>
    <row r="1282" spans="7:12" x14ac:dyDescent="0.25">
      <c r="G1282" s="452"/>
      <c r="H1282" s="452"/>
      <c r="I1282" s="452"/>
      <c r="J1282" s="452"/>
      <c r="K1282" s="452"/>
      <c r="L1282" s="452"/>
    </row>
    <row r="1283" spans="7:12" x14ac:dyDescent="0.25">
      <c r="G1283" s="452"/>
      <c r="H1283" s="452"/>
      <c r="I1283" s="452"/>
      <c r="J1283" s="452"/>
      <c r="K1283" s="452"/>
      <c r="L1283" s="452"/>
    </row>
    <row r="1284" spans="7:12" x14ac:dyDescent="0.25">
      <c r="G1284" s="452"/>
      <c r="H1284" s="452"/>
      <c r="I1284" s="452"/>
      <c r="J1284" s="452"/>
      <c r="K1284" s="452"/>
      <c r="L1284" s="452"/>
    </row>
    <row r="1285" spans="7:12" x14ac:dyDescent="0.25">
      <c r="G1285" s="452"/>
      <c r="H1285" s="452"/>
      <c r="I1285" s="452"/>
      <c r="J1285" s="452"/>
      <c r="K1285" s="452"/>
      <c r="L1285" s="452"/>
    </row>
    <row r="1286" spans="7:12" x14ac:dyDescent="0.25">
      <c r="G1286" s="452"/>
      <c r="H1286" s="452"/>
      <c r="I1286" s="452"/>
      <c r="J1286" s="452"/>
      <c r="K1286" s="452"/>
      <c r="L1286" s="452"/>
    </row>
    <row r="1287" spans="7:12" x14ac:dyDescent="0.25">
      <c r="G1287" s="452"/>
      <c r="H1287" s="452"/>
      <c r="I1287" s="452"/>
      <c r="J1287" s="452"/>
      <c r="K1287" s="452"/>
      <c r="L1287" s="452"/>
    </row>
    <row r="1288" spans="7:12" x14ac:dyDescent="0.25">
      <c r="G1288" s="452"/>
      <c r="H1288" s="452"/>
      <c r="I1288" s="452"/>
      <c r="J1288" s="452"/>
      <c r="K1288" s="452"/>
      <c r="L1288" s="452"/>
    </row>
    <row r="1289" spans="7:12" x14ac:dyDescent="0.25">
      <c r="G1289" s="452"/>
      <c r="H1289" s="452"/>
      <c r="I1289" s="452"/>
      <c r="J1289" s="452"/>
      <c r="K1289" s="452"/>
      <c r="L1289" s="452"/>
    </row>
    <row r="1290" spans="7:12" x14ac:dyDescent="0.25">
      <c r="G1290" s="452"/>
      <c r="H1290" s="452"/>
      <c r="I1290" s="452"/>
      <c r="J1290" s="452"/>
      <c r="K1290" s="452"/>
      <c r="L1290" s="452"/>
    </row>
    <row r="1291" spans="7:12" x14ac:dyDescent="0.25">
      <c r="G1291" s="452"/>
      <c r="H1291" s="452"/>
      <c r="I1291" s="452"/>
      <c r="J1291" s="452"/>
      <c r="K1291" s="452"/>
      <c r="L1291" s="452"/>
    </row>
    <row r="1292" spans="7:12" x14ac:dyDescent="0.25">
      <c r="G1292" s="452"/>
      <c r="H1292" s="452"/>
      <c r="I1292" s="452"/>
      <c r="J1292" s="452"/>
      <c r="K1292" s="452"/>
      <c r="L1292" s="452"/>
    </row>
    <row r="1293" spans="7:12" x14ac:dyDescent="0.25">
      <c r="G1293" s="452"/>
      <c r="H1293" s="452"/>
      <c r="I1293" s="452"/>
      <c r="J1293" s="452"/>
      <c r="K1293" s="452"/>
      <c r="L1293" s="452"/>
    </row>
    <row r="1294" spans="7:12" x14ac:dyDescent="0.25">
      <c r="G1294" s="452"/>
      <c r="H1294" s="452"/>
      <c r="I1294" s="452"/>
      <c r="J1294" s="452"/>
      <c r="K1294" s="452"/>
      <c r="L1294" s="452"/>
    </row>
    <row r="1295" spans="7:12" x14ac:dyDescent="0.25">
      <c r="G1295" s="452"/>
      <c r="H1295" s="452"/>
      <c r="I1295" s="452"/>
      <c r="J1295" s="452"/>
      <c r="K1295" s="452"/>
      <c r="L1295" s="452"/>
    </row>
    <row r="1296" spans="7:12" x14ac:dyDescent="0.25">
      <c r="G1296" s="452"/>
      <c r="H1296" s="452"/>
      <c r="I1296" s="452"/>
      <c r="J1296" s="452"/>
      <c r="K1296" s="452"/>
      <c r="L1296" s="452"/>
    </row>
    <row r="1297" spans="7:12" x14ac:dyDescent="0.25">
      <c r="G1297" s="452"/>
      <c r="H1297" s="452"/>
      <c r="I1297" s="452"/>
      <c r="J1297" s="452"/>
      <c r="K1297" s="452"/>
      <c r="L1297" s="452"/>
    </row>
    <row r="1298" spans="7:12" x14ac:dyDescent="0.25">
      <c r="G1298" s="452"/>
      <c r="H1298" s="452"/>
      <c r="I1298" s="452"/>
      <c r="J1298" s="452"/>
      <c r="K1298" s="452"/>
      <c r="L1298" s="452"/>
    </row>
    <row r="1299" spans="7:12" x14ac:dyDescent="0.25">
      <c r="G1299" s="452"/>
      <c r="H1299" s="452"/>
      <c r="I1299" s="452"/>
      <c r="J1299" s="452"/>
      <c r="K1299" s="452"/>
      <c r="L1299" s="452"/>
    </row>
    <row r="1300" spans="7:12" x14ac:dyDescent="0.25">
      <c r="G1300" s="452"/>
      <c r="H1300" s="452"/>
      <c r="I1300" s="452"/>
      <c r="J1300" s="452"/>
      <c r="K1300" s="452"/>
      <c r="L1300" s="452"/>
    </row>
    <row r="1301" spans="7:12" x14ac:dyDescent="0.25">
      <c r="G1301" s="452"/>
      <c r="H1301" s="452"/>
      <c r="I1301" s="452"/>
      <c r="J1301" s="452"/>
      <c r="K1301" s="452"/>
      <c r="L1301" s="452"/>
    </row>
    <row r="1302" spans="7:12" x14ac:dyDescent="0.25">
      <c r="G1302" s="452"/>
      <c r="H1302" s="452"/>
      <c r="I1302" s="452"/>
      <c r="J1302" s="452"/>
      <c r="K1302" s="452"/>
      <c r="L1302" s="452"/>
    </row>
    <row r="1303" spans="7:12" x14ac:dyDescent="0.25">
      <c r="G1303" s="452"/>
      <c r="H1303" s="452"/>
      <c r="I1303" s="452"/>
      <c r="J1303" s="452"/>
      <c r="K1303" s="452"/>
      <c r="L1303" s="452"/>
    </row>
    <row r="1304" spans="7:12" x14ac:dyDescent="0.25">
      <c r="G1304" s="452"/>
      <c r="H1304" s="452"/>
      <c r="I1304" s="452"/>
      <c r="J1304" s="452"/>
      <c r="K1304" s="452"/>
      <c r="L1304" s="452"/>
    </row>
    <row r="1305" spans="7:12" x14ac:dyDescent="0.25">
      <c r="G1305" s="452"/>
      <c r="H1305" s="452"/>
      <c r="I1305" s="452"/>
      <c r="J1305" s="452"/>
      <c r="K1305" s="452"/>
      <c r="L1305" s="452"/>
    </row>
    <row r="1306" spans="7:12" x14ac:dyDescent="0.25">
      <c r="G1306" s="452"/>
      <c r="H1306" s="452"/>
      <c r="I1306" s="452"/>
      <c r="J1306" s="452"/>
      <c r="K1306" s="452"/>
      <c r="L1306" s="452"/>
    </row>
    <row r="1307" spans="7:12" x14ac:dyDescent="0.25">
      <c r="G1307" s="452"/>
      <c r="H1307" s="452"/>
      <c r="I1307" s="452"/>
      <c r="J1307" s="452"/>
      <c r="K1307" s="452"/>
      <c r="L1307" s="452"/>
    </row>
    <row r="1308" spans="7:12" x14ac:dyDescent="0.25">
      <c r="G1308" s="452"/>
      <c r="H1308" s="452"/>
      <c r="I1308" s="452"/>
      <c r="J1308" s="452"/>
      <c r="K1308" s="452"/>
      <c r="L1308" s="452"/>
    </row>
    <row r="1309" spans="7:12" x14ac:dyDescent="0.25">
      <c r="G1309" s="452"/>
      <c r="H1309" s="452"/>
      <c r="I1309" s="452"/>
      <c r="J1309" s="452"/>
      <c r="K1309" s="452"/>
      <c r="L1309" s="452"/>
    </row>
    <row r="1310" spans="7:12" x14ac:dyDescent="0.25">
      <c r="G1310" s="452"/>
      <c r="H1310" s="452"/>
      <c r="I1310" s="452"/>
      <c r="J1310" s="452"/>
      <c r="K1310" s="452"/>
      <c r="L1310" s="452"/>
    </row>
    <row r="1311" spans="7:12" x14ac:dyDescent="0.25">
      <c r="G1311" s="452"/>
      <c r="H1311" s="452"/>
      <c r="I1311" s="452"/>
      <c r="J1311" s="452"/>
      <c r="K1311" s="452"/>
      <c r="L1311" s="452"/>
    </row>
    <row r="1312" spans="7:12" x14ac:dyDescent="0.25">
      <c r="G1312" s="452"/>
      <c r="H1312" s="452"/>
      <c r="I1312" s="452"/>
      <c r="J1312" s="452"/>
      <c r="K1312" s="452"/>
      <c r="L1312" s="452"/>
    </row>
    <row r="1313" spans="7:12" x14ac:dyDescent="0.25">
      <c r="G1313" s="452"/>
      <c r="H1313" s="452"/>
      <c r="I1313" s="452"/>
      <c r="J1313" s="452"/>
      <c r="K1313" s="452"/>
      <c r="L1313" s="452"/>
    </row>
    <row r="1314" spans="7:12" x14ac:dyDescent="0.25">
      <c r="G1314" s="452"/>
      <c r="H1314" s="452"/>
      <c r="I1314" s="452"/>
      <c r="J1314" s="452"/>
      <c r="K1314" s="452"/>
      <c r="L1314" s="452"/>
    </row>
    <row r="1315" spans="7:12" x14ac:dyDescent="0.25">
      <c r="G1315" s="452"/>
      <c r="H1315" s="452"/>
      <c r="I1315" s="452"/>
      <c r="J1315" s="452"/>
      <c r="K1315" s="452"/>
      <c r="L1315" s="452"/>
    </row>
    <row r="1316" spans="7:12" x14ac:dyDescent="0.25">
      <c r="G1316" s="452"/>
      <c r="H1316" s="452"/>
      <c r="I1316" s="452"/>
      <c r="J1316" s="452"/>
      <c r="K1316" s="452"/>
      <c r="L1316" s="452"/>
    </row>
    <row r="1317" spans="7:12" x14ac:dyDescent="0.25">
      <c r="G1317" s="452"/>
      <c r="H1317" s="452"/>
      <c r="I1317" s="452"/>
      <c r="J1317" s="452"/>
      <c r="K1317" s="452"/>
      <c r="L1317" s="452"/>
    </row>
    <row r="1318" spans="7:12" x14ac:dyDescent="0.25">
      <c r="G1318" s="452"/>
      <c r="H1318" s="452"/>
      <c r="I1318" s="452"/>
      <c r="J1318" s="452"/>
      <c r="K1318" s="452"/>
      <c r="L1318" s="452"/>
    </row>
    <row r="1319" spans="7:12" x14ac:dyDescent="0.25">
      <c r="G1319" s="452"/>
      <c r="H1319" s="452"/>
      <c r="I1319" s="452"/>
      <c r="J1319" s="452"/>
      <c r="K1319" s="452"/>
      <c r="L1319" s="452"/>
    </row>
    <row r="1320" spans="7:12" x14ac:dyDescent="0.25">
      <c r="G1320" s="452"/>
      <c r="H1320" s="452"/>
      <c r="I1320" s="452"/>
      <c r="J1320" s="452"/>
      <c r="K1320" s="452"/>
      <c r="L1320" s="452"/>
    </row>
    <row r="1321" spans="7:12" x14ac:dyDescent="0.25">
      <c r="G1321" s="452"/>
      <c r="H1321" s="452"/>
      <c r="I1321" s="452"/>
      <c r="J1321" s="452"/>
      <c r="K1321" s="452"/>
      <c r="L1321" s="452"/>
    </row>
    <row r="1322" spans="7:12" x14ac:dyDescent="0.25">
      <c r="G1322" s="452"/>
      <c r="H1322" s="452"/>
      <c r="I1322" s="452"/>
      <c r="J1322" s="452"/>
      <c r="K1322" s="452"/>
      <c r="L1322" s="452"/>
    </row>
    <row r="1323" spans="7:12" x14ac:dyDescent="0.25">
      <c r="G1323" s="452"/>
      <c r="H1323" s="452"/>
      <c r="I1323" s="452"/>
      <c r="J1323" s="452"/>
      <c r="K1323" s="452"/>
      <c r="L1323" s="452"/>
    </row>
    <row r="1324" spans="7:12" x14ac:dyDescent="0.25">
      <c r="G1324" s="452"/>
      <c r="H1324" s="452"/>
      <c r="I1324" s="452"/>
      <c r="J1324" s="452"/>
      <c r="K1324" s="452"/>
      <c r="L1324" s="452"/>
    </row>
    <row r="1325" spans="7:12" x14ac:dyDescent="0.25">
      <c r="G1325" s="452"/>
      <c r="H1325" s="452"/>
      <c r="I1325" s="452"/>
      <c r="J1325" s="452"/>
      <c r="K1325" s="452"/>
      <c r="L1325" s="452"/>
    </row>
    <row r="1326" spans="7:12" x14ac:dyDescent="0.25">
      <c r="G1326" s="452"/>
      <c r="H1326" s="452"/>
      <c r="I1326" s="452"/>
      <c r="J1326" s="452"/>
      <c r="K1326" s="452"/>
      <c r="L1326" s="452"/>
    </row>
    <row r="1327" spans="7:12" x14ac:dyDescent="0.25">
      <c r="G1327" s="452"/>
      <c r="H1327" s="452"/>
      <c r="I1327" s="452"/>
      <c r="J1327" s="452"/>
      <c r="K1327" s="452"/>
      <c r="L1327" s="452"/>
    </row>
    <row r="1328" spans="7:12" x14ac:dyDescent="0.25">
      <c r="G1328" s="452"/>
      <c r="H1328" s="452"/>
      <c r="I1328" s="452"/>
      <c r="J1328" s="452"/>
      <c r="K1328" s="452"/>
      <c r="L1328" s="452"/>
    </row>
    <row r="1329" spans="7:12" x14ac:dyDescent="0.25">
      <c r="G1329" s="452"/>
      <c r="H1329" s="452"/>
      <c r="I1329" s="452"/>
      <c r="J1329" s="452"/>
      <c r="K1329" s="452"/>
      <c r="L1329" s="452"/>
    </row>
    <row r="1330" spans="7:12" x14ac:dyDescent="0.25">
      <c r="G1330" s="452"/>
      <c r="H1330" s="452"/>
      <c r="I1330" s="452"/>
      <c r="J1330" s="452"/>
      <c r="K1330" s="452"/>
      <c r="L1330" s="452"/>
    </row>
    <row r="1331" spans="7:12" x14ac:dyDescent="0.25">
      <c r="G1331" s="452"/>
      <c r="H1331" s="452"/>
      <c r="I1331" s="452"/>
      <c r="J1331" s="452"/>
      <c r="K1331" s="452"/>
      <c r="L1331" s="452"/>
    </row>
    <row r="1332" spans="7:12" x14ac:dyDescent="0.25">
      <c r="G1332" s="452"/>
      <c r="H1332" s="452"/>
      <c r="I1332" s="452"/>
      <c r="J1332" s="452"/>
      <c r="K1332" s="452"/>
      <c r="L1332" s="452"/>
    </row>
    <row r="1333" spans="7:12" x14ac:dyDescent="0.25">
      <c r="G1333" s="452"/>
      <c r="H1333" s="452"/>
      <c r="I1333" s="452"/>
      <c r="J1333" s="452"/>
      <c r="K1333" s="452"/>
      <c r="L1333" s="452"/>
    </row>
    <row r="1334" spans="7:12" x14ac:dyDescent="0.25">
      <c r="G1334" s="452"/>
      <c r="H1334" s="452"/>
      <c r="I1334" s="452"/>
      <c r="J1334" s="452"/>
      <c r="K1334" s="452"/>
      <c r="L1334" s="452"/>
    </row>
    <row r="1335" spans="7:12" x14ac:dyDescent="0.25">
      <c r="G1335" s="452"/>
      <c r="H1335" s="452"/>
      <c r="I1335" s="452"/>
      <c r="J1335" s="452"/>
      <c r="K1335" s="452"/>
      <c r="L1335" s="452"/>
    </row>
    <row r="1336" spans="7:12" x14ac:dyDescent="0.25">
      <c r="G1336" s="452"/>
      <c r="H1336" s="452"/>
      <c r="I1336" s="452"/>
      <c r="J1336" s="452"/>
      <c r="K1336" s="452"/>
      <c r="L1336" s="452"/>
    </row>
    <row r="1337" spans="7:12" x14ac:dyDescent="0.25">
      <c r="G1337" s="452"/>
      <c r="H1337" s="452"/>
      <c r="I1337" s="452"/>
      <c r="J1337" s="452"/>
      <c r="K1337" s="452"/>
      <c r="L1337" s="452"/>
    </row>
    <row r="1338" spans="7:12" x14ac:dyDescent="0.25">
      <c r="G1338" s="452"/>
      <c r="H1338" s="452"/>
      <c r="I1338" s="452"/>
      <c r="J1338" s="452"/>
      <c r="K1338" s="452"/>
      <c r="L1338" s="452"/>
    </row>
    <row r="1339" spans="7:12" x14ac:dyDescent="0.25">
      <c r="G1339" s="452"/>
      <c r="H1339" s="452"/>
      <c r="I1339" s="452"/>
      <c r="J1339" s="452"/>
      <c r="K1339" s="452"/>
      <c r="L1339" s="452"/>
    </row>
    <row r="1340" spans="7:12" x14ac:dyDescent="0.25">
      <c r="G1340" s="452"/>
      <c r="H1340" s="452"/>
      <c r="I1340" s="452"/>
      <c r="J1340" s="452"/>
      <c r="K1340" s="452"/>
      <c r="L1340" s="452"/>
    </row>
    <row r="1341" spans="7:12" x14ac:dyDescent="0.25">
      <c r="G1341" s="452"/>
      <c r="H1341" s="452"/>
      <c r="I1341" s="452"/>
      <c r="J1341" s="452"/>
      <c r="K1341" s="452"/>
      <c r="L1341" s="452"/>
    </row>
    <row r="1342" spans="7:12" x14ac:dyDescent="0.25">
      <c r="G1342" s="452"/>
      <c r="H1342" s="452"/>
      <c r="I1342" s="452"/>
      <c r="J1342" s="452"/>
      <c r="K1342" s="452"/>
      <c r="L1342" s="452"/>
    </row>
    <row r="1343" spans="7:12" x14ac:dyDescent="0.25">
      <c r="G1343" s="452"/>
      <c r="H1343" s="452"/>
      <c r="I1343" s="452"/>
      <c r="J1343" s="452"/>
      <c r="K1343" s="452"/>
      <c r="L1343" s="452"/>
    </row>
    <row r="1344" spans="7:12" x14ac:dyDescent="0.25">
      <c r="G1344" s="452"/>
      <c r="H1344" s="452"/>
      <c r="I1344" s="452"/>
      <c r="J1344" s="452"/>
      <c r="K1344" s="452"/>
      <c r="L1344" s="452"/>
    </row>
    <row r="1345" spans="7:12" x14ac:dyDescent="0.25">
      <c r="G1345" s="452"/>
      <c r="H1345" s="452"/>
      <c r="I1345" s="452"/>
      <c r="J1345" s="452"/>
      <c r="K1345" s="452"/>
      <c r="L1345" s="452"/>
    </row>
    <row r="1346" spans="7:12" x14ac:dyDescent="0.25">
      <c r="G1346" s="452"/>
      <c r="H1346" s="452"/>
      <c r="I1346" s="452"/>
      <c r="J1346" s="452"/>
      <c r="K1346" s="452"/>
      <c r="L1346" s="452"/>
    </row>
    <row r="1347" spans="7:12" x14ac:dyDescent="0.25">
      <c r="G1347" s="452"/>
      <c r="H1347" s="452"/>
      <c r="I1347" s="452"/>
      <c r="J1347" s="452"/>
      <c r="K1347" s="452"/>
      <c r="L1347" s="452"/>
    </row>
    <row r="1348" spans="7:12" x14ac:dyDescent="0.25">
      <c r="G1348" s="452"/>
      <c r="H1348" s="452"/>
      <c r="I1348" s="452"/>
      <c r="J1348" s="452"/>
      <c r="K1348" s="452"/>
      <c r="L1348" s="452"/>
    </row>
    <row r="1349" spans="7:12" x14ac:dyDescent="0.25">
      <c r="G1349" s="452"/>
      <c r="H1349" s="452"/>
      <c r="I1349" s="452"/>
      <c r="J1349" s="452"/>
      <c r="K1349" s="452"/>
      <c r="L1349" s="452"/>
    </row>
    <row r="1350" spans="7:12" x14ac:dyDescent="0.25">
      <c r="G1350" s="452"/>
      <c r="H1350" s="452"/>
      <c r="I1350" s="452"/>
      <c r="J1350" s="452"/>
      <c r="K1350" s="452"/>
      <c r="L1350" s="452"/>
    </row>
    <row r="1351" spans="7:12" x14ac:dyDescent="0.25">
      <c r="G1351" s="452"/>
      <c r="H1351" s="452"/>
      <c r="I1351" s="452"/>
      <c r="J1351" s="452"/>
      <c r="K1351" s="452"/>
      <c r="L1351" s="452"/>
    </row>
    <row r="1352" spans="7:12" x14ac:dyDescent="0.25">
      <c r="G1352" s="452"/>
      <c r="H1352" s="452"/>
      <c r="I1352" s="452"/>
      <c r="J1352" s="452"/>
      <c r="K1352" s="452"/>
      <c r="L1352" s="452"/>
    </row>
    <row r="1353" spans="7:12" x14ac:dyDescent="0.25">
      <c r="G1353" s="452"/>
      <c r="H1353" s="452"/>
      <c r="I1353" s="452"/>
      <c r="J1353" s="452"/>
      <c r="K1353" s="452"/>
      <c r="L1353" s="452"/>
    </row>
    <row r="1354" spans="7:12" x14ac:dyDescent="0.25">
      <c r="G1354" s="452"/>
      <c r="H1354" s="452"/>
      <c r="I1354" s="452"/>
      <c r="J1354" s="452"/>
      <c r="K1354" s="452"/>
      <c r="L1354" s="452"/>
    </row>
    <row r="1355" spans="7:12" x14ac:dyDescent="0.25">
      <c r="G1355" s="452"/>
      <c r="H1355" s="452"/>
      <c r="I1355" s="452"/>
      <c r="J1355" s="452"/>
      <c r="K1355" s="452"/>
      <c r="L1355" s="452"/>
    </row>
    <row r="1356" spans="7:12" x14ac:dyDescent="0.25">
      <c r="G1356" s="452"/>
      <c r="H1356" s="452"/>
      <c r="I1356" s="452"/>
      <c r="J1356" s="452"/>
      <c r="K1356" s="452"/>
      <c r="L1356" s="452"/>
    </row>
    <row r="1357" spans="7:12" x14ac:dyDescent="0.25">
      <c r="G1357" s="452"/>
      <c r="H1357" s="452"/>
      <c r="I1357" s="452"/>
      <c r="J1357" s="452"/>
      <c r="K1357" s="452"/>
      <c r="L1357" s="452"/>
    </row>
    <row r="1358" spans="7:12" x14ac:dyDescent="0.25">
      <c r="G1358" s="452"/>
      <c r="H1358" s="452"/>
      <c r="I1358" s="452"/>
      <c r="J1358" s="452"/>
      <c r="K1358" s="452"/>
      <c r="L1358" s="452"/>
    </row>
    <row r="1359" spans="7:12" x14ac:dyDescent="0.25">
      <c r="G1359" s="452"/>
      <c r="H1359" s="452"/>
      <c r="I1359" s="452"/>
      <c r="J1359" s="452"/>
      <c r="K1359" s="452"/>
      <c r="L1359" s="452"/>
    </row>
    <row r="1360" spans="7:12" x14ac:dyDescent="0.25">
      <c r="G1360" s="452"/>
      <c r="H1360" s="452"/>
      <c r="I1360" s="452"/>
      <c r="J1360" s="452"/>
      <c r="K1360" s="452"/>
      <c r="L1360" s="452"/>
    </row>
    <row r="1361" spans="7:12" x14ac:dyDescent="0.25">
      <c r="G1361" s="452"/>
      <c r="H1361" s="452"/>
      <c r="I1361" s="452"/>
      <c r="J1361" s="452"/>
      <c r="K1361" s="452"/>
      <c r="L1361" s="452"/>
    </row>
    <row r="1362" spans="7:12" x14ac:dyDescent="0.25">
      <c r="G1362" s="452"/>
      <c r="H1362" s="452"/>
      <c r="I1362" s="452"/>
      <c r="J1362" s="452"/>
      <c r="K1362" s="452"/>
      <c r="L1362" s="452"/>
    </row>
    <row r="1363" spans="7:12" x14ac:dyDescent="0.25">
      <c r="G1363" s="452"/>
      <c r="H1363" s="452"/>
      <c r="I1363" s="452"/>
      <c r="J1363" s="452"/>
      <c r="K1363" s="452"/>
      <c r="L1363" s="452"/>
    </row>
    <row r="1364" spans="7:12" x14ac:dyDescent="0.25">
      <c r="G1364" s="452"/>
      <c r="H1364" s="452"/>
      <c r="I1364" s="452"/>
      <c r="J1364" s="452"/>
      <c r="K1364" s="452"/>
      <c r="L1364" s="452"/>
    </row>
    <row r="1365" spans="7:12" x14ac:dyDescent="0.25">
      <c r="G1365" s="452"/>
      <c r="H1365" s="452"/>
      <c r="I1365" s="452"/>
      <c r="J1365" s="452"/>
      <c r="K1365" s="452"/>
      <c r="L1365" s="452"/>
    </row>
    <row r="1366" spans="7:12" x14ac:dyDescent="0.25">
      <c r="G1366" s="452"/>
      <c r="H1366" s="452"/>
      <c r="I1366" s="452"/>
      <c r="J1366" s="452"/>
      <c r="K1366" s="452"/>
      <c r="L1366" s="452"/>
    </row>
    <row r="1367" spans="7:12" x14ac:dyDescent="0.25">
      <c r="G1367" s="452"/>
      <c r="H1367" s="452"/>
      <c r="I1367" s="452"/>
      <c r="J1367" s="452"/>
      <c r="K1367" s="452"/>
      <c r="L1367" s="452"/>
    </row>
    <row r="1368" spans="7:12" x14ac:dyDescent="0.25">
      <c r="G1368" s="452"/>
      <c r="H1368" s="452"/>
      <c r="I1368" s="452"/>
      <c r="J1368" s="452"/>
      <c r="K1368" s="452"/>
      <c r="L1368" s="452"/>
    </row>
    <row r="1369" spans="7:12" x14ac:dyDescent="0.25">
      <c r="G1369" s="452"/>
      <c r="H1369" s="452"/>
      <c r="I1369" s="452"/>
      <c r="J1369" s="452"/>
      <c r="K1369" s="452"/>
      <c r="L1369" s="452"/>
    </row>
    <row r="1370" spans="7:12" x14ac:dyDescent="0.25">
      <c r="G1370" s="452"/>
      <c r="H1370" s="452"/>
      <c r="I1370" s="452"/>
      <c r="J1370" s="452"/>
      <c r="K1370" s="452"/>
      <c r="L1370" s="452"/>
    </row>
    <row r="1371" spans="7:12" x14ac:dyDescent="0.25">
      <c r="G1371" s="452"/>
      <c r="H1371" s="452"/>
      <c r="I1371" s="452"/>
      <c r="J1371" s="452"/>
      <c r="K1371" s="452"/>
      <c r="L1371" s="452"/>
    </row>
    <row r="1372" spans="7:12" x14ac:dyDescent="0.25">
      <c r="G1372" s="452"/>
      <c r="H1372" s="452"/>
      <c r="I1372" s="452"/>
      <c r="J1372" s="452"/>
      <c r="K1372" s="452"/>
      <c r="L1372" s="452"/>
    </row>
    <row r="1373" spans="7:12" x14ac:dyDescent="0.25">
      <c r="G1373" s="452"/>
      <c r="H1373" s="452"/>
      <c r="I1373" s="452"/>
      <c r="J1373" s="452"/>
      <c r="K1373" s="452"/>
      <c r="L1373" s="452"/>
    </row>
    <row r="1374" spans="7:12" x14ac:dyDescent="0.25">
      <c r="G1374" s="452"/>
      <c r="H1374" s="452"/>
      <c r="I1374" s="452"/>
      <c r="J1374" s="452"/>
      <c r="K1374" s="452"/>
      <c r="L1374" s="452"/>
    </row>
    <row r="1375" spans="7:12" x14ac:dyDescent="0.25">
      <c r="G1375" s="452"/>
      <c r="H1375" s="452"/>
      <c r="I1375" s="452"/>
      <c r="J1375" s="452"/>
      <c r="K1375" s="452"/>
      <c r="L1375" s="452"/>
    </row>
    <row r="1376" spans="7:12" x14ac:dyDescent="0.25">
      <c r="G1376" s="452"/>
      <c r="H1376" s="452"/>
      <c r="I1376" s="452"/>
      <c r="J1376" s="452"/>
      <c r="K1376" s="452"/>
      <c r="L1376" s="452"/>
    </row>
    <row r="1377" spans="7:12" x14ac:dyDescent="0.25">
      <c r="G1377" s="452"/>
      <c r="H1377" s="452"/>
      <c r="I1377" s="452"/>
      <c r="J1377" s="452"/>
      <c r="K1377" s="452"/>
      <c r="L1377" s="452"/>
    </row>
    <row r="1378" spans="7:12" x14ac:dyDescent="0.25">
      <c r="G1378" s="452"/>
      <c r="H1378" s="452"/>
      <c r="I1378" s="452"/>
      <c r="J1378" s="452"/>
      <c r="K1378" s="452"/>
      <c r="L1378" s="452"/>
    </row>
    <row r="1379" spans="7:12" x14ac:dyDescent="0.25">
      <c r="G1379" s="452"/>
      <c r="H1379" s="452"/>
      <c r="I1379" s="452"/>
      <c r="J1379" s="452"/>
      <c r="K1379" s="452"/>
      <c r="L1379" s="452"/>
    </row>
    <row r="1380" spans="7:12" x14ac:dyDescent="0.25">
      <c r="G1380" s="452"/>
      <c r="H1380" s="452"/>
      <c r="I1380" s="452"/>
      <c r="J1380" s="452"/>
      <c r="K1380" s="452"/>
      <c r="L1380" s="452"/>
    </row>
    <row r="1381" spans="7:12" x14ac:dyDescent="0.25">
      <c r="G1381" s="452"/>
      <c r="H1381" s="452"/>
      <c r="I1381" s="452"/>
      <c r="J1381" s="452"/>
      <c r="K1381" s="452"/>
      <c r="L1381" s="452"/>
    </row>
    <row r="1382" spans="7:12" x14ac:dyDescent="0.25">
      <c r="G1382" s="452"/>
      <c r="H1382" s="452"/>
      <c r="I1382" s="452"/>
      <c r="J1382" s="452"/>
      <c r="K1382" s="452"/>
      <c r="L1382" s="452"/>
    </row>
    <row r="1383" spans="7:12" x14ac:dyDescent="0.25">
      <c r="G1383" s="452"/>
      <c r="H1383" s="452"/>
      <c r="I1383" s="452"/>
      <c r="J1383" s="452"/>
      <c r="K1383" s="452"/>
      <c r="L1383" s="452"/>
    </row>
    <row r="1384" spans="7:12" x14ac:dyDescent="0.25">
      <c r="G1384" s="452"/>
      <c r="H1384" s="452"/>
      <c r="I1384" s="452"/>
      <c r="J1384" s="452"/>
      <c r="K1384" s="452"/>
      <c r="L1384" s="452"/>
    </row>
    <row r="1385" spans="7:12" x14ac:dyDescent="0.25">
      <c r="G1385" s="452"/>
      <c r="H1385" s="452"/>
      <c r="I1385" s="452"/>
      <c r="J1385" s="452"/>
      <c r="K1385" s="452"/>
      <c r="L1385" s="452"/>
    </row>
    <row r="1386" spans="7:12" x14ac:dyDescent="0.25">
      <c r="G1386" s="452"/>
      <c r="H1386" s="452"/>
      <c r="I1386" s="452"/>
      <c r="J1386" s="452"/>
      <c r="K1386" s="452"/>
      <c r="L1386" s="452"/>
    </row>
    <row r="1387" spans="7:12" x14ac:dyDescent="0.25">
      <c r="G1387" s="452"/>
      <c r="H1387" s="452"/>
      <c r="I1387" s="452"/>
      <c r="J1387" s="452"/>
      <c r="K1387" s="452"/>
      <c r="L1387" s="452"/>
    </row>
    <row r="1388" spans="7:12" x14ac:dyDescent="0.25">
      <c r="G1388" s="452"/>
      <c r="H1388" s="452"/>
      <c r="I1388" s="452"/>
      <c r="J1388" s="452"/>
      <c r="K1388" s="452"/>
      <c r="L1388" s="452"/>
    </row>
    <row r="1389" spans="7:12" x14ac:dyDescent="0.25">
      <c r="G1389" s="452"/>
      <c r="H1389" s="452"/>
      <c r="I1389" s="452"/>
      <c r="J1389" s="452"/>
      <c r="K1389" s="452"/>
      <c r="L1389" s="452"/>
    </row>
    <row r="1390" spans="7:12" x14ac:dyDescent="0.25">
      <c r="G1390" s="452"/>
      <c r="H1390" s="452"/>
      <c r="I1390" s="452"/>
      <c r="J1390" s="452"/>
      <c r="K1390" s="452"/>
      <c r="L1390" s="452"/>
    </row>
    <row r="1391" spans="7:12" x14ac:dyDescent="0.25">
      <c r="G1391" s="452"/>
      <c r="H1391" s="452"/>
      <c r="I1391" s="452"/>
      <c r="J1391" s="452"/>
      <c r="K1391" s="452"/>
      <c r="L1391" s="452"/>
    </row>
    <row r="1392" spans="7:12" x14ac:dyDescent="0.25">
      <c r="G1392" s="452"/>
      <c r="H1392" s="452"/>
      <c r="I1392" s="452"/>
      <c r="J1392" s="452"/>
      <c r="K1392" s="452"/>
      <c r="L1392" s="452"/>
    </row>
    <row r="1393" spans="7:12" x14ac:dyDescent="0.25">
      <c r="G1393" s="452"/>
      <c r="H1393" s="452"/>
      <c r="I1393" s="452"/>
      <c r="J1393" s="452"/>
      <c r="K1393" s="452"/>
      <c r="L1393" s="452"/>
    </row>
    <row r="1394" spans="7:12" x14ac:dyDescent="0.25">
      <c r="G1394" s="452"/>
      <c r="H1394" s="452"/>
      <c r="I1394" s="452"/>
      <c r="J1394" s="452"/>
      <c r="K1394" s="452"/>
      <c r="L1394" s="452"/>
    </row>
    <row r="1395" spans="7:12" x14ac:dyDescent="0.25">
      <c r="G1395" s="452"/>
      <c r="H1395" s="452"/>
      <c r="I1395" s="452"/>
      <c r="J1395" s="452"/>
      <c r="K1395" s="452"/>
      <c r="L1395" s="452"/>
    </row>
    <row r="1396" spans="7:12" x14ac:dyDescent="0.25">
      <c r="G1396" s="452"/>
      <c r="H1396" s="452"/>
      <c r="I1396" s="452"/>
      <c r="J1396" s="452"/>
      <c r="K1396" s="452"/>
      <c r="L1396" s="452"/>
    </row>
    <row r="1397" spans="7:12" x14ac:dyDescent="0.25">
      <c r="G1397" s="452"/>
      <c r="H1397" s="452"/>
      <c r="I1397" s="452"/>
      <c r="J1397" s="452"/>
      <c r="K1397" s="452"/>
      <c r="L1397" s="452"/>
    </row>
    <row r="1398" spans="7:12" x14ac:dyDescent="0.25">
      <c r="G1398" s="452"/>
      <c r="H1398" s="452"/>
      <c r="I1398" s="452"/>
      <c r="J1398" s="452"/>
      <c r="K1398" s="452"/>
      <c r="L1398" s="452"/>
    </row>
    <row r="1399" spans="7:12" x14ac:dyDescent="0.25">
      <c r="G1399" s="452"/>
      <c r="H1399" s="452"/>
      <c r="I1399" s="452"/>
      <c r="J1399" s="452"/>
      <c r="K1399" s="452"/>
      <c r="L1399" s="452"/>
    </row>
    <row r="1400" spans="7:12" x14ac:dyDescent="0.25">
      <c r="G1400" s="452"/>
      <c r="H1400" s="452"/>
      <c r="I1400" s="452"/>
      <c r="J1400" s="452"/>
      <c r="K1400" s="452"/>
      <c r="L1400" s="452"/>
    </row>
    <row r="1401" spans="7:12" x14ac:dyDescent="0.25">
      <c r="G1401" s="452"/>
      <c r="H1401" s="452"/>
      <c r="I1401" s="452"/>
      <c r="J1401" s="452"/>
      <c r="K1401" s="452"/>
      <c r="L1401" s="452"/>
    </row>
    <row r="1402" spans="7:12" x14ac:dyDescent="0.25">
      <c r="G1402" s="452"/>
      <c r="H1402" s="452"/>
      <c r="I1402" s="452"/>
      <c r="J1402" s="452"/>
      <c r="K1402" s="452"/>
      <c r="L1402" s="452"/>
    </row>
    <row r="1403" spans="7:12" x14ac:dyDescent="0.25">
      <c r="G1403" s="452"/>
      <c r="H1403" s="452"/>
      <c r="I1403" s="452"/>
      <c r="J1403" s="452"/>
      <c r="K1403" s="452"/>
      <c r="L1403" s="452"/>
    </row>
    <row r="1404" spans="7:12" x14ac:dyDescent="0.25">
      <c r="G1404" s="452"/>
      <c r="H1404" s="452"/>
      <c r="I1404" s="452"/>
      <c r="J1404" s="452"/>
      <c r="K1404" s="452"/>
      <c r="L1404" s="452"/>
    </row>
    <row r="1405" spans="7:12" x14ac:dyDescent="0.25">
      <c r="G1405" s="452"/>
      <c r="H1405" s="452"/>
      <c r="I1405" s="452"/>
      <c r="J1405" s="452"/>
      <c r="K1405" s="452"/>
      <c r="L1405" s="452"/>
    </row>
    <row r="1406" spans="7:12" x14ac:dyDescent="0.25">
      <c r="G1406" s="452"/>
      <c r="H1406" s="452"/>
      <c r="I1406" s="452"/>
      <c r="J1406" s="452"/>
      <c r="K1406" s="452"/>
      <c r="L1406" s="452"/>
    </row>
    <row r="1407" spans="7:12" x14ac:dyDescent="0.25">
      <c r="G1407" s="452"/>
      <c r="H1407" s="452"/>
      <c r="I1407" s="452"/>
      <c r="J1407" s="452"/>
      <c r="K1407" s="452"/>
      <c r="L1407" s="452"/>
    </row>
    <row r="1408" spans="7:12" x14ac:dyDescent="0.25">
      <c r="G1408" s="452"/>
      <c r="H1408" s="452"/>
      <c r="I1408" s="452"/>
      <c r="J1408" s="452"/>
      <c r="K1408" s="452"/>
      <c r="L1408" s="452"/>
    </row>
    <row r="1409" spans="7:12" x14ac:dyDescent="0.25">
      <c r="G1409" s="452"/>
      <c r="H1409" s="452"/>
      <c r="I1409" s="452"/>
      <c r="J1409" s="452"/>
      <c r="K1409" s="452"/>
      <c r="L1409" s="452"/>
    </row>
    <row r="1410" spans="7:12" x14ac:dyDescent="0.25">
      <c r="G1410" s="452"/>
      <c r="H1410" s="452"/>
      <c r="I1410" s="452"/>
      <c r="J1410" s="452"/>
      <c r="K1410" s="452"/>
      <c r="L1410" s="452"/>
    </row>
    <row r="1411" spans="7:12" x14ac:dyDescent="0.25">
      <c r="G1411" s="452"/>
      <c r="H1411" s="452"/>
      <c r="I1411" s="452"/>
      <c r="J1411" s="452"/>
      <c r="K1411" s="452"/>
      <c r="L1411" s="452"/>
    </row>
    <row r="1412" spans="7:12" x14ac:dyDescent="0.25">
      <c r="G1412" s="452"/>
      <c r="H1412" s="452"/>
      <c r="I1412" s="452"/>
      <c r="J1412" s="452"/>
      <c r="K1412" s="452"/>
      <c r="L1412" s="452"/>
    </row>
    <row r="1413" spans="7:12" x14ac:dyDescent="0.25">
      <c r="G1413" s="452"/>
      <c r="H1413" s="452"/>
      <c r="I1413" s="452"/>
      <c r="J1413" s="452"/>
      <c r="K1413" s="452"/>
      <c r="L1413" s="452"/>
    </row>
    <row r="1414" spans="7:12" x14ac:dyDescent="0.25">
      <c r="G1414" s="452"/>
      <c r="H1414" s="452"/>
      <c r="I1414" s="452"/>
      <c r="J1414" s="452"/>
      <c r="K1414" s="452"/>
      <c r="L1414" s="452"/>
    </row>
    <row r="1415" spans="7:12" x14ac:dyDescent="0.25">
      <c r="G1415" s="452"/>
      <c r="H1415" s="452"/>
      <c r="I1415" s="452"/>
      <c r="J1415" s="452"/>
      <c r="K1415" s="452"/>
      <c r="L1415" s="452"/>
    </row>
    <row r="1416" spans="7:12" x14ac:dyDescent="0.25">
      <c r="G1416" s="452"/>
      <c r="H1416" s="452"/>
      <c r="I1416" s="452"/>
      <c r="J1416" s="452"/>
      <c r="K1416" s="452"/>
      <c r="L1416" s="452"/>
    </row>
    <row r="1417" spans="7:12" x14ac:dyDescent="0.25">
      <c r="G1417" s="452"/>
      <c r="H1417" s="452"/>
      <c r="I1417" s="452"/>
      <c r="J1417" s="452"/>
      <c r="K1417" s="452"/>
      <c r="L1417" s="452"/>
    </row>
    <row r="1418" spans="7:12" x14ac:dyDescent="0.25">
      <c r="G1418" s="452"/>
      <c r="H1418" s="452"/>
      <c r="I1418" s="452"/>
      <c r="J1418" s="452"/>
      <c r="K1418" s="452"/>
      <c r="L1418" s="452"/>
    </row>
    <row r="1419" spans="7:12" x14ac:dyDescent="0.25">
      <c r="G1419" s="452"/>
      <c r="H1419" s="452"/>
      <c r="I1419" s="452"/>
      <c r="J1419" s="452"/>
      <c r="K1419" s="452"/>
      <c r="L1419" s="452"/>
    </row>
    <row r="1420" spans="7:12" x14ac:dyDescent="0.25">
      <c r="G1420" s="452"/>
      <c r="H1420" s="452"/>
      <c r="I1420" s="452"/>
      <c r="J1420" s="452"/>
      <c r="K1420" s="452"/>
      <c r="L1420" s="452"/>
    </row>
    <row r="1421" spans="7:12" x14ac:dyDescent="0.25">
      <c r="G1421" s="452"/>
      <c r="H1421" s="452"/>
      <c r="I1421" s="452"/>
      <c r="J1421" s="452"/>
      <c r="K1421" s="452"/>
      <c r="L1421" s="452"/>
    </row>
    <row r="1422" spans="7:12" x14ac:dyDescent="0.25">
      <c r="G1422" s="452"/>
      <c r="H1422" s="452"/>
      <c r="I1422" s="452"/>
      <c r="J1422" s="452"/>
      <c r="K1422" s="452"/>
      <c r="L1422" s="452"/>
    </row>
    <row r="1423" spans="7:12" x14ac:dyDescent="0.25">
      <c r="G1423" s="452"/>
      <c r="H1423" s="452"/>
      <c r="I1423" s="452"/>
      <c r="J1423" s="452"/>
      <c r="K1423" s="452"/>
      <c r="L1423" s="452"/>
    </row>
    <row r="1424" spans="7:12" x14ac:dyDescent="0.25">
      <c r="G1424" s="452"/>
      <c r="H1424" s="452"/>
      <c r="I1424" s="452"/>
      <c r="J1424" s="452"/>
      <c r="K1424" s="452"/>
      <c r="L1424" s="452"/>
    </row>
    <row r="1425" spans="7:12" x14ac:dyDescent="0.25">
      <c r="G1425" s="452"/>
      <c r="H1425" s="452"/>
      <c r="I1425" s="452"/>
      <c r="J1425" s="452"/>
      <c r="K1425" s="452"/>
      <c r="L1425" s="452"/>
    </row>
    <row r="1426" spans="7:12" x14ac:dyDescent="0.25">
      <c r="G1426" s="452"/>
      <c r="H1426" s="452"/>
      <c r="I1426" s="452"/>
      <c r="J1426" s="452"/>
      <c r="K1426" s="452"/>
      <c r="L1426" s="452"/>
    </row>
    <row r="1427" spans="7:12" x14ac:dyDescent="0.25">
      <c r="G1427" s="452"/>
      <c r="H1427" s="452"/>
      <c r="I1427" s="452"/>
      <c r="J1427" s="452"/>
      <c r="K1427" s="452"/>
      <c r="L1427" s="452"/>
    </row>
    <row r="1428" spans="7:12" x14ac:dyDescent="0.25">
      <c r="G1428" s="452"/>
      <c r="H1428" s="452"/>
      <c r="I1428" s="452"/>
      <c r="J1428" s="452"/>
      <c r="K1428" s="452"/>
      <c r="L1428" s="452"/>
    </row>
    <row r="1429" spans="7:12" x14ac:dyDescent="0.25">
      <c r="G1429" s="452"/>
      <c r="H1429" s="452"/>
      <c r="I1429" s="452"/>
      <c r="J1429" s="452"/>
      <c r="K1429" s="452"/>
      <c r="L1429" s="452"/>
    </row>
    <row r="1430" spans="7:12" x14ac:dyDescent="0.25">
      <c r="G1430" s="452"/>
      <c r="H1430" s="452"/>
      <c r="I1430" s="452"/>
      <c r="J1430" s="452"/>
      <c r="K1430" s="452"/>
      <c r="L1430" s="452"/>
    </row>
    <row r="1431" spans="7:12" x14ac:dyDescent="0.25">
      <c r="G1431" s="452"/>
      <c r="H1431" s="452"/>
      <c r="I1431" s="452"/>
      <c r="J1431" s="452"/>
      <c r="K1431" s="452"/>
      <c r="L1431" s="452"/>
    </row>
    <row r="1432" spans="7:12" x14ac:dyDescent="0.25">
      <c r="G1432" s="452"/>
      <c r="H1432" s="452"/>
      <c r="I1432" s="452"/>
      <c r="J1432" s="452"/>
      <c r="K1432" s="452"/>
      <c r="L1432" s="452"/>
    </row>
    <row r="1433" spans="7:12" x14ac:dyDescent="0.25">
      <c r="G1433" s="452"/>
      <c r="H1433" s="452"/>
      <c r="I1433" s="452"/>
      <c r="J1433" s="452"/>
      <c r="K1433" s="452"/>
      <c r="L1433" s="452"/>
    </row>
    <row r="1434" spans="7:12" x14ac:dyDescent="0.25">
      <c r="G1434" s="452"/>
      <c r="H1434" s="452"/>
      <c r="I1434" s="452"/>
      <c r="J1434" s="452"/>
      <c r="K1434" s="452"/>
      <c r="L1434" s="452"/>
    </row>
    <row r="1435" spans="7:12" x14ac:dyDescent="0.25">
      <c r="G1435" s="452"/>
      <c r="H1435" s="452"/>
      <c r="I1435" s="452"/>
      <c r="J1435" s="452"/>
      <c r="K1435" s="452"/>
      <c r="L1435" s="452"/>
    </row>
    <row r="1436" spans="7:12" x14ac:dyDescent="0.25">
      <c r="G1436" s="452"/>
      <c r="H1436" s="452"/>
      <c r="I1436" s="452"/>
      <c r="J1436" s="452"/>
      <c r="K1436" s="452"/>
      <c r="L1436" s="452"/>
    </row>
    <row r="1437" spans="7:12" x14ac:dyDescent="0.25">
      <c r="G1437" s="452"/>
      <c r="H1437" s="452"/>
      <c r="I1437" s="452"/>
      <c r="J1437" s="452"/>
      <c r="K1437" s="452"/>
      <c r="L1437" s="452"/>
    </row>
    <row r="1438" spans="7:12" x14ac:dyDescent="0.25">
      <c r="G1438" s="452"/>
      <c r="H1438" s="452"/>
      <c r="I1438" s="452"/>
      <c r="J1438" s="452"/>
      <c r="K1438" s="452"/>
      <c r="L1438" s="452"/>
    </row>
    <row r="1439" spans="7:12" x14ac:dyDescent="0.25">
      <c r="G1439" s="452"/>
      <c r="H1439" s="452"/>
      <c r="I1439" s="452"/>
      <c r="J1439" s="452"/>
      <c r="K1439" s="452"/>
      <c r="L1439" s="452"/>
    </row>
    <row r="1440" spans="7:12" x14ac:dyDescent="0.25">
      <c r="G1440" s="452"/>
      <c r="H1440" s="452"/>
      <c r="I1440" s="452"/>
      <c r="J1440" s="452"/>
      <c r="K1440" s="452"/>
      <c r="L1440" s="452"/>
    </row>
    <row r="1441" spans="7:12" x14ac:dyDescent="0.25">
      <c r="G1441" s="452"/>
      <c r="H1441" s="452"/>
      <c r="I1441" s="452"/>
      <c r="J1441" s="452"/>
      <c r="K1441" s="452"/>
      <c r="L1441" s="452"/>
    </row>
    <row r="1442" spans="7:12" x14ac:dyDescent="0.25">
      <c r="G1442" s="452"/>
      <c r="H1442" s="452"/>
      <c r="I1442" s="452"/>
      <c r="J1442" s="452"/>
      <c r="K1442" s="452"/>
      <c r="L1442" s="452"/>
    </row>
    <row r="1443" spans="7:12" x14ac:dyDescent="0.25">
      <c r="G1443" s="452"/>
      <c r="H1443" s="452"/>
      <c r="I1443" s="452"/>
      <c r="J1443" s="452"/>
      <c r="K1443" s="452"/>
      <c r="L1443" s="452"/>
    </row>
    <row r="1444" spans="7:12" x14ac:dyDescent="0.25">
      <c r="G1444" s="452"/>
      <c r="H1444" s="452"/>
      <c r="I1444" s="452"/>
      <c r="J1444" s="452"/>
      <c r="K1444" s="452"/>
      <c r="L1444" s="452"/>
    </row>
    <row r="1445" spans="7:12" x14ac:dyDescent="0.25">
      <c r="G1445" s="452"/>
      <c r="H1445" s="452"/>
      <c r="I1445" s="452"/>
      <c r="J1445" s="452"/>
      <c r="K1445" s="452"/>
      <c r="L1445" s="452"/>
    </row>
    <row r="1446" spans="7:12" x14ac:dyDescent="0.25">
      <c r="G1446" s="452"/>
      <c r="H1446" s="452"/>
      <c r="I1446" s="452"/>
      <c r="J1446" s="452"/>
      <c r="K1446" s="452"/>
      <c r="L1446" s="452"/>
    </row>
    <row r="1447" spans="7:12" x14ac:dyDescent="0.25">
      <c r="G1447" s="452"/>
      <c r="H1447" s="452"/>
      <c r="I1447" s="452"/>
      <c r="J1447" s="452"/>
      <c r="K1447" s="452"/>
      <c r="L1447" s="452"/>
    </row>
    <row r="1448" spans="7:12" x14ac:dyDescent="0.25">
      <c r="G1448" s="452"/>
      <c r="H1448" s="452"/>
      <c r="I1448" s="452"/>
      <c r="J1448" s="452"/>
      <c r="K1448" s="452"/>
      <c r="L1448" s="452"/>
    </row>
    <row r="1449" spans="7:12" x14ac:dyDescent="0.25">
      <c r="G1449" s="452"/>
      <c r="H1449" s="452"/>
      <c r="I1449" s="452"/>
      <c r="J1449" s="452"/>
      <c r="K1449" s="452"/>
      <c r="L1449" s="452"/>
    </row>
    <row r="1450" spans="7:12" x14ac:dyDescent="0.25">
      <c r="G1450" s="452"/>
      <c r="H1450" s="452"/>
      <c r="I1450" s="452"/>
      <c r="J1450" s="452"/>
      <c r="K1450" s="452"/>
      <c r="L1450" s="452"/>
    </row>
    <row r="1451" spans="7:12" x14ac:dyDescent="0.25">
      <c r="G1451" s="452"/>
      <c r="H1451" s="452"/>
      <c r="I1451" s="452"/>
      <c r="J1451" s="452"/>
      <c r="K1451" s="452"/>
      <c r="L1451" s="452"/>
    </row>
    <row r="1452" spans="7:12" x14ac:dyDescent="0.25">
      <c r="G1452" s="452"/>
      <c r="H1452" s="452"/>
      <c r="I1452" s="452"/>
      <c r="J1452" s="452"/>
      <c r="K1452" s="452"/>
      <c r="L1452" s="452"/>
    </row>
    <row r="1453" spans="7:12" x14ac:dyDescent="0.25">
      <c r="G1453" s="452"/>
      <c r="H1453" s="452"/>
      <c r="I1453" s="452"/>
      <c r="J1453" s="452"/>
      <c r="K1453" s="452"/>
      <c r="L1453" s="452"/>
    </row>
    <row r="1454" spans="7:12" x14ac:dyDescent="0.25">
      <c r="G1454" s="452"/>
      <c r="H1454" s="452"/>
      <c r="I1454" s="452"/>
      <c r="J1454" s="452"/>
      <c r="K1454" s="452"/>
      <c r="L1454" s="452"/>
    </row>
    <row r="1455" spans="7:12" x14ac:dyDescent="0.25">
      <c r="G1455" s="452"/>
      <c r="H1455" s="452"/>
      <c r="I1455" s="452"/>
      <c r="J1455" s="452"/>
      <c r="K1455" s="452"/>
      <c r="L1455" s="452"/>
    </row>
    <row r="1456" spans="7:12" x14ac:dyDescent="0.25">
      <c r="G1456" s="452"/>
      <c r="H1456" s="452"/>
      <c r="I1456" s="452"/>
      <c r="J1456" s="452"/>
      <c r="K1456" s="452"/>
      <c r="L1456" s="452"/>
    </row>
    <row r="1457" spans="7:12" x14ac:dyDescent="0.25">
      <c r="G1457" s="452"/>
      <c r="H1457" s="452"/>
      <c r="I1457" s="452"/>
      <c r="J1457" s="452"/>
      <c r="K1457" s="452"/>
      <c r="L1457" s="452"/>
    </row>
    <row r="1458" spans="7:12" x14ac:dyDescent="0.25">
      <c r="G1458" s="452"/>
      <c r="H1458" s="452"/>
      <c r="I1458" s="452"/>
      <c r="J1458" s="452"/>
      <c r="K1458" s="452"/>
      <c r="L1458" s="452"/>
    </row>
    <row r="1459" spans="7:12" x14ac:dyDescent="0.25">
      <c r="G1459" s="452"/>
      <c r="H1459" s="452"/>
      <c r="I1459" s="452"/>
      <c r="J1459" s="452"/>
      <c r="K1459" s="452"/>
      <c r="L1459" s="452"/>
    </row>
    <row r="1460" spans="7:12" x14ac:dyDescent="0.25">
      <c r="G1460" s="452"/>
      <c r="H1460" s="452"/>
      <c r="I1460" s="452"/>
      <c r="J1460" s="452"/>
      <c r="K1460" s="452"/>
      <c r="L1460" s="452"/>
    </row>
    <row r="1461" spans="7:12" x14ac:dyDescent="0.25">
      <c r="G1461" s="452"/>
      <c r="H1461" s="452"/>
      <c r="I1461" s="452"/>
      <c r="J1461" s="452"/>
      <c r="K1461" s="452"/>
      <c r="L1461" s="452"/>
    </row>
    <row r="1462" spans="7:12" x14ac:dyDescent="0.25">
      <c r="G1462" s="452"/>
      <c r="H1462" s="452"/>
      <c r="I1462" s="452"/>
      <c r="J1462" s="452"/>
      <c r="K1462" s="452"/>
      <c r="L1462" s="452"/>
    </row>
    <row r="1463" spans="7:12" x14ac:dyDescent="0.25">
      <c r="G1463" s="452"/>
      <c r="H1463" s="452"/>
      <c r="I1463" s="452"/>
      <c r="J1463" s="452"/>
      <c r="K1463" s="452"/>
      <c r="L1463" s="452"/>
    </row>
    <row r="1464" spans="7:12" x14ac:dyDescent="0.25">
      <c r="G1464" s="452"/>
      <c r="H1464" s="452"/>
      <c r="I1464" s="452"/>
      <c r="J1464" s="452"/>
      <c r="K1464" s="452"/>
      <c r="L1464" s="452"/>
    </row>
    <row r="1465" spans="7:12" x14ac:dyDescent="0.25">
      <c r="G1465" s="452"/>
      <c r="H1465" s="452"/>
      <c r="I1465" s="452"/>
      <c r="J1465" s="452"/>
      <c r="K1465" s="452"/>
      <c r="L1465" s="452"/>
    </row>
    <row r="1466" spans="7:12" x14ac:dyDescent="0.25">
      <c r="G1466" s="452"/>
      <c r="H1466" s="452"/>
      <c r="I1466" s="452"/>
      <c r="J1466" s="452"/>
      <c r="K1466" s="452"/>
      <c r="L1466" s="452"/>
    </row>
    <row r="1467" spans="7:12" x14ac:dyDescent="0.25">
      <c r="G1467" s="452"/>
      <c r="H1467" s="452"/>
      <c r="I1467" s="452"/>
      <c r="J1467" s="452"/>
      <c r="K1467" s="452"/>
      <c r="L1467" s="452"/>
    </row>
    <row r="1468" spans="7:12" x14ac:dyDescent="0.25">
      <c r="G1468" s="452"/>
      <c r="H1468" s="452"/>
      <c r="I1468" s="452"/>
      <c r="J1468" s="452"/>
      <c r="K1468" s="452"/>
      <c r="L1468" s="452"/>
    </row>
    <row r="1469" spans="7:12" x14ac:dyDescent="0.25">
      <c r="G1469" s="452"/>
      <c r="H1469" s="452"/>
      <c r="I1469" s="452"/>
      <c r="J1469" s="452"/>
      <c r="K1469" s="452"/>
      <c r="L1469" s="452"/>
    </row>
    <row r="1470" spans="7:12" x14ac:dyDescent="0.25">
      <c r="G1470" s="452"/>
      <c r="H1470" s="452"/>
      <c r="I1470" s="452"/>
      <c r="J1470" s="452"/>
      <c r="K1470" s="452"/>
      <c r="L1470" s="452"/>
    </row>
    <row r="1471" spans="7:12" x14ac:dyDescent="0.25">
      <c r="G1471" s="452"/>
      <c r="H1471" s="452"/>
      <c r="I1471" s="452"/>
      <c r="J1471" s="452"/>
      <c r="K1471" s="452"/>
      <c r="L1471" s="452"/>
    </row>
    <row r="1472" spans="7:12" x14ac:dyDescent="0.25">
      <c r="G1472" s="452"/>
      <c r="H1472" s="452"/>
      <c r="I1472" s="452"/>
      <c r="J1472" s="452"/>
      <c r="K1472" s="452"/>
      <c r="L1472" s="452"/>
    </row>
    <row r="1473" spans="7:12" x14ac:dyDescent="0.25">
      <c r="G1473" s="452"/>
      <c r="H1473" s="452"/>
      <c r="I1473" s="452"/>
      <c r="J1473" s="452"/>
      <c r="K1473" s="452"/>
      <c r="L1473" s="452"/>
    </row>
    <row r="1474" spans="7:12" x14ac:dyDescent="0.25">
      <c r="G1474" s="452"/>
      <c r="H1474" s="452"/>
      <c r="I1474" s="452"/>
      <c r="J1474" s="452"/>
      <c r="K1474" s="452"/>
      <c r="L1474" s="452"/>
    </row>
    <row r="1475" spans="7:12" x14ac:dyDescent="0.25">
      <c r="G1475" s="452"/>
      <c r="H1475" s="452"/>
      <c r="I1475" s="452"/>
      <c r="J1475" s="452"/>
      <c r="K1475" s="452"/>
      <c r="L1475" s="452"/>
    </row>
    <row r="1476" spans="7:12" x14ac:dyDescent="0.25">
      <c r="G1476" s="452"/>
      <c r="H1476" s="452"/>
      <c r="I1476" s="452"/>
      <c r="J1476" s="452"/>
      <c r="K1476" s="452"/>
      <c r="L1476" s="452"/>
    </row>
    <row r="1477" spans="7:12" x14ac:dyDescent="0.25">
      <c r="G1477" s="452"/>
      <c r="H1477" s="452"/>
      <c r="I1477" s="452"/>
      <c r="J1477" s="452"/>
      <c r="K1477" s="452"/>
      <c r="L1477" s="452"/>
    </row>
    <row r="1478" spans="7:12" x14ac:dyDescent="0.25">
      <c r="G1478" s="452"/>
      <c r="H1478" s="452"/>
      <c r="I1478" s="452"/>
      <c r="J1478" s="452"/>
      <c r="K1478" s="452"/>
      <c r="L1478" s="452"/>
    </row>
    <row r="1479" spans="7:12" x14ac:dyDescent="0.25">
      <c r="G1479" s="452"/>
      <c r="H1479" s="452"/>
      <c r="I1479" s="452"/>
      <c r="J1479" s="452"/>
      <c r="K1479" s="452"/>
      <c r="L1479" s="452"/>
    </row>
    <row r="1480" spans="7:12" x14ac:dyDescent="0.25">
      <c r="G1480" s="452"/>
      <c r="H1480" s="452"/>
      <c r="I1480" s="452"/>
      <c r="J1480" s="452"/>
      <c r="K1480" s="452"/>
      <c r="L1480" s="452"/>
    </row>
    <row r="1481" spans="7:12" x14ac:dyDescent="0.25">
      <c r="G1481" s="452"/>
      <c r="H1481" s="452"/>
      <c r="I1481" s="452"/>
      <c r="J1481" s="452"/>
      <c r="K1481" s="452"/>
      <c r="L1481" s="452"/>
    </row>
    <row r="1482" spans="7:12" x14ac:dyDescent="0.25">
      <c r="G1482" s="452"/>
      <c r="H1482" s="452"/>
      <c r="I1482" s="452"/>
      <c r="J1482" s="452"/>
      <c r="K1482" s="452"/>
      <c r="L1482" s="452"/>
    </row>
    <row r="1483" spans="7:12" x14ac:dyDescent="0.25">
      <c r="G1483" s="452"/>
      <c r="H1483" s="452"/>
      <c r="I1483" s="452"/>
      <c r="J1483" s="452"/>
      <c r="K1483" s="452"/>
      <c r="L1483" s="452"/>
    </row>
    <row r="1484" spans="7:12" x14ac:dyDescent="0.25">
      <c r="G1484" s="452"/>
      <c r="H1484" s="452"/>
      <c r="I1484" s="452"/>
      <c r="J1484" s="452"/>
      <c r="K1484" s="452"/>
      <c r="L1484" s="452"/>
    </row>
    <row r="1485" spans="7:12" x14ac:dyDescent="0.25">
      <c r="G1485" s="452"/>
      <c r="H1485" s="452"/>
      <c r="I1485" s="452"/>
      <c r="J1485" s="452"/>
      <c r="K1485" s="452"/>
      <c r="L1485" s="452"/>
    </row>
    <row r="1486" spans="7:12" x14ac:dyDescent="0.25">
      <c r="G1486" s="452"/>
      <c r="H1486" s="452"/>
      <c r="I1486" s="452"/>
      <c r="J1486" s="452"/>
      <c r="K1486" s="452"/>
      <c r="L1486" s="452"/>
    </row>
    <row r="1487" spans="7:12" x14ac:dyDescent="0.25">
      <c r="G1487" s="452"/>
      <c r="H1487" s="452"/>
      <c r="I1487" s="452"/>
      <c r="J1487" s="452"/>
      <c r="K1487" s="452"/>
      <c r="L1487" s="452"/>
    </row>
    <row r="1488" spans="7:12" x14ac:dyDescent="0.25">
      <c r="G1488" s="452"/>
      <c r="H1488" s="452"/>
      <c r="I1488" s="452"/>
      <c r="J1488" s="452"/>
      <c r="K1488" s="452"/>
      <c r="L1488" s="452"/>
    </row>
    <row r="1489" spans="7:12" x14ac:dyDescent="0.25">
      <c r="G1489" s="452"/>
      <c r="H1489" s="452"/>
      <c r="I1489" s="452"/>
      <c r="J1489" s="452"/>
      <c r="K1489" s="452"/>
      <c r="L1489" s="452"/>
    </row>
    <row r="1490" spans="7:12" x14ac:dyDescent="0.25">
      <c r="G1490" s="452"/>
      <c r="H1490" s="452"/>
      <c r="I1490" s="452"/>
      <c r="J1490" s="452"/>
      <c r="K1490" s="452"/>
      <c r="L1490" s="452"/>
    </row>
    <row r="1491" spans="7:12" x14ac:dyDescent="0.25">
      <c r="G1491" s="452"/>
      <c r="H1491" s="452"/>
      <c r="I1491" s="452"/>
      <c r="J1491" s="452"/>
      <c r="K1491" s="452"/>
      <c r="L1491" s="452"/>
    </row>
    <row r="1492" spans="7:12" x14ac:dyDescent="0.25">
      <c r="G1492" s="452"/>
      <c r="H1492" s="452"/>
      <c r="I1492" s="452"/>
      <c r="J1492" s="452"/>
      <c r="K1492" s="452"/>
      <c r="L1492" s="452"/>
    </row>
    <row r="1493" spans="7:12" x14ac:dyDescent="0.25">
      <c r="G1493" s="452"/>
      <c r="H1493" s="452"/>
      <c r="I1493" s="452"/>
      <c r="J1493" s="452"/>
      <c r="K1493" s="452"/>
      <c r="L1493" s="452"/>
    </row>
    <row r="1494" spans="7:12" x14ac:dyDescent="0.25">
      <c r="G1494" s="452"/>
      <c r="H1494" s="452"/>
      <c r="I1494" s="452"/>
      <c r="J1494" s="452"/>
      <c r="K1494" s="452"/>
      <c r="L1494" s="452"/>
    </row>
    <row r="1495" spans="7:12" x14ac:dyDescent="0.25">
      <c r="G1495" s="452"/>
      <c r="H1495" s="452"/>
      <c r="I1495" s="452"/>
      <c r="J1495" s="452"/>
      <c r="K1495" s="452"/>
      <c r="L1495" s="452"/>
    </row>
    <row r="1496" spans="7:12" x14ac:dyDescent="0.25">
      <c r="G1496" s="452"/>
      <c r="H1496" s="452"/>
      <c r="I1496" s="452"/>
      <c r="J1496" s="452"/>
      <c r="K1496" s="452"/>
      <c r="L1496" s="452"/>
    </row>
    <row r="1497" spans="7:12" x14ac:dyDescent="0.25">
      <c r="G1497" s="452"/>
      <c r="H1497" s="452"/>
      <c r="I1497" s="452"/>
      <c r="J1497" s="452"/>
      <c r="K1497" s="452"/>
      <c r="L1497" s="452"/>
    </row>
    <row r="1498" spans="7:12" x14ac:dyDescent="0.25">
      <c r="G1498" s="452"/>
      <c r="H1498" s="452"/>
      <c r="I1498" s="452"/>
      <c r="J1498" s="452"/>
      <c r="K1498" s="452"/>
      <c r="L1498" s="452"/>
    </row>
    <row r="1499" spans="7:12" x14ac:dyDescent="0.25">
      <c r="G1499" s="452"/>
      <c r="H1499" s="452"/>
      <c r="I1499" s="452"/>
      <c r="J1499" s="452"/>
      <c r="K1499" s="452"/>
      <c r="L1499" s="452"/>
    </row>
    <row r="1500" spans="7:12" x14ac:dyDescent="0.25">
      <c r="G1500" s="452"/>
      <c r="H1500" s="452"/>
      <c r="I1500" s="452"/>
      <c r="J1500" s="452"/>
      <c r="K1500" s="452"/>
      <c r="L1500" s="452"/>
    </row>
    <row r="1501" spans="7:12" x14ac:dyDescent="0.25">
      <c r="G1501" s="452"/>
      <c r="H1501" s="452"/>
      <c r="I1501" s="452"/>
      <c r="J1501" s="452"/>
      <c r="K1501" s="452"/>
      <c r="L1501" s="452"/>
    </row>
    <row r="1502" spans="7:12" x14ac:dyDescent="0.25">
      <c r="G1502" s="452"/>
      <c r="H1502" s="452"/>
      <c r="I1502" s="452"/>
      <c r="J1502" s="452"/>
      <c r="K1502" s="452"/>
      <c r="L1502" s="452"/>
    </row>
    <row r="1503" spans="7:12" x14ac:dyDescent="0.25">
      <c r="G1503" s="452"/>
      <c r="H1503" s="452"/>
      <c r="I1503" s="452"/>
      <c r="J1503" s="452"/>
      <c r="K1503" s="452"/>
      <c r="L1503" s="452"/>
    </row>
    <row r="1504" spans="7:12" x14ac:dyDescent="0.25">
      <c r="G1504" s="452"/>
      <c r="H1504" s="452"/>
      <c r="I1504" s="452"/>
      <c r="J1504" s="452"/>
      <c r="K1504" s="452"/>
      <c r="L1504" s="452"/>
    </row>
    <row r="1505" spans="7:12" x14ac:dyDescent="0.25">
      <c r="G1505" s="452"/>
      <c r="H1505" s="452"/>
      <c r="I1505" s="452"/>
      <c r="J1505" s="452"/>
      <c r="K1505" s="452"/>
      <c r="L1505" s="452"/>
    </row>
    <row r="1506" spans="7:12" x14ac:dyDescent="0.25">
      <c r="G1506" s="452"/>
      <c r="H1506" s="452"/>
      <c r="I1506" s="452"/>
      <c r="J1506" s="452"/>
      <c r="K1506" s="452"/>
      <c r="L1506" s="452"/>
    </row>
    <row r="1507" spans="7:12" x14ac:dyDescent="0.25">
      <c r="G1507" s="452"/>
      <c r="H1507" s="452"/>
      <c r="I1507" s="452"/>
      <c r="J1507" s="452"/>
      <c r="K1507" s="452"/>
      <c r="L1507" s="452"/>
    </row>
    <row r="1508" spans="7:12" x14ac:dyDescent="0.25">
      <c r="G1508" s="452"/>
      <c r="H1508" s="452"/>
      <c r="I1508" s="452"/>
      <c r="J1508" s="452"/>
      <c r="K1508" s="452"/>
      <c r="L1508" s="452"/>
    </row>
    <row r="1509" spans="7:12" x14ac:dyDescent="0.25">
      <c r="G1509" s="452"/>
      <c r="H1509" s="452"/>
      <c r="I1509" s="452"/>
      <c r="J1509" s="452"/>
      <c r="K1509" s="452"/>
      <c r="L1509" s="452"/>
    </row>
    <row r="1510" spans="7:12" x14ac:dyDescent="0.25">
      <c r="G1510" s="452"/>
      <c r="H1510" s="452"/>
      <c r="I1510" s="452"/>
      <c r="J1510" s="452"/>
      <c r="K1510" s="452"/>
      <c r="L1510" s="452"/>
    </row>
    <row r="1511" spans="7:12" x14ac:dyDescent="0.25">
      <c r="G1511" s="452"/>
      <c r="H1511" s="452"/>
      <c r="I1511" s="452"/>
      <c r="J1511" s="452"/>
      <c r="K1511" s="452"/>
      <c r="L1511" s="452"/>
    </row>
    <row r="1512" spans="7:12" x14ac:dyDescent="0.25">
      <c r="G1512" s="452"/>
      <c r="H1512" s="452"/>
      <c r="I1512" s="452"/>
      <c r="J1512" s="452"/>
      <c r="K1512" s="452"/>
      <c r="L1512" s="452"/>
    </row>
    <row r="1513" spans="7:12" x14ac:dyDescent="0.25">
      <c r="G1513" s="452"/>
      <c r="H1513" s="452"/>
      <c r="I1513" s="452"/>
      <c r="J1513" s="452"/>
      <c r="K1513" s="452"/>
      <c r="L1513" s="452"/>
    </row>
    <row r="1514" spans="7:12" x14ac:dyDescent="0.25">
      <c r="G1514" s="452"/>
      <c r="H1514" s="452"/>
      <c r="I1514" s="452"/>
      <c r="J1514" s="452"/>
      <c r="K1514" s="452"/>
      <c r="L1514" s="452"/>
    </row>
    <row r="1515" spans="7:12" x14ac:dyDescent="0.25">
      <c r="G1515" s="452"/>
      <c r="H1515" s="452"/>
      <c r="I1515" s="452"/>
      <c r="J1515" s="452"/>
      <c r="K1515" s="452"/>
      <c r="L1515" s="452"/>
    </row>
    <row r="1516" spans="7:12" x14ac:dyDescent="0.25">
      <c r="G1516" s="452"/>
      <c r="H1516" s="452"/>
      <c r="I1516" s="452"/>
      <c r="J1516" s="452"/>
      <c r="K1516" s="452"/>
      <c r="L1516" s="452"/>
    </row>
    <row r="1517" spans="7:12" x14ac:dyDescent="0.25">
      <c r="G1517" s="452"/>
      <c r="H1517" s="452"/>
      <c r="I1517" s="452"/>
      <c r="J1517" s="452"/>
      <c r="K1517" s="452"/>
      <c r="L1517" s="452"/>
    </row>
    <row r="1518" spans="7:12" x14ac:dyDescent="0.25">
      <c r="G1518" s="452"/>
      <c r="H1518" s="452"/>
      <c r="I1518" s="452"/>
      <c r="J1518" s="452"/>
      <c r="K1518" s="452"/>
      <c r="L1518" s="452"/>
    </row>
    <row r="1519" spans="7:12" x14ac:dyDescent="0.25">
      <c r="G1519" s="452"/>
      <c r="H1519" s="452"/>
      <c r="I1519" s="452"/>
      <c r="J1519" s="452"/>
      <c r="K1519" s="452"/>
      <c r="L1519" s="452"/>
    </row>
    <row r="1520" spans="7:12" x14ac:dyDescent="0.25">
      <c r="G1520" s="452"/>
      <c r="H1520" s="452"/>
      <c r="I1520" s="452"/>
      <c r="J1520" s="452"/>
      <c r="K1520" s="452"/>
      <c r="L1520" s="452"/>
    </row>
    <row r="1521" spans="7:12" x14ac:dyDescent="0.25">
      <c r="G1521" s="452"/>
      <c r="H1521" s="452"/>
      <c r="I1521" s="452"/>
      <c r="J1521" s="452"/>
      <c r="K1521" s="452"/>
      <c r="L1521" s="452"/>
    </row>
    <row r="1522" spans="7:12" x14ac:dyDescent="0.25">
      <c r="G1522" s="452"/>
      <c r="H1522" s="452"/>
      <c r="I1522" s="452"/>
      <c r="J1522" s="452"/>
      <c r="K1522" s="452"/>
      <c r="L1522" s="452"/>
    </row>
    <row r="1523" spans="7:12" x14ac:dyDescent="0.25">
      <c r="G1523" s="452"/>
      <c r="H1523" s="452"/>
      <c r="I1523" s="452"/>
      <c r="J1523" s="452"/>
      <c r="K1523" s="452"/>
      <c r="L1523" s="452"/>
    </row>
    <row r="1524" spans="7:12" x14ac:dyDescent="0.25">
      <c r="G1524" s="452"/>
      <c r="H1524" s="452"/>
      <c r="I1524" s="452"/>
      <c r="J1524" s="452"/>
      <c r="K1524" s="452"/>
      <c r="L1524" s="452"/>
    </row>
    <row r="1525" spans="7:12" x14ac:dyDescent="0.25">
      <c r="G1525" s="452"/>
      <c r="H1525" s="452"/>
      <c r="I1525" s="452"/>
      <c r="J1525" s="452"/>
      <c r="K1525" s="452"/>
      <c r="L1525" s="452"/>
    </row>
    <row r="1526" spans="7:12" x14ac:dyDescent="0.25">
      <c r="G1526" s="452"/>
      <c r="H1526" s="452"/>
      <c r="I1526" s="452"/>
      <c r="J1526" s="452"/>
      <c r="K1526" s="452"/>
      <c r="L1526" s="452"/>
    </row>
    <row r="1527" spans="7:12" x14ac:dyDescent="0.25">
      <c r="G1527" s="452"/>
      <c r="H1527" s="452"/>
      <c r="I1527" s="452"/>
      <c r="J1527" s="452"/>
      <c r="K1527" s="452"/>
      <c r="L1527" s="452"/>
    </row>
    <row r="1528" spans="7:12" x14ac:dyDescent="0.25">
      <c r="G1528" s="452"/>
      <c r="H1528" s="452"/>
      <c r="I1528" s="452"/>
      <c r="J1528" s="452"/>
      <c r="K1528" s="452"/>
      <c r="L1528" s="452"/>
    </row>
    <row r="1529" spans="7:12" x14ac:dyDescent="0.25">
      <c r="G1529" s="452"/>
      <c r="H1529" s="452"/>
      <c r="I1529" s="452"/>
      <c r="J1529" s="452"/>
      <c r="K1529" s="452"/>
      <c r="L1529" s="452"/>
    </row>
    <row r="1530" spans="7:12" x14ac:dyDescent="0.25">
      <c r="G1530" s="452"/>
      <c r="H1530" s="452"/>
      <c r="I1530" s="452"/>
      <c r="J1530" s="452"/>
      <c r="K1530" s="452"/>
      <c r="L1530" s="452"/>
    </row>
    <row r="1531" spans="7:12" x14ac:dyDescent="0.25">
      <c r="G1531" s="452"/>
      <c r="H1531" s="452"/>
      <c r="I1531" s="452"/>
      <c r="J1531" s="452"/>
      <c r="K1531" s="452"/>
      <c r="L1531" s="452"/>
    </row>
    <row r="1532" spans="7:12" x14ac:dyDescent="0.25">
      <c r="G1532" s="452"/>
      <c r="H1532" s="452"/>
      <c r="I1532" s="452"/>
      <c r="J1532" s="452"/>
      <c r="K1532" s="452"/>
      <c r="L1532" s="452"/>
    </row>
    <row r="1533" spans="7:12" x14ac:dyDescent="0.25">
      <c r="G1533" s="452"/>
      <c r="H1533" s="452"/>
      <c r="I1533" s="452"/>
      <c r="J1533" s="452"/>
      <c r="K1533" s="452"/>
      <c r="L1533" s="452"/>
    </row>
    <row r="1534" spans="7:12" x14ac:dyDescent="0.25">
      <c r="G1534" s="452"/>
      <c r="H1534" s="452"/>
      <c r="I1534" s="452"/>
      <c r="J1534" s="452"/>
      <c r="K1534" s="452"/>
      <c r="L1534" s="452"/>
    </row>
    <row r="1535" spans="7:12" x14ac:dyDescent="0.25">
      <c r="G1535" s="452"/>
      <c r="H1535" s="452"/>
      <c r="I1535" s="452"/>
      <c r="J1535" s="452"/>
      <c r="K1535" s="452"/>
      <c r="L1535" s="452"/>
    </row>
    <row r="1536" spans="7:12" x14ac:dyDescent="0.25">
      <c r="G1536" s="452"/>
      <c r="H1536" s="452"/>
      <c r="I1536" s="452"/>
      <c r="J1536" s="452"/>
      <c r="K1536" s="452"/>
      <c r="L1536" s="452"/>
    </row>
    <row r="1537" spans="7:12" x14ac:dyDescent="0.25">
      <c r="G1537" s="452"/>
      <c r="H1537" s="452"/>
      <c r="I1537" s="452"/>
      <c r="J1537" s="452"/>
      <c r="K1537" s="452"/>
      <c r="L1537" s="452"/>
    </row>
    <row r="1538" spans="7:12" x14ac:dyDescent="0.25">
      <c r="G1538" s="452"/>
      <c r="H1538" s="452"/>
      <c r="I1538" s="452"/>
      <c r="J1538" s="452"/>
      <c r="K1538" s="452"/>
      <c r="L1538" s="452"/>
    </row>
    <row r="1539" spans="7:12" x14ac:dyDescent="0.25">
      <c r="G1539" s="452"/>
      <c r="H1539" s="452"/>
      <c r="I1539" s="452"/>
      <c r="J1539" s="452"/>
      <c r="K1539" s="452"/>
      <c r="L1539" s="452"/>
    </row>
    <row r="1540" spans="7:12" x14ac:dyDescent="0.25">
      <c r="G1540" s="452"/>
      <c r="H1540" s="452"/>
      <c r="I1540" s="452"/>
      <c r="J1540" s="452"/>
      <c r="K1540" s="452"/>
      <c r="L1540" s="452"/>
    </row>
    <row r="1541" spans="7:12" x14ac:dyDescent="0.25">
      <c r="G1541" s="452"/>
      <c r="H1541" s="452"/>
      <c r="I1541" s="452"/>
      <c r="J1541" s="452"/>
      <c r="K1541" s="452"/>
      <c r="L1541" s="452"/>
    </row>
    <row r="1542" spans="7:12" x14ac:dyDescent="0.25">
      <c r="G1542" s="452"/>
      <c r="H1542" s="452"/>
      <c r="I1542" s="452"/>
      <c r="J1542" s="452"/>
      <c r="K1542" s="452"/>
      <c r="L1542" s="452"/>
    </row>
    <row r="1543" spans="7:12" x14ac:dyDescent="0.25">
      <c r="G1543" s="452"/>
      <c r="H1543" s="452"/>
      <c r="I1543" s="452"/>
      <c r="J1543" s="452"/>
      <c r="K1543" s="452"/>
      <c r="L1543" s="452"/>
    </row>
    <row r="1544" spans="7:12" x14ac:dyDescent="0.25">
      <c r="G1544" s="452"/>
      <c r="H1544" s="452"/>
      <c r="I1544" s="452"/>
      <c r="J1544" s="452"/>
      <c r="K1544" s="452"/>
      <c r="L1544" s="452"/>
    </row>
    <row r="1545" spans="7:12" x14ac:dyDescent="0.25">
      <c r="G1545" s="452"/>
      <c r="H1545" s="452"/>
      <c r="I1545" s="452"/>
      <c r="J1545" s="452"/>
      <c r="K1545" s="452"/>
      <c r="L1545" s="452"/>
    </row>
    <row r="1546" spans="7:12" x14ac:dyDescent="0.25">
      <c r="G1546" s="452"/>
      <c r="H1546" s="452"/>
      <c r="I1546" s="452"/>
      <c r="J1546" s="452"/>
      <c r="K1546" s="452"/>
      <c r="L1546" s="452"/>
    </row>
    <row r="1547" spans="7:12" x14ac:dyDescent="0.25">
      <c r="G1547" s="452"/>
      <c r="H1547" s="452"/>
      <c r="I1547" s="452"/>
      <c r="J1547" s="452"/>
      <c r="K1547" s="452"/>
      <c r="L1547" s="452"/>
    </row>
    <row r="1548" spans="7:12" x14ac:dyDescent="0.25">
      <c r="G1548" s="452"/>
      <c r="H1548" s="452"/>
      <c r="I1548" s="452"/>
      <c r="J1548" s="452"/>
      <c r="K1548" s="452"/>
      <c r="L1548" s="452"/>
    </row>
    <row r="1549" spans="7:12" x14ac:dyDescent="0.25">
      <c r="G1549" s="452"/>
      <c r="H1549" s="452"/>
      <c r="I1549" s="452"/>
      <c r="J1549" s="452"/>
      <c r="K1549" s="452"/>
      <c r="L1549" s="452"/>
    </row>
    <row r="1550" spans="7:12" x14ac:dyDescent="0.25">
      <c r="G1550" s="452"/>
      <c r="H1550" s="452"/>
      <c r="I1550" s="452"/>
      <c r="J1550" s="452"/>
      <c r="K1550" s="452"/>
      <c r="L1550" s="452"/>
    </row>
    <row r="1551" spans="7:12" x14ac:dyDescent="0.25">
      <c r="G1551" s="452"/>
      <c r="H1551" s="452"/>
      <c r="I1551" s="452"/>
      <c r="J1551" s="452"/>
      <c r="K1551" s="452"/>
      <c r="L1551" s="452"/>
    </row>
    <row r="1552" spans="7:12" x14ac:dyDescent="0.25">
      <c r="G1552" s="452"/>
      <c r="H1552" s="452"/>
      <c r="I1552" s="452"/>
      <c r="J1552" s="452"/>
      <c r="K1552" s="452"/>
      <c r="L1552" s="452"/>
    </row>
    <row r="1553" spans="7:12" x14ac:dyDescent="0.25">
      <c r="G1553" s="452"/>
      <c r="H1553" s="452"/>
      <c r="I1553" s="452"/>
      <c r="J1553" s="452"/>
      <c r="K1553" s="452"/>
      <c r="L1553" s="452"/>
    </row>
    <row r="1554" spans="7:12" x14ac:dyDescent="0.25">
      <c r="G1554" s="452"/>
      <c r="H1554" s="452"/>
      <c r="I1554" s="452"/>
      <c r="J1554" s="452"/>
      <c r="K1554" s="452"/>
      <c r="L1554" s="452"/>
    </row>
    <row r="1555" spans="7:12" x14ac:dyDescent="0.25">
      <c r="G1555" s="452"/>
      <c r="H1555" s="452"/>
      <c r="I1555" s="452"/>
      <c r="J1555" s="452"/>
      <c r="K1555" s="452"/>
      <c r="L1555" s="452"/>
    </row>
    <row r="1556" spans="7:12" x14ac:dyDescent="0.25">
      <c r="G1556" s="452"/>
      <c r="H1556" s="452"/>
      <c r="I1556" s="452"/>
      <c r="J1556" s="452"/>
      <c r="K1556" s="452"/>
      <c r="L1556" s="452"/>
    </row>
    <row r="1557" spans="7:12" x14ac:dyDescent="0.25">
      <c r="G1557" s="452"/>
      <c r="H1557" s="452"/>
      <c r="I1557" s="452"/>
      <c r="J1557" s="452"/>
      <c r="K1557" s="452"/>
      <c r="L1557" s="452"/>
    </row>
    <row r="1558" spans="7:12" x14ac:dyDescent="0.25">
      <c r="G1558" s="452"/>
      <c r="H1558" s="452"/>
      <c r="I1558" s="452"/>
      <c r="J1558" s="452"/>
      <c r="K1558" s="452"/>
      <c r="L1558" s="452"/>
    </row>
    <row r="1559" spans="7:12" x14ac:dyDescent="0.25">
      <c r="G1559" s="452"/>
      <c r="H1559" s="452"/>
      <c r="I1559" s="452"/>
      <c r="J1559" s="452"/>
      <c r="K1559" s="452"/>
      <c r="L1559" s="452"/>
    </row>
    <row r="1560" spans="7:12" x14ac:dyDescent="0.25">
      <c r="G1560" s="452"/>
      <c r="H1560" s="452"/>
      <c r="I1560" s="452"/>
      <c r="J1560" s="452"/>
      <c r="K1560" s="452"/>
      <c r="L1560" s="452"/>
    </row>
    <row r="1561" spans="7:12" x14ac:dyDescent="0.25">
      <c r="G1561" s="452"/>
      <c r="H1561" s="452"/>
      <c r="I1561" s="452"/>
      <c r="J1561" s="452"/>
      <c r="K1561" s="452"/>
      <c r="L1561" s="452"/>
    </row>
    <row r="1562" spans="7:12" x14ac:dyDescent="0.25">
      <c r="G1562" s="452"/>
      <c r="H1562" s="452"/>
      <c r="I1562" s="452"/>
      <c r="J1562" s="452"/>
      <c r="K1562" s="452"/>
      <c r="L1562" s="452"/>
    </row>
    <row r="1563" spans="7:12" x14ac:dyDescent="0.25">
      <c r="G1563" s="452"/>
      <c r="H1563" s="452"/>
      <c r="I1563" s="452"/>
      <c r="J1563" s="452"/>
      <c r="K1563" s="452"/>
      <c r="L1563" s="452"/>
    </row>
    <row r="1564" spans="7:12" x14ac:dyDescent="0.25">
      <c r="G1564" s="452"/>
      <c r="H1564" s="452"/>
      <c r="I1564" s="452"/>
      <c r="J1564" s="452"/>
      <c r="K1564" s="452"/>
      <c r="L1564" s="452"/>
    </row>
    <row r="1565" spans="7:12" x14ac:dyDescent="0.25">
      <c r="G1565" s="452"/>
      <c r="H1565" s="452"/>
      <c r="I1565" s="452"/>
      <c r="J1565" s="452"/>
      <c r="K1565" s="452"/>
      <c r="L1565" s="452"/>
    </row>
    <row r="1566" spans="7:12" x14ac:dyDescent="0.25">
      <c r="G1566" s="452"/>
      <c r="H1566" s="452"/>
      <c r="I1566" s="452"/>
      <c r="J1566" s="452"/>
      <c r="K1566" s="452"/>
      <c r="L1566" s="452"/>
    </row>
    <row r="1567" spans="7:12" x14ac:dyDescent="0.25">
      <c r="G1567" s="452"/>
      <c r="H1567" s="452"/>
      <c r="I1567" s="452"/>
      <c r="J1567" s="452"/>
      <c r="K1567" s="452"/>
      <c r="L1567" s="452"/>
    </row>
    <row r="1568" spans="7:12" x14ac:dyDescent="0.25">
      <c r="G1568" s="452"/>
      <c r="H1568" s="452"/>
      <c r="I1568" s="452"/>
      <c r="J1568" s="452"/>
      <c r="K1568" s="452"/>
      <c r="L1568" s="452"/>
    </row>
    <row r="1569" spans="7:12" x14ac:dyDescent="0.25">
      <c r="G1569" s="452"/>
      <c r="H1569" s="452"/>
      <c r="I1569" s="452"/>
      <c r="J1569" s="452"/>
      <c r="K1569" s="452"/>
      <c r="L1569" s="452"/>
    </row>
    <row r="1570" spans="7:12" x14ac:dyDescent="0.25">
      <c r="G1570" s="452"/>
      <c r="H1570" s="452"/>
      <c r="I1570" s="452"/>
      <c r="J1570" s="452"/>
      <c r="K1570" s="452"/>
      <c r="L1570" s="452"/>
    </row>
    <row r="1571" spans="7:12" x14ac:dyDescent="0.25">
      <c r="G1571" s="452"/>
      <c r="H1571" s="452"/>
      <c r="I1571" s="452"/>
      <c r="J1571" s="452"/>
      <c r="K1571" s="452"/>
      <c r="L1571" s="452"/>
    </row>
    <row r="1572" spans="7:12" x14ac:dyDescent="0.25">
      <c r="G1572" s="452"/>
      <c r="H1572" s="452"/>
      <c r="I1572" s="452"/>
      <c r="J1572" s="452"/>
      <c r="K1572" s="452"/>
      <c r="L1572" s="452"/>
    </row>
    <row r="1573" spans="7:12" x14ac:dyDescent="0.25">
      <c r="G1573" s="452"/>
      <c r="H1573" s="452"/>
      <c r="I1573" s="452"/>
      <c r="J1573" s="452"/>
      <c r="K1573" s="452"/>
      <c r="L1573" s="452"/>
    </row>
    <row r="1574" spans="7:12" x14ac:dyDescent="0.25">
      <c r="G1574" s="452"/>
      <c r="H1574" s="452"/>
      <c r="I1574" s="452"/>
      <c r="J1574" s="452"/>
      <c r="K1574" s="452"/>
      <c r="L1574" s="452"/>
    </row>
    <row r="1575" spans="7:12" x14ac:dyDescent="0.25">
      <c r="G1575" s="452"/>
      <c r="H1575" s="452"/>
      <c r="I1575" s="452"/>
      <c r="J1575" s="452"/>
      <c r="K1575" s="452"/>
      <c r="L1575" s="452"/>
    </row>
    <row r="1576" spans="7:12" x14ac:dyDescent="0.25">
      <c r="G1576" s="452"/>
      <c r="H1576" s="452"/>
      <c r="I1576" s="452"/>
      <c r="J1576" s="452"/>
      <c r="K1576" s="452"/>
      <c r="L1576" s="452"/>
    </row>
    <row r="1577" spans="7:12" x14ac:dyDescent="0.25">
      <c r="G1577" s="452"/>
      <c r="H1577" s="452"/>
      <c r="I1577" s="452"/>
      <c r="J1577" s="452"/>
      <c r="K1577" s="452"/>
      <c r="L1577" s="452"/>
    </row>
    <row r="1578" spans="7:12" x14ac:dyDescent="0.25">
      <c r="G1578" s="452"/>
      <c r="H1578" s="452"/>
      <c r="I1578" s="452"/>
      <c r="J1578" s="452"/>
      <c r="K1578" s="452"/>
      <c r="L1578" s="452"/>
    </row>
    <row r="1579" spans="7:12" x14ac:dyDescent="0.25">
      <c r="G1579" s="452"/>
      <c r="H1579" s="452"/>
      <c r="I1579" s="452"/>
      <c r="J1579" s="452"/>
      <c r="K1579" s="452"/>
      <c r="L1579" s="452"/>
    </row>
    <row r="1580" spans="7:12" x14ac:dyDescent="0.25">
      <c r="G1580" s="452"/>
      <c r="H1580" s="452"/>
      <c r="I1580" s="452"/>
      <c r="J1580" s="452"/>
      <c r="K1580" s="452"/>
      <c r="L1580" s="452"/>
    </row>
    <row r="1581" spans="7:12" x14ac:dyDescent="0.25">
      <c r="G1581" s="452"/>
      <c r="H1581" s="452"/>
      <c r="I1581" s="452"/>
      <c r="J1581" s="452"/>
      <c r="K1581" s="452"/>
      <c r="L1581" s="452"/>
    </row>
    <row r="1582" spans="7:12" x14ac:dyDescent="0.25">
      <c r="G1582" s="452"/>
      <c r="H1582" s="452"/>
      <c r="I1582" s="452"/>
      <c r="J1582" s="452"/>
      <c r="K1582" s="452"/>
      <c r="L1582" s="452"/>
    </row>
    <row r="1583" spans="7:12" x14ac:dyDescent="0.25">
      <c r="G1583" s="452"/>
      <c r="H1583" s="452"/>
      <c r="I1583" s="452"/>
      <c r="J1583" s="452"/>
      <c r="K1583" s="452"/>
      <c r="L1583" s="452"/>
    </row>
    <row r="1584" spans="7:12" x14ac:dyDescent="0.25">
      <c r="G1584" s="452"/>
      <c r="H1584" s="452"/>
      <c r="I1584" s="452"/>
      <c r="J1584" s="452"/>
      <c r="K1584" s="452"/>
      <c r="L1584" s="452"/>
    </row>
    <row r="1585" spans="7:12" x14ac:dyDescent="0.25">
      <c r="G1585" s="452"/>
      <c r="H1585" s="452"/>
      <c r="I1585" s="452"/>
      <c r="J1585" s="452"/>
      <c r="K1585" s="452"/>
      <c r="L1585" s="452"/>
    </row>
    <row r="1586" spans="7:12" x14ac:dyDescent="0.25">
      <c r="G1586" s="452"/>
      <c r="H1586" s="452"/>
      <c r="I1586" s="452"/>
      <c r="J1586" s="452"/>
      <c r="K1586" s="452"/>
      <c r="L1586" s="452"/>
    </row>
    <row r="1587" spans="7:12" x14ac:dyDescent="0.25">
      <c r="G1587" s="452"/>
      <c r="H1587" s="452"/>
      <c r="I1587" s="452"/>
      <c r="J1587" s="452"/>
      <c r="K1587" s="452"/>
      <c r="L1587" s="452"/>
    </row>
    <row r="1588" spans="7:12" x14ac:dyDescent="0.25">
      <c r="G1588" s="452"/>
      <c r="H1588" s="452"/>
      <c r="I1588" s="452"/>
      <c r="J1588" s="452"/>
      <c r="K1588" s="452"/>
      <c r="L1588" s="452"/>
    </row>
    <row r="1589" spans="7:12" x14ac:dyDescent="0.25">
      <c r="G1589" s="452"/>
      <c r="H1589" s="452"/>
      <c r="I1589" s="452"/>
      <c r="J1589" s="452"/>
      <c r="K1589" s="452"/>
      <c r="L1589" s="452"/>
    </row>
    <row r="1590" spans="7:12" x14ac:dyDescent="0.25">
      <c r="G1590" s="452"/>
      <c r="H1590" s="452"/>
      <c r="I1590" s="452"/>
      <c r="J1590" s="452"/>
      <c r="K1590" s="452"/>
      <c r="L1590" s="452"/>
    </row>
    <row r="1591" spans="7:12" x14ac:dyDescent="0.25">
      <c r="G1591" s="452"/>
      <c r="H1591" s="452"/>
      <c r="I1591" s="452"/>
      <c r="J1591" s="452"/>
      <c r="K1591" s="452"/>
      <c r="L1591" s="452"/>
    </row>
    <row r="1592" spans="7:12" x14ac:dyDescent="0.25">
      <c r="G1592" s="452"/>
      <c r="H1592" s="452"/>
      <c r="I1592" s="452"/>
      <c r="J1592" s="452"/>
      <c r="K1592" s="452"/>
      <c r="L1592" s="452"/>
    </row>
    <row r="1593" spans="7:12" x14ac:dyDescent="0.25">
      <c r="G1593" s="452"/>
      <c r="H1593" s="452"/>
      <c r="I1593" s="452"/>
      <c r="J1593" s="452"/>
      <c r="K1593" s="452"/>
      <c r="L1593" s="452"/>
    </row>
    <row r="1594" spans="7:12" x14ac:dyDescent="0.25">
      <c r="G1594" s="452"/>
      <c r="H1594" s="452"/>
      <c r="I1594" s="452"/>
      <c r="J1594" s="452"/>
      <c r="K1594" s="452"/>
      <c r="L1594" s="452"/>
    </row>
    <row r="1595" spans="7:12" x14ac:dyDescent="0.25">
      <c r="G1595" s="452"/>
      <c r="H1595" s="452"/>
      <c r="I1595" s="452"/>
      <c r="J1595" s="452"/>
      <c r="K1595" s="452"/>
      <c r="L1595" s="452"/>
    </row>
    <row r="1596" spans="7:12" x14ac:dyDescent="0.25">
      <c r="G1596" s="452"/>
      <c r="H1596" s="452"/>
      <c r="I1596" s="452"/>
      <c r="J1596" s="452"/>
      <c r="K1596" s="452"/>
      <c r="L1596" s="452"/>
    </row>
    <row r="1597" spans="7:12" x14ac:dyDescent="0.25">
      <c r="G1597" s="452"/>
      <c r="H1597" s="452"/>
      <c r="I1597" s="452"/>
      <c r="J1597" s="452"/>
      <c r="K1597" s="452"/>
      <c r="L1597" s="452"/>
    </row>
    <row r="1598" spans="7:12" x14ac:dyDescent="0.25">
      <c r="G1598" s="452"/>
      <c r="H1598" s="452"/>
      <c r="I1598" s="452"/>
      <c r="J1598" s="452"/>
      <c r="K1598" s="452"/>
      <c r="L1598" s="452"/>
    </row>
    <row r="1599" spans="7:12" x14ac:dyDescent="0.25">
      <c r="G1599" s="452"/>
      <c r="H1599" s="452"/>
      <c r="I1599" s="452"/>
      <c r="J1599" s="452"/>
      <c r="K1599" s="452"/>
      <c r="L1599" s="452"/>
    </row>
    <row r="1600" spans="7:12" x14ac:dyDescent="0.25">
      <c r="G1600" s="452"/>
      <c r="H1600" s="452"/>
      <c r="I1600" s="452"/>
      <c r="J1600" s="452"/>
      <c r="K1600" s="452"/>
      <c r="L1600" s="452"/>
    </row>
    <row r="1601" spans="7:12" x14ac:dyDescent="0.25">
      <c r="G1601" s="452"/>
      <c r="H1601" s="452"/>
      <c r="I1601" s="452"/>
      <c r="J1601" s="452"/>
      <c r="K1601" s="452"/>
      <c r="L1601" s="452"/>
    </row>
    <row r="1602" spans="7:12" x14ac:dyDescent="0.25">
      <c r="G1602" s="452"/>
      <c r="H1602" s="452"/>
      <c r="I1602" s="452"/>
      <c r="J1602" s="452"/>
      <c r="K1602" s="452"/>
      <c r="L1602" s="452"/>
    </row>
    <row r="1603" spans="7:12" x14ac:dyDescent="0.25">
      <c r="G1603" s="452"/>
      <c r="H1603" s="452"/>
      <c r="I1603" s="452"/>
      <c r="J1603" s="452"/>
      <c r="K1603" s="452"/>
      <c r="L1603" s="452"/>
    </row>
    <row r="1604" spans="7:12" x14ac:dyDescent="0.25">
      <c r="G1604" s="452"/>
      <c r="H1604" s="452"/>
      <c r="I1604" s="452"/>
      <c r="J1604" s="452"/>
      <c r="K1604" s="452"/>
      <c r="L1604" s="452"/>
    </row>
    <row r="1605" spans="7:12" x14ac:dyDescent="0.25">
      <c r="G1605" s="452"/>
      <c r="H1605" s="452"/>
      <c r="I1605" s="452"/>
      <c r="J1605" s="452"/>
      <c r="K1605" s="452"/>
      <c r="L1605" s="452"/>
    </row>
    <row r="1606" spans="7:12" x14ac:dyDescent="0.25">
      <c r="G1606" s="452"/>
      <c r="H1606" s="452"/>
      <c r="I1606" s="452"/>
      <c r="J1606" s="452"/>
      <c r="K1606" s="452"/>
      <c r="L1606" s="452"/>
    </row>
    <row r="1607" spans="7:12" x14ac:dyDescent="0.25">
      <c r="G1607" s="452"/>
      <c r="H1607" s="452"/>
      <c r="I1607" s="452"/>
      <c r="J1607" s="452"/>
      <c r="K1607" s="452"/>
      <c r="L1607" s="452"/>
    </row>
    <row r="1608" spans="7:12" x14ac:dyDescent="0.25">
      <c r="G1608" s="452"/>
      <c r="H1608" s="452"/>
      <c r="I1608" s="452"/>
      <c r="J1608" s="452"/>
      <c r="K1608" s="452"/>
      <c r="L1608" s="452"/>
    </row>
    <row r="1609" spans="7:12" x14ac:dyDescent="0.25">
      <c r="G1609" s="452"/>
      <c r="H1609" s="452"/>
      <c r="I1609" s="452"/>
      <c r="J1609" s="452"/>
      <c r="K1609" s="452"/>
      <c r="L1609" s="452"/>
    </row>
    <row r="1610" spans="7:12" x14ac:dyDescent="0.25">
      <c r="G1610" s="452"/>
      <c r="H1610" s="452"/>
      <c r="I1610" s="452"/>
      <c r="J1610" s="452"/>
      <c r="K1610" s="452"/>
      <c r="L1610" s="452"/>
    </row>
    <row r="1611" spans="7:12" x14ac:dyDescent="0.25">
      <c r="G1611" s="452"/>
      <c r="H1611" s="452"/>
      <c r="I1611" s="452"/>
      <c r="J1611" s="452"/>
      <c r="K1611" s="452"/>
      <c r="L1611" s="452"/>
    </row>
    <row r="1612" spans="7:12" x14ac:dyDescent="0.25">
      <c r="G1612" s="452"/>
      <c r="H1612" s="452"/>
      <c r="I1612" s="452"/>
      <c r="J1612" s="452"/>
      <c r="K1612" s="452"/>
      <c r="L1612" s="452"/>
    </row>
    <row r="1613" spans="7:12" x14ac:dyDescent="0.25">
      <c r="G1613" s="452"/>
      <c r="H1613" s="452"/>
      <c r="I1613" s="452"/>
      <c r="J1613" s="452"/>
      <c r="K1613" s="452"/>
      <c r="L1613" s="452"/>
    </row>
    <row r="1614" spans="7:12" x14ac:dyDescent="0.25">
      <c r="G1614" s="452"/>
      <c r="H1614" s="452"/>
      <c r="I1614" s="452"/>
      <c r="J1614" s="452"/>
      <c r="K1614" s="452"/>
      <c r="L1614" s="452"/>
    </row>
    <row r="1615" spans="7:12" x14ac:dyDescent="0.25">
      <c r="G1615" s="452"/>
      <c r="H1615" s="452"/>
      <c r="I1615" s="452"/>
      <c r="J1615" s="452"/>
      <c r="K1615" s="452"/>
      <c r="L1615" s="452"/>
    </row>
    <row r="1616" spans="7:12" x14ac:dyDescent="0.25">
      <c r="G1616" s="452"/>
      <c r="H1616" s="452"/>
      <c r="I1616" s="452"/>
      <c r="J1616" s="452"/>
      <c r="K1616" s="452"/>
      <c r="L1616" s="452"/>
    </row>
    <row r="1617" spans="7:12" x14ac:dyDescent="0.25">
      <c r="G1617" s="452"/>
      <c r="H1617" s="452"/>
      <c r="I1617" s="452"/>
      <c r="J1617" s="452"/>
      <c r="K1617" s="452"/>
      <c r="L1617" s="452"/>
    </row>
    <row r="1618" spans="7:12" x14ac:dyDescent="0.25">
      <c r="G1618" s="452"/>
      <c r="H1618" s="452"/>
      <c r="I1618" s="452"/>
      <c r="J1618" s="452"/>
      <c r="K1618" s="452"/>
      <c r="L1618" s="452"/>
    </row>
    <row r="1619" spans="7:12" x14ac:dyDescent="0.25">
      <c r="G1619" s="452"/>
      <c r="H1619" s="452"/>
      <c r="I1619" s="452"/>
      <c r="J1619" s="452"/>
      <c r="K1619" s="452"/>
      <c r="L1619" s="452"/>
    </row>
    <row r="1620" spans="7:12" x14ac:dyDescent="0.25">
      <c r="G1620" s="452"/>
      <c r="H1620" s="452"/>
      <c r="I1620" s="452"/>
      <c r="J1620" s="452"/>
      <c r="K1620" s="452"/>
      <c r="L1620" s="452"/>
    </row>
    <row r="1621" spans="7:12" x14ac:dyDescent="0.25">
      <c r="G1621" s="452"/>
      <c r="H1621" s="452"/>
      <c r="I1621" s="452"/>
      <c r="J1621" s="452"/>
      <c r="K1621" s="452"/>
      <c r="L1621" s="452"/>
    </row>
    <row r="1622" spans="7:12" x14ac:dyDescent="0.25">
      <c r="G1622" s="452"/>
      <c r="H1622" s="452"/>
      <c r="I1622" s="452"/>
      <c r="J1622" s="452"/>
      <c r="K1622" s="452"/>
      <c r="L1622" s="452"/>
    </row>
    <row r="1623" spans="7:12" x14ac:dyDescent="0.25">
      <c r="G1623" s="452"/>
      <c r="H1623" s="452"/>
      <c r="I1623" s="452"/>
      <c r="J1623" s="452"/>
      <c r="K1623" s="452"/>
      <c r="L1623" s="452"/>
    </row>
    <row r="1624" spans="7:12" x14ac:dyDescent="0.25">
      <c r="G1624" s="452"/>
      <c r="H1624" s="452"/>
      <c r="I1624" s="452"/>
      <c r="J1624" s="452"/>
      <c r="K1624" s="452"/>
      <c r="L1624" s="452"/>
    </row>
    <row r="1625" spans="7:12" x14ac:dyDescent="0.25">
      <c r="G1625" s="452"/>
      <c r="H1625" s="452"/>
      <c r="I1625" s="452"/>
      <c r="J1625" s="452"/>
      <c r="K1625" s="452"/>
      <c r="L1625" s="452"/>
    </row>
    <row r="1626" spans="7:12" x14ac:dyDescent="0.25">
      <c r="G1626" s="452"/>
      <c r="H1626" s="452"/>
      <c r="I1626" s="452"/>
      <c r="J1626" s="452"/>
      <c r="K1626" s="452"/>
      <c r="L1626" s="452"/>
    </row>
    <row r="1627" spans="7:12" x14ac:dyDescent="0.25">
      <c r="G1627" s="452"/>
      <c r="H1627" s="452"/>
      <c r="I1627" s="452"/>
      <c r="J1627" s="452"/>
      <c r="K1627" s="452"/>
      <c r="L1627" s="452"/>
    </row>
    <row r="1628" spans="7:12" x14ac:dyDescent="0.25">
      <c r="G1628" s="452"/>
      <c r="H1628" s="452"/>
      <c r="I1628" s="452"/>
      <c r="J1628" s="452"/>
      <c r="K1628" s="452"/>
      <c r="L1628" s="452"/>
    </row>
    <row r="1629" spans="7:12" x14ac:dyDescent="0.25">
      <c r="G1629" s="452"/>
      <c r="H1629" s="452"/>
      <c r="I1629" s="452"/>
      <c r="J1629" s="452"/>
      <c r="K1629" s="452"/>
      <c r="L1629" s="452"/>
    </row>
    <row r="1630" spans="7:12" x14ac:dyDescent="0.25">
      <c r="G1630" s="452"/>
      <c r="H1630" s="452"/>
      <c r="I1630" s="452"/>
      <c r="J1630" s="452"/>
      <c r="K1630" s="452"/>
      <c r="L1630" s="452"/>
    </row>
    <row r="1631" spans="7:12" x14ac:dyDescent="0.25">
      <c r="G1631" s="452"/>
      <c r="H1631" s="452"/>
      <c r="I1631" s="452"/>
      <c r="J1631" s="452"/>
      <c r="K1631" s="452"/>
      <c r="L1631" s="452"/>
    </row>
    <row r="1632" spans="7:12" x14ac:dyDescent="0.25">
      <c r="G1632" s="452"/>
      <c r="H1632" s="452"/>
      <c r="I1632" s="452"/>
      <c r="J1632" s="452"/>
      <c r="K1632" s="452"/>
      <c r="L1632" s="452"/>
    </row>
    <row r="1633" spans="7:12" x14ac:dyDescent="0.25">
      <c r="G1633" s="452"/>
      <c r="H1633" s="452"/>
      <c r="I1633" s="452"/>
      <c r="J1633" s="452"/>
      <c r="K1633" s="452"/>
      <c r="L1633" s="452"/>
    </row>
    <row r="1634" spans="7:12" x14ac:dyDescent="0.25">
      <c r="G1634" s="452"/>
      <c r="H1634" s="452"/>
      <c r="I1634" s="452"/>
      <c r="J1634" s="452"/>
      <c r="K1634" s="452"/>
      <c r="L1634" s="452"/>
    </row>
    <row r="1635" spans="7:12" x14ac:dyDescent="0.25">
      <c r="G1635" s="452"/>
      <c r="H1635" s="452"/>
      <c r="I1635" s="452"/>
      <c r="J1635" s="452"/>
      <c r="K1635" s="452"/>
      <c r="L1635" s="452"/>
    </row>
    <row r="1636" spans="7:12" x14ac:dyDescent="0.25">
      <c r="G1636" s="452"/>
      <c r="H1636" s="452"/>
      <c r="I1636" s="452"/>
      <c r="J1636" s="452"/>
      <c r="K1636" s="452"/>
      <c r="L1636" s="452"/>
    </row>
    <row r="1637" spans="7:12" x14ac:dyDescent="0.25">
      <c r="G1637" s="452"/>
      <c r="H1637" s="452"/>
      <c r="I1637" s="452"/>
      <c r="J1637" s="452"/>
      <c r="K1637" s="452"/>
      <c r="L1637" s="452"/>
    </row>
    <row r="1638" spans="7:12" x14ac:dyDescent="0.25">
      <c r="G1638" s="452"/>
      <c r="H1638" s="452"/>
      <c r="I1638" s="452"/>
      <c r="J1638" s="452"/>
      <c r="K1638" s="452"/>
      <c r="L1638" s="452"/>
    </row>
    <row r="1639" spans="7:12" x14ac:dyDescent="0.25">
      <c r="G1639" s="452"/>
      <c r="H1639" s="452"/>
      <c r="I1639" s="452"/>
      <c r="J1639" s="452"/>
      <c r="K1639" s="452"/>
      <c r="L1639" s="452"/>
    </row>
    <row r="1640" spans="7:12" x14ac:dyDescent="0.25">
      <c r="G1640" s="452"/>
      <c r="H1640" s="452"/>
      <c r="I1640" s="452"/>
      <c r="J1640" s="452"/>
      <c r="K1640" s="452"/>
      <c r="L1640" s="452"/>
    </row>
    <row r="1641" spans="7:12" x14ac:dyDescent="0.25">
      <c r="G1641" s="452"/>
      <c r="H1641" s="452"/>
      <c r="I1641" s="452"/>
      <c r="J1641" s="452"/>
      <c r="K1641" s="452"/>
      <c r="L1641" s="452"/>
    </row>
    <row r="1642" spans="7:12" x14ac:dyDescent="0.25">
      <c r="G1642" s="452"/>
      <c r="H1642" s="452"/>
      <c r="I1642" s="452"/>
      <c r="J1642" s="452"/>
      <c r="K1642" s="452"/>
      <c r="L1642" s="452"/>
    </row>
    <row r="1643" spans="7:12" x14ac:dyDescent="0.25">
      <c r="G1643" s="452"/>
      <c r="H1643" s="452"/>
      <c r="I1643" s="452"/>
      <c r="J1643" s="452"/>
      <c r="K1643" s="452"/>
      <c r="L1643" s="452"/>
    </row>
    <row r="1644" spans="7:12" x14ac:dyDescent="0.25">
      <c r="G1644" s="452"/>
      <c r="H1644" s="452"/>
      <c r="I1644" s="452"/>
      <c r="J1644" s="452"/>
      <c r="K1644" s="452"/>
      <c r="L1644" s="452"/>
    </row>
    <row r="1645" spans="7:12" x14ac:dyDescent="0.25">
      <c r="G1645" s="452"/>
      <c r="H1645" s="452"/>
      <c r="I1645" s="452"/>
      <c r="J1645" s="452"/>
      <c r="K1645" s="452"/>
      <c r="L1645" s="452"/>
    </row>
    <row r="1646" spans="7:12" x14ac:dyDescent="0.25">
      <c r="G1646" s="452"/>
      <c r="H1646" s="452"/>
      <c r="I1646" s="452"/>
      <c r="J1646" s="452"/>
      <c r="K1646" s="452"/>
      <c r="L1646" s="452"/>
    </row>
    <row r="1647" spans="7:12" x14ac:dyDescent="0.25">
      <c r="G1647" s="452"/>
      <c r="H1647" s="452"/>
      <c r="I1647" s="452"/>
      <c r="J1647" s="452"/>
      <c r="K1647" s="452"/>
      <c r="L1647" s="452"/>
    </row>
    <row r="1648" spans="7:12" x14ac:dyDescent="0.25">
      <c r="G1648" s="452"/>
      <c r="H1648" s="452"/>
      <c r="I1648" s="452"/>
      <c r="J1648" s="452"/>
      <c r="K1648" s="452"/>
      <c r="L1648" s="452"/>
    </row>
    <row r="1649" spans="7:12" x14ac:dyDescent="0.25">
      <c r="G1649" s="452"/>
      <c r="H1649" s="452"/>
      <c r="I1649" s="452"/>
      <c r="J1649" s="452"/>
      <c r="K1649" s="452"/>
      <c r="L1649" s="452"/>
    </row>
    <row r="1650" spans="7:12" x14ac:dyDescent="0.25">
      <c r="G1650" s="452"/>
      <c r="H1650" s="452"/>
      <c r="I1650" s="452"/>
      <c r="J1650" s="452"/>
      <c r="K1650" s="452"/>
      <c r="L1650" s="452"/>
    </row>
    <row r="1651" spans="7:12" x14ac:dyDescent="0.25">
      <c r="G1651" s="452"/>
      <c r="H1651" s="452"/>
      <c r="I1651" s="452"/>
      <c r="J1651" s="452"/>
      <c r="K1651" s="452"/>
      <c r="L1651" s="452"/>
    </row>
    <row r="1652" spans="7:12" x14ac:dyDescent="0.25">
      <c r="G1652" s="452"/>
      <c r="H1652" s="452"/>
      <c r="I1652" s="452"/>
      <c r="J1652" s="452"/>
      <c r="K1652" s="452"/>
      <c r="L1652" s="452"/>
    </row>
    <row r="1653" spans="7:12" x14ac:dyDescent="0.25">
      <c r="G1653" s="452"/>
      <c r="H1653" s="452"/>
      <c r="I1653" s="452"/>
      <c r="J1653" s="452"/>
      <c r="K1653" s="452"/>
      <c r="L1653" s="452"/>
    </row>
    <row r="1654" spans="7:12" x14ac:dyDescent="0.25">
      <c r="G1654" s="452"/>
      <c r="H1654" s="452"/>
      <c r="I1654" s="452"/>
      <c r="J1654" s="452"/>
      <c r="K1654" s="452"/>
      <c r="L1654" s="452"/>
    </row>
    <row r="1655" spans="7:12" x14ac:dyDescent="0.25">
      <c r="G1655" s="452"/>
      <c r="H1655" s="452"/>
      <c r="I1655" s="452"/>
      <c r="J1655" s="452"/>
      <c r="K1655" s="452"/>
      <c r="L1655" s="452"/>
    </row>
    <row r="1656" spans="7:12" x14ac:dyDescent="0.25">
      <c r="G1656" s="452"/>
      <c r="H1656" s="452"/>
      <c r="I1656" s="452"/>
      <c r="J1656" s="452"/>
      <c r="K1656" s="452"/>
      <c r="L1656" s="452"/>
    </row>
    <row r="1657" spans="7:12" x14ac:dyDescent="0.25">
      <c r="G1657" s="452"/>
      <c r="H1657" s="452"/>
      <c r="I1657" s="452"/>
      <c r="J1657" s="452"/>
      <c r="K1657" s="452"/>
      <c r="L1657" s="452"/>
    </row>
    <row r="1658" spans="7:12" x14ac:dyDescent="0.25">
      <c r="G1658" s="452"/>
      <c r="H1658" s="452"/>
      <c r="I1658" s="452"/>
      <c r="J1658" s="452"/>
      <c r="K1658" s="452"/>
      <c r="L1658" s="452"/>
    </row>
    <row r="1659" spans="7:12" x14ac:dyDescent="0.25">
      <c r="G1659" s="452"/>
      <c r="H1659" s="452"/>
      <c r="I1659" s="452"/>
      <c r="J1659" s="452"/>
      <c r="K1659" s="452"/>
      <c r="L1659" s="452"/>
    </row>
    <row r="1660" spans="7:12" x14ac:dyDescent="0.25">
      <c r="G1660" s="452"/>
      <c r="H1660" s="452"/>
      <c r="I1660" s="452"/>
      <c r="J1660" s="452"/>
      <c r="K1660" s="452"/>
      <c r="L1660" s="452"/>
    </row>
    <row r="1661" spans="7:12" x14ac:dyDescent="0.25">
      <c r="G1661" s="452"/>
      <c r="H1661" s="452"/>
      <c r="I1661" s="452"/>
      <c r="J1661" s="452"/>
      <c r="K1661" s="452"/>
      <c r="L1661" s="452"/>
    </row>
    <row r="1662" spans="7:12" x14ac:dyDescent="0.25">
      <c r="G1662" s="452"/>
      <c r="H1662" s="452"/>
      <c r="I1662" s="452"/>
      <c r="J1662" s="452"/>
      <c r="K1662" s="452"/>
      <c r="L1662" s="452"/>
    </row>
    <row r="1663" spans="7:12" x14ac:dyDescent="0.25">
      <c r="G1663" s="452"/>
      <c r="H1663" s="452"/>
      <c r="I1663" s="452"/>
      <c r="J1663" s="452"/>
      <c r="K1663" s="452"/>
      <c r="L1663" s="452"/>
    </row>
    <row r="1664" spans="7:12" x14ac:dyDescent="0.25">
      <c r="G1664" s="452"/>
      <c r="H1664" s="452"/>
      <c r="I1664" s="452"/>
      <c r="J1664" s="452"/>
      <c r="K1664" s="452"/>
      <c r="L1664" s="452"/>
    </row>
    <row r="1665" spans="7:12" x14ac:dyDescent="0.25">
      <c r="G1665" s="452"/>
      <c r="H1665" s="452"/>
      <c r="I1665" s="452"/>
      <c r="J1665" s="452"/>
      <c r="K1665" s="452"/>
      <c r="L1665" s="452"/>
    </row>
    <row r="1666" spans="7:12" x14ac:dyDescent="0.25">
      <c r="G1666" s="452"/>
      <c r="H1666" s="452"/>
      <c r="I1666" s="452"/>
      <c r="J1666" s="452"/>
      <c r="K1666" s="452"/>
      <c r="L1666" s="452"/>
    </row>
    <row r="1667" spans="7:12" x14ac:dyDescent="0.25">
      <c r="G1667" s="452"/>
      <c r="H1667" s="452"/>
      <c r="I1667" s="452"/>
      <c r="J1667" s="452"/>
      <c r="K1667" s="452"/>
      <c r="L1667" s="452"/>
    </row>
    <row r="1668" spans="7:12" x14ac:dyDescent="0.25">
      <c r="G1668" s="452"/>
      <c r="H1668" s="452"/>
      <c r="I1668" s="452"/>
      <c r="J1668" s="452"/>
      <c r="K1668" s="452"/>
      <c r="L1668" s="452"/>
    </row>
    <row r="1669" spans="7:12" x14ac:dyDescent="0.25">
      <c r="G1669" s="452"/>
      <c r="H1669" s="452"/>
      <c r="I1669" s="452"/>
      <c r="J1669" s="452"/>
      <c r="K1669" s="452"/>
      <c r="L1669" s="452"/>
    </row>
    <row r="1670" spans="7:12" x14ac:dyDescent="0.25">
      <c r="G1670" s="452"/>
      <c r="H1670" s="452"/>
      <c r="I1670" s="452"/>
      <c r="J1670" s="452"/>
      <c r="K1670" s="452"/>
      <c r="L1670" s="452"/>
    </row>
    <row r="1671" spans="7:12" x14ac:dyDescent="0.25">
      <c r="G1671" s="452"/>
      <c r="H1671" s="452"/>
      <c r="I1671" s="452"/>
      <c r="J1671" s="452"/>
      <c r="K1671" s="452"/>
      <c r="L1671" s="452"/>
    </row>
    <row r="1672" spans="7:12" x14ac:dyDescent="0.25">
      <c r="G1672" s="452"/>
      <c r="H1672" s="452"/>
      <c r="I1672" s="452"/>
      <c r="J1672" s="452"/>
      <c r="K1672" s="452"/>
      <c r="L1672" s="452"/>
    </row>
    <row r="1673" spans="7:12" x14ac:dyDescent="0.25">
      <c r="G1673" s="452"/>
      <c r="H1673" s="452"/>
      <c r="I1673" s="452"/>
      <c r="J1673" s="452"/>
      <c r="K1673" s="452"/>
      <c r="L1673" s="452"/>
    </row>
    <row r="1674" spans="7:12" x14ac:dyDescent="0.25">
      <c r="G1674" s="452"/>
      <c r="H1674" s="452"/>
      <c r="I1674" s="452"/>
      <c r="J1674" s="452"/>
      <c r="K1674" s="452"/>
      <c r="L1674" s="452"/>
    </row>
    <row r="1675" spans="7:12" x14ac:dyDescent="0.25">
      <c r="G1675" s="452"/>
      <c r="H1675" s="452"/>
      <c r="I1675" s="452"/>
      <c r="J1675" s="452"/>
      <c r="K1675" s="452"/>
      <c r="L1675" s="452"/>
    </row>
    <row r="1676" spans="7:12" x14ac:dyDescent="0.25">
      <c r="G1676" s="452"/>
      <c r="H1676" s="452"/>
      <c r="I1676" s="452"/>
      <c r="J1676" s="452"/>
      <c r="K1676" s="452"/>
      <c r="L1676" s="452"/>
    </row>
    <row r="1677" spans="7:12" x14ac:dyDescent="0.25">
      <c r="G1677" s="452"/>
      <c r="H1677" s="452"/>
      <c r="I1677" s="452"/>
      <c r="J1677" s="452"/>
      <c r="K1677" s="452"/>
      <c r="L1677" s="452"/>
    </row>
    <row r="1678" spans="7:12" x14ac:dyDescent="0.25">
      <c r="G1678" s="452"/>
      <c r="H1678" s="452"/>
      <c r="I1678" s="452"/>
      <c r="J1678" s="452"/>
      <c r="K1678" s="452"/>
      <c r="L1678" s="452"/>
    </row>
    <row r="1679" spans="7:12" x14ac:dyDescent="0.25">
      <c r="G1679" s="452"/>
      <c r="H1679" s="452"/>
      <c r="I1679" s="452"/>
      <c r="J1679" s="452"/>
      <c r="K1679" s="452"/>
      <c r="L1679" s="452"/>
    </row>
    <row r="1680" spans="7:12" x14ac:dyDescent="0.25">
      <c r="G1680" s="452"/>
      <c r="H1680" s="452"/>
      <c r="I1680" s="452"/>
      <c r="J1680" s="452"/>
      <c r="K1680" s="452"/>
      <c r="L1680" s="452"/>
    </row>
    <row r="1681" spans="7:12" x14ac:dyDescent="0.25">
      <c r="G1681" s="452"/>
      <c r="H1681" s="452"/>
      <c r="I1681" s="452"/>
      <c r="J1681" s="452"/>
      <c r="K1681" s="452"/>
      <c r="L1681" s="452"/>
    </row>
    <row r="1682" spans="7:12" x14ac:dyDescent="0.25">
      <c r="G1682" s="452"/>
      <c r="H1682" s="452"/>
      <c r="I1682" s="452"/>
      <c r="J1682" s="452"/>
      <c r="K1682" s="452"/>
      <c r="L1682" s="452"/>
    </row>
    <row r="1683" spans="7:12" x14ac:dyDescent="0.25">
      <c r="G1683" s="452"/>
      <c r="H1683" s="452"/>
      <c r="I1683" s="452"/>
      <c r="J1683" s="452"/>
      <c r="K1683" s="452"/>
      <c r="L1683" s="452"/>
    </row>
    <row r="1684" spans="7:12" x14ac:dyDescent="0.25">
      <c r="G1684" s="452"/>
      <c r="H1684" s="452"/>
      <c r="I1684" s="452"/>
      <c r="J1684" s="452"/>
      <c r="K1684" s="452"/>
      <c r="L1684" s="452"/>
    </row>
    <row r="1685" spans="7:12" x14ac:dyDescent="0.25">
      <c r="G1685" s="452"/>
      <c r="H1685" s="452"/>
      <c r="I1685" s="452"/>
      <c r="J1685" s="452"/>
      <c r="K1685" s="452"/>
      <c r="L1685" s="452"/>
    </row>
    <row r="1686" spans="7:12" x14ac:dyDescent="0.25">
      <c r="G1686" s="452"/>
      <c r="H1686" s="452"/>
      <c r="I1686" s="452"/>
      <c r="J1686" s="452"/>
      <c r="K1686" s="452"/>
      <c r="L1686" s="452"/>
    </row>
    <row r="1687" spans="7:12" x14ac:dyDescent="0.25">
      <c r="G1687" s="452"/>
      <c r="H1687" s="452"/>
      <c r="I1687" s="452"/>
      <c r="J1687" s="452"/>
      <c r="K1687" s="452"/>
      <c r="L1687" s="452"/>
    </row>
    <row r="1688" spans="7:12" x14ac:dyDescent="0.25">
      <c r="G1688" s="452"/>
      <c r="H1688" s="452"/>
      <c r="I1688" s="452"/>
      <c r="J1688" s="452"/>
      <c r="K1688" s="452"/>
      <c r="L1688" s="452"/>
    </row>
    <row r="1689" spans="7:12" x14ac:dyDescent="0.25">
      <c r="G1689" s="452"/>
      <c r="H1689" s="452"/>
      <c r="I1689" s="452"/>
      <c r="J1689" s="452"/>
      <c r="K1689" s="452"/>
      <c r="L1689" s="452"/>
    </row>
    <row r="1690" spans="7:12" x14ac:dyDescent="0.25">
      <c r="G1690" s="452"/>
      <c r="H1690" s="452"/>
      <c r="I1690" s="452"/>
      <c r="J1690" s="452"/>
      <c r="K1690" s="452"/>
      <c r="L1690" s="452"/>
    </row>
    <row r="1691" spans="7:12" x14ac:dyDescent="0.25">
      <c r="G1691" s="452"/>
      <c r="H1691" s="452"/>
      <c r="I1691" s="452"/>
      <c r="J1691" s="452"/>
      <c r="K1691" s="452"/>
      <c r="L1691" s="452"/>
    </row>
    <row r="1692" spans="7:12" x14ac:dyDescent="0.25">
      <c r="G1692" s="452"/>
      <c r="H1692" s="452"/>
      <c r="I1692" s="452"/>
      <c r="J1692" s="452"/>
      <c r="K1692" s="452"/>
      <c r="L1692" s="452"/>
    </row>
    <row r="1693" spans="7:12" x14ac:dyDescent="0.25">
      <c r="G1693" s="452"/>
      <c r="H1693" s="452"/>
      <c r="I1693" s="452"/>
      <c r="J1693" s="452"/>
      <c r="K1693" s="452"/>
      <c r="L1693" s="452"/>
    </row>
    <row r="1694" spans="7:12" x14ac:dyDescent="0.25">
      <c r="G1694" s="452"/>
      <c r="H1694" s="452"/>
      <c r="I1694" s="452"/>
      <c r="J1694" s="452"/>
      <c r="K1694" s="452"/>
      <c r="L1694" s="452"/>
    </row>
    <row r="1695" spans="7:12" x14ac:dyDescent="0.25">
      <c r="G1695" s="452"/>
      <c r="H1695" s="452"/>
      <c r="I1695" s="452"/>
      <c r="J1695" s="452"/>
      <c r="K1695" s="452"/>
      <c r="L1695" s="452"/>
    </row>
    <row r="1696" spans="7:12" x14ac:dyDescent="0.25">
      <c r="G1696" s="452"/>
      <c r="H1696" s="452"/>
      <c r="I1696" s="452"/>
      <c r="J1696" s="452"/>
      <c r="K1696" s="452"/>
      <c r="L1696" s="452"/>
    </row>
    <row r="1697" spans="7:12" x14ac:dyDescent="0.25">
      <c r="G1697" s="452"/>
      <c r="H1697" s="452"/>
      <c r="I1697" s="452"/>
      <c r="J1697" s="452"/>
      <c r="K1697" s="452"/>
      <c r="L1697" s="452"/>
    </row>
    <row r="1698" spans="7:12" x14ac:dyDescent="0.25">
      <c r="G1698" s="452"/>
      <c r="H1698" s="452"/>
      <c r="I1698" s="452"/>
      <c r="J1698" s="452"/>
      <c r="K1698" s="452"/>
      <c r="L1698" s="452"/>
    </row>
    <row r="1699" spans="7:12" x14ac:dyDescent="0.25">
      <c r="G1699" s="452"/>
      <c r="H1699" s="452"/>
      <c r="I1699" s="452"/>
      <c r="J1699" s="452"/>
      <c r="K1699" s="452"/>
      <c r="L1699" s="452"/>
    </row>
    <row r="1700" spans="7:12" x14ac:dyDescent="0.25">
      <c r="G1700" s="452"/>
      <c r="H1700" s="452"/>
      <c r="I1700" s="452"/>
      <c r="J1700" s="452"/>
      <c r="K1700" s="452"/>
      <c r="L1700" s="452"/>
    </row>
    <row r="1701" spans="7:12" x14ac:dyDescent="0.25">
      <c r="G1701" s="452"/>
      <c r="H1701" s="452"/>
      <c r="I1701" s="452"/>
      <c r="J1701" s="452"/>
      <c r="K1701" s="452"/>
      <c r="L1701" s="452"/>
    </row>
    <row r="1702" spans="7:12" x14ac:dyDescent="0.25">
      <c r="G1702" s="452"/>
      <c r="H1702" s="452"/>
      <c r="I1702" s="452"/>
      <c r="J1702" s="452"/>
      <c r="K1702" s="452"/>
      <c r="L1702" s="452"/>
    </row>
    <row r="1703" spans="7:12" x14ac:dyDescent="0.25">
      <c r="G1703" s="452"/>
      <c r="H1703" s="452"/>
      <c r="I1703" s="452"/>
      <c r="J1703" s="452"/>
      <c r="K1703" s="452"/>
      <c r="L1703" s="452"/>
    </row>
    <row r="1704" spans="7:12" x14ac:dyDescent="0.25">
      <c r="G1704" s="452"/>
      <c r="H1704" s="452"/>
      <c r="I1704" s="452"/>
      <c r="J1704" s="452"/>
      <c r="K1704" s="452"/>
      <c r="L1704" s="452"/>
    </row>
    <row r="1705" spans="7:12" x14ac:dyDescent="0.25">
      <c r="G1705" s="452"/>
      <c r="H1705" s="452"/>
      <c r="I1705" s="452"/>
      <c r="J1705" s="452"/>
      <c r="K1705" s="452"/>
      <c r="L1705" s="452"/>
    </row>
    <row r="1706" spans="7:12" x14ac:dyDescent="0.25">
      <c r="G1706" s="452"/>
      <c r="H1706" s="452"/>
      <c r="I1706" s="452"/>
      <c r="J1706" s="452"/>
      <c r="K1706" s="452"/>
      <c r="L1706" s="452"/>
    </row>
    <row r="1707" spans="7:12" x14ac:dyDescent="0.25">
      <c r="G1707" s="452"/>
      <c r="H1707" s="452"/>
      <c r="I1707" s="452"/>
      <c r="J1707" s="452"/>
      <c r="K1707" s="452"/>
      <c r="L1707" s="452"/>
    </row>
    <row r="1708" spans="7:12" x14ac:dyDescent="0.25">
      <c r="G1708" s="452"/>
      <c r="H1708" s="452"/>
      <c r="I1708" s="452"/>
      <c r="J1708" s="452"/>
      <c r="K1708" s="452"/>
      <c r="L1708" s="452"/>
    </row>
    <row r="1709" spans="7:12" x14ac:dyDescent="0.25">
      <c r="G1709" s="452"/>
      <c r="H1709" s="452"/>
      <c r="I1709" s="452"/>
      <c r="J1709" s="452"/>
      <c r="K1709" s="452"/>
      <c r="L1709" s="452"/>
    </row>
    <row r="1710" spans="7:12" x14ac:dyDescent="0.25">
      <c r="G1710" s="452"/>
      <c r="H1710" s="452"/>
      <c r="I1710" s="452"/>
      <c r="J1710" s="452"/>
      <c r="K1710" s="452"/>
      <c r="L1710" s="452"/>
    </row>
    <row r="1711" spans="7:12" x14ac:dyDescent="0.25">
      <c r="G1711" s="452"/>
      <c r="H1711" s="452"/>
      <c r="I1711" s="452"/>
      <c r="J1711" s="452"/>
      <c r="K1711" s="452"/>
      <c r="L1711" s="452"/>
    </row>
    <row r="1712" spans="7:12" x14ac:dyDescent="0.25">
      <c r="G1712" s="452"/>
      <c r="H1712" s="452"/>
      <c r="I1712" s="452"/>
      <c r="J1712" s="452"/>
      <c r="K1712" s="452"/>
      <c r="L1712" s="452"/>
    </row>
    <row r="1713" spans="7:12" x14ac:dyDescent="0.25">
      <c r="G1713" s="452"/>
      <c r="H1713" s="452"/>
      <c r="I1713" s="452"/>
      <c r="J1713" s="452"/>
      <c r="K1713" s="452"/>
      <c r="L1713" s="452"/>
    </row>
    <row r="1714" spans="7:12" x14ac:dyDescent="0.25">
      <c r="G1714" s="452"/>
      <c r="H1714" s="452"/>
      <c r="I1714" s="452"/>
      <c r="J1714" s="452"/>
      <c r="K1714" s="452"/>
      <c r="L1714" s="452"/>
    </row>
    <row r="1715" spans="7:12" x14ac:dyDescent="0.25">
      <c r="G1715" s="452"/>
      <c r="H1715" s="452"/>
      <c r="I1715" s="452"/>
      <c r="J1715" s="452"/>
      <c r="K1715" s="452"/>
      <c r="L1715" s="452"/>
    </row>
    <row r="1716" spans="7:12" x14ac:dyDescent="0.25">
      <c r="G1716" s="452"/>
      <c r="H1716" s="452"/>
      <c r="I1716" s="452"/>
      <c r="J1716" s="452"/>
      <c r="K1716" s="452"/>
      <c r="L1716" s="452"/>
    </row>
    <row r="1717" spans="7:12" x14ac:dyDescent="0.25">
      <c r="G1717" s="452"/>
      <c r="H1717" s="452"/>
      <c r="I1717" s="452"/>
      <c r="J1717" s="452"/>
      <c r="K1717" s="452"/>
      <c r="L1717" s="452"/>
    </row>
    <row r="1718" spans="7:12" x14ac:dyDescent="0.25">
      <c r="G1718" s="452"/>
      <c r="H1718" s="452"/>
      <c r="I1718" s="452"/>
      <c r="J1718" s="452"/>
      <c r="K1718" s="452"/>
      <c r="L1718" s="452"/>
    </row>
    <row r="1719" spans="7:12" x14ac:dyDescent="0.25">
      <c r="G1719" s="452"/>
      <c r="H1719" s="452"/>
      <c r="I1719" s="452"/>
      <c r="J1719" s="452"/>
      <c r="K1719" s="452"/>
      <c r="L1719" s="452"/>
    </row>
    <row r="1720" spans="7:12" x14ac:dyDescent="0.25">
      <c r="G1720" s="452"/>
      <c r="H1720" s="452"/>
      <c r="I1720" s="452"/>
      <c r="J1720" s="452"/>
      <c r="K1720" s="452"/>
      <c r="L1720" s="452"/>
    </row>
    <row r="1721" spans="7:12" x14ac:dyDescent="0.25">
      <c r="G1721" s="452"/>
      <c r="H1721" s="452"/>
      <c r="I1721" s="452"/>
      <c r="J1721" s="452"/>
      <c r="K1721" s="452"/>
      <c r="L1721" s="452"/>
    </row>
    <row r="1722" spans="7:12" x14ac:dyDescent="0.25">
      <c r="G1722" s="452"/>
      <c r="H1722" s="452"/>
      <c r="I1722" s="452"/>
      <c r="J1722" s="452"/>
      <c r="K1722" s="452"/>
      <c r="L1722" s="452"/>
    </row>
    <row r="1723" spans="7:12" x14ac:dyDescent="0.25">
      <c r="G1723" s="452"/>
      <c r="H1723" s="452"/>
      <c r="I1723" s="452"/>
      <c r="J1723" s="452"/>
      <c r="K1723" s="452"/>
      <c r="L1723" s="452"/>
    </row>
    <row r="1724" spans="7:12" x14ac:dyDescent="0.25">
      <c r="G1724" s="452"/>
      <c r="H1724" s="452"/>
      <c r="I1724" s="452"/>
      <c r="J1724" s="452"/>
      <c r="K1724" s="452"/>
      <c r="L1724" s="452"/>
    </row>
    <row r="1725" spans="7:12" x14ac:dyDescent="0.25">
      <c r="G1725" s="452"/>
      <c r="H1725" s="452"/>
      <c r="I1725" s="452"/>
      <c r="J1725" s="452"/>
      <c r="K1725" s="452"/>
      <c r="L1725" s="452"/>
    </row>
    <row r="1726" spans="7:12" x14ac:dyDescent="0.25">
      <c r="G1726" s="452"/>
      <c r="H1726" s="452"/>
      <c r="I1726" s="452"/>
      <c r="J1726" s="452"/>
      <c r="K1726" s="452"/>
      <c r="L1726" s="452"/>
    </row>
    <row r="1727" spans="7:12" x14ac:dyDescent="0.25">
      <c r="G1727" s="452"/>
      <c r="H1727" s="452"/>
      <c r="I1727" s="452"/>
      <c r="J1727" s="452"/>
      <c r="K1727" s="452"/>
      <c r="L1727" s="452"/>
    </row>
    <row r="1728" spans="7:12" x14ac:dyDescent="0.25">
      <c r="G1728" s="452"/>
      <c r="H1728" s="452"/>
      <c r="I1728" s="452"/>
      <c r="J1728" s="452"/>
      <c r="K1728" s="452"/>
      <c r="L1728" s="452"/>
    </row>
    <row r="1729" spans="7:12" x14ac:dyDescent="0.25">
      <c r="G1729" s="452"/>
      <c r="H1729" s="452"/>
      <c r="I1729" s="452"/>
      <c r="J1729" s="452"/>
      <c r="K1729" s="452"/>
      <c r="L1729" s="452"/>
    </row>
  </sheetData>
  <mergeCells count="526">
    <mergeCell ref="V148:V151"/>
    <mergeCell ref="W148:W151"/>
    <mergeCell ref="X148:X151"/>
    <mergeCell ref="Y148:Y151"/>
    <mergeCell ref="A148:A151"/>
    <mergeCell ref="B148:B151"/>
    <mergeCell ref="C144:C147"/>
    <mergeCell ref="P148:P151"/>
    <mergeCell ref="Q148:Q151"/>
    <mergeCell ref="R148:R151"/>
    <mergeCell ref="S148:S151"/>
    <mergeCell ref="T148:T151"/>
    <mergeCell ref="U148:U151"/>
    <mergeCell ref="A136:A147"/>
    <mergeCell ref="B136:B147"/>
    <mergeCell ref="T136:T139"/>
    <mergeCell ref="U136:U139"/>
    <mergeCell ref="V136:V139"/>
    <mergeCell ref="W136:W139"/>
    <mergeCell ref="X136:X139"/>
    <mergeCell ref="Y136:Y139"/>
    <mergeCell ref="C140:C143"/>
    <mergeCell ref="N140:N143"/>
    <mergeCell ref="O140:O143"/>
    <mergeCell ref="S140:S143"/>
    <mergeCell ref="T140:T143"/>
    <mergeCell ref="U140:U143"/>
    <mergeCell ref="V140:V143"/>
    <mergeCell ref="W140:W143"/>
    <mergeCell ref="X140:X143"/>
    <mergeCell ref="Y140:Y143"/>
    <mergeCell ref="C136:C139"/>
    <mergeCell ref="N136:N139"/>
    <mergeCell ref="O136:O139"/>
    <mergeCell ref="P136:P139"/>
    <mergeCell ref="Q136:Q139"/>
    <mergeCell ref="R136:R139"/>
    <mergeCell ref="S136:S139"/>
    <mergeCell ref="Y120:Y123"/>
    <mergeCell ref="A124:A127"/>
    <mergeCell ref="B124:B127"/>
    <mergeCell ref="C124:C127"/>
    <mergeCell ref="N124:N127"/>
    <mergeCell ref="O124:O127"/>
    <mergeCell ref="P124:P127"/>
    <mergeCell ref="Q124:Q127"/>
    <mergeCell ref="R124:R127"/>
    <mergeCell ref="S124:S127"/>
    <mergeCell ref="T124:T127"/>
    <mergeCell ref="U124:U127"/>
    <mergeCell ref="V124:V127"/>
    <mergeCell ref="W124:W127"/>
    <mergeCell ref="X124:X127"/>
    <mergeCell ref="Y124:Y127"/>
    <mergeCell ref="A120:A123"/>
    <mergeCell ref="B120:B123"/>
    <mergeCell ref="C120:C123"/>
    <mergeCell ref="N120:N123"/>
    <mergeCell ref="O120:O123"/>
    <mergeCell ref="P120:P123"/>
    <mergeCell ref="Q120:Q123"/>
    <mergeCell ref="R120:R123"/>
    <mergeCell ref="S120:S123"/>
    <mergeCell ref="S112:S115"/>
    <mergeCell ref="T112:T115"/>
    <mergeCell ref="U112:U115"/>
    <mergeCell ref="V112:V115"/>
    <mergeCell ref="W112:W115"/>
    <mergeCell ref="X112:X115"/>
    <mergeCell ref="Y112:Y115"/>
    <mergeCell ref="A116:A119"/>
    <mergeCell ref="B116:B119"/>
    <mergeCell ref="C116:C119"/>
    <mergeCell ref="N116:N119"/>
    <mergeCell ref="O116:O119"/>
    <mergeCell ref="P116:P119"/>
    <mergeCell ref="Q116:Q119"/>
    <mergeCell ref="R116:R119"/>
    <mergeCell ref="S116:S119"/>
    <mergeCell ref="T116:T119"/>
    <mergeCell ref="U116:U119"/>
    <mergeCell ref="V116:V119"/>
    <mergeCell ref="W116:W119"/>
    <mergeCell ref="X116:X119"/>
    <mergeCell ref="Y116:Y119"/>
    <mergeCell ref="W120:W123"/>
    <mergeCell ref="R100:R103"/>
    <mergeCell ref="S100:S103"/>
    <mergeCell ref="T100:T103"/>
    <mergeCell ref="U100:U103"/>
    <mergeCell ref="V100:V103"/>
    <mergeCell ref="W100:W103"/>
    <mergeCell ref="X100:X103"/>
    <mergeCell ref="Y100:Y103"/>
    <mergeCell ref="N96:N99"/>
    <mergeCell ref="O96:O99"/>
    <mergeCell ref="P96:P99"/>
    <mergeCell ref="Q96:Q99"/>
    <mergeCell ref="R96:R99"/>
    <mergeCell ref="R92:R95"/>
    <mergeCell ref="S92:S95"/>
    <mergeCell ref="T92:T95"/>
    <mergeCell ref="U92:U95"/>
    <mergeCell ref="V92:V95"/>
    <mergeCell ref="W92:W95"/>
    <mergeCell ref="X92:X95"/>
    <mergeCell ref="Y92:Y95"/>
    <mergeCell ref="C96:C99"/>
    <mergeCell ref="T96:T99"/>
    <mergeCell ref="U96:U99"/>
    <mergeCell ref="V96:V99"/>
    <mergeCell ref="W96:W99"/>
    <mergeCell ref="X96:X99"/>
    <mergeCell ref="Y96:Y99"/>
    <mergeCell ref="A88:A91"/>
    <mergeCell ref="B88:B91"/>
    <mergeCell ref="A92:A111"/>
    <mergeCell ref="B92:B111"/>
    <mergeCell ref="C92:C95"/>
    <mergeCell ref="N92:N95"/>
    <mergeCell ref="O92:O95"/>
    <mergeCell ref="P92:P95"/>
    <mergeCell ref="Q92:Q95"/>
    <mergeCell ref="C100:C103"/>
    <mergeCell ref="N100:N103"/>
    <mergeCell ref="O100:O103"/>
    <mergeCell ref="P100:P103"/>
    <mergeCell ref="Q100:Q103"/>
    <mergeCell ref="O108:O111"/>
    <mergeCell ref="P108:P111"/>
    <mergeCell ref="Q108:Q111"/>
    <mergeCell ref="C104:C107"/>
    <mergeCell ref="N104:N107"/>
    <mergeCell ref="O104:O107"/>
    <mergeCell ref="P104:P107"/>
    <mergeCell ref="U76:U79"/>
    <mergeCell ref="V76:V79"/>
    <mergeCell ref="W76:W79"/>
    <mergeCell ref="X76:X79"/>
    <mergeCell ref="Y76:Y79"/>
    <mergeCell ref="T84:T87"/>
    <mergeCell ref="U84:U87"/>
    <mergeCell ref="V84:V87"/>
    <mergeCell ref="W84:W87"/>
    <mergeCell ref="X84:X87"/>
    <mergeCell ref="Y84:Y87"/>
    <mergeCell ref="W56:W59"/>
    <mergeCell ref="X56:X59"/>
    <mergeCell ref="Y56:Y59"/>
    <mergeCell ref="C60:C63"/>
    <mergeCell ref="Q60:Q63"/>
    <mergeCell ref="R60:R63"/>
    <mergeCell ref="S60:S63"/>
    <mergeCell ref="T60:T63"/>
    <mergeCell ref="U60:U63"/>
    <mergeCell ref="V60:V63"/>
    <mergeCell ref="W60:W63"/>
    <mergeCell ref="X60:X63"/>
    <mergeCell ref="Y60:Y63"/>
    <mergeCell ref="N61:N63"/>
    <mergeCell ref="O61:O63"/>
    <mergeCell ref="P61:P63"/>
    <mergeCell ref="C52:C55"/>
    <mergeCell ref="N52:N55"/>
    <mergeCell ref="O52:O55"/>
    <mergeCell ref="P52:P55"/>
    <mergeCell ref="Q52:Q55"/>
    <mergeCell ref="R52:R55"/>
    <mergeCell ref="T56:T59"/>
    <mergeCell ref="U56:U59"/>
    <mergeCell ref="V56:V59"/>
    <mergeCell ref="W24:W27"/>
    <mergeCell ref="X24:X27"/>
    <mergeCell ref="Y24:Y27"/>
    <mergeCell ref="C40:C43"/>
    <mergeCell ref="N40:N43"/>
    <mergeCell ref="O40:O43"/>
    <mergeCell ref="P40:P43"/>
    <mergeCell ref="Q40:Q43"/>
    <mergeCell ref="R40:R43"/>
    <mergeCell ref="S40:S43"/>
    <mergeCell ref="T40:T43"/>
    <mergeCell ref="U40:U43"/>
    <mergeCell ref="V40:V43"/>
    <mergeCell ref="W40:W43"/>
    <mergeCell ref="X40:X43"/>
    <mergeCell ref="Y40:Y43"/>
    <mergeCell ref="X36:X39"/>
    <mergeCell ref="Y36:Y39"/>
    <mergeCell ref="X32:X35"/>
    <mergeCell ref="W36:W39"/>
    <mergeCell ref="W32:W35"/>
    <mergeCell ref="C36:C39"/>
    <mergeCell ref="S36:S39"/>
    <mergeCell ref="C28:C31"/>
    <mergeCell ref="Y16:Y19"/>
    <mergeCell ref="A20:A83"/>
    <mergeCell ref="B20:B83"/>
    <mergeCell ref="C20:C23"/>
    <mergeCell ref="N20:N23"/>
    <mergeCell ref="O20:O23"/>
    <mergeCell ref="P20:P23"/>
    <mergeCell ref="Q20:Q23"/>
    <mergeCell ref="R20:R23"/>
    <mergeCell ref="S20:S23"/>
    <mergeCell ref="T20:T23"/>
    <mergeCell ref="U20:U23"/>
    <mergeCell ref="V20:V23"/>
    <mergeCell ref="W20:W23"/>
    <mergeCell ref="X20:X23"/>
    <mergeCell ref="Y20:Y23"/>
    <mergeCell ref="C24:C27"/>
    <mergeCell ref="N24:N27"/>
    <mergeCell ref="O24:O27"/>
    <mergeCell ref="P24:P27"/>
    <mergeCell ref="Q24:Q27"/>
    <mergeCell ref="R24:R27"/>
    <mergeCell ref="S24:S27"/>
    <mergeCell ref="T24:T27"/>
    <mergeCell ref="A12:A15"/>
    <mergeCell ref="B12:B15"/>
    <mergeCell ref="A16:A19"/>
    <mergeCell ref="B16:B19"/>
    <mergeCell ref="C16:C19"/>
    <mergeCell ref="N16:N19"/>
    <mergeCell ref="O16:O19"/>
    <mergeCell ref="W16:W19"/>
    <mergeCell ref="X16:X19"/>
    <mergeCell ref="R16:R19"/>
    <mergeCell ref="S16:S19"/>
    <mergeCell ref="T16:T19"/>
    <mergeCell ref="U16:U19"/>
    <mergeCell ref="V16:V19"/>
    <mergeCell ref="W72:W75"/>
    <mergeCell ref="T88:T91"/>
    <mergeCell ref="U88:U91"/>
    <mergeCell ref="V88:V91"/>
    <mergeCell ref="W88:W91"/>
    <mergeCell ref="X88:X91"/>
    <mergeCell ref="Y88:Y91"/>
    <mergeCell ref="C88:C91"/>
    <mergeCell ref="N88:N91"/>
    <mergeCell ref="O88:O91"/>
    <mergeCell ref="P88:P91"/>
    <mergeCell ref="Q88:Q91"/>
    <mergeCell ref="R88:R91"/>
    <mergeCell ref="S88:S91"/>
    <mergeCell ref="X72:X75"/>
    <mergeCell ref="Y72:Y75"/>
    <mergeCell ref="C76:C79"/>
    <mergeCell ref="N76:N79"/>
    <mergeCell ref="O76:O79"/>
    <mergeCell ref="P76:P79"/>
    <mergeCell ref="Q76:Q79"/>
    <mergeCell ref="R76:R79"/>
    <mergeCell ref="S76:S79"/>
    <mergeCell ref="T76:T79"/>
    <mergeCell ref="V68:V71"/>
    <mergeCell ref="W68:W71"/>
    <mergeCell ref="X68:X71"/>
    <mergeCell ref="A84:A87"/>
    <mergeCell ref="B84:B87"/>
    <mergeCell ref="P84:P87"/>
    <mergeCell ref="Q84:Q87"/>
    <mergeCell ref="R84:R87"/>
    <mergeCell ref="S84:S87"/>
    <mergeCell ref="T72:T75"/>
    <mergeCell ref="U72:U75"/>
    <mergeCell ref="V72:V75"/>
    <mergeCell ref="C80:C83"/>
    <mergeCell ref="N80:Y83"/>
    <mergeCell ref="C84:C87"/>
    <mergeCell ref="N84:N87"/>
    <mergeCell ref="O84:O87"/>
    <mergeCell ref="C72:C75"/>
    <mergeCell ref="N72:N75"/>
    <mergeCell ref="O72:O75"/>
    <mergeCell ref="P72:P75"/>
    <mergeCell ref="Q72:Q75"/>
    <mergeCell ref="R72:R75"/>
    <mergeCell ref="S72:S75"/>
    <mergeCell ref="R64:R67"/>
    <mergeCell ref="S64:S67"/>
    <mergeCell ref="T64:T67"/>
    <mergeCell ref="U64:U67"/>
    <mergeCell ref="P68:P71"/>
    <mergeCell ref="Q68:Q71"/>
    <mergeCell ref="R68:R71"/>
    <mergeCell ref="S68:S71"/>
    <mergeCell ref="T68:T71"/>
    <mergeCell ref="U68:U71"/>
    <mergeCell ref="V64:V67"/>
    <mergeCell ref="W64:W67"/>
    <mergeCell ref="X64:X67"/>
    <mergeCell ref="Y64:Y67"/>
    <mergeCell ref="C68:C71"/>
    <mergeCell ref="N68:N71"/>
    <mergeCell ref="O68:O71"/>
    <mergeCell ref="S52:S55"/>
    <mergeCell ref="T52:T55"/>
    <mergeCell ref="U52:U55"/>
    <mergeCell ref="V52:V55"/>
    <mergeCell ref="W52:W55"/>
    <mergeCell ref="C56:C59"/>
    <mergeCell ref="N56:N59"/>
    <mergeCell ref="O56:O59"/>
    <mergeCell ref="P56:P59"/>
    <mergeCell ref="Q56:Q59"/>
    <mergeCell ref="R56:R59"/>
    <mergeCell ref="S56:S59"/>
    <mergeCell ref="C64:C67"/>
    <mergeCell ref="N64:N67"/>
    <mergeCell ref="O64:O67"/>
    <mergeCell ref="P64:P67"/>
    <mergeCell ref="Q64:Q67"/>
    <mergeCell ref="X128:X131"/>
    <mergeCell ref="Y128:Y131"/>
    <mergeCell ref="C132:C135"/>
    <mergeCell ref="N132:N135"/>
    <mergeCell ref="O132:O135"/>
    <mergeCell ref="P132:P135"/>
    <mergeCell ref="Q132:Q135"/>
    <mergeCell ref="C128:C131"/>
    <mergeCell ref="N128:N131"/>
    <mergeCell ref="O128:O131"/>
    <mergeCell ref="P128:P131"/>
    <mergeCell ref="Q128:Q131"/>
    <mergeCell ref="R128:R131"/>
    <mergeCell ref="S128:S131"/>
    <mergeCell ref="T132:T135"/>
    <mergeCell ref="U132:U135"/>
    <mergeCell ref="V132:V135"/>
    <mergeCell ref="W132:W135"/>
    <mergeCell ref="X132:X135"/>
    <mergeCell ref="Y132:Y135"/>
    <mergeCell ref="W128:W131"/>
    <mergeCell ref="A128:A131"/>
    <mergeCell ref="B128:B131"/>
    <mergeCell ref="A132:A135"/>
    <mergeCell ref="B132:B135"/>
    <mergeCell ref="R132:R135"/>
    <mergeCell ref="S6:Y6"/>
    <mergeCell ref="O8:O11"/>
    <mergeCell ref="P8:P11"/>
    <mergeCell ref="O12:O15"/>
    <mergeCell ref="P12:P15"/>
    <mergeCell ref="Y12:Y15"/>
    <mergeCell ref="Q8:Q11"/>
    <mergeCell ref="R8:R11"/>
    <mergeCell ref="V8:V11"/>
    <mergeCell ref="W8:W11"/>
    <mergeCell ref="X8:X11"/>
    <mergeCell ref="Y8:Y11"/>
    <mergeCell ref="Q12:Q15"/>
    <mergeCell ref="R12:R15"/>
    <mergeCell ref="V12:V15"/>
    <mergeCell ref="S8:S11"/>
    <mergeCell ref="T8:T11"/>
    <mergeCell ref="A6:A7"/>
    <mergeCell ref="B6:B7"/>
    <mergeCell ref="C6:C7"/>
    <mergeCell ref="D6:D7"/>
    <mergeCell ref="E6:E7"/>
    <mergeCell ref="J6:M6"/>
    <mergeCell ref="N6:R6"/>
    <mergeCell ref="F6:I6"/>
    <mergeCell ref="N8:N11"/>
    <mergeCell ref="A8:A11"/>
    <mergeCell ref="B8:B11"/>
    <mergeCell ref="C8:C11"/>
    <mergeCell ref="E5:Y5"/>
    <mergeCell ref="A4:D4"/>
    <mergeCell ref="A5:D5"/>
    <mergeCell ref="E1:Y1"/>
    <mergeCell ref="E2:Y2"/>
    <mergeCell ref="S3:Y3"/>
    <mergeCell ref="E3:R3"/>
    <mergeCell ref="A1:D3"/>
    <mergeCell ref="E4:Y4"/>
    <mergeCell ref="F162:H162"/>
    <mergeCell ref="V152:V155"/>
    <mergeCell ref="N36:N39"/>
    <mergeCell ref="O36:O39"/>
    <mergeCell ref="P36:P39"/>
    <mergeCell ref="Q36:Q39"/>
    <mergeCell ref="R36:R39"/>
    <mergeCell ref="P32:P35"/>
    <mergeCell ref="Q32:Q35"/>
    <mergeCell ref="R32:R35"/>
    <mergeCell ref="N32:N35"/>
    <mergeCell ref="O32:O35"/>
    <mergeCell ref="S32:S35"/>
    <mergeCell ref="T32:T35"/>
    <mergeCell ref="U32:U35"/>
    <mergeCell ref="V36:V39"/>
    <mergeCell ref="U36:U39"/>
    <mergeCell ref="V32:V35"/>
    <mergeCell ref="P152:P155"/>
    <mergeCell ref="Q152:Q155"/>
    <mergeCell ref="R108:R111"/>
    <mergeCell ref="S108:S111"/>
    <mergeCell ref="T108:T111"/>
    <mergeCell ref="U108:U111"/>
    <mergeCell ref="F163:H163"/>
    <mergeCell ref="A156:C158"/>
    <mergeCell ref="N156:Y158"/>
    <mergeCell ref="W12:W15"/>
    <mergeCell ref="X12:X15"/>
    <mergeCell ref="B162:E162"/>
    <mergeCell ref="B163:E163"/>
    <mergeCell ref="C12:C15"/>
    <mergeCell ref="U144:U147"/>
    <mergeCell ref="V144:V147"/>
    <mergeCell ref="W144:W147"/>
    <mergeCell ref="X144:X147"/>
    <mergeCell ref="Y144:Y147"/>
    <mergeCell ref="S144:S147"/>
    <mergeCell ref="T144:T147"/>
    <mergeCell ref="V28:V31"/>
    <mergeCell ref="W28:W31"/>
    <mergeCell ref="X28:X31"/>
    <mergeCell ref="Y28:Y31"/>
    <mergeCell ref="Y68:Y71"/>
    <mergeCell ref="X44:X47"/>
    <mergeCell ref="Y44:Y47"/>
    <mergeCell ref="P16:P19"/>
    <mergeCell ref="Q16:Q19"/>
    <mergeCell ref="N28:N31"/>
    <mergeCell ref="O28:O31"/>
    <mergeCell ref="P28:P31"/>
    <mergeCell ref="Q28:Q31"/>
    <mergeCell ref="R28:R31"/>
    <mergeCell ref="S28:S31"/>
    <mergeCell ref="U8:U11"/>
    <mergeCell ref="S12:S15"/>
    <mergeCell ref="T12:T15"/>
    <mergeCell ref="U12:U15"/>
    <mergeCell ref="N12:N15"/>
    <mergeCell ref="U24:U27"/>
    <mergeCell ref="V24:V27"/>
    <mergeCell ref="N49:N51"/>
    <mergeCell ref="O49:O51"/>
    <mergeCell ref="P49:P51"/>
    <mergeCell ref="W152:W155"/>
    <mergeCell ref="X152:X155"/>
    <mergeCell ref="Y152:Y155"/>
    <mergeCell ref="T28:T31"/>
    <mergeCell ref="U28:U31"/>
    <mergeCell ref="Y32:Y35"/>
    <mergeCell ref="Y52:Y55"/>
    <mergeCell ref="X52:X55"/>
    <mergeCell ref="U152:U155"/>
    <mergeCell ref="V108:V111"/>
    <mergeCell ref="W108:W111"/>
    <mergeCell ref="X108:X111"/>
    <mergeCell ref="Y108:Y111"/>
    <mergeCell ref="S132:S135"/>
    <mergeCell ref="T120:T123"/>
    <mergeCell ref="U120:U123"/>
    <mergeCell ref="V120:V123"/>
    <mergeCell ref="T128:T131"/>
    <mergeCell ref="U128:U131"/>
    <mergeCell ref="V128:V131"/>
    <mergeCell ref="R48:R51"/>
    <mergeCell ref="S48:S51"/>
    <mergeCell ref="T48:T51"/>
    <mergeCell ref="U48:U51"/>
    <mergeCell ref="V48:V51"/>
    <mergeCell ref="W48:W51"/>
    <mergeCell ref="O44:O47"/>
    <mergeCell ref="P44:P47"/>
    <mergeCell ref="Q44:Q47"/>
    <mergeCell ref="R44:R47"/>
    <mergeCell ref="S44:S47"/>
    <mergeCell ref="T44:T47"/>
    <mergeCell ref="U44:U47"/>
    <mergeCell ref="V44:V47"/>
    <mergeCell ref="W44:W47"/>
    <mergeCell ref="X48:X51"/>
    <mergeCell ref="Y48:Y51"/>
    <mergeCell ref="O144:O147"/>
    <mergeCell ref="P144:P147"/>
    <mergeCell ref="Q144:Q147"/>
    <mergeCell ref="R144:R147"/>
    <mergeCell ref="P140:P143"/>
    <mergeCell ref="Q140:Q143"/>
    <mergeCell ref="R140:R143"/>
    <mergeCell ref="S96:S99"/>
    <mergeCell ref="Q104:Q107"/>
    <mergeCell ref="R104:R107"/>
    <mergeCell ref="S104:S107"/>
    <mergeCell ref="O112:O115"/>
    <mergeCell ref="P112:P115"/>
    <mergeCell ref="Q112:Q115"/>
    <mergeCell ref="R112:R115"/>
    <mergeCell ref="X120:X123"/>
    <mergeCell ref="T104:T107"/>
    <mergeCell ref="U104:U107"/>
    <mergeCell ref="V104:V107"/>
    <mergeCell ref="W104:W107"/>
    <mergeCell ref="X104:X107"/>
    <mergeCell ref="Y104:Y107"/>
    <mergeCell ref="R152:R155"/>
    <mergeCell ref="S152:S155"/>
    <mergeCell ref="T152:T155"/>
    <mergeCell ref="C32:C35"/>
    <mergeCell ref="C44:C47"/>
    <mergeCell ref="N44:N47"/>
    <mergeCell ref="A152:A155"/>
    <mergeCell ref="B152:B155"/>
    <mergeCell ref="C152:C155"/>
    <mergeCell ref="N152:N155"/>
    <mergeCell ref="O152:O155"/>
    <mergeCell ref="N144:N147"/>
    <mergeCell ref="C148:C151"/>
    <mergeCell ref="N148:N151"/>
    <mergeCell ref="O148:O151"/>
    <mergeCell ref="T36:T39"/>
    <mergeCell ref="A112:A115"/>
    <mergeCell ref="B112:B115"/>
    <mergeCell ref="C112:C115"/>
    <mergeCell ref="N112:N115"/>
    <mergeCell ref="C108:C111"/>
    <mergeCell ref="N108:N111"/>
    <mergeCell ref="C48:C51"/>
    <mergeCell ref="Q48:Q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2019-05-13T21:07:18Z</dcterms:modified>
</cp:coreProperties>
</file>