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D:\Desktop\Para publicar\Plan de acción ajustado\"/>
    </mc:Choice>
  </mc:AlternateContent>
  <xr:revisionPtr revIDLastSave="0" documentId="13_ncr:1_{335BA85F-126A-4200-AD16-1053EB4BFCB6}" xr6:coauthVersionLast="45" xr6:coauthVersionMax="45" xr10:uidLastSave="{00000000-0000-0000-0000-000000000000}"/>
  <bookViews>
    <workbookView xWindow="-120" yWindow="-120" windowWidth="20730" windowHeight="11160" tabRatio="669" activeTab="3" xr2:uid="{00000000-000D-0000-FFFF-FFFF00000000}"/>
  </bookViews>
  <sheets>
    <sheet name="GESTIÓN" sheetId="5" r:id="rId1"/>
    <sheet name="INVERSIÓN" sheetId="6" r:id="rId2"/>
    <sheet name="ACTIVIDADES" sheetId="7" r:id="rId3"/>
    <sheet name="TERRITORIALIZACIÓN" sheetId="8" r:id="rId4"/>
  </sheets>
  <externalReferences>
    <externalReference r:id="rId5"/>
  </externalReferences>
  <definedNames>
    <definedName name="_xlnm.Print_Area" localSheetId="2">ACTIVIDADES!$A$1:$V$107</definedName>
    <definedName name="_xlnm.Print_Area" localSheetId="0">GESTIÓN!$A$1:$AW$30</definedName>
    <definedName name="_xlnm.Print_Area" localSheetId="1">INVERSIÓN!$A$1:$AU$113</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5" i="6" l="1"/>
  <c r="AP13" i="6"/>
  <c r="AP11" i="6"/>
  <c r="AQ14" i="5"/>
  <c r="AM16" i="6"/>
  <c r="AO16" i="5"/>
  <c r="AM20" i="6"/>
  <c r="AO15" i="5"/>
  <c r="AQ15" i="5"/>
  <c r="AR15" i="5"/>
  <c r="AR16" i="5"/>
  <c r="AQ16" i="5"/>
  <c r="AP105" i="6"/>
  <c r="AO105" i="6"/>
  <c r="AP104" i="6"/>
  <c r="AP101" i="6"/>
  <c r="AP100" i="6"/>
  <c r="AP99" i="6"/>
  <c r="AP98" i="6"/>
  <c r="AP97" i="6"/>
  <c r="AP95" i="6"/>
  <c r="AP94" i="6"/>
  <c r="AP93" i="6"/>
  <c r="AP92" i="6"/>
  <c r="AP91" i="6"/>
  <c r="AP89" i="6"/>
  <c r="AP75" i="6"/>
  <c r="AP73" i="6"/>
  <c r="AP71" i="6"/>
  <c r="AP70" i="6"/>
  <c r="AP69" i="6"/>
  <c r="AP67" i="6"/>
  <c r="AP66" i="6"/>
  <c r="AP65" i="6"/>
  <c r="AP64" i="6"/>
  <c r="AP63" i="6"/>
  <c r="AP62" i="6"/>
  <c r="AP61" i="6"/>
  <c r="AP60" i="6"/>
  <c r="AP59" i="6"/>
  <c r="AP58" i="6"/>
  <c r="AP57" i="6"/>
  <c r="AP56" i="6"/>
  <c r="AP55" i="6"/>
  <c r="AP53" i="6"/>
  <c r="AP52" i="6"/>
  <c r="AP50" i="6"/>
  <c r="AP49" i="6"/>
  <c r="AP47" i="6"/>
  <c r="AP46" i="6"/>
  <c r="AP45" i="6"/>
  <c r="AP43" i="6"/>
  <c r="AP41" i="6"/>
  <c r="AP42" i="6"/>
  <c r="AP40" i="6"/>
  <c r="AP39" i="6"/>
  <c r="AP38" i="6"/>
  <c r="AP37" i="6"/>
  <c r="AP35" i="6"/>
  <c r="AP34" i="6"/>
  <c r="AP32" i="6"/>
  <c r="AP31" i="6"/>
  <c r="AP29" i="6"/>
  <c r="AP28" i="6"/>
  <c r="AP27" i="6"/>
  <c r="AP26" i="6"/>
  <c r="AP25" i="6"/>
  <c r="AP23" i="6"/>
  <c r="AP22" i="6"/>
  <c r="AP20" i="6"/>
  <c r="AP19" i="6"/>
  <c r="AP17" i="6"/>
  <c r="AP15" i="6"/>
  <c r="AP14" i="6"/>
  <c r="AP10" i="6"/>
  <c r="AP88" i="6"/>
  <c r="AP74" i="6"/>
  <c r="AP44" i="6"/>
  <c r="AP16" i="6"/>
  <c r="AO104" i="6"/>
  <c r="AO100" i="6"/>
  <c r="AO101" i="6"/>
  <c r="AO94" i="6"/>
  <c r="AO95" i="6"/>
  <c r="AO97" i="6"/>
  <c r="AO98" i="6"/>
  <c r="AO99" i="6"/>
  <c r="AO76" i="6"/>
  <c r="AO77" i="6"/>
  <c r="AO78" i="6"/>
  <c r="AO79" i="6"/>
  <c r="AO80" i="6"/>
  <c r="AO81" i="6"/>
  <c r="AO82" i="6"/>
  <c r="AO83" i="6"/>
  <c r="AO84" i="6"/>
  <c r="AO85" i="6"/>
  <c r="AO86" i="6"/>
  <c r="AO87" i="6"/>
  <c r="AO88" i="6"/>
  <c r="AO89" i="6"/>
  <c r="AO91" i="6"/>
  <c r="AO92" i="6"/>
  <c r="AO93" i="6"/>
  <c r="AO70" i="6"/>
  <c r="AO71" i="6"/>
  <c r="AO73" i="6"/>
  <c r="AO75" i="6"/>
  <c r="AM68" i="6"/>
  <c r="AO64" i="6"/>
  <c r="AO65" i="6"/>
  <c r="AO66" i="6"/>
  <c r="AO67" i="6"/>
  <c r="AO69" i="6"/>
  <c r="AO58" i="6"/>
  <c r="AO59" i="6"/>
  <c r="AO60" i="6"/>
  <c r="AO61" i="6"/>
  <c r="AO62" i="6"/>
  <c r="AO52" i="6"/>
  <c r="AO53" i="6"/>
  <c r="AO55" i="6"/>
  <c r="AO57" i="6"/>
  <c r="AM51" i="6"/>
  <c r="AO46" i="6"/>
  <c r="AO47" i="6"/>
  <c r="AO49" i="6"/>
  <c r="AO50" i="6"/>
  <c r="AO42" i="6"/>
  <c r="AO40" i="6"/>
  <c r="AO41" i="6"/>
  <c r="AO43" i="6"/>
  <c r="AO44" i="6"/>
  <c r="AO45" i="6"/>
  <c r="AO34" i="6"/>
  <c r="AO35" i="6"/>
  <c r="AO37" i="6"/>
  <c r="AO38" i="6"/>
  <c r="AO39" i="6"/>
  <c r="AM33" i="6"/>
  <c r="AO31" i="6"/>
  <c r="AO28" i="6"/>
  <c r="AO29" i="6"/>
  <c r="AO22" i="6"/>
  <c r="AO23" i="6"/>
  <c r="AO25" i="6"/>
  <c r="AO27" i="6"/>
  <c r="AM21" i="6"/>
  <c r="AP21" i="6"/>
  <c r="AO16" i="6"/>
  <c r="AO17" i="6"/>
  <c r="AO19" i="6"/>
  <c r="AO20" i="6"/>
  <c r="AO11" i="6"/>
  <c r="AO12" i="6"/>
  <c r="AO13" i="6"/>
  <c r="AO14" i="6"/>
  <c r="AO15" i="6"/>
  <c r="AO10" i="6"/>
  <c r="AP51" i="6"/>
  <c r="AP68" i="6"/>
  <c r="AO33" i="6"/>
  <c r="AP33" i="6"/>
  <c r="AO21" i="6"/>
  <c r="AB74" i="6"/>
  <c r="AO74" i="6"/>
  <c r="AB63" i="6"/>
  <c r="AO63" i="6"/>
  <c r="AB56" i="6"/>
  <c r="AO56" i="6"/>
  <c r="AB32" i="6"/>
  <c r="AO32" i="6"/>
  <c r="AB26" i="6"/>
  <c r="AO26" i="6"/>
  <c r="AD92" i="6"/>
  <c r="AE92" i="6"/>
  <c r="AB68" i="6"/>
  <c r="AO68" i="6"/>
  <c r="AC51" i="6"/>
  <c r="AD51" i="6"/>
  <c r="Y51" i="6"/>
  <c r="Z51" i="6"/>
  <c r="AA51" i="6"/>
  <c r="AB51" i="6"/>
  <c r="AO51" i="6"/>
  <c r="AE57" i="6"/>
  <c r="AE51" i="6"/>
  <c r="AE45" i="6"/>
  <c r="AE33" i="6"/>
  <c r="AE27" i="6"/>
  <c r="AE21" i="6"/>
  <c r="AE15" i="6"/>
  <c r="AE99" i="6"/>
  <c r="AE93" i="6"/>
  <c r="AE75" i="6"/>
  <c r="AE69" i="6"/>
  <c r="AE63" i="6"/>
  <c r="AM107" i="6"/>
  <c r="AM106" i="6"/>
  <c r="AM108" i="6"/>
  <c r="S97" i="7"/>
  <c r="S75" i="7"/>
  <c r="AQ18" i="5"/>
  <c r="AR18" i="5"/>
  <c r="AR22" i="5"/>
  <c r="AQ22" i="5"/>
  <c r="AN21" i="5"/>
  <c r="AO21" i="5"/>
  <c r="AR21" i="5"/>
  <c r="AR14" i="5"/>
  <c r="S89" i="7"/>
  <c r="S87" i="7"/>
  <c r="AJ106" i="6"/>
  <c r="AL106" i="6"/>
  <c r="AK107" i="6"/>
  <c r="S41" i="7"/>
  <c r="U10" i="7"/>
  <c r="U12" i="7"/>
  <c r="U14" i="7"/>
  <c r="U16" i="7"/>
  <c r="U18" i="7"/>
  <c r="U20" i="7"/>
  <c r="U22" i="7"/>
  <c r="U54" i="7"/>
  <c r="U56" i="7"/>
  <c r="U58" i="7"/>
  <c r="S93" i="7"/>
  <c r="AA107" i="6"/>
  <c r="AB107" i="6"/>
  <c r="AC107" i="6"/>
  <c r="AD107" i="6"/>
  <c r="AE107" i="6"/>
  <c r="AE106" i="6"/>
  <c r="AF107" i="6"/>
  <c r="AG107" i="6"/>
  <c r="AH107" i="6"/>
  <c r="AI107" i="6"/>
  <c r="Z107" i="6"/>
  <c r="I106" i="6"/>
  <c r="J106" i="6"/>
  <c r="J107" i="6"/>
  <c r="K106" i="6"/>
  <c r="L106" i="6"/>
  <c r="M106" i="6"/>
  <c r="N106" i="6"/>
  <c r="O106" i="6"/>
  <c r="P106" i="6"/>
  <c r="Q106" i="6"/>
  <c r="R106" i="6"/>
  <c r="S106" i="6"/>
  <c r="T106" i="6"/>
  <c r="U106" i="6"/>
  <c r="V106" i="6"/>
  <c r="W106" i="6"/>
  <c r="X106" i="6"/>
  <c r="Y106" i="6"/>
  <c r="Z106" i="6"/>
  <c r="AA106" i="6"/>
  <c r="AB106" i="6"/>
  <c r="AC106" i="6"/>
  <c r="AD106" i="6"/>
  <c r="AF106" i="6"/>
  <c r="AG106" i="6"/>
  <c r="AH106" i="6"/>
  <c r="AI106" i="6"/>
  <c r="AK106" i="6"/>
  <c r="I107" i="6"/>
  <c r="K107" i="6"/>
  <c r="L107" i="6"/>
  <c r="M107" i="6"/>
  <c r="N107" i="6"/>
  <c r="O107" i="6"/>
  <c r="P107" i="6"/>
  <c r="Q107" i="6"/>
  <c r="R107" i="6"/>
  <c r="S107" i="6"/>
  <c r="T107" i="6"/>
  <c r="U107" i="6"/>
  <c r="V107" i="6"/>
  <c r="W107" i="6"/>
  <c r="X107" i="6"/>
  <c r="Y107" i="6"/>
  <c r="AL107" i="6"/>
  <c r="S101" i="7"/>
  <c r="S100" i="7"/>
  <c r="S99" i="7"/>
  <c r="S98" i="7"/>
  <c r="S96" i="7"/>
  <c r="S95" i="7"/>
  <c r="S94" i="7"/>
  <c r="S92" i="7"/>
  <c r="S91" i="7"/>
  <c r="S90" i="7"/>
  <c r="S88" i="7"/>
  <c r="S86" i="7"/>
  <c r="S85" i="7"/>
  <c r="S84" i="7"/>
  <c r="S83" i="7"/>
  <c r="S82" i="7"/>
  <c r="S81" i="7"/>
  <c r="S80" i="7"/>
  <c r="S79" i="7"/>
  <c r="S78" i="7"/>
  <c r="S77" i="7"/>
  <c r="S76" i="7"/>
  <c r="S74" i="7"/>
  <c r="S73" i="7"/>
  <c r="S72" i="7"/>
  <c r="S71" i="7"/>
  <c r="S70" i="7"/>
  <c r="S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0" i="7"/>
  <c r="S39" i="7"/>
  <c r="S38" i="7"/>
  <c r="S37" i="7"/>
  <c r="S36" i="7"/>
  <c r="S35" i="7"/>
  <c r="S34" i="7"/>
  <c r="S33" i="7"/>
  <c r="S32" i="7"/>
  <c r="S31" i="7"/>
  <c r="S30" i="7"/>
  <c r="S29" i="7"/>
  <c r="S28" i="7"/>
  <c r="S27" i="7"/>
  <c r="S26" i="7"/>
  <c r="S25" i="7"/>
  <c r="S24" i="7"/>
  <c r="S23" i="7"/>
  <c r="S22" i="7"/>
  <c r="S21" i="7"/>
  <c r="S20" i="7"/>
  <c r="S19" i="7"/>
  <c r="S18" i="7"/>
  <c r="S17" i="7"/>
  <c r="S16" i="7"/>
  <c r="S15" i="7"/>
  <c r="S14" i="7"/>
  <c r="S13" i="7"/>
  <c r="S12" i="7"/>
  <c r="S11" i="7"/>
  <c r="S10" i="7"/>
  <c r="S9" i="7"/>
  <c r="S8" i="7"/>
  <c r="AR19" i="5"/>
  <c r="AQ19" i="5"/>
  <c r="T8" i="7"/>
  <c r="W108" i="6"/>
  <c r="I108" i="6"/>
  <c r="AQ21" i="5"/>
  <c r="T14" i="7"/>
  <c r="T102" i="7"/>
  <c r="U102" i="7"/>
  <c r="X108" i="6"/>
  <c r="AI108" i="6"/>
  <c r="M108" i="6"/>
  <c r="V108" i="6"/>
  <c r="J108" i="6"/>
  <c r="AE108" i="6"/>
  <c r="Y108" i="6"/>
  <c r="Q108" i="6"/>
  <c r="AD108" i="6"/>
  <c r="N108" i="6"/>
  <c r="H106" i="6"/>
  <c r="S108" i="6"/>
  <c r="AC108" i="6"/>
  <c r="AJ107" i="6"/>
  <c r="AJ108" i="6"/>
  <c r="U108" i="6"/>
  <c r="T108" i="6"/>
  <c r="K108" i="6"/>
  <c r="AG108" i="6"/>
  <c r="P108" i="6"/>
  <c r="AO106" i="6"/>
  <c r="O108" i="6"/>
  <c r="L108" i="6"/>
  <c r="AK108" i="6"/>
  <c r="AA108" i="6"/>
  <c r="Z108" i="6"/>
  <c r="H107" i="6"/>
  <c r="AO107" i="6"/>
  <c r="AH108" i="6"/>
  <c r="AF108" i="6"/>
  <c r="R108" i="6"/>
  <c r="AL108" i="6"/>
  <c r="AB108" i="6"/>
  <c r="H10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Yulied</author>
    <author>SANDRA.MONTOYA</author>
  </authors>
  <commentList>
    <comment ref="AK10" authorId="0" shapeId="0" xr:uid="{00000000-0006-0000-0100-000001000000}">
      <text>
        <r>
          <rPr>
            <b/>
            <sz val="9"/>
            <color indexed="81"/>
            <rFont val="Tahoma"/>
            <family val="2"/>
          </rPr>
          <t>YULIED.PENARANDA:</t>
        </r>
        <r>
          <rPr>
            <sz val="9"/>
            <color indexed="81"/>
            <rFont val="Tahoma"/>
            <family val="2"/>
          </rPr>
          <t xml:space="preserve">
Justificación: No  se cumple la meta hasta tanto la declatoria de las áreas se efectúe por POT o por Acuerdo del Consejo; no obstante con el personal técnico contratado para el cumplimiento de esta meta, se desarrollaron las siguientes actividades: " 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r>
      </text>
    </comment>
    <comment ref="AL10" authorId="0" shapeId="0" xr:uid="{00000000-0006-0000-0100-000002000000}">
      <text>
        <r>
          <rPr>
            <b/>
            <sz val="9"/>
            <color indexed="81"/>
            <rFont val="Tahoma"/>
            <family val="2"/>
          </rPr>
          <t>YULIED.PENARANDA:</t>
        </r>
        <r>
          <rPr>
            <sz val="9"/>
            <color indexed="81"/>
            <rFont val="Tahoma"/>
            <family val="2"/>
          </rPr>
          <t xml:space="preserve">
Justificación: No  se cumple la meta hasta tanto la declatoria de las áreas se efectúe por POT o por Acuerdo del Consejo; no obstante con el personal técnico contratado para el cumplimiento de esta meta, se desarrollaron las siguientes actividades: " 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r>
      </text>
    </comment>
    <comment ref="AM10" authorId="0" shapeId="0" xr:uid="{00000000-0006-0000-0100-000003000000}">
      <text>
        <r>
          <rPr>
            <b/>
            <sz val="9"/>
            <color indexed="81"/>
            <rFont val="Tahoma"/>
            <family val="2"/>
          </rPr>
          <t>YULIED.PENARANDA:</t>
        </r>
        <r>
          <rPr>
            <sz val="9"/>
            <color indexed="81"/>
            <rFont val="Tahoma"/>
            <family val="2"/>
          </rPr>
          <t xml:space="preserve">
Justificación: No  se cumple la meta hasta tanto la declatoria de las áreas se efectúe por POT o por Acuerdo del Consejo; no obstante con el personal técnico contratado para el cumplimiento de esta meta, se desarrollaron las siguientes actividades: " 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r>
      </text>
    </comment>
    <comment ref="AQ22" authorId="0" shapeId="0" xr:uid="{00000000-0006-0000-0100-000004000000}">
      <text>
        <r>
          <rPr>
            <b/>
            <sz val="9"/>
            <color indexed="81"/>
            <rFont val="Tahoma"/>
            <family val="2"/>
          </rPr>
          <t>YULIED.PENARANDA:</t>
        </r>
        <r>
          <rPr>
            <sz val="9"/>
            <color indexed="81"/>
            <rFont val="Tahoma"/>
            <family val="2"/>
          </rPr>
          <t xml:space="preserve">
No se registra en Segplan lo señalado en rojo</t>
        </r>
      </text>
    </comment>
    <comment ref="AK40" authorId="1" shapeId="0" xr:uid="{00000000-0006-0000-0100-000005000000}">
      <text>
        <r>
          <rPr>
            <b/>
            <sz val="9"/>
            <color indexed="81"/>
            <rFont val="Tahoma"/>
            <family val="2"/>
          </rPr>
          <t>Yulied:</t>
        </r>
        <r>
          <rPr>
            <sz val="9"/>
            <color indexed="81"/>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L40" authorId="0" shapeId="0" xr:uid="{00000000-0006-0000-0100-000006000000}">
      <text>
        <r>
          <rPr>
            <b/>
            <sz val="9"/>
            <color indexed="81"/>
            <rFont val="Tahoma"/>
            <family val="2"/>
          </rPr>
          <t>YULIED.PENARANDA:</t>
        </r>
        <r>
          <rPr>
            <sz val="9"/>
            <color indexed="81"/>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M40" authorId="0" shapeId="0" xr:uid="{00000000-0006-0000-0100-000007000000}">
      <text>
        <r>
          <rPr>
            <b/>
            <sz val="9"/>
            <color indexed="81"/>
            <rFont val="Tahoma"/>
            <family val="2"/>
          </rPr>
          <t>YULIED.PENARANDA:</t>
        </r>
        <r>
          <rPr>
            <sz val="9"/>
            <color indexed="81"/>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Q40" authorId="2" shapeId="0" xr:uid="{00000000-0006-0000-0100-000008000000}">
      <text>
        <r>
          <rPr>
            <b/>
            <sz val="9"/>
            <color indexed="81"/>
            <rFont val="Tahoma"/>
            <family val="2"/>
          </rPr>
          <t>SANDRA.MONTOYA:</t>
        </r>
        <r>
          <rPr>
            <sz val="9"/>
            <color indexed="81"/>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Q52" authorId="0" shapeId="0" xr:uid="{00000000-0006-0000-0100-000009000000}">
      <text>
        <r>
          <rPr>
            <b/>
            <sz val="9"/>
            <color indexed="81"/>
            <rFont val="Tahoma"/>
            <family val="2"/>
          </rPr>
          <t>YULIED.PENARANDA:</t>
        </r>
        <r>
          <rPr>
            <sz val="9"/>
            <color indexed="81"/>
            <rFont val="Tahoma"/>
            <family val="2"/>
          </rPr>
          <t xml:space="preserve">
Se registro en segplan solo lo relacionado con la vigencia 2019</t>
        </r>
      </text>
    </comment>
    <comment ref="AK64" authorId="0" shapeId="0" xr:uid="{00000000-0006-0000-0100-00000A000000}">
      <text>
        <r>
          <rPr>
            <b/>
            <sz val="9"/>
            <color indexed="81"/>
            <rFont val="Tahoma"/>
            <family val="2"/>
          </rPr>
          <t>YULIED.PENARANDA:</t>
        </r>
        <r>
          <rPr>
            <sz val="9"/>
            <color indexed="81"/>
            <rFont val="Tahoma"/>
            <family val="2"/>
          </rPr>
          <t xml:space="preserve">
Justificación: En el primer trimestre del 2019 no se presenta avance en la magnitud de la meta hasta tanto no sea recibido a satisfacción la totalidad del mantenimiento. Con personal contratado a esta meta, se desarrollaron las siguientes actividades: Definición de áreas para mantenimiento(PEDMEN 24,4 has, en Altos de la Estancia 14,5 has, en Nueva Esperanza 18,5 has; En la Localidad de Usme 15 has, en Sumapaz 30 has, Cantera el Zuque 1,2 has y en San Cristóbal  12 has) Se inició actividades de mantenimiento en 20 hectáreas del PEDMEN (LA FISCALA), con avance en las labores de plateo, poda y control fitosanitario para 2005 individuos; Se formuló el plan de producción de material vegetal en los viveros de la SDA. </t>
        </r>
      </text>
    </comment>
    <comment ref="AL64" authorId="0" shapeId="0" xr:uid="{00000000-0006-0000-0100-00000B000000}">
      <text>
        <r>
          <rPr>
            <b/>
            <sz val="9"/>
            <color indexed="81"/>
            <rFont val="Tahoma"/>
            <family val="2"/>
          </rPr>
          <t>YULIED.PENARANDA:</t>
        </r>
        <r>
          <rPr>
            <sz val="9"/>
            <color indexed="81"/>
            <rFont val="Tahoma"/>
            <family val="2"/>
          </rPr>
          <t xml:space="preserve">
Justificación: En el primer trimestre del 2019 no se presenta avance en la magnitud de la meta hasta tanto no sea recibido a satisfacción la totalidad del mantenimiento. Con personal contratado a esta meta, se desarrollaron las siguientes actividades: Definición de áreas para mantenimiento(PEDMEN 24,4 has, en Altos de la Estancia 14,5 has, en Nueva Esperanza 18,5 has; En la Localidad de Usme 15 has, en Sumapaz 30 has, Cantera el Zuque 1,2 has y en San Cristóbal  12 has) Se inició actividades de mantenimiento en 20 hectáreas del PEDMEN (LA FISCALA), con avance en las labores de plateo, poda y control fitosanitario para 2005 individuos; Se formuló el plan de producción de material vegetal en los viveros de la SDA. </t>
        </r>
      </text>
    </comment>
    <comment ref="AM64" authorId="0" shapeId="0" xr:uid="{00000000-0006-0000-0100-00000C000000}">
      <text>
        <r>
          <rPr>
            <b/>
            <sz val="9"/>
            <color indexed="81"/>
            <rFont val="Tahoma"/>
            <family val="2"/>
          </rPr>
          <t>YULIED.PENARANDA:</t>
        </r>
        <r>
          <rPr>
            <sz val="9"/>
            <color indexed="81"/>
            <rFont val="Tahoma"/>
            <family val="2"/>
          </rPr>
          <t xml:space="preserve">
Justificación:La magnitud de la meta se mantiene en cero hasta tanto sea recibido a satisfacción la totalidad del mantenimiento. Con personal contratado a esta meta, se desarrollaron las siguientes actividades: Seguimiento a las ejecución de actividades de  plateo, poda, control fitosanitario y control de especies invasoras en 24.4 hectáreas ubicadas en el PEDMEN, estás áreas no se han recibido a satisfacción  ya que está pendiente el trabajo de enriquecimiento. </t>
        </r>
      </text>
    </comment>
    <comment ref="AQ64" authorId="2" shapeId="0" xr:uid="{00000000-0006-0000-0100-00000D000000}">
      <text>
        <r>
          <rPr>
            <b/>
            <sz val="9"/>
            <color indexed="81"/>
            <rFont val="Tahoma"/>
            <family val="2"/>
          </rPr>
          <t>SANDRA.MONTOYA:</t>
        </r>
        <r>
          <rPr>
            <sz val="9"/>
            <color indexed="81"/>
            <rFont val="Tahoma"/>
            <family val="2"/>
          </rPr>
          <t xml:space="preserve">
La magnitud de la meta se mantiene en cero hasta tanto sea recibido a satisfacción la totalidad del mantenimiento. Con personal contratado a esta meta, se desarrollaron las siguientes actividades: Seguimiento a las ejecución de actividades de  plateo, poda, control fitosanitario y control de especies invasoras en 24.4 hectáreas ubicadas en el PEDMEN, estás áreas no se han recibido a satisfacción  ya que está pendiente el trabajo de enriquecimiento. </t>
        </r>
      </text>
    </comment>
  </commentList>
</comments>
</file>

<file path=xl/sharedStrings.xml><?xml version="1.0" encoding="utf-8"?>
<sst xmlns="http://schemas.openxmlformats.org/spreadsheetml/2006/main" count="1351" uniqueCount="563">
  <si>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</si>
  <si>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</si>
  <si>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</si>
  <si>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</si>
  <si>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</si>
  <si>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</si>
  <si>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</si>
  <si>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</si>
  <si>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</si>
  <si>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</si>
  <si>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</si>
  <si>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</si>
  <si>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</si>
  <si>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</si>
  <si>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</si>
  <si>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</si>
  <si>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</si>
  <si>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</si>
  <si>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</si>
  <si>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</si>
  <si>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</si>
  <si>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</si>
  <si>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</si>
  <si>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</si>
  <si>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</si>
  <si>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</si>
  <si>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</si>
  <si>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</si>
  <si>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</si>
  <si>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</si>
  <si>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</si>
  <si>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</si>
  <si>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</si>
  <si>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</si>
  <si>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</si>
  <si>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</si>
  <si>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</si>
  <si>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</si>
  <si>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</si>
  <si>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</si>
  <si>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</si>
  <si>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</si>
  <si>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</si>
  <si>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</si>
  <si>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</si>
  <si>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</si>
  <si>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</si>
  <si>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</si>
  <si>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</si>
  <si>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</si>
  <si>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</si>
  <si>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</si>
  <si>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</si>
  <si>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</si>
  <si>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</si>
  <si>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</si>
  <si>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</si>
  <si>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</si>
  <si>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</si>
  <si>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</si>
  <si>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</si>
  <si>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</si>
  <si>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</si>
  <si>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</si>
  <si>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</si>
  <si>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</si>
  <si>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</si>
  <si>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</si>
  <si>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</si>
  <si>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</si>
  <si>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</si>
  <si>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</si>
  <si>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</si>
  <si>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</si>
  <si>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</si>
  <si>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</si>
  <si>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</si>
  <si>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</si>
  <si>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</si>
  <si>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</si>
  <si>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</si>
  <si>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</si>
  <si>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</si>
  <si>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</si>
  <si>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</si>
  <si>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</si>
  <si>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</si>
  <si>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</si>
  <si>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</si>
  <si>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</si>
  <si>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</si>
  <si>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</si>
  <si>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</si>
  <si>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</si>
  <si>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</si>
  <si>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</si>
  <si>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</si>
  <si>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</si>
  <si>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</si>
  <si>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</si>
  <si>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</si>
  <si>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 xml:space="preserve">Dirección de Gestión Ambiental </t>
  </si>
  <si>
    <t>Porcentaje</t>
  </si>
  <si>
    <t>Creciente</t>
  </si>
  <si>
    <t>N.A</t>
  </si>
  <si>
    <t>Suma</t>
  </si>
  <si>
    <t>Constante</t>
  </si>
  <si>
    <t>Dirección de Gestión Ambiental</t>
  </si>
  <si>
    <t>X</t>
  </si>
  <si>
    <t>Consolidación de la Estructura Ecológica Principal</t>
  </si>
  <si>
    <t>Declarar 100 hectáreas nuevas áreas protegidas de ecosistemas de paramo y alto andino en el Distrito Capital</t>
  </si>
  <si>
    <t>Número de hectáreas nuevas de áreas protegidas de ecosistemas de paramo y alto andino con gestiones para su declaratoria</t>
  </si>
  <si>
    <t>Hectáreas 
(ha)</t>
  </si>
  <si>
    <t>N.A.</t>
  </si>
  <si>
    <t xml:space="preserve">Atención idónea y respuestas a usuarios de acuerdo con sus requerimientos. Protección de la Estructura Ecológica Principal del Distrito Capital en cumplimiento de los mandatos normativos. Proporcionar más espacio público con fines de suelo de protección a la ciudad, con el objetivo de promover el disfrute ciudadano de áreas protegidas, Corredores Ecológicos de Ronda - CER alinderados y soporte técnico para la conservación y protección de la Estructura Ecológica Principal, gestión y productos que contribuyen a una mejor calidad de vida de la ciudadanía.   </t>
  </si>
  <si>
    <t>Base de Datos Subdirección de Ecosistemas y Ruralidad. Respuestas a usuarios en el sistema Forest. Documentos técnicos de soporte generados a través del sistema Forest, los cuales incluyen cartografía específica para cada caso</t>
  </si>
  <si>
    <t>Intervenir el 100% de los humedales declarados en el Distrito</t>
  </si>
  <si>
    <t>% de intervención de  los humedales declarados en el Distrito</t>
  </si>
  <si>
    <t>Conservación, recuperación y restauración de los Parques Ecológicos Distritales de Humedal para el disfrute ciudadano; recuperación y sostenibilidad de la biodiversidad urbana; coordinación Interinstitucional para el desarrollo de acciones integrales en los PEDH según sus competencias y responsabilidades en la ejecución del Plan de Acción de los Planes de Manejo de los Humedales declarados. 
Manejo y uso sotenible de los Parqués Ecológicos Distritales de Humedal para el disfrute ciudadano. Además de la oferta de servicios y desarrollo de actividades de educación ambiental para la apropiación territorial . Acciones articvuladas de administración para la conservación de estas áreas protegidas.</t>
  </si>
  <si>
    <t>Realizar quince (15) diagnósticos de los PEDH declarados</t>
  </si>
  <si>
    <t>Número de diagnósticos basicos realizados para desarrollar el Plan de Intervención en los Parques Ecológicos Distritales de Humedales declarados</t>
  </si>
  <si>
    <t xml:space="preserve">Sumatoria </t>
  </si>
  <si>
    <t xml:space="preserve">Meta Cumplida </t>
  </si>
  <si>
    <t>Manejar integralmente 800 hectáreas de Parque Ecológico Distrital de Montaña y áreas de interés ambiental</t>
  </si>
  <si>
    <t>Número de hectáreas manejadas integralmente de Parque Ecológico Distrital de Montaña y áreas de interés ambiental</t>
  </si>
  <si>
    <t>Las actividades de administración, mantenimiento y manejo de los PEDM se garantiza la recuperación de espacios de importancia ambiental degradados por la acción antrópica y natural como lo son las presiones urbanísticas por asentamientos ilegales, conflictos del uso del suelo y remoción en masa; los cuales una vez son habilitados se constituyen como oferta de espacio público ambiental para la ciudad.</t>
  </si>
  <si>
    <t>Formular y adoptar planes de manejo para el 100% de las hectáreas de Parques Ecológicos Distritales de Montaña</t>
  </si>
  <si>
    <t>Porcentaje de hectáreas de Parques Ecológicos Distritales de Montaña (PEDM) con planes de manejo formulados y adoptados</t>
  </si>
  <si>
    <t xml:space="preserve">Instrumentos de planificación y manejo de la totalidad de PEDM declarados </t>
  </si>
  <si>
    <t>Informes de contratistas de apoyo</t>
  </si>
  <si>
    <t>Restauración de 115 has en suelos de protección en riesgo no mitigable</t>
  </si>
  <si>
    <t>Número de hectáreas en proceso de restauración y/o recuperación  en suelos de protección en riesgo no mitigables para habilitar como espacio publico</t>
  </si>
  <si>
    <t>Limitaciones en la cantidad de hectáreas para intervención en Altos de la Estancia y Nueva Esperanza, lo cual demanda la identificación de otras áreas declaradas en riesgo no mitigable para poder cubrir la meta.  Es necesario revisar posibles intervenciones de otras entidades para las zonas en evaluación.</t>
  </si>
  <si>
    <t>Con el fin de dar cumplimiento a la meta programada 2019, se están identificando otras áreas con base en cartografía del IDIGER.</t>
  </si>
  <si>
    <t>Mejora en las condiciones ambientales del  suelo de protección por riesgo, situación que facilita su habilitación como espacio público.</t>
  </si>
  <si>
    <t>Aplicar acciones del protocolo de restauración ecológica (diagnóstico, diseño, implementación y mantenimiento) del Distrito en 200 has</t>
  </si>
  <si>
    <t>Número de hectáreas con aplicación del protocolo de restauración ecológica (diagnóstico, diseño, implementación y mantenimiento)</t>
  </si>
  <si>
    <t xml:space="preserve">Las acciones encaminadas a la restauracion ecológica, están enfocadas a restaurar la estructura, composición  y  función de los ecosistemas que hacen parte de la Estructura Ecológica Principal de Bogotá, garantizando  un espacio de disfrute para las comunidades del distrito capital y mejor calidad de vida para los ciudadano; recuperación de la oferta de biodiversidad y conservación del recurso hidrico, destinado a la oferta de bienes y servicios ecosistémicos y ambientales. </t>
  </si>
  <si>
    <t xml:space="preserve">Documento 1: Anexo Técnico - Convenio EAB_CAR_SDA
Documento 2: Actas de reunión entre las partes
Documento 3: Diagnóstico biofísico y socioeconómico y la priorización de áreas para la implementación de acciones de restauración ecológica en quebradas de la localidad de Usme- Centro y Sumapaz.
Documento 4: Informe del 1 al 12 de gestión CONVENIO DE ASOCIACIÓN 1525 - 2016 (aprobados)
Documento 5: Contratos de prestación de servicios equipo de apoyo SDA.
Documento 6: Diseño y Kmz de intervención PEDH Meandro El Say.
Documento 7: Informe de gestión No 16 Convenio 1525.
Documento 8: Informe final preliminar convenio 1525.
Documento 9: Intervenciones tercer trimestre.
Documento 10. Intervenciones en PEDH Octubre 2018.
Documento 11. Intervenciones en PEDH Noviembre 2018.
Documento 12. Intervenciones en PEDH Diciembre 2018.
</t>
  </si>
  <si>
    <t>Realizar en 400 hectareas de suelos de protección procesos de monitoreo y mantenimiento de los procesos ya iniciados</t>
  </si>
  <si>
    <t>Número de hectáreas de suelo de protección con procesos de monitoreo y mantenimiento</t>
  </si>
  <si>
    <t>El mantenimiento y sostenibilidad de procesos de restauración ecológica se enfoca en restaurar la estructura, función y composición de los ecosistemas que hacen parte de la Estructura Ecológica Principal, garantizando un espacio de disfrute para las comunidades del distrito capital y mejor calidad de vida para los ciudadanos.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a los servicios ecosistémicos que estos prevén.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t>
  </si>
  <si>
    <t>Aumentar a 200 las hectáreas en proceso de restauración, mantenimiento y/o conservación sobre áreas abastecedoras de acueductos veredales asociadas a ecosistemas de montaña, bosques, humedales, ríos, nacimientos, reservorios y lagos.</t>
  </si>
  <si>
    <t>Hectáreas en proceso en restauración, mantenimiento y/o conservación sobre áreas abstecedoras de acueductos veredales asociadas a montañas, bosques, humedales, ríos, nacimientos, reservorios y lagos.</t>
  </si>
  <si>
    <t>Esta meta paso al proyecto de inversión 7517</t>
  </si>
  <si>
    <t>Desarrollo rural sosteniblel</t>
  </si>
  <si>
    <t>Realizar un diagnóstico de areas para restauración, mantenimiento y/o conservación</t>
  </si>
  <si>
    <t>Un diagnóstico de áreas para restauración, mantenimiento y/o conservación</t>
  </si>
  <si>
    <t>Unidad</t>
  </si>
  <si>
    <t>Número de proyectos formulados, para la adaptación al Cambio Climático</t>
  </si>
  <si>
    <t xml:space="preserve">Los proyectos de Adaptación al cambio climático basada en Ecosistemas (AbE), están orientados a la ejecución de acciones para la conectividad de la Estructura Ecológica Principal, la conservación de la biodiversidad y la participación en territorios específicos; con el fin de reducir la vulnerabilidad de las comunidades y los ecosistemas y así aumentar la resiliencia sectorial, generando experiencias replicables a nivel distrital y haciendo frente a los efectos adversos de cambio climático. 
</t>
  </si>
  <si>
    <t>Gestión de 100 hectáreas para la declaratoria</t>
  </si>
  <si>
    <t>Evaluar técnicamente el 100 por ciento de sectores definidos (100 ha) para la gestión de declaratoria como área protegida y elementos conectores de la EEP</t>
  </si>
  <si>
    <t>Ejecutar 100 % del plan de intervención en Parques Ecológicos Distritales de Humedal declarados</t>
  </si>
  <si>
    <t>Conservación, recuperación y restauración de los Parques Ecológicos Distritales de Humedal para el disfrute ciudadano; recuperación y sostenibilidad de la biodiversidad urbana; coordinación Interinstitucional para el desarrollo de acciones integrales en los PEDH según sus competencias y responsabilidades en la ejecución del Plan de Acción de los Planes de Manejo de los Humedales declarados.</t>
  </si>
  <si>
    <t xml:space="preserve">Manejar 15 humedales (PEDH)  mediante el desarrollo de acciones de administración </t>
  </si>
  <si>
    <t>Manejo y uso sotenible de los Parqués Ecológicos Distritales de Humedal para el disfrute ciudadano. Además de la oferta de servicios y desarrollo de actividades de educación ambiental para la apropiación territorial . Acciones articvuladas de administración para la conservación de estas áreas protegidas.</t>
  </si>
  <si>
    <t>Actas, listados de asistencia y fotografías de las Mesas Territoriales.
Informes de gestión de mantenimiento de Aguas Bogotá E.S.P-
Actas, listados de asistencia y fotografías de las acciones de administración, manejo integral y seguimiento a los Humedales.
Actas, listados de asistencia y fotografías de las actividades de educación ambiental.</t>
  </si>
  <si>
    <t>Habilitar 1 espacio público de infraestructura para el disfrute ciudadano y gestionar en otras áreas de interés ambiental.</t>
  </si>
  <si>
    <t>Adquirir 60 hectáreas en áreas protegidas y áreas de interés ambiental.</t>
  </si>
  <si>
    <t xml:space="preserve">Administrar y manejar  
 800 hectáreas de Parques Ecológicos Distritales de Montaña y áreas de interés ambiental.
</t>
  </si>
  <si>
    <t>Recuperar y viabilizar  115  hectáreas de suelo de protección por riesgo como uso de espacio público para la ciudad.</t>
  </si>
  <si>
    <t>Mejora en las condiciones ambientales del suelo de protección por riesgo, situación que facilita su habilitación como espacio público.</t>
  </si>
  <si>
    <t>Archivo shape de las áreas de protección por riesgo de la Resolución 1517 de 2018 (Planeacion actualiza mapa 6 suelo prot riesgo).         Acta de reunión con el contratista.
Acta de inicio del contrato No. SDA-CPS- 20171379
Contrato No. SDA-CPS-20171379
Convenio Interadministrativo No. SDA-CV-312018</t>
  </si>
  <si>
    <t>Recuperar, rehabilitar o restaurar  200 hectáreas nuevas  en cerros orientales, ríos y quebradas, humedales, bosques, páramos o zonas de alto riesgo no mitigables que aportan a la conectividad ecológica de la región</t>
  </si>
  <si>
    <t>Ejecutar el  100 por ciento el plan de mantenimiento y sostenibilidad ecológica en 400 ha intervenidas con procesos de restauración</t>
  </si>
  <si>
    <t xml:space="preserve">Implementar 4 programas de monitoreo asociados a elementos de la Estructura Ecológica Principal  </t>
  </si>
  <si>
    <t xml:space="preserve"> Aumentar a 55 hectáreas las áreas con procesos de restauración ecológica participativa o conservación y/o mantenimiento en la ruralidad de Bogotana.</t>
  </si>
  <si>
    <t xml:space="preserve">Implementar en 
 500 predios acciones de buenas prácticas ambientales en sistemas de producción en
sistemas de producción agropecuaria
</t>
  </si>
  <si>
    <t xml:space="preserve">Implementar 
 2 proyectos de adaptación al cambio climático basado en ecosistemas
</t>
  </si>
  <si>
    <t xml:space="preserve">Los proyectos de Adaptación al cambio climático basada en Ecosistemas (AbE), están orientados a la ejecución de acciones para la conectividad de la Estructura Ecológica Principal, la conservación de la biodiversidad y la participación en territorios específicos; con el fin de reducir la vulnerabilidad de las comunidades y los ecosistemas y así aumentar la resiliencia sectorial, generando experiencias replicables a nivel distrital y haciendo frente a los efectos adversos de cambio climático. </t>
  </si>
  <si>
    <t>Ejecutar 4 instrumentos institucionales con enfoque de adaptación al cambio climático</t>
  </si>
  <si>
    <t>N/A</t>
  </si>
  <si>
    <t xml:space="preserve">Pagar 100 % Compromisos De Vigencias Anteriores Fenecidas
</t>
  </si>
  <si>
    <t>Esta meta no tuvo avances durante el periodo</t>
  </si>
  <si>
    <t>Mejorar la configuración de la Estructura Ecológica Principal - EEP</t>
  </si>
  <si>
    <t>Adaptación al Cambio Climático en el Distrito Capital y la Región</t>
  </si>
  <si>
    <t>Mejoramiento de la calidad ambiental del territorio rural</t>
  </si>
  <si>
    <t>1132 Gestión integral para la conservación, recuperación y conectividad de la Estructura Ecológica Principal y otras áreas de interés ambiental en el Distrito Capital</t>
  </si>
  <si>
    <t>MEJORAR LA CONFIGURACIÓN DE LA ESTRUCTURA ECOLÓGICA PRINCIPAL - EEP</t>
  </si>
  <si>
    <t>GESTIÓN DE 100 HÉCTAREAS PARA LA DECLARATORIA</t>
  </si>
  <si>
    <t xml:space="preserve">1, Revisión y compilación de documentos técnicos de soporte elaborados por la SER de la SDA, orientados a la definición de nuevas áreas protegidas de páramo y bosques alto andinos dentro del Distrito Capital. </t>
  </si>
  <si>
    <t>x</t>
  </si>
  <si>
    <t>2, Realizar mesas de socialización técnica con entidades y comunidades locales, para la retroalimentación de los documentos técnicos de la Secretaría Distrital de Ambiente - SDA y otras entidades, para la declaratoria de nuevas áreas protegidas.</t>
  </si>
  <si>
    <t>3, Apoyo técnico al trámite legal y administrativo del proceso de gestión para la declaratoria de nuevas áreas protegidas en el Distrito Capital.</t>
  </si>
  <si>
    <t xml:space="preserve"> EVALUAR TÉCNICAMENTE EL 100 POR CIENTO DE SECTORES DEFINIDOS (100 HA) PARA LA GESTIÓN DE DECLARATORIA COMO ÁREA PROTEGIDA Y ELEMENTOS CONECTORES DE LA EEP</t>
  </si>
  <si>
    <t>4, Revisar estudios existentes sobre las áreas de páramo y ecosistemas altoandinos que conforman la EEP del Distrito Capital, en los componentes hidrológico, geológico, biótico y paisajístico.</t>
  </si>
  <si>
    <t>5, Emitir insumos técnicos, mediante informes y conceptos técnicos de los componentes físico y biótico, para la declaratoria de Nuevas Áreas Protegidas en Ecosistemas de páramo y bosques alto andinos en el Distrito Capital.</t>
  </si>
  <si>
    <t>6, Generar la cartografía oficial para los componentes físico y biótico, anexa a la documentación técnica de soporte, para la declaratoria de nuevas áreas protegidas de páramo y/o bosques alto andinos</t>
  </si>
  <si>
    <t>7, Participar en acciones de gestión institucional y apoyo técnico para el aval de los conceptos técnicos y/o estudios realizados orientados a la definición y/o recategorización de áreas protegidas en ecosistemas priorizados.</t>
  </si>
  <si>
    <t>8, Evaluar y emitir insumos técnicos a través de informes y conceptos técnicos para el desarrollo de los procesos de alinderamiento y/o afectación de los elementos del sistema hídrico y de la EEP del D.C</t>
  </si>
  <si>
    <t>2. CONSOLIDACION DE ÁREAS PROTEGIDAS Y OTRAS DE INTERÉS AMBIENTAL PARA EL DISFRUTE CIUDADANO</t>
  </si>
  <si>
    <t>EJECUTAR 100 % DEL PLAN DE INTERVENCIÓN EN PARQUES ECOLÓGICOS DISTRITALES DE HUMEDAL DECLARADOS</t>
  </si>
  <si>
    <t xml:space="preserve">9, Realizar el seguimiento a las acciones de cumplimiento de los Planes de Manejo Ambiental de los PEDH declarados (15 PEDH),  </t>
  </si>
  <si>
    <t xml:space="preserve">10, Adecuación  accesos peatonales,  servicios públiccos, baterías de baños, garitas de vigilancia, senderos y miradores en PEDH </t>
  </si>
  <si>
    <t xml:space="preserve"> MANEJAR 15 HUMEDALES  MEDIANTE EL DESARROLLO DE ACCIONES DE ADMINISTRACIÓN </t>
  </si>
  <si>
    <t>12, Adelantar el mantenimiento del 100% del área efectiva de la franja terrestre en 15 PEDH.</t>
  </si>
  <si>
    <t>13, Realizar Mesas Territoriales en cada uno de los Parques Ecológicos Distritales de Humedal.</t>
  </si>
  <si>
    <t>14, Realizar recorridos interpretativos  y actividades de Educación Ambiental</t>
  </si>
  <si>
    <t>15, Ejecutar acciones articuladas de administración, manejo integral y seguimiento de los PEDH</t>
  </si>
  <si>
    <t xml:space="preserve"> HABILITAR 1 ESPACIO PÚBLICO DE INFRAESTRUCTURA PARA EL DISFRUTE CIUDADANO Y GESTIONAR EN OTRAS ÁREAS DE INTERÉS AMBIENTAL.</t>
  </si>
  <si>
    <t>16,Realizar el seguimiento al contrato de construcción del Aula del Mirador de Juan Rey y su interventoría</t>
  </si>
  <si>
    <t>17, Realizar el seguimiento al contrato de la  construcción de obras de mitigación de riesgo diseñada para la quebrada Hoya del Ramo</t>
  </si>
  <si>
    <t>ADQUIRIR 60 HECTÁREAS EN ÁREAS PROTEGIDAS Y ÁREAS DE INTERÉS AMBIENTAL.</t>
  </si>
  <si>
    <t xml:space="preserve">18, Gestión requerida para la adquisición predial de la SDA </t>
  </si>
  <si>
    <t>19, Desarrollar el proceso de adquisición predial en áreas priorizadas a partir de los  avalúos comerciales y la oferta de compra.</t>
  </si>
  <si>
    <t>ADMINISTRAR Y MANEJAR 800 HECTÁREAS  DE PARQUES ECOLÓGICOS DISTRITALES DE MONTAÑA Y ÁREAS DE INTERÉS AMBIENTAL</t>
  </si>
  <si>
    <t>20, Implementar las líneas de administración y manejo en los PEDM y áreas de interés ambiental que se encuentren a cargo de la SDA, fortaleciendo la conectividad ecológica con otros elementos de la EPP.</t>
  </si>
  <si>
    <t>21, Realizar la gestión para la incorporación de nuevas áreas de PEDM y/o áreas de interés ambiental con potencial de conectividad en la EEP para el desarrollo de su administración y manejo.</t>
  </si>
  <si>
    <t>22, Desarrollar las actividades de mejoramiento y sostenibilidad de las áreas administradas con el fin de garantizar condiciones adecuadas para el acceso y disfrute de la ciudadanía</t>
  </si>
  <si>
    <t xml:space="preserve">23, Realizar las acciones interinstitucionales requeridas para la recuperación integral de las áreas afectas por asentamiento ilegales en las áreas administradas. </t>
  </si>
  <si>
    <t>RECUPERAR Y VIABILIZAR 115 HECTÁREAS DE SUELO DE PROTECCIÓN POR RIESGO COMO USO DE ESPACIO PÚBLICO PARA LA CIUDAD</t>
  </si>
  <si>
    <t>24, Desarrollar acciones para la recuperación de zonas del suelo de protección por riesgo.</t>
  </si>
  <si>
    <t xml:space="preserve">25, Realizar la socilialización, revisión y ajustes de los Planes de Acción Estratégicos de los sectores Altos de la Estancia y Nueva Esperanza. </t>
  </si>
  <si>
    <t>RECUPERAR, REHABILITAR O RESTAURAR  200 HECTÁREAS NUEVAS  EN CERROS ORIENTALES, RÍOS Y QUEBRADAS, HUMEDALES, BOSQUES, PÁRAMOS O ZONAS DE ALTO RIESGO NO MITIGABLES QUE APORTAN A LA CONECTIVIDAD ECOLÓGICA DE LA REGIÓN</t>
  </si>
  <si>
    <t>27, Identificación, priorización de áreas y elaboración de los respectivos diagnósticos de las zonas a intervenir.</t>
  </si>
  <si>
    <t>28, Elaboración de los diseños a las áreas priorizadas, de acuerdo a los resultados del diagnóstico realizado.</t>
  </si>
  <si>
    <t>29, Implementación de acciones de recuperación, rehabilitación o restauración ecológica.</t>
  </si>
  <si>
    <t>EJECUTAR EL 100 POR CIENTO EL PLAN DE MANTENIMIENTO Y SOSTENIBILIDAD ECOLÓGICA EN 400 HA INTERVENIDAS CON PROCESOS DE RESTAURACIÓN</t>
  </si>
  <si>
    <t>30,  Priorizar áreas que requieren acciones de mantenimiento básicas de fertilización, poda, riego, replante, entre otras. Así como la sostenibilidad mediante la inducción de trayectorias ecológicas.</t>
  </si>
  <si>
    <t>31, Implementar las acciones de mantenimiento y sostenibilidad, con la revisión fitosanitaria, enriquecimiento orgánica, plateo y replante de árboles en las áreas establecidas.</t>
  </si>
  <si>
    <t>32, Formular e implementar el plan de producción de material vegetal de acuerdo con las necesidades de las metas de restauración ecológica.</t>
  </si>
  <si>
    <t>IMPLEMENTAR 4 PROGRAMAS DE MONITOREO ASOCIADOS A ELEMENTOS DE LA ESTRUCTURA ECOLÓGICA PRINCIPAL</t>
  </si>
  <si>
    <t>3. ADAPTACION AL CAMBIO CLIMÁTICO EN EL DISTRITO CAPITAL Y LA REGIÓN</t>
  </si>
  <si>
    <t>IMPLEMENTAR 2 PROYECTOS PILOTO DE ADAPTACIÓN AL CAMBIO CLIMÁTICO BASADO EN ECOSISTEMAS.</t>
  </si>
  <si>
    <t>40, Continuar la primera fase de implementación de los dos proyectos de Adaptación basada en Ecosistemas (AbE)</t>
  </si>
  <si>
    <t>41, Realizar el proceso de monitoreo y seguimiento de las medidas (AbE) implementadas.</t>
  </si>
  <si>
    <t>42, Desarrollar la segunda fase de implementación de los dos proyectos AbE.</t>
  </si>
  <si>
    <t>43, Liderar desde la DGA las actividades enmarcadas, en el  Grupo Interno de Trabajo sobre Cambio Climático.</t>
  </si>
  <si>
    <t>EJECUTAR 4 INSTRUMENTOS IINSTITUCIONALES CON ENFOQUE DE ADAPTACIÓN AL CAMBIO CLIMÁTICO</t>
  </si>
  <si>
    <t>44, Atender desde el PIRE el 100% de las emergencias ambientales competencia y jurisdicción de la SDA, activadas por el SDGR – CC o la comunidad.</t>
  </si>
  <si>
    <t>45, Expedir los certificados de Conservación Ambiental</t>
  </si>
  <si>
    <t>46, Adelantar la implementación de los instrumentos institucionales de gestión ambiental PIGA Y PACA</t>
  </si>
  <si>
    <t>4. PAGO VIGENCIAS ANTERIORES FENECIDAS</t>
  </si>
  <si>
    <t>Pagar 100 % Compromisos De Vigencias Anteriores Fenecidas</t>
  </si>
  <si>
    <t>47, Gestionar el pago de los pasivos exigibles</t>
  </si>
  <si>
    <t xml:space="preserve">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t>
  </si>
  <si>
    <t xml:space="preserve"> Registros en Sistema de Información de Biodiversidad-Colombia.
- Formatos de campo para recolección de información.
- Informes  de procesamiento de información.
- Informes de seguimiento hidrobiológico
- Informes de profesionales de apoyo 
</t>
  </si>
  <si>
    <t>Contrato Interadministrativo  No. SDA-SECOPII-412018</t>
  </si>
  <si>
    <t>6-Sostenibilidad Ambiental basada en Eficiencia Energética</t>
  </si>
  <si>
    <t>38-Recuperación y manejo de la Estructura Ecológica Principal</t>
  </si>
  <si>
    <t>5, PONDERACIÓN HORIZONTAL AÑO: 2019</t>
  </si>
  <si>
    <t xml:space="preserve">33, Consultar información secundaria, y generar linea base con el fin de identificar el área a monitorear, sus aspectos críticos de amenaza, especies de interés, vacíos de información y actores sociales. </t>
  </si>
  <si>
    <t xml:space="preserve">34, Estructurar una metodología de monitoreo que incluya formatos de campos con variables a tomar y a analizar, periodicidad y escala geográfica. </t>
  </si>
  <si>
    <t xml:space="preserve">35, Realizar salidas de campo para generar información de biovidersidad de flora y fauna silvestre (aves, mamíferos y herpetofauna) en los PEDH y PEDMEN.  </t>
  </si>
  <si>
    <t xml:space="preserve">36, Realizar salidas de campo para generar información de monitoreo en las áreas seleccionadas que cuentan con procesos de restauración, rehabilitación o recuperación ecológica en los PEDEM. </t>
  </si>
  <si>
    <t xml:space="preserve">37, Procesamiento y análisis de la información de campo para elaboración de informe. </t>
  </si>
  <si>
    <t xml:space="preserve">38, Fortalecer el monitoreo hidrobiológico en los cuerpos de agua asociados a la Estructura Ecológica Principal.
</t>
  </si>
  <si>
    <t xml:space="preserve">39,  Elaborar publicaciones del estado de monitoreo de  fauna y flora en la Estructura Ecológica Principal </t>
  </si>
  <si>
    <t>Interlocución permanente entre la Subdirección de Ecosistemas y Ruralidad y la Dirección de Gestión Ambiental con la Dirección Legal Ambiental y la Dirección de Planeación y Sistemas de Información Ambiental, en el seguimiento al tema en los comités directivos, con el conocimiento y aval del Despacho del Secretario General, en lo que respecta a la toma de decisiones, sobre la gestión para la declaratoria de la nueva área protegida del Distrito Capital.
De acuerdo con el nuevo cronograma de contingencia que se elaboró para el cumplimiento de la meta, se gestionará directamente por parte del Subdirector de Ecosistemas y Ruralidad y la Directora de Gestión Ambiental a través de comités directivos el pronunciamiento de la Dirección Legal Ambiental  Dirección de Planeación y Sistemas de Información Ambiental con respecto a la definición de la ruta para la declaratoria de las nuevas áreas protegidas,  escalando el tema ante el Despacho del Secretario General, para unificar una posición como entidad sobre el tema.</t>
  </si>
  <si>
    <t>Los documentos y conceptos técnicos que soportan la selección de las áreas para declaratoria permiten generar criterios conforme a la necesidad de incrementar hábitats para especies silvestres y de flora nativa, mejorar las condiciones de conectividad e integridad ecológica regional, así como la provisión de servicios ecosistémicos y ambientales para el beneficio de la comunidad. Estas nuevas áreas estarán integradas al Sistema Distrital de Áreas Protegidas constituyéndose en nuevos elementos de la Estructura Ecológica Principal – EEP del Distrito Capital, generando bienes y servicios ambientales.
Las gestiones adelantadas por la Secretaría Distrital de Ambiente, permitirán incrementar la meta para el cuatrenio 2017-2020 de 100 ha de nuevas áreas protegidas proyectadas, a un polígono de 600.55 ha.</t>
  </si>
  <si>
    <t>Adquirir predios en elementos de la Estructura Ecológica Principal para aumentar el área potencial para preservación,  conservación y restauración ecológica y la prestación de servicios ecosistémicos y ambientales a la ciudad</t>
  </si>
  <si>
    <t>En relación con el convenio No. SDA-EAB.CAR CV-20171328 siguen presentándose las dificultades propias de los procesos de contratación de la EAB y CAR para definir el equipo técnico de apoyo en campo y el operador de las acciones en terreno.
El convenio SDA-CV-312018 suscrito con IDIPRON – FDLSC-SDA,  persiste retraso en la entrega a satisfacción de las áreas intervenidas en este periodo.
No se contaba con el Plan de restauración, diagnóstico y diseño del predio La Calera – Monserrate 1 (38 has) para realizar las intervenciones previstas en esta área.</t>
  </si>
  <si>
    <t xml:space="preserve">Se efectúan comités técnicos semanales, se definieron nuevas áreas a intervenir;  la CAR y la EAB siguen presentando inconvenientes con los procesos de contratación del equipo de trabajo para apoyo en campo esperando contar con este tema resuelto a más tardar en el mes de abril.  
En relación con  el  Convenio IDIPRON se esta efectuando un seguimiento semanal en campo y comités técnicos. En marco de este convenio 0312018 posterior a la recepción del plan de restauración, diagnóstico y diseño, se prevé finalizar las actividades de restauración en 38 has en el predio La Calera – Monserrate 1. 
</t>
  </si>
  <si>
    <t xml:space="preserve">Se vienen adelantando seguimientos semanales en campo para la recepción de las áreas que tienen pendiente actividades de mantenimiento, de igual manera se están realizando comités técnicos en los que se tratan los temas coyunturales que se presenten. </t>
  </si>
  <si>
    <t>Elaborar conceptos para la gestión de la declaratoria de 100 nuevas hectáreas de áreas protegidas en ecosistema de páramo y alto andino en el DC</t>
  </si>
  <si>
    <t>Número de hectáreas con conceptos técnicos para la gestión de la declaratoria de nuevas áreas protegidas  y elementos conectores de la EEP</t>
  </si>
  <si>
    <t>Se recibieron y aprobaron los documentos correspondientes al Producto 3 y 4 del contrato de prestación de servicios Nº 262018. Estos son: Implementación fisica de:  4 bancos atrapanieblas, 4 huertas urbanas y 2 redes hidroclimatológicas. De igual manera se aprobaron los productos 5 y 6, realcionados con el proceso de capacitación, plan de monitoreo y seguimiento, mantenimientos e informe final del contrato.</t>
  </si>
  <si>
    <t>En el segundo trimestre de 2019 se atendió el 100% de las emergencias ambientales competencia y jurisdiccón de la SDA, para las cuales fue activada la Entidad. Del 1 de abril  al  30 de junio de 2019 se recibieron, activaron y atendieron 873 emergencias correspondientes a: 496  árboles caídos, 366 árboles en riesgo de caída y 11 materiales peligrosos (no hubo incendios forestales ni emergencias por Residuos de Construcción y Demolición).</t>
  </si>
  <si>
    <t xml:space="preserve">CECA: Certificado del Estado de Conservación Ambiental: En el I y II trimestre de 2019  se recibieron 68  solicitudes de trámite y se estan realizando las actividades requieridas para la expdición del certificado, que han tenido el siguiente comportamiento: 39 visitas de campo, 13 certificados CECA emitido y 16 solicitudes en reviisón y reparto. </t>
  </si>
  <si>
    <t xml:space="preserve">En la vigencia 2017, se avanzó en la gestión para el proceso de adopción de los Planes de Manejo Ambiental formulados, razón por la cual  se remitió la  propuesta del Decreto de Adopción de las dos áreas protegidas respectivamente para la revisión y aprobación de la Dirección Legal Ambiental. A la fecha se está a la espera del concepto de la Dirección Legal Ambiental sobre los insumos técnicos aportados por la Subdirección de Políticas y Planes Ambientales (PPA) sobre los Planes de Manejo Ambiental del Cerro de Torca y Cerro La Conejera para continuar el proceso de adopción. 
De otro lado, desde la Dirección de Planeación y Sistemas de Planeación e Información Ambiental (DPSIA), se informa que actualmente la SDA en el marco de las funciones establecidas dentro del Plan de Ordenamiento Territorial vigente adoptado por el Decreto Distrital 190 de 2004, tiene la competencia para la formulación de los planes de manejo de las Áreas Protegidas Distritales y dentro de las áreas que a la fecha no cuentan con plan de manejo formulado, se encuentra el Parque Ecológico Distrital de Montaña (PEDM) Peña Blanca, con una extensión de 66 Ha, ubicado en el área rural de la localidad de Ciudad Bolivar, esta área fue propuesta para formular el plan de manejo en el presente plan de desarrollo.  En ese orden de ideas y teniendo en cuenta que a la fecha se encuentra en formulación la modificación del Plan de Ordenamiento Territorial de la Ciudad, proceso en cabeza de la Secretaría Distrital de Planeación, se propone el realinderamiento y nuevas declaratorias de áreas protegidas Distritales de acuerdo a las condiciones biofísicas y sociales identificadas en el Distrito Capital, en este caso específico se plantea la creación de una nueva área protegida denominada Parque Ecológico Distrital de Montaña Cuenca Alta Río Tunjuelo, el cual tendría una extensión de 1156 Ha, con la cual se cubriría el área que actualmente está declarada como PEDM Peña Blanca. En este escenario, no se considera pertinente avanzar en la formulación del plan de manejo del PEDM Peña Blanca, ya que ser aprobada la propuesta de la SDP en la modificación del Plan de ordenamiento Territorial, el instrumento de planificación citado no tendría procedencia.
</t>
  </si>
  <si>
    <t>Retraso en el proceso de revisión de los insumos técnicos aportados por parte de la Dirección Legal Ambiental</t>
  </si>
  <si>
    <t>Se generará revisión  de los insumos técnicos para cubrir el tiempo de retraso que lleva el proceso de adopción, así mismo se creará la meta  dentro del proyecto de inversión para la asignación de los recursos específicos para avanzar en el cumplimiento de la meta.</t>
  </si>
  <si>
    <t xml:space="preserve">Persiste retraso en el inicio de las actividades del convenio No. SDA-CV-20171328 suscrito entre CAR-EAAB-SDA  debido a que se han presentado inconvenientes relacionados con los aspectos técnicos de la ejecución para intervención de áreas establecidas. Adicionalmente las condiciones climáticas presentadas han dificultado el acceso a las zonas. </t>
  </si>
  <si>
    <t xml:space="preserve">En relación con el convenio 20171328 se vienen adelantando comités técnico - directivo para concretar los aspectos técnicos en los que se han presentado disparidad de criterios y así poder avanzar en la ejecución del convenio en mención.
</t>
  </si>
  <si>
    <t xml:space="preserve">En el tercer trimestre de la vigencia se  realizaron actividades de restauración en 40.59 Has, distribuidas así: Predio La Calera - Monserrate 1 (40 Has), PEDH Capellanía 0.2 Has (210 individuos), PEDH Juan Amarillo 0.24 Has (180 individuos) y PEDH Tunjo 0.15 Has (135 individuos).
En el segundo trimestre en marco del convenio 0312018 con recursos de reserva se realizó la intervención de 0.1 has (304 individuos) en el barrio El tesoro, localidad de Ciudad Bolívar. Adicionalmente se realizaron el plan de restauración, diagnóstico y diseño de 38 has ubicadas en el predio La Calera – Monserrate 1, que serán intervenidas en el segundo semestre del año. Con recursos de vigencia se intervinieron 0.5 has en los PEDH, distribuidas así: Juan Amarillo 0.10 has (65 individuos), Salitre 0.25 has (204 individuos), Torca 0.05 has (37 individuos) y Conejera 0.10 has (90 individuos). Adicionalmente se identificaron 1.71 has para posterior intervención en el segundo semestre del año en los PEDH: Techo (1 has), Burro (0.2 has) y Vaca (0.51 has). 
En el primer trimestre de 2019 se identificaron y priorizaron 45 has nuevas  de las cuales 7 has se encuentran en zona de riesgo no mitigable, y las 38 restantes ubicadas en la Reserva Forestal Protectora Bosque Oriental; se elaboraron los diseños de rehabilitación y plantación de 140 plántulas en 0,22 has en el humedal de Juan Amarillo y  95 plántulas en 0,12 en el Humedal de Capellania. </t>
  </si>
  <si>
    <t xml:space="preserve">Identificación de 2.38 Has en los PEDH, distribuidas así: 1.3 Has PEDH Juan Amarillo, 0.63 Has PEDH Capellanía, 0.2 Has PEDH Tibanica y 0.2 Has PEDH Tunjo, adicionalmente se estudian los predios 100, 106, 107, 110, 126, 127, 128, 137, 150, 202, 205, ubicados en PEDMEN y que representan alrededor de 6.5 hectáreas. Se ejecutó el 24% con respecto a lo programado del 33,32%  en razón a que han habido dificultades en la relación con aspectos operativos para la identificación de predios. 
</t>
  </si>
  <si>
    <t>Durante el tercer trimestre de la presente vigencia se han realizado diseños para 0.59 Has en los PEDH, de la siguiente manera: Capellanía 0.2 Has, Juan Amarillo 0.24 Has y Tunjo 0.15 Has, adicionalmente se realizaron diseños para 40 has ubicadas en el Predio La Calera - Monserrate 1.  que el Convenio con IDIPRON tiene pendiente la entrega de diseños para el sector de la Calera-Monserrate II .Se ejecutó el  15% con respecto a lo programado del 34%  en razón a la entrega pendiente de diseños.</t>
  </si>
  <si>
    <t xml:space="preserve">Se han realizado actividades de restauración en 40.59 Has, distribuidas así: Predio La Calera - Monserrate 1 40 Has, PEDH Capellanía 0.2 Has (210 individuos), PEDH Juan Amarillo 0.24 Has (180 individuos) y PEDH Tunjo 0.15 Has (135 individuos). Se ejecutó el 24% con respecto a lo programado del  35,43|%  en razón a que se esta completando la ejecución del primer semestre del año que estaba muy atrasada. 
</t>
  </si>
  <si>
    <t xml:space="preserve">Documento 1: Anexo Técnico - Convenio EAB_CAR_SDA
Documento 2: Actas de reunión entre las partes
Documento 3: Diagnóstico biofísico y socioeconómico y la priorización de áreas para la implementación de acciones de restauración ecológica en quebradas de la localidad de Usme- Centro y Sumapaz.
Documento 4: Informe del 1 al 12 de gestión CONVENIO DE ASOCIACIÓN 1525 - 2016 (aprobados)
Documento 5: Contratos de prestación de servicios equipo de apoyo SDA.
Documento 6: Diseño y Kmz de intervención PEDH Meandro El Say.
Documento 7: Informe de gestión No 16 Convenio 1525.
Documento 8: Informe final preliminar convenio 1525.
Documento 9: Intervenciones tercer trimestre.
Documento 10. Intervenciones en PEDH Octubre 2018.
Documento 11. Intervenciones en PEDH Noviembre 2018.
Documento 12. Intervenciones en PEDH Diciembre 2018.
Soportes restauración
Registros de asistencia y actas de visita a campo a humedales TUNJO, TIBANICA, JUAN AMARILLO, CAPELLANIA, PEDMEN.
Diseños: Diseños de restauración para 40 has en predio la calera Monserrate 1., diseños de restauración para los humedales intervenidos
Ejecución: Actas de plantación en humedales intervenidos, actas de plantación y seguimiento en predio la Calera Monserrate 1
</t>
  </si>
  <si>
    <t xml:space="preserve">
Mantenimiento
Anexo 1: Convenio Firmado,  estudio previo y Acta de Inicio del convenio entre IDIPRON, SDA y Fondo de Desarrollo Local de San Crsitóbal.
Anexo 2: Matriz de identificación de áreas priorizadas para Mantenimiento convenio 20171295. 
Anexo 3: Informes mensuales e informe final convenio 20161198 
Anexo 4: Prórrogas del convenio 20161198 - 2016. 
Documento 1: Material fotográfico de visitas y registro de especies
Documento 2: Informes ejecutivos del monitoreo 2017 
Documento 3: Anexo tecnico, estudio de mercado y estudio previo del convenio entre IDIPRON, SDA y Fondo de Desarrollo Local de San Crsitóbal.
Documento 4: Matriz de identificación de áreas priorizadas.
Documento 5: Informes final del convenio 20161198; que incluyen cartografia de campo e informes de intervención, resultados. De igual manera lo reportado en cada uno de los comités técnicos del convenio.
Documento 6: Intervenciones tercer trimestre - Proyecto 1132
Documento 7: Mapa de las localizaciones para actividades de mantenimiento Convenio 20171295.
Documento 8: Acta de finalización convenio SDA-CV-20171295.
Documento 9: Acta de inicio convenio SDA-CV-312018.
-  Registros en Sistema de Información de Biodiversidad-Colombia.
- Formatos de campo para recolección de información.
- Informes  de procesamiento de información.
- Informes de seguimiento hidrobiológico
- Informes de profesionales de apoyo 
Priorización: Estudios previos convenio 1295-2019 (donde se especifica que las áreas para mantenimiento fueron tomadas del componente de restauración del convenio 2018-031.  
Ejecución: Actas de entrega de áreas de mantenimiento en predios de aguas claras y PEDMEN
Viveros:  Informe de avance en el plan de producción y entrega de material vegetal. 
</t>
  </si>
  <si>
    <t xml:space="preserve">Durante el tercer trimestre de la presente vigencia  y con recursos de la reserva con cargo al convenio IDIPRON se realizó mantenimiento  (plateo, fertilización, y control de plagas y enriquecimiento con nuevos individuos) en los predios 201, 84, 67, 35, 36, 508, 510, 511, 15 de Parque Ecológico Distrital de Montaña Entre Nubes, estos corresponden a 58.61 has. Adicionalmente se realizó mantenimiento en 3 has a predio ubicado en el barrio Aguas claras para un total de 61.61 has ( 15,40%)
En el segundo trimestre se vienen adelantando acciones de mantenimiento como: plateo, poda, control fitosanitario y control de especies invasoras en 24.4 hectáreas ubicadas en el PEDMEN, estás áreas no se han recibido a satisfacción  ya que está pendiente el trabajo de enriquecimiento. 
En el primer trimestre del 2019 no se presenta avance en la magnitud de la meta hasta tanto no sea recibido a satisfacción la totalidad del mantenimiento de las áreas citadas en el marco del convenio 031 se definen las áreas para intervenir así; en el PEDMEN 24,4 has, en Altos de la Estancia 14,5 has, en Nueva Esperanza 18,5 has; En la Localidad de Usme 15 has, en Sumapaz 30 has, Cantera el Zuque 1,2 has y en San Cristóbal  12 has. Total 115,6 has;  Se inició actividades de mantenimiento en 20 hectáreas del PEDMEN (LA FISCALA), con avance en las labores de plateo, poda y control fitosanitario para 2005 individuos;  en 14 has localizadas en altos de la estancia con labores de desyerbe y  plateo de 5444 individuos; en ambos se inició el replante. No se reporta avance en la meta  porque no se han recibido a satisfacción las áreas donde se están desarrollando las acciones descritas; Se formuló el plan de producción para el 2019 con 325.405 individuos para cubrir el estimado de las necesidades para cubrir las metas de restauración a cargo de la Gerencia, de los cuales para el proyecto 1132 se producirán 202.000 individuos de los cuales 118.400 pricerales, 62.700 mesocerales y 20.900 tardicerales. </t>
  </si>
  <si>
    <t xml:space="preserve">En relación con el Convenio 0312018 suscrito con IDIPRON – FDLSC – SDA, En relación con el Convenio 0312018 suscrito con IDIPRON – FDLSC – SDA, se presenta retrasos por las condiciones climáticas que dificultan el acceso y las intervenciones en  la zona de trabajo.
</t>
  </si>
  <si>
    <t xml:space="preserve">Mapas de intervención Sumapaz
Mapas de intervención PEDMEN
Mapas de intervención USME
Registro fotográfico mantenimiento y cuadro de priorización de áreas
Proyección de producción de material vegetal 2019
Priorización: Estudios previos convenio 1295-2019 (donde se especifica que las áreas para mantenimiento fueron tomadas del componente de restauración del convenio 2018-031.  
Ejecución: Actas de entrega de áreas de mantenimiento en predios de aguas claras y PEDMEN
Viveros:  Informe de avance en el plan de producción y entrega de material vegetal. 
</t>
  </si>
  <si>
    <t>Para el  tercer trimestre de la presente vigencia,  se finalizó la priorizaron nuevas áreas para mantenimiento en el mes de julio, culminandose esta actividad.</t>
  </si>
  <si>
    <t xml:space="preserve">Durante el tercer trimestre de la presente vigencia se realizó mantenimiento  (plateo, fertilización, y control de plagas y enriquecimiento con nuevos individuos) en los predios 201, 84, 67, 35, 36, 508, 510, 511, 15 de Parque Ecológico Distrital de Montaña Entre Nubes, estos corresponden a 58.61 has. Adicionalmente se realizó mantenimiento en 3 has a predio ubicado en el barrio Aguas claras. Se ejecutó el 25,50 % con respecto a lo programado del 45%  en razón a que se esta completando la ejecución del primer semestre del año que estaba muy atrasada. 
</t>
  </si>
  <si>
    <t>Se formuló el plan de producción de material vegetal para el 2019 con un total de 202.000 individuos para cubrir las metas a cargo de la de Gerencia (Proyecto de inversión 1132 y 1150).</t>
  </si>
  <si>
    <t xml:space="preserve">Demora en el proceso de Declaratoria por cuanto la primera vía de su gestión se está realizando a través de la revisión del nuevo Plan de Ordenamiento Territorial – POT del Distrito Capital en el Concejo Distrital; la segunda vía,  referida a la presentación del Proyecto de Acuerdo y su trámite ante el Concejo Distrital está pendiente por priorización de la primera.
</t>
  </si>
  <si>
    <t>Para el tercer trimestre del año 2019, la meta continúa en un porcentaje de 0% de avance, toda vez que no se ha efectuado la Declaratoria de las 100 ha de nuevas áreas protegidas, como parte del polígono propuesto de 600.55 ha., en la ruralidad de Bogotá, Localidad de Sumapaz, Cuenca del río Blanco. La Subdirección de Ecosistemas y Ruralidad, mediante el radicado 2019IE188525 - Proceso 4449371, realizó el ajuste solicitado por la Dirección Legal Ambiental al Concepto Técnico No.  04168 del 7 de mayo de 2019, “Soporte técnico de los componentes físico, biótico del polígono de 600,55 hectáreas para su incorporación como nueva área protegida bajo la Categoría de Manejo de Santuario Distrital de Fauna y Flora -SFF”, radicado SDA 2019IE99472 - Proceso 4417296. De acuerdo con lo anterior, se emitió Concepto Técnico No. 08862 del 19 de agosto del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en lo que respecta a la categoría de manejo propuesta que, en la actualidad se encuentra vigente, según el Ordenamiento Territorial y la normatividad ambiental. En este sentido, se propuso la Categoría de Manejo de “Santuario Distrital de Fauna y Flora – SDFF” que, es la que se encuentra vigente, definida en el “Artículo 88. Santuario Distrital de Fauna y Flora”, del Decreto 190 de 2004. De igual manera, se remitió a la Dirección Legal Ambiental- DLA, mediante el radicado 2019IE190140 - Proceso 4483042, el ajuste al borrador del Proyecto de Acuerdo Distrital para la Declaratoria de la Nueva Área Protegida en ecosistema de alta montaña (Páramos) en el Distrito Capital, cuyo antecedente correspondía al radicado 2019IE95680 - Proceso 4433174. En las actuales circunstancias, la Secretaría Distrital de Ambiente, continúa con las gestiones administrativas a su cargo, para que, la propuesta de Declaratoria del polígono de 600.55 há, avance por las dos vías definidas para tal fin, ya sea acogida desde el Concejo Distrital a través de Acuerdo o por medio de la aprobación del nuevo Plan de Ordenamiento Territorial de Bogotá D.C. 
Para el segundo trimestre del 2019, la meta continúa en un porcentaje de 0% de avance, toda vez que no se ha realizado la Declaratoria de las 100 ha de nuevas áreas protegidas y del polígono propuesto de 600.55 ha., gestión que debe ser acogida por el Concejo Distrital por  Acuerdo o en el otro caso sea incluida en la iniciativa del nuevo Plan de Ordenamiento Territorial para Bogotá D.C.  Se adelantaron las siguientes gestiones: 1.) Elaboración del  Concepto Técnico No.  04168 del 7 de mayo de 2019, “Soporte técnico de los componentes físico, biótico del polígono de 600,55 hectáreas para su incorporación como nueva área protegida bajo la Categoría de Manejo de Santuario Distrital de Fauna y Flora -SFF” radicado SDA 2019IE99472 - Proceso 4417296.  2.) Remisión a la Dirección Legal Ambiental – DLA de la SDA, del Borrador de Proyecto de Acuerdo del Concejo Distrital para la Declaratoria de Nueva Área Protegida en el D.C., mediante el radicado 2019IE95680 de fecha 2 de mayo de 2019 - Proceso 4433174  y 3) Análisis jurídico preliminar de los predios que conforman el polígono a declarar para su posible adquisición, adelantando la identificación documental de los propietarios de los seis (6) predios, con el fin de realizar el análisis de impacto fiscal como soporte del borrador del Proyecto de Acuerdo Distrital para la Declaratoria. Para el I trimestre del 2019, se generó un nuevo cronograma de contingencia para el cumplimiento de esta meta definiendo  siete (7) acciones, en curso.</t>
  </si>
  <si>
    <t>Demora en el proceso de Declaratoria por cuanto la primera vía de su gestión se está realizando a través de la revisión del nuevo Plan de Ordenamiento Territorial – POT del Distrito Capital en el Concejo Distrital; la segunda vía,  referida a la presentación del Proyecto de Acuerdo y su trámite ante el Concejo Distrital está pendiente por priorización de la primera.</t>
  </si>
  <si>
    <t xml:space="preserve">
Radicado 2019IE188525 - Proceso 4449371, Concepto Técnico No. 08862 del 19 de agosto del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Radicado 2019IE190140 - Proceso 4483042, ajuste al borrador del Proyecto de Acuerdo Distrital para la Declaratoria de la Nueva Área Protegida en ecosistema de alta montaña (Páramos) en el Distrito Capital. </t>
  </si>
  <si>
    <t xml:space="preserve">Documento técnico de soporte actualizado
Proyecto de Acuerdo Distrital para la Declaratoria
Radicado 2019IE188525 - Proceso 4449371, Concepto Técnico No. 08862 del 19 de agosto del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Radicado 2019IE190140 - Proceso 4483042, ajuste al borrador del Proyecto de Acuerdo Distrital para la Declaratoria de la Nueva Área Protegida en ecosistema de alta montaña (Páramos) en el Distrito Capital. </t>
  </si>
  <si>
    <t xml:space="preserve">entre julio y septiembre la Subdirección de Ecosistemas y Ruralidad, mediante el radicado 2019IE188525 - Proceso 4449371, realizó el ajuste solicitado por la Dirección Legal Ambiental al Concepto Técnico No.  04168 del 7 de mayo de 2019, “Soporte técnico de los componentes físico, biótico del polígono de 600,55 hectáreas para su incorporación como nueva área protegida bajo la Categoría de Manejo de Santuario Distrital de Fauna y Flora -SFF” radicado SDA 2019IE99472 - Proceso 4417296. De acuerdo con lo anterior, se derivó la emisión del Concepto Técnico No. 08862 del 19 de agosto del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en lo que respecta a la categoría de manejo propuesta que, en la actualidad se encuentra vigente, según el Ordenamiento Territorial y la normatividad ambiental. En este sentido, se propuso la Categoría de Manejo de “Santuario Distrital de Fauna y Flora – SDFF” que, es la que se encuentra vigente, definida en el “Artículo 88. Santuario Distrital de Fauna y Flora”, del Decreto 190 de 2004.  (Evidencia 1: Meta 1- Actividad 1. Se adjunta radicado 2019IE188525 - Proceso 4449371).
Si bien la programación de la actividad finalizó en el mes de Marzo de 2019,  se generó el Concepto Técnico 04168 del 7 de mayo de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-SFF"  radicado SDA 2019IE99472 - Proceso 4417296. (Evidencia1: Meta 1 – Actividad 1. Se adjunta radicado SDA 2019IE99472 - Proceso 4417296).
</t>
  </si>
  <si>
    <t xml:space="preserve">Para el tercer trimestre del año 2019, no se programó dicha actividad, toda vez que las dos vías administrativas consideradas para la Declaratoria, tienen sus mecanismos y espacios de socialización y participación ciudadana que, no son competencia de la entidad, por lo cual esta actividad no se ejecutará en lo resta de la vigencia. 
Para el segundo trimestre del año 2019, no se ejecutó esta actividad, toda vez que las dos vías administrativas consideradas para la Declaratoria, tienen sus mecanismos y espacios de socialización y participación ciudadana que, no son competencia de la entidad. No obstante, se realizó la identificación documental de los propietarios de los seis (6) predios que hacen parte del polígono de declaratoria, con el fin de realizar el análisis de impacto fiscal como soporte del borrador del Proyecto de Acuerdo Distrital para la Declaratoria. (Evidencia 2: Meta 1 – Actividad 2: Correos institucionales entre DGA y SER).
No se programó esta actividad para el primer trimestre.
</t>
  </si>
  <si>
    <t xml:space="preserve">La Subdirección de Ecosistemas y Ruralidad – SER, De igual manera, se remitió a la Dirección Legal Ambiental- DLA, mediante el radicado 2019IE190140 - Proceso 4483042, el ajuste al borrador del Proyecto de Acuerdo Distrital para la Declaratoria de la Nueva Área Protegida en ecosistema de alta montaña (Páramos) en el Distrito Capital, cuyo antecedente correspondía al radicado 2019IE95680 - Proceso 4433174.  (Evidencia 3: Meta 1- Actividad 3. Se adjunta radicado 2019IE190140 - Proceso 4483042).
Se culminó Concepto Técnico 04168 del 7 de mayo de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-SFF” (Evidencia 4: Meta 2 – Actividad 4. Se adjunta radicado SDA 2019IE99472, Proceso 4417296). 
</t>
  </si>
  <si>
    <t>Para el periodo comprendido entre el 1 de julio y el 30 de septiembre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154; Comunicados de carácter interno SDA (Memorandos) 22; PQRS 165; Generación de Conceptos Técnicos de alinderamiento 1, Generación de Concepto Técnico de Declaratoria 1; Expedición de Resoluciones de alinderamiento de cuerpos de agua 1.
En el segundo trimestre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t>
  </si>
  <si>
    <t xml:space="preserve">En el tercer trimestre Se mantiene SHAPES del polígono seleccionado para la Declaratoria como Nueva Área Protegida en el D.C., asociada al Concepto Técnico No. 08862 del 19 de agosto del 2019, radicado 2019IE188525 - Proceso 4449371 (Evidencia 6: Meta 2- Actividad 6. Se adjunta GDB polígono Declaratoria).
En el segundo trimestre se realizó la depuración cartografías – SHAPES del polígono seleccionado para la declaratoria como nueva área protegida en el D.C., asociada al Concepto Técnico 04168 del 7 de mayo de 2019, radicado SDA 2019IE99472, proceso 4417296. (Evidencia 6: Meta 2- Actividad 6. Se adjunta GDB polígono Declaratoria) </t>
  </si>
  <si>
    <t>En el tercer trimestre se apoyo técnico a las diferentes dependencias de la Secretaría Distrital de Ambiente, mediante la generación de respuestas sobre asuntos misionales del ámbito de competencia de la entidad y específicamente en lo concerniente a la revisión formulación del POT del Distrito Capital, Fallo Cerros Orientales – Curadurías Urbanas y asuntos atinentes a los Parques Distritales Ecológicos de Humedal –PEDH. (Evidencia 7: Meta 2 – Actividad 7. Se adjuntan Bases de Datos Equipo Declaratoria de Nuevas Áreas Protegidas: a) Reparto de radicados y b) Respuestas a radicados avaladas por la Coordinación.). 
En el segundo trimestre se prestó apoyo técnico a las diferentes dependencias de la Secretaría Distrital de Ambiente interviniendo en la Revisión a la iniciativa de Plan de Ordenamiento Territorial de Bogotá D.C.; Generación de  lineamientos ambientales para la expedición de permisos ambientales en áreas protegidas del Distrito Capital; Revisión de Planes de Manejo Ambiental de Parques Ecológicos Distritales de Humedal (PEDH El Salitre y EL Tunjo), Evaluación predial para viabilizar  o no su incorporación como áreas de importancia ambiental. (Evidencia 7: Meta 2 – Actividad 7. Se adjunta   Base de Datos de Asignaciones y Revisión de radicados por la Coordinación).</t>
  </si>
  <si>
    <t xml:space="preserve">En el tercer trimestre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154; Comunicados de carácter interno SDA (Memorandos) 22; PQRS 165; Generación de Conceptos Técnicos de alinderamiento 1, Generación de Concepto Técnico de Declaratoria 1; Expedición de Resoluciones de alinderamiento de cuerpos de agua 1. (Evidencia 8: Meta 2 – Actividad 8: a) Base de Datos de Asignaciones; B) Base de datos revisión de radicados por la Coordinación para el periodo 1 de julio al 30 de septiembre de 2019, b) Base de Datos de Conceptos y Resoluciones de Alinderamiento para el periodo 1 de julio al 30 de septiembre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 (Evidencia 8: Meta 2 – Actividad 8: a) Base de Datos de Asignaciones y Revisión de radicados por la Coordinación para el periodo abril-junio de 2019, b) Base de Datos de Conceptos y Resoluciones de Alinderamiento para el periodo abril-junio de 2019).
</t>
  </si>
  <si>
    <t>En el tercer trimestre, la Subdirección de Ecosistemas y Ruralidad – SER, De igual manera, se remitió a la Dirección Legal Ambiental- DLA, mediante el radicado 2019IE190140 - Proceso 4483042, el ajuste al borrador del Proyecto de Acuerdo Distrital para la Declaratoria de la Nueva Área Protegida en ecosistema de alta montaña (Páramos) en el Distrito Capital, cuyo antecedente correspondía al radicado 2019IE95680 - Proceso 4433174.  (Evidencia 3: Meta 1- Actividad 3. Se adjunta radicado 2019IE190140 - Proceso 4483042).
Remisión a la Dirección Legal Ambiental, mediante el radicado 2019IE95680 - Proceso 4433174, la iniciativa de "Borrador de Proyecto de Acuerdo Distrital para la Declaratoria de nueva área protegida en el Distrito Capital”, (Evidencia 3: Meta 1- Actividad 3. Se adjunta radicado 2019IE95680 - Proceso 4433174)</t>
  </si>
  <si>
    <t xml:space="preserve">Durante el tercer trimestre se avanzó según lo programado en un 31 %, lo cual corresponde al seguimiento de las actividades mensuales (julio, agosto y septiembre) por humedal plasmado en la matriz de datos significativos y organizados por estrategia de acuerdo a los Planes de Manejo Ambiental y en articulación con la política de Humedales del Distrito. Adicionalmente se consolidó la información trimestral por humedal respecto del avance de los proyectos definidos en cada uno de los Planes de Manejo Ambiental y los proyectos de la política distrital de humedales establecidos para cada uno de estas áreas protegidas.
Durante el segundo trimestre de 2019 se avanzó según lo programado en un 21% lo cual corresponde al seguimiento de las actividades mensuales por humedal  plasmada en la matriz de datos significativos y organizadas por estrategia de acuerdo a los Planes de Manejo Ambiental y en articulación con la política de Humedales del Distrito. Adicionalmente frente al seguimiento de los Planes de Manejo Ambiental se consolidó una matriz que contiene la información de avance de cada una de las acciones definidas en los 12 Planes de Manejo adoptados, así como las acciones definidas en el plan de acción de la política distrital
</t>
  </si>
  <si>
    <r>
      <t xml:space="preserve">Durante el tercer trimestre de 2019 y mediante la ejecución de recursos provenientes de la reserva presupuestal, esta actividad avanzó según lo programado en un 30 % mediante el desarrollo de las obligaciones planteadas en los siguientes contratos suscritos en la vigencia 2018:
Contrato SDA-LP.2018-0087 para adecuaciones locativas en las sedes de la SDA. En el Parque Ecológico Distrital de Humedal Santa María del Lago durante el tercer trimestre se realizó la adecuación y entrega en ambas porterías (calle 73A y calle 76) de los accesos peatonales y las baterías de baños públicos, además se entregaron  la oficina de educación ambiental, el auditorio, la bodega de herramientas y otro tipo de mobiliario en el parque como bancas de cemento de madera en el observatorio de aves. Se instalaron las puertas del cuarto de aseo y se reparó el cerramiento en varios puntos del humedal incluyendo el acceso vehicular de la calle 73A.
Contrato SDA-SECOP II- 1042018 para la adquisición, instalación y puesta en funcionamiento de una herramienta tecnológica para el sistema de monitoreo y seguimiento de componentes bióticos y sociales para el PEDH córdoba como elemento de la estructura ecológica principal, en el tercer trimestre de 2019 se realizaron gestiones para la liquidación del contrato, se realizó el recibo a satisfacción de los elementos, se revisaron informes finales y se solicitaron pólizas entre otras gestiones. Adicionalmente se avanzó en la elaboración del estudio de mercado y se solicitaron cotizaciones dentro del proceso de formulación de un estudio previo para contratar el mantenimiento correctivo y preventivo de los elementos instalados así como la instalación de un punto de internet dedicado de 50 megas que permita realizar monitoreo en tiempo real y un anclaje con la página web de la Secretaría Distrital de Ambiente.
</t>
    </r>
    <r>
      <rPr>
        <b/>
        <sz val="8"/>
        <rFont val="Arial"/>
        <family val="2"/>
      </rPr>
      <t>NOTA: El porcentaje de aporte que realizaba la actividad 11 será redistribuído en la actividad 10 de la siguiente manera, para el mes de septiembre se sumará un 10% a lo programado que se sustentará en los avances en la formulación de los estudios previos para la contratación de la Adecuación de accesos peatonales, servicios públicos, baterías de baños, garitas de vigilancia, senderos y miradores en PEDH  de la vigencia 2019. Para el mes de octubre se sumará un 20% a lo ya programado que corresponde a la fase precontractual y contractual de los estudios previos formulados. Para los meses de noviembre y diciembre se sumará un porcentaje de 35% a lo ya programado en cada mes y se soportará en la ejecución de las actividades contratadas y su respectiva entrega</t>
    </r>
    <r>
      <rPr>
        <sz val="8"/>
        <rFont val="Arial"/>
        <family val="2"/>
      </rPr>
      <t xml:space="preserve">
</t>
    </r>
  </si>
  <si>
    <t xml:space="preserve">Durante el tercer trimestre de 2019 se avanzó de acuerdo a lo programado en un 25,02 %, con las actividades de mantenimiento ejecutadas en los meses de julio, agosto y septiembre a través del Contrato No. SDA-CD 2019-1008 suscrito con la Empresa Aguas de Bogotá. Dentro de la ejecución de actividades se avanzó en el mantenimiento integral en franja terrestre en 510,15 hectáreas (Ha) de las cuales 68,66 Ha son de avance y 441,49 Ha son de repaso y están discriminadas de la siguiente manera:
Capellanía 0,12 Ha de avance y 74,33 Ha de repaso 
Córdoba 9,05 Ha de avance y 47,72 Ha de repaso
Burro 2,53 Ha de avance y 27,46 Ha de repaso
Jaboque 8,63Ha de avance y 34,06 Ha de repaso
Juan Amarillo 16,3 Ha de avance y 92,26 Ha de repaso
Conejera 44, 62 Ha de repaso
Isla 0,84 Ha de repaso
Vaca 3,31 Ha de avance y 6,62 Ha de repaso
Meandro del Say 14,94 Ha de avance y 29,88 Ha de repaso
Salitre 11,63 Ha de repaso
Santa María del Lago 14,77 Ha de repaso
Techo 11, 83 Ha de repaso
Tibanica 17,40 Ha de repaso
Torca Guaymaral 13,72 Ha  de avance y 19,64 Ha de repaso
Tunjo 0,06 Ha de avance y 8,45 Ha de repaso
Dentro de las áreas de mantenimiento reportadas para el III trimestre se destacan actividades como: 
Manejo adaptativo; Apoyo a 5 jornadas de siembra, 625 ahoyados y 361 árboles sembrados, 16882 plateos, 6768 fertilizaciones, 541 podas de formación, 154 tutorados, 1048 individuos inventariados para seguimiento.
Manejo Silvicultural; 6955 plateos, 1959 podas, 130 individuos caídos retirados
Control de especies invasoras; 6287 individuos de retamo liso retirados, 6790 individuos de retamo espinoso retiradas, 3381 acacias retiradas, 1708 individuos de otras especies exóticas retirados
Mantenimiento de senderos, zonas duras, zonas verdes y perímetros; Corte de pasto kikuyo, 72313 m2 en senderos, 53841 m2 en perímetros, 222834 m2 en zonas verdes y 8761 m2 en zonas duras; 18429 Kg de residuos sólidos recolectados; 220 metros de barandas instaladas y 380 reparadas; 8 puentes instalados y 22 reparados.
</t>
  </si>
  <si>
    <t>Durante el tercer trimestre se avanzó según lo programado en un 25,02 % con la realización de 20 mesas territoriales y la participación de 395 personas discriminadas de la siguiente manera:
PEDH Jaboque  3 mesas con la participación de 85 personas
PEDH Córdoba 2 mesas con la participación de 55 personas
PEDH Vaca 4 mesas con la participación de 102 personas
PEDH Capellanía 1 mesa con la participación de 17 personas
PEDH Torca Guaymaral 3 mesas con la participación de 24 personas 
PEDH Meandro del Say 1 mesa con la participación de 17 personas
PEDH Salitre 1 mesa con la participación de 10 personas
PEDH Santa María del Lago 1 mesa con la participación de 10 personas
PEDH Tunjo 1 mesa con la participación de 25 personas
PEDH Burro 1 mesa con la participación de 21 personas
PEDH Conejera 1 mesa con la participación de 14 personas
PEDH Juan Amarillo 1 mesa con la participación de 15 personas</t>
  </si>
  <si>
    <t xml:space="preserve">Durante el tercer trimestre se avanzó según lo programado con la ejecución del 25,02 % correspondiente a 933 actividades de educación ambiental con la participación de 68509 personas, así:
342 recorridos interpretativos con 7804 participantes
11  registro de visitantes a 42869 personas en Santa María del Lago
137 acciones pedagógicas con 4326 participantes
135 acciones en colegios con 5344 participantes 
35 talleres con 1586 participantes
6 eventos representativos con 1375 participantes
8 apoyos a PRAES con 2067 participantes
5 reuniones de reconstrucción de saberes con 61 participantes
16 jornadas de apropiación con 1306 participantes
150 reuniones de gestión para educación ambiental con 433 participantes
11 aulas vivas itinerantes con  662 participantes
4 foro con 218 participantes
10 grupos juveniles con 70 participantes
5 reuniones de intercambio de saberes con 55 participantes
12 procesos de formación con 199 participantes
2 jornadas de prevención de sustancias psicoactivas con 12 participantes
1 jornada de tenencia responsable de mascotas con 96 participantes
10 ecovacaciones con la 75 participantes
</t>
  </si>
  <si>
    <t xml:space="preserve">Durante el tercer trimestre se avanzó según lo programado con una ejecución del 25,02% mediante la realización de las siguientes actividades:
413 actividades de administración con la participación de 2382 personas
12 monitoreos comunitarios con 78 participantes
81 monitoreos con 368 participantes
32 acciones de restauración ecológica con 457 participantes
13 jornadas de limpieza con la participación de 180 personas
132 mesas de coordinación interinstitucional con 2070 participantes
3 reportes de 15 perros ferales nuevos y 6 reportes de 37 ferales reiterativos
7 reportes de 90 semovientes reiterativos y 1 reporte de 1 semoviente nuevo
8 acompañamientos a visitas de entes de control con la participación de 118 personas
8 mesas de seguridad con 128 participantes
1 comisión conjunta con 6 participantes
3 reuniones de gestión del riesgo con 9 participantes
9 lecturas a 340 miras limnométricas
30 solicitudes para mantenimiento
3 incendios reportados
6 árboles caídos reportados
</t>
  </si>
  <si>
    <t>Mejoramiento de infraestructura y espacios habilitados para una mayor oferta de espacio público ambiental para la ciudad.</t>
  </si>
  <si>
    <t xml:space="preserve">Para el tercer trimestre de 2019 se cuenta con un avance de gestión del 25% sobre el 25% de lo programado. Este avance incluye el uso de recursos de la reserva mediante los cuales se realizan los procesos de expropiación de los predios identificados con registro topográfico: RT 76, RT 78. Pendiente trámite de último pago del 30% del valor total predio RT 137. Se adquieren los predios RT 205ha 0,7ha y RT 73 0,1ha. En revisión el informe de avalúo de referencia para el sector "Cuchilla el Gavilán" mediante el Decreto de Declaratoria de Utilidad Pública 484 de 2018 según radicado de Catastro 2019EE51503. 
</t>
  </si>
  <si>
    <t>Para el III trimestre, con recursos de la vigencia se realiza el proceso de adquisición del ID 75 pendiente autorización de primer pago. Se corrigen datos para realizar 1er pago predios RT 156 y RT 159. Se realiza visita de campo para acta de entrega ID 60 área de 1,7 ha pendiente tramite de escrituración. El avance en la ejecución de la actividad para el periodo fue de 25%.</t>
  </si>
  <si>
    <t xml:space="preserve">Durante el III trimestre, se programó un avance de 25% con una ejecución igual a lo programado (25%), ya que se dio continuidad a las acciones de administración y manejo en los Parques Ecológicos Distritales de Montaña y áreas de interés ambiental. Estas actividades contemplan acciones de vigilancia, Gestión social, monitoreo, y mantenimiento, el cual es realizado a través del nuevo contrato interadministrativo suscrito con la empresa Aguas de Bogotá. 
</t>
  </si>
  <si>
    <t>Durante el III trimestre de 2019, se ejecutó el total de lo programado (25%), ya que a través del radicado SDA No. 2019ER196969 se logró la recepción del inmueble predio RUPI: 2-368- Canteras del Zuque Yomasa, que incluye un total de 69.1 hectáreas. Al igual que en los trimestres pasados, se continuó con la implementación de las acciones de administración y manejo en las restantes 408 ha de Parques Ecológicos Distritales de Montaña y áreas de interés ambiental,  las cuales están distribuidas en: 306 ha del PEDM Entrenubes, 6 ha del Parque Soratama, 6 ha Parque Mirador de Nevados y 90 ha de la Serranía El Zuque; con resultados en: Vigilancia, Gestión social, monitoreo, y mantenimiento, el cual es realizado a través del nuevo contrato interadministrativo suscrito con la empresa Aguas de Bogotá. De esta manera, la Secretaría Distrital de Ambiente aumentó su gestión administrativa de 408 a 477.1ha.</t>
  </si>
  <si>
    <t>Durante este trimestre se ejecutó un avance del 28% frente a un 25% programado ya que durante este periodo obras como Soratama y Mirador terminaron sus etapas de diseño e iniciaron la etapa de ejecución. Esta ejecución incluye perfilado del talud, suministro e instalación de pernos de anclaje, levantamiento de perforaciones fundidas, excavaciones, localización y chequeo de la línea de gaviones, así como la perforación de drenajes horizontales. En el Parque Soratama se realizó la delimitación de zonas verdes, localización y replanteo de disipadores y del área del talud en la zona norte. Para el Parque Mirador de los Nevados, se avanzó en la localización y chequeo de la línea de gaviones, se realizó control inferior de la malla pernada, se llevó a cabo el replanteamiento de área del talud y se calculó el volumen de excavación. En cuanto a las adecuaciones locativas en Entrenubes, se menciona que el estado actual de avance de obra es del 98%, los trabajos a realizar en este PEDM llegarán a término del 2 de octubre cumpliendo con lo programado para esta actividad.</t>
  </si>
  <si>
    <t>Durante el III trimestre de 2019 se ejecutó el 25% de lo programado, toda vez que se llevó a término el análisis socio-ambiental junto a la Alcaldía Local de Usme y Secretaría Distrital de Salud – SDS en cinco polígonos priorizados que se traslapan con en el Parque Ecológico Distrital de Montaña Entrenubes. A partir de este ejercicio interinstitucional, la SDS emitió concepto de radicado SDA No. 2019ER165381 el cual fue utilizado como insumo para realizar los ajustes correspondientes al Plan de Acción. Este Plan de Acción fue presentado ante la Subcomisión en sesión ordinaria del día 28 de agosto de 2019 y se encuentra a la espera de su aprobación. Teniendo en cuenta que en la misma sesión la Caja de Vivienda Popular, recomendó revisar la aplicación del instrumento financiero, se entregará para el próximo trimestre las consideraciones financieras, previa mesa de trabajo con las demás Entidades que tienen injerencia en el ámbito presupuestal.</t>
  </si>
  <si>
    <t>Dado los compromisos adquiridos en el convenio interadministrativo SDA-CD-20181468 entre la SDA y la CAR, y el contrato SDA-SECOP II 712018 celebrado entre la SDA y el Instituto de Higiene Ambiental, para desarrollar monitoreo hidrobiológico en los PEDH, en el tercer trimestre se completaron las 79 tomas de muestra en humedales y quebradas</t>
  </si>
  <si>
    <t>Ya que hay una primera versión del informe de restauración, la cual será enviado a publicar al OAB. A la vez, fueron enviados al SIB-Colombia los registros de aves de los PEDM para revisión y posterior publicación. Los registros de herpetofauna, mamíferos y restauración de los Parques de Montaña  se encuentran en etapa final para ser enviados también al SIB Colombia.</t>
  </si>
  <si>
    <t xml:space="preserve">Para el programa 3, en el tercer trimestre se visitaron acueductos en la vereda Pasquilla en Ciudad Bolívar, con el fin de vincular otras localidades al programa. De las visitas realizadas en las localidades de Ciudad Bolívar y Sumapaz se detecta que hay una problemática con el Mapuro y los cultivos de papa, lo que deriva en una potencial caza indiscriminada. En articulación con IDPYBA el Grupo de Monitoreo programó y está desarrollando una hoja de ruta para la conservación del Mapuro, donde se incluye educación ambiental y la caracterización de las posibles vías y caminos del Mapuro. </t>
  </si>
  <si>
    <t xml:space="preserve">Para el programa 3 en el tercer trimestre se avanzó en la metodología para aves y mamíferos pequeños determinando la escala geográfica.  En aves se definió un polígono en Nazareth de 15 puntos, y en mamíferos un transecto donde se incluyen cuatro puntos de trampeo con cámara. 
</t>
  </si>
  <si>
    <t xml:space="preserve">En el tercer trimestre, para el Programa 1 se realizaron un total de 20 vistas distribuidas en los humedales de Capellanía, Córdoba, El Burro, Jaboque, Juan Amarillo, Techo y Torca Guaymaral con el fin de evaluar el estado de la biodiversidad, siguiendo el protocolo de biodiversidad, a la vez se realizó que se realizó trampeo de mamíferos pequeños en los humedales. A vez, para los PEDM se realizaron nueve recorridos distribuidos en los tres parques. </t>
  </si>
  <si>
    <t xml:space="preserve">Para el tercer trimestre, se realizaron un total de nueve salidas con el fin de evaluar los posesos de restauración en los PEDM. En la implementación del Programa 2, en los predios 90 y 91 de PEDMEN se empleó el documento elaborado por la SDA y el JBB (Arbolado Urbano de Bogotá: Identificación, descripción y bases para su manejo) como referencia de las tallas máximas que las especies pueden alcanzar, para comparar las tallas promedio y elaborar un gráfico de la expectativa de crecimiento con el fin de  evaluar por medio de la diferencia entre el tamaño promedio de las especies y las tallas máximas consultadas, el desarrollo alcanzado por las especies del proceso de restauración, así como el posible crecimiento que aún pueden alcanzar sus individuos.
</t>
  </si>
  <si>
    <t xml:space="preserve">En el tercer trimestre se dio prioridad al informe del Programa 2 en PEDMEN. Ya hay una primera versión del informe final para el proceso de restauración ecológica en el predio 90 y 91. De acuerdo a la metodología establecida, en el predio 91 se identificaron las especies nativas de crecimiento rápido: Smallanthus pyramidalis ,Alnus acuminata y Bejaria resinosa. Entre las especies con un desarrollo vertical superior a un metro se encuentran: Gaiadendron punctatum, Clusia multiflora y Myrsine coriáceae. Mientras que los individuos de Viburnum sp son los de menor crecimiento. Para el Programa 1 las visitas realizadas indican que en aves el humedal Juan Amarillo es el más rico con 42 especies, seguido por Jaboque con 34. De los recorridos realizados en el humedal El Burro se observó que las especies más frecuentes son; Rattus norvegicus y Rattus Rattus. La frecuencia de estas especies cambio a la visitar los humedales de borde rural como son: Torca-Guaymaral, Juan Amarillo y Jaboque en los que se registran Cavia aperea, Mustela frenata y Didelphis pernigra. En el Programa 4, se registran un total de 49 especies de aves, siendo Colibri coruscans y Diglossa humeralislas especies más abundantes. Se registra por primera vez desde la implementación del Programa 4: Cryptotis thomasi en el PEDM Soratama. </t>
  </si>
  <si>
    <t>Para el tercer trimestre hay un avance del 0.8, de acuerdo al progreso en las siguientes fases en los 4 Programas. En el Programa 3, se adelantó la fase I y II, ya que se establecieron polígonos para monitorear mamíferos y aves en la zona rural, finalizando las actividades 33 y 34 para la vigencia. En el Programa 2 hay una primera versión del informe final de restauración ecológica en PEDMEN, progresando por tanto en la fase III, y en el Programa 1 y 4, también se adelantó en la fase III, dado que estan bajo revisión recursos de datos y metadatos para publicación en SIB Colombia. Para el segundo trimestre hay un avance del 0.42, producto de la ejecución de las siguientes actividades: se realizó una primera visita a dos acueductos veredales en la cuenca del Rio Sumapaz, y la metodología y metadato para monitorear fauna vertebrada quedó estandarizada para estos acueductos. En el primer trimestre se presentó un avance de 0,080 derivado de los siguientes aspectos: En el programa 3 (Acueductos Veredales) se avanzó en la primera fase I. En relación con el Programa 2(Restauración Ecológica) se culminó la fase de toma de datos, y el programa 4 (Estado y tendencias de la biodiversidad en los PEDM) se está desarrollando la fase III (Implementación del programa y obtención de insumos para su comunicación, publicación y uso).</t>
  </si>
  <si>
    <t xml:space="preserve">
Se presenta retraso en la compra de predios en razón a trámites internos y externos en relación con la revisión de los insumos jurídicos de cada predio y ajustes en los procesos legales que conllevan a la adquisición y datos consignados por los propietarios. 
No ha sido posible realizar la intervención de la Hoya del Ramo ya que, aunque se envió información ajustada a la Autoridad Nacional de Licencias Ambientales - ANLA según fue solicitado por dicha autoridad, a la fecha no se tiene respuesta sobre el permiso de ocupación de cauce.  
</t>
  </si>
  <si>
    <t xml:space="preserve">En relación con la meta destinada a la compra de predios se dará mayor celeridad en el proceso de gestión predial respecto de los trámites y documentación requerida por parte de los propietarios.  
Adelantar acciones complementarias mientras se recibe el permiso de ocupación de cauce. 
</t>
  </si>
  <si>
    <t xml:space="preserve">Para el III trimestre de la vigencia, se presentan avances en la ejecución del contrato de construcción del Aula Ambiental de Juan Rey en el Parque Entrenubes. Esta ejecución corresponde al desarrollo de las siguientes actividades: continuación del vaciado de la placa de contrapiso del bloque B e inicio de vaciado en bloque C; colocación de vigas curvas metálicas exteriores y columnas metálicas circulares bloque D (Invernadero); excavación manual para zapatas del bloque D, por lo que se evidencia un avance significativo (65.3%) frente al total de la obra. En cuanto a la adecuación del sendero peatonal que conecta del sector de Juan Rey con el CAT y el Corredor Ambiental Tunjuelo – Chiguaza en el Parque Entrenubes, se han adelantado los diseños finales, así como el análisis predial y la verificación de licencias y permisos ambientales que requiere el proyecto. Con relación a las obras de mitigación en la quebrada Hoya del Ramo, continúa con el trámite de permiso de ocupación de cauce ante la ANLA y aunque no se ha recibido respuesta por parte de dicha autoridad, se han adelantado actividades preliminares que no interfieren con la ronda hídrica de la quebrada.
Para el II trimestre, continuó la ejecución de obras del Aula Ambiental en Juan Rey. Con relación a la adecuación del sendero peatonal que conecta del sector de Juan Rey con el CAT y el Corredor Ambiental Tunjuelo – Chiguaza se suscribió el contrato con la empresa INNFRA S.A.S, para la realización de los estudios, diseños e intervenciones requeridas. Con relación a las obras de mitigación en la quebrada Hoya del Ramo, continúa el trámite de permiso POC ante la ANLA y así como los términos de referencia para su contratación. 
En el I trimestre la ejecución del contrato de construcción del Aula Ambiental de Juan Rey en el Parque Entrenubes se llevó a cabo el perfilado del talud (mitigación de riesgos), excavación y cimentación y se estructuraron los términos de referencia para la contratación de las obras.
</t>
  </si>
  <si>
    <t xml:space="preserve">Para el tercer trimestre de 2019 se incluye el uso de recursos de la reserva mediante los cuales se realizan los procesos de expropiación de los predios identificados con registro topográfico: RT 76, RT 78. Se adquieren los predios RT 205ha 0,7ha y RT 73 0,1ha., por lo que la meta avanza en 0,8 ha. Se encuentra en revisión el informe de avalúo de referencia para el sector "Cuchilla el Gavilán" mediante el Decreto de Declaratoria de Utilidad Pública 484 de 2018 según radicado de Catastro 2019EE51503. Así mismo, para el III trimestre se realiza con recursos de la vigencia el proceso de adquisición del ID 75 pendiente autorización de primer pago. Se corrigen datos para realizar 1er pago predios RT 156 y RT 159. Se realiza visita de campo para acta de entrega ID 60 área de 1,7 ha que tiene pendiente el trámite de escrituración. 
Para el II trimestre, los IDs 78,76 ubicados en el sector Cuchilla El Gavilán se encontraban en proceso de expropiación. Para el ID 60 se realizó el trámite para firma de la promesa de compraventa ajustada. El RT 73 se entrega escritura por parte de notaria. Para el RT 205 se modifica poder para trámite de escrituración; ambos predios equivalen a 0,8ha. Con recursos de la vigencia se ejecutó la adquisición de RT73, RT205, RT137, ID60, para un total de 4,6ha.  RT 159 y RT 156 se firma aceptación de oferta área total de ambos predios 2,6ha.  ID 75 se solicita actualización de avalúo comercial en contrato vigente con Catastro. Se reciben avalúos de referencia y se remite solicitud de justificación de resultado obtenido.
</t>
  </si>
  <si>
    <t>Se presenta retraso en la compra de predios en razón a trámites como: actualización de avalúo comercial en contrato vigente con Catastro del ID 75, trámite del último pago (30%) del valor total predio RT 137 y trámites para firma de promesas de compraventa.</t>
  </si>
  <si>
    <t xml:space="preserve">En relación con la meta destinada a la compra de predios se dará mayor celeridad en el proceso de gestión predial respecto a los trámites y documentación requerida. 
</t>
  </si>
  <si>
    <t xml:space="preserve">Durante el III trimestre de 2019, aumentó la magnitud de la meta en 69,1 ha del proceso de recepción del predio RUPI: 2-368-Serranía del Zuque, por lo que la administración y manejo se realizó en en 477,1 ha de Parques Ecológicos Distritales de Montaña y áreas de interés ambiental, con resultados en: Vigilancia, Gestión social, monitoreo, y mantenimiento, realizado a través del nuevo contrato suscrito con la empresa Aguas de Bogotá. De esta manera, la Secretaría Distrital de Ambiente aumentó su gestión administrativa de 408 a 477.1ha. Así mismo, durante el trimestre continuó la ejecución de las obras de mitigación de riesgo en Soratama y Mirador de los Nevados. En cuanto a las adecuaciones locativas en Entrenubes, se menciona que las obras se encuentran en etapas finales con un estado de ejecución total del 98% a la fecha. A partir de la caracterización socio-ambiental,  se presentó a la Subcomisión PAIMIS los ajustes correspondientes al Plan de Acción (2019EE197067).  Este Plan de Acción fue presentado en sesión ordinaria del día 28 de agosto de 2019 y se encuentra a la espera de su aprobación. En el II trimestre se dio continuidad a la ejecución del contrato de adecuaciones locativas. En cuanto a las obras de mitigación de riesgos para los Parques Soratama y Mirador de los Nevados, se iniciaron las actividades de obra. Finalmente, se realizó trabajo de campo para identificar las condiciones socio-ambientales en cinco polígonos priorizados según lo solicitado por la Subcomisión PAIMIS. En el I trimestre se mantuvo la administración y manejo de 408 ha de Parques administrados, recibiendo la segunda acta de entrega del predio RUPI: 2-368 para ajustes. Así mismo, se adelantó la ejecución del contrato de adecuaciones locativas, así como las requeridas para la mitigación de riesgos en los Parques Soratama y Mirador de los Nevados. Se realizó la socialización con la comunidad del Parque Mirador de los Nevados sobre el inicio de la obra. </t>
  </si>
  <si>
    <t xml:space="preserve">Para el III trimestre de la vigencia, se presenta un avance del 30,36% frente a una programación del 30% en la ejecución del contrato de obra de construcción del Aula Ambiental de Juan Rey en el Parque Entrenubes. Esta ejecución corresponde al desarrollo de las siguientes actividades: continuación del vaciado de la placa de contrapiso en concreto de 3000 psi del bloque B e inicio de vaciado en bloque C; Colocación de vigas curvas metálicas exteriores y columnas metálicas circulares bloque D (Invernadero); excavación manual para zapatas del bloque D; Vaciado en concreto ciclópeo de viga de cimentación para cerramiento perimetral sobre el talud del costado occidental. Durante este trimestre se evidencia un avance acumulado de ejecución de la obra en un 65.3%.  </t>
  </si>
  <si>
    <t xml:space="preserve">Para el tercer trimestre, respecto de la adecuación del sendero peatonal, que conecta del sector de Juan Rey con el Centro de Amistad con la Tierra - CAT y el Corredor Ambiental Tunjuelo – Chiguaza en el Parque Entrenubes, Aguas de Bogotá en el marco del convenio interadministrativo No. SDA-CD-20181442 ha adelantado los diseños finales en los siguientes componentes: ambiental, topográfico, urbanismo y paisajismo; así mismo se ha adelantado el análisis predial por parte de la interventoría el cual incluye la verificación de licencias y permisos ambientales que requiere el proyecto. Con relación a las obras de mitigación que se vienen adelantando en la quebrada Hoya del Ramo, la SDA continúa con el trámite de permiso de ocupación de cauce ante la ANLA y aunque no se ha recibido respuesta por parte de dicha autoridad, se han adelantado actividades preliminares que no interfieren con la ronda hídrica de la quebrada. El avance reportado es menor al programado, un 23% ejecutado frente al 30% programado, dado que no se ha finalizado en trámite de POC de Hoya del Ramo y por tanto no se ha podido dar inicio a labores de intervención en el cauce. </t>
  </si>
  <si>
    <t xml:space="preserve">Correos de  entrega de estudios Previos
Oficios con observaciones de informes Documento de Declaratoria de Utilidad publica
Informes tecnicos valuo comerciales
Ofertas de compra
Suscripcion de prorroga contrato de avaluos comerciales
Contrato SDA-SECOP II-E-182018 (Vigilancia)
Contrato Interadministrativo 20181083 (Mantenimiento)
Orden de compra  No. 27107 (Servicios generales)
Contrato de Obra SDA-LP-SECOP I - 152018
Convenio interaministrativo No. 20181442
Informes de los administradores de los PEDM que contienen registros fotográficos, actas de reunión, comunicaciones enviadas y soportes de la gestión.
Informes 6, 7 y 8 de ejecución Cto. de obra No. SDA-SECOP I - 152018 
Informes 6, 7 y 8 contrato de interventoría No. SDA-SECOP I - 272018.
Informes 6 , 7 y 8 de ejecución del Convenio interadministrativo No. 20181442
Informes 3 y 4 de ejecución del contrato interadministrativo No. SDA-CD-20191008
Informe 5 de ejecución del contrato de obra No. 20181487
Informe 6 de ejecución del contrato de interventoría NO. SDA-LP-085-2017-SECOP I – E- 0103
Acta de recibo del predio RUPI -2-368 de la Serranía El Zuque
Oficio de radicación del Plan de Acción del Parque Entrenubes ante la Subcomisión de PAIMIS
</t>
  </si>
  <si>
    <t xml:space="preserve">
Contrato de Obra SDA-LP-SECOP I - 152018
Convenio interaministrativo No. 20181442
Informes 6, 7 y 8 de ejecución Cto. de obra No. SDA-SECOP I - 152018 
Informes 6, 7 y 8 contrato de interventoría No. SDA-SECOP I - 272018.
Informes 6 , 7 y 8 de ejecución del Convenio interadministrativo No. 20181442
</t>
  </si>
  <si>
    <t xml:space="preserve">Contrato SDA-SECOP II-E-182018 (Vigilancia)
Contrato Interadministrativo 20181083 (Mantenimiento)
Orden de compra  No. 27107 (Servicios generales)
Contrato de Obra SDA-20181487-2018 (Obras de Mitigación PMN y Soratama)
Contrato de Obra SDA-LP-2018-SECOP II-E-0087 (872018) (Adecuaciones Locativas)
Informes de los administradores de los PEDM que contienen registros fotográficos, actas de reunión, comunicaciones enviadas y soportes de la gestión.
Informes 3 y 4 de ejecución del contrato interadministrativo No. SDA-CD-20191008
Informe 5 de ejecución del contrato de obra No. 20181487
Informe 6 de ejecución del contrato de interventoría NO. SDA-LP-085-2017-SECOP I – E- 0103
Acta de recibo del predio RUPI -2-368 de la Serranía El Zuque
Oficio de radicación del Plan de Acción del Parque Entrenubes ante la Subcomisión de PAIMIS
</t>
  </si>
  <si>
    <t>Se vienen adelantando seguimientos semanales en campo para la recepción de las áreas que tienen pendiente actividades de mantenimiento, de igual manera se están realizando comités técnicos en los que se tratan los temas coyunturales que se presenten. 
Se están desarrollando las acciones para superar las dificultades de carácter logístico y de esta manera avanzar en el tercer trimestre con la programación de la meta de monitoreo.</t>
  </si>
  <si>
    <t>2 Proyectos de adaptación al cambio climático formulados</t>
  </si>
  <si>
    <t xml:space="preserve">Para el III trimestre de 2019 se aprobaron los  documentos precontractuales para la segunda fase de implementación de los proyectos (Estudio Previo, Estudio de Mercando y Anexo Técnico). En efecto se publicó el proceso en SECOP II con numero SDA-SAM-20191384, se emitieron las respuestas a los observaciones de los proponentes y la evalaución de las propuestas tecnicas. Se adjudicó el proceso al proponete UT-Cambio Climático.Se llevaron a cabo tres reuniones del GITCC. Todo ello representa una magnitud 1.52.
Para el II trimestre de 2019 se aprobaron los productos 3 y 4, relacionados con la implementación física de las medidas de adaptación al cambio climático basada en ecosistemas; así como los productos 5 y 6 relacionados con: el proceso de capacitación, plan de monitoreo y seguimiento, mantenimientos e informe final del contrato, dándose así por terminado , aprobado y en trámite para liquidación el contrato No.262018. Se llevaron a cabo tres reuniones del GITCC. Se concluyeron los documentos precontractuales para la segunda fase de implementación de los proyectos (Estudio Previo, Estudio de Mercando y Anexo Técnico), que se encuentra en revisión por parte del área contractual. Todo ello representa una magnitud 1.48 
En el I trimestre de 2019 se recibió y aprobó el Producto 2 del contrato No.262018 mediante el cual se lleva a cabo la Fase I de implementación de los proyectos de adaptación al cambio climático. Se están revisaron los Productos 3 y 4 y se hicieron observaciones oficiales, como resultado de las visitas de verificación a los productos en campo.  También se dio inicio a las gestiones y consultas necesarias para estructurar la contratación de la Fase II de implementación. Se han llevado a cabo dos reuniones del Grupo Interno de Cambio Climático (GITCC). Lo anterior representa un avance de 1,45. </t>
  </si>
  <si>
    <t xml:space="preserve">Cambio climático:
-Plan de trabajo Grupo Interno de Cambio Climático.
-Propuestas de articulación visor geográfico y OAB.
-Estudio Previo, Anexo Técnico y Estudio de Mercado de la implementación de los proyectos AbE.
-Agenda del evento: Encuentro Bogotá y Cambio Climático.
-Documentos precontractuales aprobados. 
-Prepliego de la implementación de los proyectos AbE.
</t>
  </si>
  <si>
    <t xml:space="preserve">Se han realizado visitas de monitoreo y seguimiento en Usme y San Cristóbal. </t>
  </si>
  <si>
    <t xml:space="preserve">Elaboración de los documentos precontratuales: Anexo Técnico, Estudio Previo y Estudio de Mercado. Enfevto se público el proceso de SDA-SAM-20191384.Se realizó la evlaución técnica del proceso y en efecto se adjudicó el proceso al proponente UT-Cambio Climático. </t>
  </si>
  <si>
    <t xml:space="preserve">En el tercer trimestre  se realizaron tres reuniones del Grupo Interno de Trabajo sobre Cambio Climático, en donde se realizaron actividades como: presentación del Plan Nacional de Desarrollo en el tema de Cambio Climático, una reunión de revisión de los avances en el OAB y preparación del Foro Regional de Adaptación y la presentación del Plan Distrital de Silvicultura. </t>
  </si>
  <si>
    <t>PIGA: En lo corrido del 2019 se ha participado en las mesas técnicas para la actualización de la Res. 242 de 2014 y en la elaboración del Documento Técnico de Soporte y la Guía PIGA. Se han gestionado 32 requerimientos de las entidades ante las dependencias correspondientes de la SDA. Se realizó el evento de reconocimiento a las entidades con puntajes &gt; 80%. Se actualizó la base de datos de las entidades de acuerdo con las comunicaciones recibidas. Se participó en la elaboración del anteproyecto de la Meta Proyecto de Inversión.  Se participó en la actualización y socialización de la Matriz de Aspectos e impactos ambientales de la SDA. Se realizó el lanzamiento e inscripción de 22 entidades al concurso de Buenas Prácticas PIGA.  Se llevó a cabo la premiación "Al trabajo en Bici" de la Secretaría de Planeación, Secretaría de Gobierno y Subred Sur, en cumplimiento al Acuerdo 660 de 2016.
PACA: En el 2019 se revisaron, aprobaron y consolidaron los ajustes a la formulación del PACA BMPT. Se consolidó y reportó el indicador PACA BMPT en el Observatorio Ambiental de Bogotá, con corte a 31-12-2018. Se solicitó, revisó, consolidó y reportó a la Contraloría Distrital la Cuenta Anual PACA BMPT vigencia 2018. Se solicitó, revisó, aprobó y consolidó el informe de seguimiento PACA con corte a 31-12-2018. Se solicitó, revisó y consolidó el informe de Seguimiento PACA con corte al 30-06-2019. Se ajustó el informe de seguimiento de avances y logros del PACA vigencia 2017, de acuerdo con las observaciones realizadas por la SPPA a las metas de los proyectos 1141, 7517 y 979.</t>
  </si>
  <si>
    <t>Archivo shape de las áreas de protección por riesgo de la Resolución 1517 de 2018 (Planeacion actualiza mapa 6 suelo protección riesgo).   Acta de reunión con el contratista.
Acta de inicio del contrato No. SDA-CPS- 20171379
Contrato No. SDA-CPS-20171379
Convenio Interadministrativo No. SDA-CV-312018</t>
  </si>
  <si>
    <t xml:space="preserve">En el primer trimestre del año  2019 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Acumulado PDD se reportan 33,6 has intervenidas. En el transcurso del mes de Febrero se comenzarón actividades de restauración ecologica en siete (7) hectareas del poligono Altos de La Estancia.
En el transcurso del segundo trimestre se continuaron desarrollando actividades de restauración ecologica en el poligono de Altos de La Estancia con el fin de cumplir con las siete (7) hectareas programadas para este sector. 
En el tercer tirmestre se dio continuación, en el marco del convenio SDA-CV-312018 SDA IDIPRON FLSC, al proceso de restauración en las 7ha del polígono Altos de la Estancia, se realizó la siembra de 3 ha.  Así mismo, se sostuvo dos reuniones entre DGA y SPCI en las cuales se concluyó que las acciones realizadas para la formulación, adopción y seguimiento al Plan de Manejo de Altos de la Estancia (resolución 04313 del 28 de diciembre de 2018) responden a la viabilización de uso como espacio público de las diferentes zonas del polígono, dando los lineamientos sobre actividades permitidas y restringidas, principalmente en la zona de recreación (23,2 ha) en la cual el IDRD, como el principal responsable de las intervenciones en esta zona, llevó a cabo la construcción de la primera etapa del proyecto Parque Distrital Altos de la Estancia. Lo anterior queda formalizado a travéz del memorando con radicado # 2019IE218126.  
En el primer trimestre del año 2018 se intervinieron 6 ha de suelo de protección por riesgo ubicadas en el sector Nueva Esperanza de la localidad Rafael Uribe Uribe, mediante las acciones del contrato SDA-CPS-20171379 y en las cuales se enmarcaron las siguientes actividades: Realización de la georreferenciación de las áreas objeto de la intervención y los individuos vegetales presentes al interior de cada área; realización de la limpieza de todas aquellas especies rastreras, trepadoras, especies exóticas e invasoras, sin afectar las especies propicias del proceso sucesional. Durante el II, III y IV trimestre de 2018 no se alcanzó el cumplimiento de la magnitud en la meta; sin embargo, se adelantaron procesos contractuales para la restauración ambiental de siete (7) hectáreas de suelo de protección por riesgo en el sector de Altos de La Estancia, con lo cual se da cumplimiento a la magnitud propuesta para esa vigencia. En la vigencia 2017, se intervinieron 26,6 ha para el desarrollo de procesos de restauración y/o recuperación en suelos de protección en riesgo no mitigable, y en la vigencia 2016 se intervino 1 ha. 
</t>
  </si>
  <si>
    <t xml:space="preserve">26, Gestionar la adopción del Plan de Manejo Ambiental de Altos de la Estancia, coordinar su implementación y hacer seguimiento a su ejecución. </t>
  </si>
  <si>
    <t>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En el transcurso del mes de Febrero se comenzarón actividades de restauración ecologica en siete (7) hectareas del poligono Altos de La Estancia.
En el transcurso del segundo y tercer trimestre se continuaron desarrollando actividades de restauración ecologica en el poligono de Altos de La Estancia con el fin de cumplir con las siete (7) hectareas programadas para este sector.
En el tercer trimestre se asistió a mesas interinstitucionales Altos de la Estancia para tratar tema de mesas sectoriales con la comunidad, se hizo programación de las mesas y se concertó acciones sobre el desalojo de un grupo de 250 viviendas en la zona de recreación. Se asistió a reunión con la Alcaldía Local de Rafael Uribe Uribe y Caja de Vivienda Popular para tratar el tema de las ocupaciones ilegales en Nueva Esperanza; así mismo, se hizo acompañamiento a la Alcaldía Local y a Caja de Vivienda Popular en el proceso de notificación a 7 viviendas que han sido renuentes a reasentamiento en este sector.  Se llevó a cabo reunión con IDIGER para la identificación de posibles zonas de intervención bajo la categoría de suelo de protección por riesgo no mitigable.</t>
  </si>
  <si>
    <t xml:space="preserve">Se inició la revisión del plan de acción estratégica de Altos de la Estancia.
En el trancurso del segundo trimestre, se tramito la liquidación del contrato de  la consultoria, encargado de realizar los planes de acción y se inicia las socializacion con las entidades responsables de actividades.
En el tercer trimestre se revisó la información de los planes de acción propuestos para realizar balance de acciones planteadas en relación con el plan de manejo ambiental para Altos de la Estancia, y para Nueva Esperanza en relación con el plan de intervención post evento Nueva Esperanza de la resolucion de Planeación Distrital 0425 de 2011. Se enviaron los planes de acción de Altos de la Estancia y Nueva Esperanza para observaciones de las entidades identificadas como responsables en los mismos. </t>
  </si>
  <si>
    <t>Se recibió copia de la resolución de adopción del plan de manejo ambiental de Altos - PMA de la Estancia, se inició la revisión de compromisos por parte de la SDA.
En el transcurso del segundo trimestre se realizo socializacion y reporte de avances de las entidades encargadas de acciones enmarcadas en el PMA. 
En el tercer trimestre se creó un drive compartido con las instituciones involucradas en la ejecución del PMA, con el fin de contar con información de avance y archivos importantes que deben tener en cuenta las instituciones para la ejecución de acciones en las diferentes zonas del polígono. Así mismo, se socializó el contenido del PMA con comunidad e instituciones en una audiencia pública solicitada por la comunidad. Se programó reunion con entidades involucradas para seguimiento del PMA en el mes de octubre.</t>
  </si>
  <si>
    <t>PIRE: En el primer trimestre de 2019 se activaron y atendieron 356 emergencias: 131 árboles en riesgo de caída, 216 árboles caídos, 7 materiales peligrosos y 2 incendios forestales. De jun/16 a mar/19 se activaron y atendieron 3514 emergencias (3388 de árboles en riesgo o caídos, 119 de materiales peligrosos, 2 de residuos de construcción y demolición y 5 incendios forestales).
PIGA: En lo corrido de 2019 se ha participado en mesas técnicas para actualización de la Res.242/2014, elaboración del Documento Técnico de Soporte y la Guía PIGA. Se han gestionado 32 requerimientos de las entidades ante las dependencias correspondientes de SDA. Se realizó el evento de reconocimiento a las entidades con puntajes &gt;80%. Se actualizó la base de datos de las entidades. Se participó en la elaboración del anteproyecto de la MPI. Se participó en la actualización y socialización de la Matriz de Aspectos e impactos ambientales de SDA. Se realizó el lanzamiento e inscripción de 22 entidades al concurso de Buenas Prácticas PIGA. Se llevó a cabo la premiación "Al trabajo en Bici" de SDP, SG y Subred Sur, en cumplimiento al Acuerdo 660/2016.
PACA: En el 2019 se revisaron, aprobaron y consolidaron los ajustes a la formulación del PACA BMPT. Se consolidó y reportó el indicador PACA BMPT en el OAB, con corte a 31-12-2018. Se solicitó, revisó, consolidó y reportó a la Contraloría Distrital la Cuenta Anual PACA BMPT 2018. Se solicitó, revisó, aprobó y consolidó el informe de seguimiento PACA corte a 31-12-2018. Se solicitó, revisó y consolidó el informe de Seguimiento PACA con corte al 30-06-2019. Se ajustó el informe de seguimiento de avances y logros PACA 2017, de acuerdo con las observaciones de la SPPA.
CECA: Certificado del Estado de Conservación Ambiental: Entre el I trimestre, II trimestre, III trimestre y IV trimestre del 2018 se recibieron y se está tramitando 310 solicitudes para el tramite CECA, que han tenido el siguiente comportamiento: 297 visitas de campo, 13 solicitudes radicadas fuera de fecha, 132 certificado CECA emitido y 166 solicitudes en diferentes actividades del procedimiento interno 126PM03_PR05.</t>
  </si>
  <si>
    <t>PIRE: Atención oportuna de emergencias ambientales para reducir riesgos.
PIGA: Reconocimiento a la gestión ambiental  y  buenas prácticas realizadas por las entidades en el Distrito Capital. 
PACA: Se desarrolló un módulo en Forest, para mejorar el reporte y trazabilidad de la información.
CECA: Estimular a los propietarios de los predios localizados en el Sistema de Áreas Protegidas del D.C., para que adelanten labores de conservación y, de otro lado, compensarlos por la limitación al uso que dichos predios poseen</t>
  </si>
  <si>
    <t>PIRE: 
a) Reporte actualizado a 31 de enero de 2019. 
b) Formatos de respuesta a emergencias.
c) Georreferenciación de las emergencias.
PIGA Y PACA:
Actas, listados de asistencia, informes de gestión, Certificados de la heramienta, Matrices en excel y reportes de Forest</t>
  </si>
  <si>
    <t xml:space="preserve">Informes de gestión Semestral por Humedal
Matriz Datos Significativos.
Matriz seguimiento Planes de Manejo Ambiental y política distrital
Informes ejecución contratos SDA-LP.2018-0087  y  SDA-SECOP II- 1042018
Acta de inicio contrato 2019-1008, cronograma, planes de acción, áreas de intervención e informes de ejecución mensual.
Actas, listados de asistencia y fotografías de las Mesas Territoriales.
Actas, listados de asistencia y fotografías de las acciones de administración, manejo integral y seguimiento a los Humedales.
Actas, listados de asistencia y fotografías de las actividades de educación ambiental.
</t>
  </si>
  <si>
    <t>Cambio climático:
-Productos entregados de la consultoría de formulación (4,5, 6 y 7).
-Plan de trabajo Grupo Cambio climático:
-Productos entregados de la consultoría de formulación (4,5, 6 y 7).
-Plan de trabajo Grupo Interno de Cambio Climático.
-Propuestas de articulación visor geográfico y OAB.
-Estudio Previo, Anexo Técnico y Estudio de Mercado de la implementación de los proyectos AbE.
-Agenda del evento: Encuentro Bogotá y Cambio Climático.
-Documentos precontractuales aprobados. 
-Prepliego de la implementación de los proyectos AbE.
-Contrato.
-Acta de inicio.
-Cronograma y plan de trabajo de la implementación.
-Producto 1 y 2: diseño de las medias en campo
-Producto 3 y 4: implementación física de las medidas.</t>
  </si>
  <si>
    <t xml:space="preserve">Informes de gestión Semestral por Humedal
Matriz Datos Significativos.
Informes ejecución contratos SDA-LP.2018-0087  y  SDA-SECOP II- 1042018
Matriz seguimiento PMA y Politica distrital de humedales
</t>
  </si>
  <si>
    <t>En el tercer trimestre de 2019, se llevaron a cabo las siguientes actividades: 
Mantenimiento: A través del Contrato No. SDA-CD 2019-1008 suscrito con la Empresa Aguas de Bogotá, se realizó mantenimiento integral en franja terrestre, interviniendo en total 510,15 hectáreas (Has), de las cuales 68,66 Has son de avance y 441,49 Has son de repaso
Mesas Territoriales: Realización de 20 mesas territoriales y la participación de 395 personas.
Educación Ambiental: Ejecución de 933 actividades de educación, comunicación y participación con 68509 participantes
Acciones de Administración: Se realizaron 413 actividades de administración con la participación de 2382 personas, 12 monitoreos comunitarios y 81 monitoreos institucionales, 32 acciones de restauración, 13 jornadas de limpieza, 132 mesas de coordinación interinstitucional, 8 acompañamientos a entes de control, 8 mesas de seguridad, reportes de ferales y semovientes entre otras</t>
  </si>
  <si>
    <t>11.  Realizar adecuaciones y reparaciones locativas para los parques ecológicos Distritales de humedal administrados por la Secretaría Distrital de Ambiente</t>
  </si>
  <si>
    <t>Esta meta se incremento el valor de los recursos de los cuales se realizaron  pago de  pasivos exigibles contrato No. 32017  y   pago de  pasivos exigibles contrato de prestacion de servicios No. 20170997</t>
  </si>
  <si>
    <t>Disminuir los pasivos generados debido a actividades culminadas y de los cuales no se pagaron en su momento.</t>
  </si>
  <si>
    <t>Resoluciones de reconocimiento de pasivos, actas de liquidadcion y paz y salvo.</t>
  </si>
  <si>
    <t xml:space="preserve">El acumulado ejecutado en al cuatrienio, corresponde 0 ha (0%). Para el tercer trimestre del año 2019, la meta continúa en un porcentaje de 0% de avance, toda vez que no se ha efectuado la Declaratoria de las 100 ha de nuevas áreas protegidas, como parte del polígono propuesto de 600.55 ha., en la ruralidad de Bogotá, Localidad de Sumapaz, Cuenca del río Blanco. La Subdirección de Ecosistemas y Ruralidad, mediante el radicado 2019IE188525 - Proceso 4449371, realizó el ajuste solicitado por la Dirección Legal Ambiental al Concepto Técnico No.  04168 del 7 de mayo de 2019, “Soporte técnico de los componentes físico, biótico del polígono de 600,55 hectáreas para su incorporación como nueva área protegida bajo la Categoría de Manejo de Santuario Distrital de Fauna y Flora -SFF”, radicado SDA 2019IE99472 - Proceso 4417296. De acuerdo con lo anterior, se emitió Concepto Técnico No. 08862 del 19 de agosto del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en lo que respecta a la categoría de manejo propuesta que, en la actualidad se encuentra vigente, según el Ordenamiento Territorial y la normatividad ambiental. En este sentido, se propuso la Categoría de Manejo de “Santuario Distrital de Fauna y Flora – SDFF” que, es la que se encuentra vigente, definida en el “Artículo 88. Santuario Distrital de Fauna y Flora”, del Decreto 190 de 2004. De igual manera, se remitió a la Dirección Legal Ambiental- DLA, mediante el radicado 2019IE190140 - Proceso 4483042, el ajuste al borrador del Proyecto de Acuerdo Distrital para la Declaratoria de la Nueva Área Protegida en ecosistema de alta montaña (Páramos) en el Distrito Capital, cuyo antecedente correspondía al radicado 2019IE95680 - Proceso 4433174. En las actuales circunstancias, la Secretaría Distrital de Ambiente, continúa con las gestiones administrativas a su cargo, para que, la propuesta de Declaratoria del polígono de 600.55 há, avance por las dos vías definidas para tal fin, ya sea acogida desde el Concejo Distrital a través de Acuerdo o por medio de la aprobación del nuevo Plan de Ordenamiento Territorial de Bogotá D.C. Para el segundo trimestre del año 2019, la meta continúa en un porcentaje de 0% de avance, toda vez que no se ha realizado la Declaratoria de las 100 ha de nuevas áreas protegidas y del polígono propuesto de 600.55 ha., gestión que debe ser acogida por el Concejo Distrital por  Acuerdo o en el otro caso sea incluida en la iniciativa del nuevo Plan de Ordenamiento Territorial para Bogotá D.C. Para la vigencia 2018, no se reporta avance en la magnitud, toda vez que no se efectuó la Declaratoria del polígono seleccionado como nueva área protegida.
</t>
  </si>
  <si>
    <t xml:space="preserve">Interlocución permanente entre la Subdirección de Ecosistemas y Ruralidad y la Dirección de Gestión Ambiental con la Dirección Legal Ambiental y la Dirección de Planeación y Sistemas de Información Ambiental, en el seguimiento al tema en los comités directivos, con el conocimiento y aval del Despacho del Secretario General, en lo que respecta a la toma de decisiones, sobre la gestión para la declaratoria de la nueva área protegida del Distrito Capital.
</t>
  </si>
  <si>
    <t>No se ejecutará la actividad  de “Aunar recursos técnicos, físicos, financieros y humanos entre la SDA y la EAAB para construir un sistema urbano de drenaje sostenible (SUDS) en la zona de meandro del río Tunjuelo - PEDH El Tunjo” de esta meta, en razón a que los recursos asignados se redireccionaron para la actividad de "Adecuación  accesos peatonales,  servicios públicos, baterías de baños, garitas de vigilancia, senderos y miradores en PEDH" dentro de esta misma meta.</t>
  </si>
  <si>
    <t xml:space="preserve">En el tercer trimestre de 2019, se llevaron a cabo las siguientes actividades: 
Seguimiento a Planes de Manejo Ambiental: seguimiento de las actividades mensuales (julio, agosto y septiembre) por humedal plasmado en la matriz de datos significativos en articulación con la política de Humedales y los Planes de manejo ambiental (PMA). Información trimestral por humedal consolidada respecto del avance del PMA y cumplimiento de la política
Adecuación / Instalación de Infraestructura: Avance de los contratos SDA-LP.2018-0087 Adecuaciones Locativas en la SDA, en el Parque Ecológico Distrital de Humedal Santa María del Lago se realizaron las adecuaciones locativas necesarias y actualmente se encuentra en revisión para el recibo a satisfacción
Contrato SDA-SECOP II- 1042018 para la adquisición, instalación y puesta en funcionamiento de una herramienta tecnológica para el sistema de monitoreo y seguimiento de componentes bióticos y sociales para el PEDH córdoba, durante el III trimestre se avanza en su liquidación y se formula el mantenimiento preventivo y correctivo del sistema instalado.
</t>
  </si>
  <si>
    <t xml:space="preserve">
Para el tercer trimestre de 2019, se logró un avance en la meta de 2,5 ha, lo que corresponde al 87,48  % de cumplimiento de la meta en la vigencia para el año 2019.Para el periodo comprendido entre el 1 de julio y el 30 de septiembre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154; Comunicados de carácter interno SDA (Memorandos) 22; PQRS 165; Generación de Conceptos Técnicos de alinderamiento 1, Generación de Concepto Técnico de Declaratoria 1; Expedición de Resoluciones de alinderamiento de cuerpos de agua 1.
Para el segundo trimestre de 2019, se logró un avance en la meta de 10 ha, lo que corresponde al 50 % de cumplimiento de la meta en la vigencia para el año 2019. Para el periodo comprendido entre el 1 de abril y 30 de junio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 
Para el primer trimestre del año 2019, se efectuó un avance en la meta del 4.98 has lo que corresponde  a un acumulado de 74,98 %  de cumplimiento para  la vigencia. </t>
  </si>
  <si>
    <t xml:space="preserve">La actividad  “Aunar recursos técnicos, físicos, financieros y humanos entre la SDA y la EAAB para construir un sistema urbano de drenaje sostenible (SUDS) en la zona de meandro del río Tunjuelo - PEDH El Tunjo” será ejecutada exclusivamente con los recursos que la Subdirección de Ecourbanismo y Gestión Ambiental Empresarial (SEGAE) de la Secretaría Distrital de Ambiente disponga para tal fin a través del proyecto 1141 “ Gestión Ambiental Urbana, meta: diseño e implementación de un proyecto de SUDS”.
</t>
  </si>
  <si>
    <t xml:space="preserve">La actividad  “Aunar recursos técnicos, físicos, financieros y humanos entre la SDA y la EAAB para construir un sistema urbano de drenaje sostenible (SUDS) en la zona de meandro del río Tunjuelo - PEDH El Tunjo” será ejecutada exclusivamente con los recursos que la Subdirección de Ecourbanismo y Gestión Ambiental Empresarial (SEGAE) de la Secretaría Distrital de Ambiente disponga para tal fin a través del proyecto 1141 “ Gestión Ambiental Urbana, meta: diseño e implementación de un proyecto de SUDS”.
</t>
  </si>
  <si>
    <t xml:space="preserve">Actividad nueva que se cambia por el proceso de Sistemas urbanos de Dreanajes Sostenibles, en razón a que la misma será ejecutada exclusivamente con los recursos que la Subdirección de Ecourbanismo y Gestión Ambiental Empresarial (SEGAE) de la Secretaría Distrital de Ambiente disponga para tal fin a través del proyecto 1141 Gestión Ambiental Urbana. 
</t>
  </si>
  <si>
    <t xml:space="preserve">En el tercer trimestre de 2019 se avanzó en el manejo integral de 477,1 ha de PEDM y áreas de interés ambiental, con el aumento de con 69,1 has que hacen parte del segundo predio recibido de la Serranía el Zuque. Las obras que se llevan a cabo en Soratama y Mirador terminaron sus etapas de diseño e iniciaron la etapa de ejecución. En cuanto a las adecuaciones locativas en Entrenubes, se menciona el avance es de 98%, llegando a término durante el mes de octubre en caso de no existir contratiempos para la entrega. El documento Plan de Acción del caso Entrenubes reúne los análisis socio-ambientales según lo solicitado y se encuentra sujeto a la aprobación de la Subcomisión PAIMIS (Decreto 227/2015). En cuanto a la adecuación del sendero peatonal que conecta del sector de Juan Rey con el CAT y el Corredor Ambiental Tunjuelo – Chiguaza en el Parque Entrenubes se han adelantado los diseños finales y el análisis predial por parte de la interventoría. Con relación a las obras de mitigación que se vienen adelantando en la quebrada Hoya del Ramo, la SDA continúa con el trámite de permiso de ocupación de cauce ante la ANLA y aunque no se ha recibido respuesta por parte de dicha autoridad, se han adelantado actividades preliminares que no interfieren con la ronda hídrica.  Se realizaron los procesos de expropiación de los predios RT 76 y 78. Pendiente trámite de último pago del 30% del valor total predio RT 137. Se adquieren los predios RT 205ha 0,7ha y RT 73 0,1ha. Para el III trimestre, con recursos de la vigencia se realiza el proceso de adquisición del ID 75 pendiente autorización de primer pago. Se corrigen datos para realizar el primer pago de los predios RT 156 y 159. 
Durante el II trimestre/ 2019, se mantuvo la administración y manejo integral de 408 ha de PEDM y áreas de interés ambiental. Continuó la construcción del Aula Ambiental de Juan Rey y la adecuación del sendero peatonal Juan Rey – Cat. En adquisición predial se reportó lo siguiente: IDs 78, 76 objeto de expropiación; RT 73, 205, 98 y 137 en trámite de escritura pública; ID60, RT 156 y 159 pendientes para firma de la oferta de compra. Se realiza priorización de actualización de avaluó ID 75, se avanza en los insumos jurídicos y técnicos del predio ID 80 y se prioriza para el convenio EAAB. Inicio de obras de mitigación en los PEDM Soratama y Mirador de los Nevados. Inicio de labores de campo para los ajustes del Plan de Acción Entrenubes, según lo requerido por la Subcomisión de PAIMIS.
En el I trimestre/ 2019, se avanzó en la construcción del Aula Ambiental de Juan Rey, se mantuvo la gestión en la priorización de los RTs 78,76 y 60 y en los avalúos para enajenación voluntaria, así como la implementación de las acciones de administración y manejo de las áreas de PEDM. La vigencia 2018, cerró con un avance en la magnitud de la meta, con un acumulado de 408 ha. La vigencia 2017, finalizó en 315 ha, ya que prescindió de 30ha de Arborizadora Alta. La vigencia 2016 finalizó con 342 ha. 
</t>
  </si>
  <si>
    <t xml:space="preserve">El acumulado del cuatrienio en actividades de mantenimiento es de 198.21 Has, que corresponden al 49.55% de cumplimiento del PDD. 2019: Durante el tercer trimestre de la presente vigencia se realizó mantenimiento  (plateo, fertilización, y control de plagas y enriquecimiento con nuevos individuos) en los predios 201, 84, 67, 35, 36, 508, 510, 511, 15 de Parque Ecológico Distrital de Montaña Entre Nubes, estos corresponden a 58.61 has. Adicionalmente se realizó mantenimiento en 3 has a predio ubicado en el barrio Aguas claras para un total de 61.61 has. 2019: En el segundo trimestre se efectúo mantenimiento y control de especies invasoras en 24.4 hectáreas ubicadas en el Parque Ecologico Distrital Montaña Entre Nubes.En el primer trimestre no se presentó avance en la magnitud de la meta hasta tanto no sea recibido a satisfacción la totalidad del mantenimiento de las áreas priorizadas. En el año 2018 se ejecutaron 80 Has de mantenimiento, equivalente al 20% del plan de mantenimiento. También se encuentra en etapa de implementación la construcción del vivero CERESA.  El total de áreas mantenidas en 2017 fue de 39,9 has.  En la vigencia 2016 se realizaron acciones de mantenimiento en 4,5 ha y actividades de monitoreo de áreas con procesos de restauración ecológica en el PEDMEN de 12,2 ha, para un total de 16,7 has en la vigencia 2016.  Monitoreo: Para el tercer trimestre hay un avance del 0.8, de acuerdo al progreso en las siguientes fases en los 4 Programas. En el Programa 3, se adelantó la fase I y II, ya que se establecieron polígonos para monitorear mamíferos y aves en la zona rural, finalizando las actividades 33 y 34 para la vigencia. En el Programa 2 hay una primera versión del informe final de restauración ecológica en PEDMEN, progresando por tanto en la fase III, y en el Programa 1 y 4, también se adelantó en la fase III, dado que están bajo revisión recursos de datos y metadatos para publicación en SIB Colombia. Para el segundo trimestre se avanzó en 0,42 así: progreso en la fase I del Programa 3, dado que la metodología y metadatos para hacer evaluación de  biodiversidad quedó estandarizada. Los Programas 1 y 4, están en fase de implementación y seguimiento. Para el primer trimestre del 2019  se presentó un avance de 0,080 que corresponde a: En el programa 3 se avanzó en la primera fase (I. Generación de antecedentes y línea base). En el Programa 2(Restauración)  se culminó la fase de toma de datos, y en el programa 4 (PEDM) se está desarrollando la fase III, ya se cuenta con registros para 611 individuos de aves de 56 especies. En el 2018 se avanzó en 1.0 el seguimiento a los programas de monitoreo.  En 2017, se implementó la fase I del plan de monitoreo en los PEDM, y la fase III en los (PEDH). Para el 2016 se efectuó mantenimiento en 4,5 has, monitoreo de áreas en restauración ecológica en PEDMEN, en 12,2 has. En total se intervinieron 16,7 hectáreas con acciones de mantenimiento, sostenibilidad y monitoreo.
</t>
  </si>
  <si>
    <r>
      <t xml:space="preserve">En relación con el Convenio 0312018 suscrito con Instituto Distrital para la Protección de la Niñez y la Juventud (IDIPRON)– </t>
    </r>
    <r>
      <rPr>
        <sz val="12"/>
        <rFont val="Arial"/>
        <family val="2"/>
      </rPr>
      <t>Fondo de Desarrollo Local de San Cristóbal – SDA,  se presenta retrasos por las condiciones climáticas que di</t>
    </r>
    <r>
      <rPr>
        <sz val="12"/>
        <color theme="1"/>
        <rFont val="Arial"/>
        <family val="2"/>
      </rPr>
      <t xml:space="preserve">ficultan el acceso y las intervenciones en  la zona de trabajo.
En relación con el cumplimiento de la meta de monitoreo se presentaron dificultades de carácter logístico en todo el mes de abril  que incidieron en su ejecución
</t>
    </r>
  </si>
  <si>
    <t>En la vigencia 2016 se elaboró una base de información técnica y una guía conceptual sobre Adaptación basada en Ecosistemas (AbE) un Plan de trabajo para la formulación lo que representó un 0,50
Para vigencia 2017 se ejecutó 0,85 de la formulación correspondiente  a los siguientes Productos del contrato Nº SDA-CM-019-2017 1. Presentación del Plan de trabajo con el enfoque metodológico propuesto para elaborar la formulación de los dos (2) proyectos de adaptación al cambio climático, 2. Análisis de la identificación de actores y áreas 3.  Evaluación socioambiental caracterización y aspectos demográficos de las comunidades que se beneficiarán los proyectos y caracterización ambiental
En la vigencia 2018 finalizó el proceso de formulación de los dos proyectos de adaptación al cambio climático basada en ecosistemas, mediante el contrato de consultoría Nº SDA-CM-019-2017. Se aprobaron los productos: 4. Análisis de vulnerabilidad, 5: Componente social (talleres en Usme y San Cristóbal), 6: Proyección de medidas de adaptación y 7: Formulación de los proyectos. De Igual manera, se dio inicio a la Fase I de implementación de los proyectos mediante una selección abreviada de menor cuantía y se dio inicio a la ejecución del contrato de prestación de servicios N.262018.  Se recibió y aprobó el producto 1: "Plan de Trabajo y Cronograma". De igual manera, se lideraron las actividades en el marco del GITCC, llevándose a cabo 9 reuniones en la vigencia. Lo anterior representa 1.34 en magnitud
En el I trimestre de 2019 se recibió y aprobó el Producto 2 del contrato No.262018 mediante el cual se lleva a cabo la Fase I de implementación de los proyectos (AbE). Se revisaron los Productos 3 y 4 y se hicieron observaciones oficiales, como resultado de las visitas de verificación a los productos en campo.  También se dio inicio a las gestiones y consultas necesarias para estructurar la contratación de la Fase II de implementación. Se han llevado a cabo dos reuniones del Grupo Interno de Cambio Climático (GITCC). Lo anterior representa un avance de 1,45
En el II trimestre de 2019 se recibieron y aprobaron los productos 3 y 4, relacionados con la implementación física de las medidas de adaptación y los productos 5 y 6 relacionados con el proceso de capacitación, plan de monitoreo y seguimiento, mantenimiento e informe final del contrato. Se llevaron a cabo tres reuniones del GITCC. Se concluyeron los documentos precontractuales para la Fase II de implementación de los proyectos (Estudio Previo, Estudio de Mercando y Anexo Técnico). Todo ello representa una magnitud 1.48 
Para el III trimestre de 2019 se aprobaron los  documentos precontractuales para la segunda fase de implementación de los proyectos (Estudio Previo, Estudio de Mercando y Anexo Técnico). En efecto se publicó el proceso en SECOP II con número SDA-SAM-20191384, se han emitido las respuestas a los observaciones de los proponentes. Se llevaron a cabo tres reuniones del GITCC. Esto corresponde a 1.52 en magnitud</t>
  </si>
  <si>
    <t xml:space="preserve">El acumulado ejecutado para el cuatrienio corresponde a 74,4% de los cuales en el tercer trimestre de 2019 se avanzó en 6,1% y un acumulado para la vigencia de 82,67%, con las siguientes acciones:  
Seguimiento a Planes de Manejo Ambiental: seguimiento de las actividades mensuales (julio, agosto y septiembre) por humedal plasmado en la matriz de datos significativos en articulación con la política de Humedales y los Planes de manejo ambiental (PMA). Información trimestral por humedal consolidada respecto del avance del PMA y cumplimiento de la política
Adecuación / Instalación de Infraestructura: Avance de los contratos SDA-LP.2018-0087 Adecuaciones Locativas en la SDA, en el Parque Ecológico Distrital de Humedal Santa María del Lago se realizaron las adecuaciones locativas necesarias y actualmente se encuentra en revisión para el recibo a satisfacción
Contrato SDA-SECOP II- 1042018 para la adquisición, instalación y puesta en funcionamiento de una herramienta tecnológica para el sistema de monitoreo y seguimiento de componentes bióticos y sociales para el PEDH córdoba, durante el III trimestre se avanza en su liquidación y se formula el mantenimiento preventivo y correctivo del sistema instalado
Mantenimiento: A través del Contrato No. SDA-CD 2019-1008 suscrito con la Empresa Aguas de Bogotá, se realizó mantenimiento integral en franja terrestre, interviniendo en total 510,15 hectáreas (Has), de las cuales 68,66 Has son de avance y 441,49 Has son de repaso
Mesas Territoriales: Realización de 20 mesas territoriales y la participación de 395 personas.
Educación Ambiental: Ejecución de 933 actividades de educación, comunicación y participación con 68509 participantes
Acciones de Administración: Se realizaron 413 actividades de administración con la participación de 2382 personas, 12 monitoreos comunitarios y 81 monitoreos institucionales, 32 acciones de restauración, 13 jornadas de limpieza, 132 mesas de coordinación interinstitucional, 8 acompañamientos a entes de control, 8 mesas de seguridad, reportes de ferales y semovientes entre otras
El primer semestre de 2019 presentó un avance acumulado de 68,3 % con el seguimiento a los Planes de Manejo, adecuaciones de infraestructura e instalación de cámaras para monitoreo, actividades de mantenimiento integral en franja terrestre en los 15PEDH, mesas territoriales, actividades de educación ambiental y acciones de administración 
En las vigencias 2016 a 2018 se alcanzó un avance acumulado del 60%, de los cuales 30,5% corresponden a la vigencia 2018, 21.5% corresponden a la vigencia 2017 y 8% a la vigencia 2016, con el reporte de actividades como la contratación para la instalación de señalética, contratación para el mantenimiento en humedales, la contratación para el servicio de vigilancia y el personal para la ejecución de las acciones de administración, seguimiento, sensibilización y educación ambiental.
</t>
  </si>
  <si>
    <t>El acumulado ejecutado en el cuatrienio, corresponde 87,48ha. Para el tercer trimestre de 2019, se logró un avance en la meta de 2,5 ha que acumulado para la vigencia corresponde a 17,48 has equivalente al 87,40 % de cumplimiento de la meta en la vigencia para el año 2019.Para el periodo comprendido entre el 1 de julio y el 30 de septiembre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154; Comunicados de carácter interno SDA (Memorandos) 22; PQRS 165; Generación de Conceptos Técnicos de alinderamiento 1, Generación de Concepto Técnico de Declaratoria 1; Expedición de Resoluciones de alinderamiento de cuerpos de agua 1.
Para el periodo comprendido entre el 1 de abril y 30 de junio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 Para el primer trimestre del año 2019, se programó y ejecutó un avance en la meta del 4.98 has lo que corresponde al 24,90 % de cumplimiento de la meta en la vigencia. Se priorizó  la evaluación técnica de elementos conectores de la ESTRUCTURA ECOLÓGICA PRINCIPAL-EEP, alinderamiento de cuerpos de agua, análisis de afectación e importancia ambiental de componentes de la EEP y generación de insumos técnicos para la conservación de los ecosistemas del Distrito Capital. En el primer trimestre se atendieron: Solicitudes de usuarios externos Ciento sesenta y ocho (168), solicitudes y trámites de usuarios de carácter interno SDA  Cincuenta (50), Generación de  Conceptos Técnicos Siete (7), elaboración y expedición de Resoluciones en Dos (2). En el año 2018 se avanzo en 40 ha para un acumulado del 70% de sectores definidos (100 ha) para la gestión de declaratoria como áreas protegidas y elementos conectores de la EEP.
Para la vigencia 2017 se reportó un avance del total acumulado del 100% correspondiente a las 22 hectáreas (22ha) programadas y en la vigencia 2016 se avanzó en 8 ha.</t>
  </si>
  <si>
    <t>En el primer trimestre del año 2019 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Acumulado PDD se reportan 59,8 has
intervenidas. En el transcurso del mes de Febrero se comenzaron actividades de restauración ecológica en siete (7) hectáreas del polígono Altos de La Estancia.
En el transcurso del segundo trimestre 2019 se continuaron desarrollando actividades de restauración ecológica en el polígono de Altos de La Estancia con el fin de cumplir con las siete (7) hectáreas programadas para este sector.
En el tercer trimestre 2019 se dio continuación, en el marco del convenio SDA-CV-312018 SDA IDIPRON FLSC, al proceso de restauración en las 7ha del polígono Altos de la Estancia, se realizó la siembra de 3 ha. Así mismo, se sostuvo dos reuniones entre DGA y SPCI en las cuales se concluyó que
las acciones realizadas para la formulación, adopción y seguimiento al Plan de Manejo de Altos de la Estancia (resolución 04313 del 28 de diciembre de 2018) responden a la viabilización de uso como espacio público de las diferentes zonas del polígono, dando los lineamientos sobre actividades permitidas
y restringidas, principalmente en la zona de recreación (23,2 ha) en la cual el IDRD, como el principal responsable de las intervenciones en esta zona, llevó a cabo la construcción de la primera etapa del proyecto Parque Distrital Altos de la Estancia.
En el primer trimestre del año 2018 se intervinieron 6 ha de suelo de protección por riesgo ubicadas en el sector Nueva Esperanza de la localidad Rafael Uribe Uribe, mediante las acciones del contrato SDA-CPS-20171379 y en las cuales se enmarcaron las siguientes actividades: Realización de la
georreferenciación de las áreas objeto de la intervención y los individuos vegetales presentes al interior de cada área; realización de la limpieza de todas aquellas especies rastreras, trepadoras, especies exóticas e invasoras, sin afectar las especies propicias del proceso sucesional. Durante el II, III y IV
trimestre de 2018 no se alcanzó el cumplimiento de la magnitud en la meta; sin embargo, se adelantaron procesos contractuales para la restauración ambiental de siete (7) hectáreas de suelo de protección por riesgo en el sector de Altos de La Estancia, con lo cual se da cumplimiento a la magnitud
propuesta para esa vigencia. En la vigencia 2017, se intervinieron 26,6 ha para el desarrollo de procesos de restauración y/o recuperación en suelos de protección en riesgo no mitigable, y en la vigencia 2016 se intervino 1 ha.</t>
  </si>
  <si>
    <t xml:space="preserve">El acumulado Plan de Desarrollo reporta un avance para el cuatrienio correspondiente a 96.5 has. 2019: En el tercer trimestre de la vigencia se  realizaron actividades de restauración en 40.59 Has, distribuidas así: Predio La Calera - Monserrate 1 (40 Has), PEDH Capellanía 0.2 Has (210 individuos), PEDH Juan Amarillo 0.24 Has (180 individuos) y PEDH Tunjo 0.15 Has (135 individuos). En el segundo trimestre en marco del convenio 0312018 con recursos de reserva se realizó la intervención de 0.1 has (304 individuos) en el barrio El tesoro, localidad de Ciudad Bolívar. Con recursos de vigencia se intervinieron 0.5 has en los PEDH, distribuidas así: Juan Amarillo 0.10 has (65 individuos), Salitre 0.25 has (204 individuos), Torca 0.05 has (37 individuos) y Conejera 0.10 has (90 individuos). En el primer trimestre con recursos de vigencia se realizaron acciones de restauración en PEDH Capellanía (95 individuos) 0,12 has y PEDH Juan Amarillo (140 individuos) 0,22 has.
 2018: Se realizaron acciones de restauración en 36.84 has, distribuidas así: 33.2 has con recursos de reserva en las localidades de Usme y Sumapaz. En Usme se intervinieron áreas en las veredas Corinto, La Requilina y Los Soches y en Sumapaz las veredas El Raizal, Las Palmas y Ánimas Bajas. Con recursos de vigencia se intervinieron 3.64 has en los Parques Ecológicos Distritales de Humedal (PEDH) distribuidas así: Meandro El Say (0.85 has), Techo (0.5 has), Isla (0.04 has), Conejera (0.36 has), Burro (0.2 has), Juan Amarillo (0.78 has), Salitre (0.34 has), Jaboque (0.28 has), Capellanía (0.06 has), Vaca (0.08 has) y Santa María del Lago (0.15 has).
2017: Se realizó el diagnóstico biofísico - socioeconómico, diseños y participación social para la implementación de acciones de restauración ecológica (RE) en Usme y Sumapaz, para un total de intervención de 11.8ha nuevas en proceso de restauración en Usme e instalación de 11 perchas en Sumapaz.
2016: Acciones de RE en 0.5ha en localidad de San Cristóbal y 5.83ha en el Parque Nacional Enrique Olaya Herrera (PNEOH) polígono 218 con apoyo de la CAR. Formulación y revisión de diseños de RE para 0.5ha en Quebrada Novita, subcuenca Torca.
</t>
  </si>
  <si>
    <r>
      <t>7, OBSERVACIONES AVANCE TRIMESTRE I</t>
    </r>
    <r>
      <rPr>
        <b/>
        <u/>
        <sz val="10"/>
        <rFont val="Arial"/>
        <family val="2"/>
      </rPr>
      <t>II</t>
    </r>
    <r>
      <rPr>
        <b/>
        <sz val="10"/>
        <color rgb="FFFF0000"/>
        <rFont val="Arial"/>
        <family val="2"/>
      </rPr>
      <t xml:space="preserve"> </t>
    </r>
    <r>
      <rPr>
        <b/>
        <sz val="10"/>
        <rFont val="Arial"/>
        <family val="2"/>
      </rPr>
      <t>DE _</t>
    </r>
    <r>
      <rPr>
        <b/>
        <u/>
        <sz val="10"/>
        <rFont val="Arial"/>
        <family val="2"/>
      </rPr>
      <t>2019</t>
    </r>
    <r>
      <rPr>
        <b/>
        <sz val="10"/>
        <rFont val="Arial"/>
        <family val="2"/>
      </rPr>
      <t>_</t>
    </r>
  </si>
  <si>
    <t>PROYECTO:</t>
  </si>
  <si>
    <t>PERIODO:</t>
  </si>
  <si>
    <t>Magnitud Vigencia</t>
  </si>
  <si>
    <t>Recursos Vigencia</t>
  </si>
  <si>
    <t>Magnitud Reservas</t>
  </si>
  <si>
    <t>Reservas Presupuestales</t>
  </si>
  <si>
    <t>TOTAL MP1</t>
  </si>
  <si>
    <t>TOTALES - PROYECTO</t>
  </si>
  <si>
    <t>1, COD. META</t>
  </si>
  <si>
    <t>2, Meta Proyecto</t>
  </si>
  <si>
    <t>4, Variable</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</si>
  <si>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</si>
  <si>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</si>
  <si>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</si>
  <si>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</si>
  <si>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</si>
  <si>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</si>
  <si>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</si>
  <si>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</si>
  <si>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</si>
  <si>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</si>
  <si>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</si>
  <si>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</si>
  <si>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</si>
  <si>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TOTAL PRESUPUESTO</t>
  </si>
  <si>
    <t>TOTALES Rec. Reservas</t>
  </si>
  <si>
    <t>TOTALES Rec. Vigencia</t>
  </si>
  <si>
    <t>Usaquén</t>
  </si>
  <si>
    <t xml:space="preserve">NUMERO INTERSEXUAL </t>
  </si>
  <si>
    <t>Diciembre</t>
  </si>
  <si>
    <t>Septiembre</t>
  </si>
  <si>
    <t>Junio</t>
  </si>
  <si>
    <t>Marzo</t>
  </si>
  <si>
    <t xml:space="preserve">6, ACTUALIZACIÓN </t>
  </si>
  <si>
    <t>3, Nombre -Punto de inversión (Escala: Localidad, Especial, Distrital)
Breve descripción del punto de inversión.</t>
  </si>
  <si>
    <t>PAGAR 100 % COMPROMISOS DE VIGENCIAS ANTERIORES FENECIDAS</t>
  </si>
  <si>
    <t>Usme</t>
  </si>
  <si>
    <t>La Gloria</t>
  </si>
  <si>
    <t>San Cristóbal</t>
  </si>
  <si>
    <t>GESTIÓN DE 100 HECTÁREAS PARA LA DECLARATORIA</t>
  </si>
  <si>
    <t>Siete (7) Polígonos - Localidades de Usme y Sumapaz</t>
  </si>
  <si>
    <t>Usme y Sumapaz (Rural)</t>
  </si>
  <si>
    <t>UPR RIO TUNJUELO yUPR RIO BLANCO</t>
  </si>
  <si>
    <t>La Regadera, San Benito, Arrayan, Betania, El Tabaco, El Istmo, Chisaca, Laguna Verde, Curubital, Los Andes, Los Arrayanes, La Unión</t>
  </si>
  <si>
    <t>Polígono</t>
  </si>
  <si>
    <t>Barrios aledaños</t>
  </si>
  <si>
    <t>N.D.</t>
  </si>
  <si>
    <t>EVALUAR TÉCNICAMENTE EL 100 POR CIENTO DE SECTORES DEFINIDOS (100 HA) PARA LA GESTIÓN DE DECLARATORIA COMO ÁREA PROTEGIDA Y ELEMENTOS CONECTORES DE LA EEP</t>
  </si>
  <si>
    <t>a) Nuevas áreas protegidas: Sumapaz (Rural). 
b) Elementos conectores de la EEP del D.C.: Usaquén, Chapinero, Santafe,San Cristobal, Usme, Tunjuelito, Bosa, Kennedy, Fontibón, Engativá, Suba, Rafael Uribe, Ciudad Bolívar, Barrrios Unidos</t>
  </si>
  <si>
    <t>Barrios y veredas  aledaños</t>
  </si>
  <si>
    <t>EJECUTAR % DEL PLAN DE INTERVENCIÓN EN PARQUES ECOLÓGICOS DISTRITALES DE HUMEDAL DECLARADOS.</t>
  </si>
  <si>
    <t>Humedal el Burro, Humedal Capellania, Humedal la Conejera,  Humedal Cordoba, Humedal Jaboque, Humedal Juan Amarillo, Humedal Medrano del Say, Humedal Santa Maria del Lago, Humedal Techo, Humedal Torca, Humedal la Vaca</t>
  </si>
  <si>
    <t>Kennedy, Bosa, Fontibón, Engativá, Suba, Barrios Unidos, Usaquén, Rafael Uribe Uribe, Tunjuelito, Puente Aranda, Ciudad Bolívar</t>
  </si>
  <si>
    <t>UPZ Aledañas</t>
  </si>
  <si>
    <t>MANEJAR 15 HUMEDALES MEDIANTE EL DESARROLLO DE ACCIONES DE ADMINISTRACIÓN</t>
  </si>
  <si>
    <t>Humedal el Burro</t>
  </si>
  <si>
    <t>Kennedy</t>
  </si>
  <si>
    <t>Castilla, Tintal</t>
  </si>
  <si>
    <t>Valladolit, Castilla, Monterrey, Villa Mariana, Villa Castilla, Pio XII, Nuevo Techo, El Condado, Tintala, Nueva Castilla, Villa Mejia</t>
  </si>
  <si>
    <t>Polígono del área de influencia</t>
  </si>
  <si>
    <t>Humedal La Vaca</t>
  </si>
  <si>
    <t>Corabastos, Keneddy Central</t>
  </si>
  <si>
    <t>El Amaparo, Cañizares, Villa Nelly, Villa de la Torre, Villa Emilia</t>
  </si>
  <si>
    <t>Humedal el  Techo</t>
  </si>
  <si>
    <t>Corabastos, Keneddy Central, Castilla</t>
  </si>
  <si>
    <t xml:space="preserve">El Amaparo, Cañizares, Villa Nelly, Villa de la Torre, Villa Emilia, Favidi, Visión Colombia, Parques de Castilla, Lagos de Castilla, Valladolid </t>
  </si>
  <si>
    <t>Humedal el  Tibanica</t>
  </si>
  <si>
    <t>Bosa</t>
  </si>
  <si>
    <t>Bosa Cental</t>
  </si>
  <si>
    <t>Manzanares, San Pablo, Laureles</t>
  </si>
  <si>
    <t>Humedal Capellania</t>
  </si>
  <si>
    <t>Fontibón</t>
  </si>
  <si>
    <t>Capellanía, Modelia</t>
  </si>
  <si>
    <t>Conjunto Residencial La Cofradía, Rincón Santo</t>
  </si>
  <si>
    <t>Humedal Meandro del Say</t>
  </si>
  <si>
    <t>Zona Franca</t>
  </si>
  <si>
    <t>La Estania o El Recodo, Moravia,  Zona Franca,</t>
  </si>
  <si>
    <t>Humedal la Córdoba</t>
  </si>
  <si>
    <t>Suba</t>
  </si>
  <si>
    <t>Niza, Alambra, Prado</t>
  </si>
  <si>
    <t>Lagos de Córdoba, Recreto de los Frayles Alhambra Sur Oriental Colpatria, Las Villas</t>
  </si>
  <si>
    <t>Humedal Torca - Guaymaral</t>
  </si>
  <si>
    <t>Guaymaral
Área sin UPZ - Ni barrio</t>
  </si>
  <si>
    <t>Torca I</t>
  </si>
  <si>
    <t>Paseo de los Libertadores</t>
  </si>
  <si>
    <t>Casa Balnca</t>
  </si>
  <si>
    <t>Humedal Conejera</t>
  </si>
  <si>
    <t>Suba, Tibabuyes</t>
  </si>
  <si>
    <t>Compartir, Acacias, Alaska, Londres, Monarcas</t>
  </si>
  <si>
    <t>Humedal Jaboque</t>
  </si>
  <si>
    <t>Engativá</t>
  </si>
  <si>
    <t>El Gaco, Engativá Zona Urbana, San Antonio Engativá</t>
  </si>
  <si>
    <t>Humedal Juan Amarillo</t>
  </si>
  <si>
    <t>Tibabuyes</t>
  </si>
  <si>
    <t>La Gaitana, Cañiza l, ll y lll, Carolina ll y lll, El Rubí, La Gaitana</t>
  </si>
  <si>
    <t>Bolívia, Garces Navas</t>
  </si>
  <si>
    <t>Bolivia, Ciudadela Colsubsidio, Garces Navas</t>
  </si>
  <si>
    <t>Humedal Santa Maria del Lago</t>
  </si>
  <si>
    <t>Boyaca Real, Garcés Navas, Las Ferias, Engativá, Minuto de Dios, Minuto de Dios</t>
  </si>
  <si>
    <t>Garces Navas, Bonanza, Engativá Centro, Paris Gaitan, Santa Helenita, Santa María del Lago, Boyacá, Palo Blanco</t>
  </si>
  <si>
    <t>Humedal Isla</t>
  </si>
  <si>
    <t>Bosa Central</t>
  </si>
  <si>
    <t>Bosa Centro</t>
  </si>
  <si>
    <t>Comunidad Muisca de la localidad Bosa</t>
  </si>
  <si>
    <t>Humedal Tunjo</t>
  </si>
  <si>
    <t>Tunjuelito</t>
  </si>
  <si>
    <t>Venecia, Tunjuelito</t>
  </si>
  <si>
    <t>El Carmen, San Vicente de Ferrer, Tejar de Ontario, Molinos</t>
  </si>
  <si>
    <t>Humedal Salitre</t>
  </si>
  <si>
    <t>Barrios Unidos, Rafael Uribe Uribe</t>
  </si>
  <si>
    <t>Parque Salitre, San José</t>
  </si>
  <si>
    <t>Rosario, San José</t>
  </si>
  <si>
    <t>HABILITAR 1 ESPACIO PÚBLICO DE INFRAESTRUCTURA PARA EL DISFRUTE CIUDADANO Y GESTIONAR EN OTRAS ÁREAS DE INTERÉS AMBIENTAL.</t>
  </si>
  <si>
    <t xml:space="preserve">Parque Ecológico Distrital de Montaña Entrenubes y Mirador Juan Rey </t>
  </si>
  <si>
    <t xml:space="preserve">Usme, Rafael Uribe Uribe </t>
  </si>
  <si>
    <t xml:space="preserve">Diana Turbay, Marruecos, 20 de julio, La Gloria, Los Libertadores, Danubio, Gran Yomasa, Alfonso Lopez, Ciudad Usme </t>
  </si>
  <si>
    <t>Las guacamayas, Molinos, Diana Turbay, Juan Rey, El triunfo, Nueva Roma, La victoria, La Fiscala,</t>
  </si>
  <si>
    <t>Polígono establecido del área declarada del parque</t>
  </si>
  <si>
    <t>Parque Ecológico Distrital de Montaña Entrenubes - Cerro Juan Rey y Cuchilla El Gavilán</t>
  </si>
  <si>
    <t>Usme, Rafael Uribe Uribe</t>
  </si>
  <si>
    <t>Parque Entrenubes</t>
  </si>
  <si>
    <t>Diana Turbay, Los Libertadores, Danubio, La gloria,  Alfonso Lopez, Gran Yomasa, La Flora, Marruecos, Ciudad Usme, Parque Entrenubes</t>
  </si>
  <si>
    <t>ADMINISTRAR Y MANEJAR 800 HECTÁREAS DE PARQUES ECOLÓGICOS DISTRITALES DE MONTAÑA Y ÁREAS DE INTERÉS AMBIENTAL</t>
  </si>
  <si>
    <t>Parque Ecológico Distrital de Montaña Entrenubes</t>
  </si>
  <si>
    <t>Parque Mirador de los Nevados</t>
  </si>
  <si>
    <t>Suba Cerros, Suba Urbano</t>
  </si>
  <si>
    <t xml:space="preserve">Soratama
</t>
  </si>
  <si>
    <t>Usaquen</t>
  </si>
  <si>
    <t>San Cristóbal Norte</t>
  </si>
  <si>
    <t>Soratama, Barrancas Oriental Rural y La Cita</t>
  </si>
  <si>
    <t>Zuque</t>
  </si>
  <si>
    <t>Altos del Zuque</t>
  </si>
  <si>
    <t>Polígono establecido del área protegida</t>
  </si>
  <si>
    <t xml:space="preserve">Rafael Uribe 
Ciudad Bolivar </t>
  </si>
  <si>
    <t xml:space="preserve">Localización: Especial. Nueva Esperanza y Altos de la Estancia.
Descripción:  SUELO DE PROTECCIÓN POR RIESGO EN EL SECTOR DE ALTOS DE LA ESTANCIA Y NUEVA ESPERANZA.
</t>
  </si>
  <si>
    <t>Ciudad Bolivar</t>
  </si>
  <si>
    <t xml:space="preserve">UPZ 69 Ismael Perdomo
 </t>
  </si>
  <si>
    <t xml:space="preserve">Altos de la Estancia Localidad de Ciudad Bolívar 
Nueva Esperanza Localidad de Rafael Uribe Uribe </t>
  </si>
  <si>
    <t>Poligono</t>
  </si>
  <si>
    <t>RECUPERAR, REHABILITAR O RESTAURAR 200 HECTÁREAS NUEVAS EN CERROS ORIENTALES, RÍOS Y QUEBRADAS, HUMEDALES, BOSQUES, PÁRAMOS O ZONAS DE ALTO RIESGO NO MITIGABLES QUE APORTAN A LA CONECTIVIDAD ECOLÓGICA DE LA REGIÓN</t>
  </si>
  <si>
    <t>Usme, San Cristobal, Rafael Uribe, Kennedy, Fontibon, Bosa, Engativá, Barrios Unidos y Tunjuelito.</t>
  </si>
  <si>
    <t xml:space="preserve">Esta información se encontrará en los archivos .KMZ cuando se incie la imeplementación  </t>
  </si>
  <si>
    <t>No se tiene la información</t>
  </si>
  <si>
    <t>Usme: 342.940
San Cristóbal: 392.220
Rafael Uribe: 348.023
Kennedy: 1.230.539
Fontibon: 424.038
Bosa: 753.496
Engativá: 883.319
Barrios Unidos: 270.280
Tunjuelito: 186.383</t>
  </si>
  <si>
    <t xml:space="preserve">Vereda Corinto Usme Centro, Predios Hato viejo, San Marcos y Las Palmas (Sumapaz) PEDMEN (Usme), Altos de la Estancia (Ciudad Bolivar), Nueva esperanza (Ciudad Bolivar), Parque Nacional (Santa fé) </t>
  </si>
  <si>
    <t>San Cristóbal, Usme, Sumapaz; Ciudad Bolibar, Santa fé</t>
  </si>
  <si>
    <t>San Cristóbal: 392.220
Usme: 342.940
Sumapaz: 7.584
Ciudad Bolivar: 748.012
Santa Fé: 93.857</t>
  </si>
  <si>
    <t xml:space="preserve">15 Parques Ecológicos Distritales de Humedal declardos en Bogotá D.C y tres predios de l PEDM Entrenubes </t>
  </si>
  <si>
    <t>Tunjuelito, Suba, Usaquen, Kennedy, Engativá, Fontibón, Bosa, Rafael Uribe Uribe, Usme y San Cristobal</t>
  </si>
  <si>
    <t>Polígonos</t>
  </si>
  <si>
    <t>Suelo de protección asociado a los Parques Ecológicos Distritales de Humedal y de Montaña declarados en la zona urbana del Distrito Capital.</t>
  </si>
  <si>
    <t>AUMENTAR A 200 HECTÁREAS LAS ÁREAS CON PROCESOS DE RESTAURACIÓN ECOLÓGICA PARTICIPATIVA O CONSERVACIÓN Y/O MANTENIMIENTO EN LA RURALIDAD DE BOGOTANA.</t>
  </si>
  <si>
    <t>Cuenca del río Sumapaz, río Blanco, Río Tunjuelo y franja de cerros orientales Usme</t>
  </si>
  <si>
    <t>Sumapaz, Usme y Ciudad Bolívar, Santa Fe Chapinero Suba</t>
  </si>
  <si>
    <t>Upr Rio Tunjuelo, Upr Rio Blanco, Upr Rio Sumapaz UPR Norte</t>
  </si>
  <si>
    <t>UPZ y UPR Aledañas</t>
  </si>
  <si>
    <t>IMPLEMENTAR EN 500 PREDIOS ACCIONES DE BUENAS PRÁCTICAS AMBIENTALES EN SISTEMAS DE PRODUCCIÓN AGROPECUARIA</t>
  </si>
  <si>
    <t>Zona Rural de Bogotá - Suba, Chapinero, Santafe, Usme, Ciudad Bolívar, Sumapaz</t>
  </si>
  <si>
    <t>Veredas Las Margaritas, Los Andes,la Unión</t>
  </si>
  <si>
    <t>Veredas Las Margaritas, Los Andes,la Union</t>
  </si>
  <si>
    <t xml:space="preserve">Polígono </t>
  </si>
  <si>
    <t>URP</t>
  </si>
  <si>
    <t>Upz el Sosiego
Upz 32 San Blass</t>
  </si>
  <si>
    <t xml:space="preserve">Primera de mayo 
Velodromo 
Santa Ana Sur
San Cristobal Sur
El Triangulo
Montecarlo
Molinos Oriente- Gran Colombia
Los Laureles I - Santa Cecilia
Aguas Claras </t>
  </si>
  <si>
    <t xml:space="preserve">UPZ </t>
  </si>
  <si>
    <t>Emergencias atendidas en el perímetro urbano de Bogotá Distrito Capital</t>
  </si>
  <si>
    <t>No identifica personas intersexuales</t>
  </si>
  <si>
    <t>No identifica grupos etarios</t>
  </si>
  <si>
    <t>No identifica grupos étnicos</t>
  </si>
  <si>
    <t xml:space="preserve">PIRE: Usaquén, Chapinero, Santa Fe, San Cristóbal, Usme, Tunjuelito, Bosa, Kennedy, Fontibón, Engativá, Suba, Barrios Unidos, Teusaquillo, Antonio Nariño, Puente Aranda, La Candelaria, Rafael Uribe Uribe, Ciudad Bolivar.
CECA: 1 USAQUEN , 1 USME, 1 SUBA </t>
  </si>
  <si>
    <t>PIRE: Bogotá Distrito Capital
CECA:  Polígono de área de influencia</t>
  </si>
  <si>
    <t>PIRE:
Bogotá Distrito Capital
CECA:
SISTEMA DE ÁREAS PROTEGIDAS</t>
  </si>
  <si>
    <t>PIRE: Vulnerable a impactos ambientales
CECA: Población  ubicada en el Sistema de Áreas Protegidas</t>
  </si>
  <si>
    <t>7,EJECUTADO</t>
  </si>
  <si>
    <t>TOTAL MP 4</t>
  </si>
  <si>
    <t>Total Magnitud Vigencia</t>
  </si>
  <si>
    <t>Total recursos Vigencia</t>
  </si>
  <si>
    <t>Total magnitud Reservas</t>
  </si>
  <si>
    <t>Total reservas Presupuestales</t>
  </si>
  <si>
    <t>a) Nuevas áreas protegidas en Ruralidad: 480 
b) Elementos conectores de la EEP del D.C.:  3.042,776</t>
  </si>
  <si>
    <t>a) Nuevas áreas protegidas en Ruralidad: 462 
b) Elementos conectores de la EEP del D.C.: 3.278.400</t>
  </si>
  <si>
    <t>a) Nuevas áreas protegidas en Ruralidad: 942 
b) Elementos conectores de la EEP del D.C.: 6.321.176
TOTAL: 6.322.118</t>
  </si>
  <si>
    <t>Código 30050
Proyecto de adaptación al cambio climático en Usme</t>
  </si>
  <si>
    <t>Código 30047 
Proyecto de adaptación al cambio climático en San Cristóbal</t>
  </si>
  <si>
    <t>Julio 1 a Septiembre 30 de 2019</t>
  </si>
  <si>
    <t>TOTAL MP7</t>
  </si>
  <si>
    <t>a) Nuevas áreas protegidas: UPR RIO BLANCO. 
b) Elementos conectores de la EEP del D.C.: Usaquén: 1 - Paseo de Los Libertadores, 11 - San Cristóbal Norte; 14 - Usaquén, ;  Chapinero: 88 - El Refugio, 89 - San Isidro Patios; 90 - Pardo Rubio; 99 - Chapine</t>
  </si>
  <si>
    <t>a) Nuevas áreas protegidas: Polígonos en Veredas La Regadera, San Benito, Arrayan, Betania, El Tabaco, El Istmo, Chisaca, Laguna Verde, Curubital, Los Andes, Los Arrayanes, La Unión. 
b) Elementos conectores de la EEP del D.C.: Usaquén, Chapinero, Santaf</t>
  </si>
  <si>
    <t>a) Polígono: Nuevas áreas protegidas en Ruralidad (polígono formato shape y pdf adjunto). 
b) Polígono: Para cada elemento conector de la EEP del D.C. con documentos, concepto o informe técnico elaborado (polígono formato pdf adjunto dentro del respectiv</t>
  </si>
  <si>
    <t>Corabastos, Kennedy Central, Castilla, Tintal, Bosa Central, Capellanía, Modelia, Zona Franca, Boyaca Real, Niza, Tibabuyes, Bolívia,  Garcés Navas, Las Ferias, Engativá, Alambra, Niza, Tibabuyes, Parque Salitre, El Minuto de Dios, Prado, Suba, El Rincón,</t>
  </si>
  <si>
    <t>El Amaparo, Cañizares, Villa Nelly, Villa de la Torre, Villa Emilia, Valladolit, Castilla, Monterrey, Villa Mariana, Villa Castilla, Pio XII, Nuevo Techo, El Condado, Tintala, Nueva Castilla, Villa Mejia, Manzanares, San Pablo, Laureles, Conjunto Residenc</t>
  </si>
  <si>
    <t>Arrayanes VI, La Paz, La Fiscala, Canada O Guira, El Porvenir De Los Soches ,San Martin Sur, El Nuevo Portal II Rural, Villabel, El Nuevo Portal II, Yomasa, Diana Turbay Arrayanes, Pepinitos, Bolonia I ,Tocaimita Sur, El Bosque Central I, Juan Rey Sur, To</t>
  </si>
  <si>
    <t xml:space="preserve"> PEDMEN (Localidad de Usme), El Delirio Hoya de San Cristóbal (Localidad de San Cristóbal), Parque Metropolitano  bosque de San Carlos (Rafael Uribe)  PEDH Tibanica (Localidad de Bosa), PEDH La Vaca, El Burro y Techo (Localidad de Kennedy), PEDH Capellaní</t>
  </si>
  <si>
    <t>Fontibón, Suba, Bolivia, El prado, Niza, Tibabuyes, Minuto de Dios, Guaymaral, Corabastos, Arborizadora, La Academia, Capellania, La Alhambra, Calandaima, Garces Navas, Engativá, La floresta, El Rincón, Boyaca Real, Alamos, Bosa Central, Tintal Sur, Paseo</t>
  </si>
  <si>
    <t>Tintala, Ciudad Bachue, Rincón Altamar, Bochica II, Villa Nelly III Sector, Chucua De La Vaca I, Ciudad Techo II, El Chircal Sur, Chucua De La Vaca Iii, San Bernardino I, Villa Anny I, Sabana De Tibabuyes Norte, Tuna, Las Mercedes I, Rincón De Santa Inés,</t>
  </si>
  <si>
    <t>19 PRADO, 96 LOURDES, 88 EL REFUGIO, 90 PARDO RUBIO, 71 TIBABUYES, 40 CIUDAD MONTES, 25 LA FLORESTA, 101 TEUSAQUILLO, 30 BOYACÁ REAL, 97 CHICÓ LAGO, 50 LA GLORIA, 102 LA SABANA, 111 PUENTE ARANDA, 93 LAS NIEVES, 12 TOBERÍN, 65 ARBORIZADORA, 81 GRAN BRITAL</t>
  </si>
  <si>
    <t>SAN JOSÉ DEL PRADO, VITELMA, CHICO, GRANADA, SABANA DE TIBABUYES, VILLA INÉS, CLUB LOS LAGARTOS, TEUSAQUILLO, SANTA HELENITA, JULIO FLOREZ, EL ESPARTILLAL, LAS GUACAMAYAS, SANTA FÉ (CEMENTERIO CENTRAL), PUENTE ARANDA, SANTA HELENA, PARQUE SANTANDER, VILLA</t>
  </si>
  <si>
    <r>
      <t xml:space="preserve">a) Nuevas áreas protegidas: </t>
    </r>
    <r>
      <rPr>
        <sz val="9"/>
        <rFont val="Arial"/>
        <family val="2"/>
      </rPr>
      <t>Sumapaz (Rural)</t>
    </r>
    <r>
      <rPr>
        <b/>
        <sz val="9"/>
        <rFont val="Arial"/>
        <family val="2"/>
      </rPr>
      <t xml:space="preserve">
b) Elementos conectores de la EEP del D.C.: </t>
    </r>
    <r>
      <rPr>
        <sz val="9"/>
        <rFont val="Arial"/>
        <family val="2"/>
      </rPr>
      <t>Usaquén, Chapinero, Santafe,San Cristobal, Usme, Tunjuelito, Bosa, Kennedy, Fontibón, Engativá, Suba, Rafael Uribe, Ciudad Bolívar, Barrrios Unidos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</si>
</sst>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 &quot;€&quot;_-;\-* #,##0.00\ &quot;€&quot;_-;_-* &quot;-&quot;??\ &quot;€&quot;_-;_-@_-"/>
    <numFmt numFmtId="166" formatCode="_-* #,##0.00\ _€_-;\-* #,##0.00\ _€_-;_-* &quot;-&quot;??\ _€_-;_-@_-"/>
    <numFmt numFmtId="167" formatCode="_(&quot;$&quot;\ * #,##0.00_);_(&quot;$&quot;\ * \(#,##0.00\);_(&quot;$&quot;\ * &quot;-&quot;??_);_(@_)"/>
    <numFmt numFmtId="168" formatCode="_(* #,##0.00_);_(* \(#,##0.00\);_(* &quot;-&quot;??_);_(@_)"/>
    <numFmt numFmtId="169" formatCode="_ &quot;$&quot;\ * #,##0.00_ ;_ &quot;$&quot;\ * \-#,##0.00_ ;_ &quot;$&quot;\ * &quot;-&quot;??_ ;_ @_ "/>
    <numFmt numFmtId="170" formatCode="_ * #,##0.00_ ;_ * \-#,##0.00_ ;_ * &quot;-&quot;??_ ;_ @_ "/>
    <numFmt numFmtId="171" formatCode="_([$$-240A]\ * #,##0_);_([$$-240A]\ * \(#,##0\);_([$$-240A]\ * &quot;-&quot;??_);_(@_)"/>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quot;$&quot;\ #,##0.00"/>
    <numFmt numFmtId="178" formatCode="#,##0.0"/>
    <numFmt numFmtId="179" formatCode="0.0"/>
    <numFmt numFmtId="180" formatCode="_-* #,##0.0\ _€_-;\-* #,##0.0\ _€_-;_-* &quot;-&quot;??\ _€_-;_-@_-"/>
    <numFmt numFmtId="181" formatCode="_-* #,##0.000\ _€_-;\-* #,##0.000\ _€_-;_-* &quot;-&quot;??\ _€_-;_-@_-"/>
    <numFmt numFmtId="182" formatCode="_-* #,##0.00_-;\-* #,##0.00_-;_-* &quot;-&quot;_-;_-@_-"/>
    <numFmt numFmtId="183" formatCode="[$ $]#,##0"/>
    <numFmt numFmtId="184" formatCode="#,##0.0_);\(#,##0.0\)"/>
    <numFmt numFmtId="185" formatCode="#,##0.0;\-#,##0.0"/>
    <numFmt numFmtId="186" formatCode="#,##0.0000000_);\(#,##0.0000000\)"/>
    <numFmt numFmtId="187" formatCode="0.000%"/>
    <numFmt numFmtId="188" formatCode="#,##0.00_ ;\-#,##0.00\ "/>
    <numFmt numFmtId="189" formatCode="&quot;$&quot;\ #,##0"/>
    <numFmt numFmtId="190" formatCode="#,##0_ ;\-#,##0\ "/>
    <numFmt numFmtId="191" formatCode="_-&quot;$&quot;\ * #,##0_-;\-&quot;$&quot;\ * #,##0_-;_-&quot;$&quot;\ * &quot;-&quot;??_-;_-@_-"/>
    <numFmt numFmtId="192" formatCode="_(* #,##0_);_(* \(#,##0\);_(* &quot;-&quot;??_);_(@_)"/>
    <numFmt numFmtId="193" formatCode="0.000"/>
  </numFmts>
  <fonts count="52"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8"/>
      <name val="Calibri"/>
      <family val="2"/>
    </font>
    <font>
      <sz val="10"/>
      <name val="Arial"/>
      <family val="2"/>
    </font>
    <font>
      <b/>
      <sz val="14"/>
      <name val="Arial"/>
      <family val="2"/>
    </font>
    <font>
      <sz val="8"/>
      <name val="Arial"/>
      <family val="2"/>
    </font>
    <font>
      <sz val="10"/>
      <name val="Arial"/>
      <family val="2"/>
    </font>
    <font>
      <b/>
      <sz val="8"/>
      <name val="Arial"/>
      <family val="2"/>
    </font>
    <font>
      <sz val="7"/>
      <name val="Arial"/>
      <family val="2"/>
    </font>
    <font>
      <sz val="9"/>
      <name val="Arial"/>
      <family val="2"/>
    </font>
    <font>
      <b/>
      <sz val="9"/>
      <name val="Arial"/>
      <family val="2"/>
    </font>
    <font>
      <sz val="11"/>
      <color theme="1"/>
      <name val="Calibri"/>
      <family val="2"/>
      <scheme val="minor"/>
    </font>
    <font>
      <sz val="7"/>
      <name val="Calibri"/>
      <family val="2"/>
      <scheme val="minor"/>
    </font>
    <font>
      <b/>
      <sz val="20"/>
      <name val="Arial"/>
      <family val="2"/>
    </font>
    <font>
      <b/>
      <sz val="24"/>
      <name val="Arial"/>
      <family val="2"/>
    </font>
    <font>
      <sz val="24"/>
      <name val="Arial"/>
      <family val="2"/>
    </font>
    <font>
      <sz val="11"/>
      <color theme="0"/>
      <name val="Calibri"/>
      <family val="2"/>
      <scheme val="minor"/>
    </font>
    <font>
      <sz val="12"/>
      <color theme="1"/>
      <name val="Calibri"/>
      <family val="2"/>
      <scheme val="minor"/>
    </font>
    <font>
      <sz val="12"/>
      <color theme="0"/>
      <name val="Calibri"/>
      <family val="2"/>
      <scheme val="minor"/>
    </font>
    <font>
      <b/>
      <u/>
      <sz val="10"/>
      <name val="Arial"/>
      <family val="2"/>
    </font>
    <font>
      <b/>
      <sz val="12"/>
      <name val="Arial"/>
      <family val="2"/>
    </font>
    <font>
      <sz val="12"/>
      <name val="Calibri"/>
      <family val="2"/>
    </font>
    <font>
      <b/>
      <sz val="7"/>
      <name val="Arial"/>
      <family val="2"/>
    </font>
    <font>
      <sz val="11"/>
      <name val="Calibri"/>
      <family val="2"/>
    </font>
    <font>
      <sz val="10"/>
      <color rgb="FF000000"/>
      <name val="Arial"/>
      <family val="2"/>
    </font>
    <font>
      <sz val="11"/>
      <name val="Calibri"/>
      <family val="2"/>
      <scheme val="minor"/>
    </font>
    <font>
      <b/>
      <sz val="11"/>
      <name val="Calibri"/>
      <family val="2"/>
      <scheme val="minor"/>
    </font>
    <font>
      <sz val="24"/>
      <name val="Calibri"/>
      <family val="2"/>
      <scheme val="minor"/>
    </font>
    <font>
      <sz val="20"/>
      <name val="Calibri"/>
      <family val="2"/>
      <scheme val="minor"/>
    </font>
    <font>
      <sz val="11"/>
      <name val="Arial Narrow"/>
      <family val="2"/>
    </font>
    <font>
      <b/>
      <sz val="10"/>
      <name val="Calibri"/>
      <family val="2"/>
      <scheme val="minor"/>
    </font>
    <font>
      <sz val="10"/>
      <name val="Calibri"/>
      <family val="2"/>
      <scheme val="minor"/>
    </font>
    <font>
      <sz val="9"/>
      <color indexed="81"/>
      <name val="Tahoma"/>
      <family val="2"/>
    </font>
    <font>
      <b/>
      <sz val="9"/>
      <color indexed="81"/>
      <name val="Tahoma"/>
      <family val="2"/>
    </font>
    <font>
      <sz val="9"/>
      <color theme="1"/>
      <name val="Arial"/>
      <family val="2"/>
    </font>
    <font>
      <sz val="12"/>
      <color theme="1"/>
      <name val="Arial"/>
      <family val="2"/>
    </font>
    <font>
      <b/>
      <sz val="9"/>
      <color theme="1"/>
      <name val="Arial"/>
      <family val="2"/>
    </font>
    <font>
      <b/>
      <sz val="10"/>
      <color rgb="FFFF0000"/>
      <name val="Arial"/>
      <family val="2"/>
    </font>
    <font>
      <b/>
      <sz val="16"/>
      <name val="Arial"/>
      <family val="2"/>
    </font>
    <font>
      <sz val="14"/>
      <name val="Arial"/>
      <family val="2"/>
    </font>
    <font>
      <b/>
      <sz val="11"/>
      <name val="Arial"/>
      <family val="2"/>
    </font>
    <font>
      <sz val="7"/>
      <name val="Calibri"/>
      <family val="2"/>
    </font>
    <font>
      <b/>
      <sz val="8"/>
      <name val="Calibri"/>
      <family val="2"/>
    </font>
    <font>
      <b/>
      <sz val="7"/>
      <name val="Calibri"/>
      <family val="2"/>
    </font>
    <font>
      <sz val="9"/>
      <color indexed="8"/>
      <name val="Arial"/>
      <family val="2"/>
    </font>
    <font>
      <sz val="14"/>
      <name val="Tahoma"/>
      <family val="2"/>
    </font>
    <font>
      <b/>
      <sz val="11"/>
      <name val="Calibri"/>
      <family val="2"/>
    </font>
    <font>
      <b/>
      <sz val="14"/>
      <name val="Tahoma"/>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patternFill>
    </fill>
    <fill>
      <patternFill patternType="solid">
        <fgColor theme="0" tint="-0.249977111117893"/>
        <bgColor indexed="64"/>
      </patternFill>
    </fill>
    <fill>
      <patternFill patternType="solid">
        <fgColor theme="0"/>
        <bgColor rgb="FFFFFFFF"/>
      </patternFill>
    </fill>
    <fill>
      <patternFill patternType="solid">
        <fgColor rgb="FFFFFFFF"/>
        <bgColor indexed="64"/>
      </patternFill>
    </fill>
    <fill>
      <patternFill patternType="solid">
        <fgColor rgb="FFD9D9D9"/>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thin">
        <color rgb="FF000000"/>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indexed="64"/>
      </right>
      <top style="medium">
        <color indexed="64"/>
      </top>
      <bottom/>
      <diagonal/>
    </border>
    <border>
      <left style="thin">
        <color rgb="FF000000"/>
      </left>
      <right style="thin">
        <color indexed="64"/>
      </right>
      <top/>
      <bottom/>
      <diagonal/>
    </border>
    <border>
      <left style="thin">
        <color rgb="FF000000"/>
      </left>
      <right style="thin">
        <color indexed="64"/>
      </right>
      <top/>
      <bottom style="medium">
        <color indexed="64"/>
      </bottom>
      <diagonal/>
    </border>
    <border>
      <left style="thin">
        <color rgb="FF000000"/>
      </left>
      <right style="thin">
        <color rgb="FF000000"/>
      </right>
      <top style="thin">
        <color rgb="FF000000"/>
      </top>
      <bottom/>
      <diagonal/>
    </border>
    <border>
      <left/>
      <right/>
      <top style="medium">
        <color auto="1"/>
      </top>
      <bottom/>
      <diagonal/>
    </border>
    <border>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style="thin">
        <color auto="1"/>
      </top>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style="thin">
        <color rgb="FF000000"/>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15">
    <xf numFmtId="0" fontId="0" fillId="0" borderId="0"/>
    <xf numFmtId="170" fontId="7" fillId="0" borderId="0" applyFont="0" applyFill="0" applyBorder="0" applyAlignment="0" applyProtection="0"/>
    <xf numFmtId="170" fontId="4" fillId="0" borderId="0" applyFont="0" applyFill="0" applyBorder="0" applyAlignment="0" applyProtection="0"/>
    <xf numFmtId="168" fontId="15"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5" fontId="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4" fillId="0" borderId="0" applyFont="0" applyFill="0" applyBorder="0" applyAlignment="0" applyProtection="0"/>
    <xf numFmtId="173" fontId="4" fillId="0" borderId="0" applyFont="0" applyFill="0" applyBorder="0" applyAlignment="0" applyProtection="0"/>
    <xf numFmtId="167" fontId="15" fillId="0" borderId="0" applyFont="0" applyFill="0" applyBorder="0" applyAlignment="0" applyProtection="0"/>
    <xf numFmtId="174" fontId="10" fillId="0" borderId="0" applyFont="0" applyFill="0" applyBorder="0" applyAlignment="0" applyProtection="0"/>
    <xf numFmtId="165" fontId="1" fillId="0" borderId="0" applyFont="0" applyFill="0" applyBorder="0" applyAlignment="0" applyProtection="0"/>
    <xf numFmtId="0" fontId="4" fillId="0" borderId="0"/>
    <xf numFmtId="0" fontId="4" fillId="0" borderId="0"/>
    <xf numFmtId="0" fontId="10" fillId="0" borderId="0"/>
    <xf numFmtId="0" fontId="4" fillId="0" borderId="0"/>
    <xf numFmtId="0" fontId="4" fillId="0" borderId="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167" fontId="15" fillId="0" borderId="0" applyFont="0" applyFill="0" applyBorder="0" applyAlignment="0" applyProtection="0"/>
    <xf numFmtId="167" fontId="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5" fillId="0" borderId="0" applyFont="0" applyFill="0" applyBorder="0" applyAlignment="0" applyProtection="0"/>
    <xf numFmtId="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6" fontId="1"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4" fillId="0" borderId="0" applyFont="0" applyFill="0" applyBorder="0" applyAlignment="0" applyProtection="0"/>
    <xf numFmtId="165" fontId="1"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21" fillId="0" borderId="0"/>
    <xf numFmtId="164" fontId="21" fillId="0" borderId="0" applyFont="0" applyFill="0" applyBorder="0" applyAlignment="0" applyProtection="0"/>
    <xf numFmtId="43" fontId="21" fillId="0" borderId="0" applyFont="0" applyFill="0" applyBorder="0" applyAlignment="0" applyProtection="0"/>
    <xf numFmtId="0" fontId="20" fillId="7" borderId="0" applyNumberFormat="0" applyBorder="0" applyAlignment="0" applyProtection="0"/>
    <xf numFmtId="0" fontId="15" fillId="0" borderId="0"/>
    <xf numFmtId="167" fontId="15"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76" fontId="1" fillId="0" borderId="0" applyFont="0" applyFill="0" applyBorder="0" applyAlignment="0" applyProtection="0"/>
    <xf numFmtId="167" fontId="15" fillId="0" borderId="0" applyFont="0" applyFill="0" applyBorder="0" applyAlignment="0" applyProtection="0"/>
    <xf numFmtId="0" fontId="22" fillId="7" borderId="0" applyNumberFormat="0" applyBorder="0" applyAlignment="0" applyProtection="0"/>
    <xf numFmtId="0" fontId="21" fillId="0" borderId="0"/>
    <xf numFmtId="164" fontId="21"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5" fontId="1"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5" fontId="1"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4" fillId="0" borderId="0" applyFont="0" applyFill="0" applyBorder="0" applyAlignment="0" applyProtection="0"/>
    <xf numFmtId="165" fontId="1"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 fillId="0" borderId="0" applyFont="0" applyFill="0" applyBorder="0" applyAlignment="0" applyProtection="0"/>
    <xf numFmtId="176" fontId="1"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41" fontId="15" fillId="0" borderId="0" applyFont="0" applyFill="0" applyBorder="0" applyAlignment="0" applyProtection="0"/>
    <xf numFmtId="0" fontId="28" fillId="0" borderId="0"/>
    <xf numFmtId="166" fontId="15" fillId="0" borderId="0" applyFont="0" applyFill="0" applyBorder="0" applyAlignment="0" applyProtection="0"/>
    <xf numFmtId="44" fontId="15" fillId="0" borderId="0" applyFont="0" applyFill="0" applyBorder="0" applyAlignment="0" applyProtection="0"/>
    <xf numFmtId="0" fontId="4" fillId="0" borderId="0"/>
  </cellStyleXfs>
  <cellXfs count="1053">
    <xf numFmtId="0" fontId="0" fillId="0" borderId="0" xfId="0"/>
    <xf numFmtId="0" fontId="5" fillId="0" borderId="0" xfId="14" applyFont="1" applyBorder="1" applyAlignment="1">
      <alignment vertical="center"/>
    </xf>
    <xf numFmtId="0" fontId="4" fillId="0" borderId="0" xfId="0" applyFont="1" applyFill="1"/>
    <xf numFmtId="0" fontId="5" fillId="0" borderId="0" xfId="0" applyFont="1" applyFill="1" applyAlignment="1">
      <alignment horizontal="center"/>
    </xf>
    <xf numFmtId="0" fontId="9" fillId="2" borderId="0" xfId="14" applyFont="1" applyFill="1" applyAlignment="1">
      <alignment vertical="center"/>
    </xf>
    <xf numFmtId="0" fontId="9" fillId="0" borderId="0" xfId="14" applyFont="1" applyAlignment="1">
      <alignment vertical="center"/>
    </xf>
    <xf numFmtId="0" fontId="9" fillId="0" borderId="0" xfId="0" applyFont="1" applyFill="1"/>
    <xf numFmtId="0" fontId="5" fillId="3" borderId="0" xfId="0" applyFont="1" applyFill="1" applyBorder="1" applyAlignment="1">
      <alignment horizontal="center" vertical="center" wrapText="1"/>
    </xf>
    <xf numFmtId="0" fontId="5" fillId="4" borderId="14" xfId="0" applyFont="1" applyFill="1" applyBorder="1" applyAlignment="1">
      <alignment horizontal="center" vertical="center" wrapText="1"/>
    </xf>
    <xf numFmtId="172" fontId="16" fillId="4" borderId="3" xfId="0" applyNumberFormat="1" applyFont="1" applyFill="1" applyBorder="1" applyAlignment="1">
      <alignment vertical="center"/>
    </xf>
    <xf numFmtId="172" fontId="16" fillId="5" borderId="1" xfId="0" applyNumberFormat="1" applyFont="1" applyFill="1" applyBorder="1" applyAlignment="1">
      <alignment vertical="center"/>
    </xf>
    <xf numFmtId="0" fontId="2" fillId="4" borderId="51" xfId="14" applyFont="1" applyFill="1" applyBorder="1" applyAlignment="1">
      <alignment horizontal="center" vertical="center" wrapText="1"/>
    </xf>
    <xf numFmtId="0" fontId="4" fillId="3" borderId="0" xfId="0" applyFont="1" applyFill="1"/>
    <xf numFmtId="0" fontId="9" fillId="3" borderId="0" xfId="0" applyFont="1" applyFill="1"/>
    <xf numFmtId="0" fontId="5" fillId="3" borderId="0" xfId="0" applyFont="1" applyFill="1" applyAlignment="1">
      <alignment horizontal="center"/>
    </xf>
    <xf numFmtId="0" fontId="16" fillId="2" borderId="0" xfId="14" applyFont="1" applyFill="1" applyAlignment="1">
      <alignment vertical="center"/>
    </xf>
    <xf numFmtId="0" fontId="16" fillId="3" borderId="0" xfId="14" applyFont="1" applyFill="1" applyAlignment="1">
      <alignment vertical="center"/>
    </xf>
    <xf numFmtId="0" fontId="16" fillId="2" borderId="0" xfId="14" applyFont="1" applyFill="1" applyBorder="1" applyAlignment="1">
      <alignment vertical="center"/>
    </xf>
    <xf numFmtId="0" fontId="16" fillId="0" borderId="0" xfId="14" applyFont="1" applyBorder="1" applyAlignment="1">
      <alignment vertical="center"/>
    </xf>
    <xf numFmtId="172" fontId="16" fillId="4" borderId="1" xfId="0" applyNumberFormat="1" applyFont="1" applyFill="1" applyBorder="1" applyAlignment="1">
      <alignment vertical="center"/>
    </xf>
    <xf numFmtId="9" fontId="2" fillId="4" borderId="34" xfId="309" applyFont="1" applyFill="1" applyBorder="1" applyAlignment="1">
      <alignment horizontal="center" vertical="center" wrapText="1"/>
    </xf>
    <xf numFmtId="0" fontId="29" fillId="3" borderId="0" xfId="0" applyFont="1" applyFill="1"/>
    <xf numFmtId="0" fontId="30" fillId="3" borderId="0" xfId="0" applyFont="1" applyFill="1"/>
    <xf numFmtId="0" fontId="30" fillId="6" borderId="1"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0" xfId="0" applyFont="1" applyFill="1"/>
    <xf numFmtId="172" fontId="16" fillId="5" borderId="4" xfId="0" applyNumberFormat="1" applyFont="1" applyFill="1" applyBorder="1" applyAlignment="1">
      <alignment vertical="center"/>
    </xf>
    <xf numFmtId="0" fontId="31" fillId="0" borderId="0" xfId="0" applyFont="1" applyFill="1"/>
    <xf numFmtId="0" fontId="32" fillId="0" borderId="0" xfId="0" applyFont="1" applyFill="1"/>
    <xf numFmtId="0" fontId="29" fillId="3" borderId="0" xfId="0" applyFont="1" applyFill="1" applyAlignment="1">
      <alignment horizontal="center"/>
    </xf>
    <xf numFmtId="175" fontId="29" fillId="3" borderId="0" xfId="0" applyNumberFormat="1" applyFont="1" applyFill="1" applyAlignment="1">
      <alignment horizontal="center"/>
    </xf>
    <xf numFmtId="0" fontId="33" fillId="0" borderId="0" xfId="0" applyFont="1" applyFill="1" applyAlignment="1">
      <alignment horizontal="center" vertical="center"/>
    </xf>
    <xf numFmtId="0" fontId="12" fillId="0" borderId="0" xfId="0" applyFont="1" applyFill="1" applyAlignment="1">
      <alignment horizontal="center" vertical="center"/>
    </xf>
    <xf numFmtId="0" fontId="3" fillId="0" borderId="0" xfId="0" applyFont="1" applyFill="1"/>
    <xf numFmtId="0" fontId="30" fillId="0" borderId="0" xfId="0" applyFont="1" applyFill="1"/>
    <xf numFmtId="0" fontId="29" fillId="0" borderId="0" xfId="0" applyFont="1" applyFill="1" applyAlignment="1">
      <alignment horizontal="center"/>
    </xf>
    <xf numFmtId="0" fontId="5" fillId="4" borderId="2" xfId="0" applyFont="1" applyFill="1" applyBorder="1" applyAlignment="1">
      <alignment horizontal="center" vertical="center" wrapText="1"/>
    </xf>
    <xf numFmtId="0" fontId="11" fillId="4" borderId="2" xfId="14" applyFont="1" applyFill="1" applyBorder="1" applyAlignment="1">
      <alignment horizontal="center" vertical="center" textRotation="90" wrapText="1"/>
    </xf>
    <xf numFmtId="10" fontId="4" fillId="4" borderId="2" xfId="14" applyNumberFormat="1" applyFont="1" applyFill="1" applyBorder="1" applyAlignment="1">
      <alignment horizontal="center" vertical="center" wrapText="1"/>
    </xf>
    <xf numFmtId="0" fontId="2" fillId="4" borderId="2" xfId="14" applyFont="1" applyFill="1" applyBorder="1" applyAlignment="1">
      <alignment horizontal="center" vertical="center" wrapText="1"/>
    </xf>
    <xf numFmtId="0" fontId="4" fillId="0" borderId="0" xfId="14" applyFont="1" applyBorder="1" applyAlignment="1">
      <alignment vertical="center"/>
    </xf>
    <xf numFmtId="0" fontId="4" fillId="2" borderId="0" xfId="14" applyFont="1" applyFill="1" applyBorder="1" applyAlignment="1">
      <alignment vertical="center"/>
    </xf>
    <xf numFmtId="0" fontId="4" fillId="2" borderId="0" xfId="14" applyFont="1" applyFill="1" applyAlignment="1">
      <alignment vertical="center"/>
    </xf>
    <xf numFmtId="0" fontId="4" fillId="2" borderId="0" xfId="14" applyFont="1" applyFill="1" applyAlignment="1">
      <alignment horizontal="left" vertical="center"/>
    </xf>
    <xf numFmtId="10" fontId="4" fillId="2" borderId="0" xfId="14" applyNumberFormat="1" applyFont="1" applyFill="1" applyAlignment="1">
      <alignment vertical="center"/>
    </xf>
    <xf numFmtId="0" fontId="4" fillId="0" borderId="0" xfId="14" applyFont="1" applyAlignment="1">
      <alignment vertical="center"/>
    </xf>
    <xf numFmtId="0" fontId="4" fillId="3" borderId="0" xfId="14" applyFont="1" applyFill="1" applyAlignment="1">
      <alignment vertical="center"/>
    </xf>
    <xf numFmtId="10" fontId="4" fillId="0" borderId="0" xfId="14" applyNumberFormat="1" applyFont="1" applyAlignment="1">
      <alignment vertical="center"/>
    </xf>
    <xf numFmtId="0" fontId="4" fillId="0" borderId="0" xfId="14" applyFont="1" applyAlignment="1">
      <alignment horizontal="left" vertical="center"/>
    </xf>
    <xf numFmtId="0" fontId="5" fillId="3" borderId="0" xfId="0" applyFont="1" applyFill="1" applyBorder="1"/>
    <xf numFmtId="0" fontId="5" fillId="3" borderId="24" xfId="0" applyFont="1" applyFill="1" applyBorder="1"/>
    <xf numFmtId="0" fontId="5" fillId="0" borderId="0" xfId="0" applyFont="1"/>
    <xf numFmtId="0" fontId="5" fillId="3" borderId="0" xfId="0" applyFont="1" applyFill="1"/>
    <xf numFmtId="0" fontId="35" fillId="0" borderId="1" xfId="0" applyFont="1" applyFill="1" applyBorder="1" applyAlignment="1">
      <alignment horizontal="center" vertical="center"/>
    </xf>
    <xf numFmtId="188" fontId="5" fillId="0" borderId="0" xfId="0" applyNumberFormat="1" applyFont="1" applyFill="1" applyAlignment="1">
      <alignment horizontal="center"/>
    </xf>
    <xf numFmtId="41" fontId="29" fillId="0" borderId="0" xfId="310" applyFont="1" applyFill="1"/>
    <xf numFmtId="10" fontId="29" fillId="3" borderId="0" xfId="309" applyNumberFormat="1" applyFont="1" applyFill="1"/>
    <xf numFmtId="188" fontId="29" fillId="0" borderId="0" xfId="0" applyNumberFormat="1" applyFont="1" applyFill="1"/>
    <xf numFmtId="190" fontId="29" fillId="0" borderId="0" xfId="310" applyNumberFormat="1" applyFont="1" applyFill="1"/>
    <xf numFmtId="171" fontId="5" fillId="0" borderId="0" xfId="0" applyNumberFormat="1" applyFont="1" applyFill="1" applyAlignment="1">
      <alignment horizontal="center"/>
    </xf>
    <xf numFmtId="0" fontId="34" fillId="6" borderId="1" xfId="0" applyFont="1" applyFill="1" applyBorder="1" applyAlignment="1">
      <alignment horizontal="center" vertical="center"/>
    </xf>
    <xf numFmtId="0" fontId="34" fillId="6" borderId="1" xfId="0" applyFont="1" applyFill="1" applyBorder="1" applyAlignment="1">
      <alignment vertical="center"/>
    </xf>
    <xf numFmtId="0" fontId="34" fillId="6" borderId="1" xfId="0" applyFont="1" applyFill="1" applyBorder="1" applyAlignment="1">
      <alignment vertical="center" wrapText="1"/>
    </xf>
    <xf numFmtId="0" fontId="35" fillId="0" borderId="1" xfId="0" applyFont="1" applyFill="1" applyBorder="1" applyAlignment="1">
      <alignment vertical="center"/>
    </xf>
    <xf numFmtId="0" fontId="35" fillId="0" borderId="1" xfId="0" applyFont="1" applyFill="1" applyBorder="1" applyAlignment="1"/>
    <xf numFmtId="172" fontId="16" fillId="4" borderId="93" xfId="0" applyNumberFormat="1" applyFont="1" applyFill="1" applyBorder="1" applyAlignment="1">
      <alignment vertical="center"/>
    </xf>
    <xf numFmtId="172" fontId="16" fillId="5" borderId="92" xfId="0" applyNumberFormat="1" applyFont="1" applyFill="1" applyBorder="1" applyAlignment="1">
      <alignment vertical="center"/>
    </xf>
    <xf numFmtId="172" fontId="16" fillId="5" borderId="94" xfId="0" applyNumberFormat="1" applyFont="1" applyFill="1" applyBorder="1" applyAlignment="1">
      <alignment vertical="center"/>
    </xf>
    <xf numFmtId="172" fontId="16" fillId="4" borderId="92" xfId="0" applyNumberFormat="1" applyFont="1" applyFill="1" applyBorder="1" applyAlignment="1">
      <alignment vertical="center"/>
    </xf>
    <xf numFmtId="0" fontId="5" fillId="3" borderId="1" xfId="0" applyFont="1" applyFill="1" applyBorder="1" applyAlignment="1">
      <alignment horizontal="center" vertical="center" wrapText="1"/>
    </xf>
    <xf numFmtId="0" fontId="4" fillId="4" borderId="3" xfId="0" applyFont="1" applyFill="1" applyBorder="1" applyAlignment="1" applyProtection="1">
      <alignment horizontal="left" vertical="center" wrapText="1"/>
      <protection locked="0"/>
    </xf>
    <xf numFmtId="4" fontId="4" fillId="0" borderId="3" xfId="0" applyNumberFormat="1" applyFont="1" applyFill="1" applyBorder="1" applyAlignment="1">
      <alignment horizontal="center" vertical="center" wrapText="1"/>
    </xf>
    <xf numFmtId="4" fontId="4" fillId="8" borderId="3" xfId="0" applyNumberFormat="1" applyFont="1" applyFill="1" applyBorder="1" applyAlignment="1">
      <alignment horizontal="center" vertical="center" wrapText="1"/>
    </xf>
    <xf numFmtId="3" fontId="4" fillId="8" borderId="3" xfId="0" applyNumberFormat="1" applyFont="1" applyFill="1" applyBorder="1" applyAlignment="1">
      <alignment horizontal="center" vertical="center" wrapText="1"/>
    </xf>
    <xf numFmtId="39" fontId="4" fillId="8" borderId="3" xfId="0" applyNumberFormat="1" applyFont="1" applyFill="1" applyBorder="1" applyAlignment="1">
      <alignment horizontal="center" vertical="center" wrapText="1"/>
    </xf>
    <xf numFmtId="37" fontId="4" fillId="3" borderId="3" xfId="0" applyNumberFormat="1" applyFont="1" applyFill="1" applyBorder="1" applyAlignment="1">
      <alignment horizontal="center" vertical="center" wrapText="1"/>
    </xf>
    <xf numFmtId="37" fontId="4" fillId="0" borderId="3"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3" fontId="4"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xf>
    <xf numFmtId="0" fontId="4" fillId="5" borderId="1" xfId="0" applyFont="1" applyFill="1" applyBorder="1" applyAlignment="1" applyProtection="1">
      <alignment horizontal="left" vertical="center" wrapText="1"/>
      <protection locked="0"/>
    </xf>
    <xf numFmtId="3" fontId="4" fillId="0" borderId="1" xfId="0" applyNumberFormat="1" applyFont="1" applyFill="1" applyBorder="1" applyAlignment="1">
      <alignment horizontal="center" vertical="center" wrapText="1"/>
    </xf>
    <xf numFmtId="37" fontId="4" fillId="8" borderId="1" xfId="8" applyNumberFormat="1" applyFont="1" applyFill="1" applyBorder="1" applyAlignment="1">
      <alignment horizontal="center" vertical="center"/>
    </xf>
    <xf numFmtId="39" fontId="4" fillId="8" borderId="1" xfId="8" applyNumberFormat="1" applyFont="1" applyFill="1" applyBorder="1" applyAlignment="1">
      <alignment horizontal="center" vertical="center"/>
    </xf>
    <xf numFmtId="37" fontId="4" fillId="3" borderId="1" xfId="8" applyNumberFormat="1" applyFont="1" applyFill="1" applyBorder="1" applyAlignment="1">
      <alignment horizontal="center" vertical="center"/>
    </xf>
    <xf numFmtId="37" fontId="4" fillId="0" borderId="1" xfId="8" applyNumberFormat="1" applyFont="1" applyFill="1" applyBorder="1" applyAlignment="1">
      <alignment horizontal="center" vertical="center"/>
    </xf>
    <xf numFmtId="0" fontId="4" fillId="3" borderId="1" xfId="0" applyFont="1" applyFill="1" applyBorder="1" applyAlignment="1">
      <alignment horizontal="center" vertical="center"/>
    </xf>
    <xf numFmtId="10" fontId="4" fillId="3" borderId="92" xfId="21" applyNumberFormat="1" applyFont="1" applyFill="1" applyBorder="1" applyAlignment="1">
      <alignment horizontal="right" vertical="center" wrapText="1"/>
    </xf>
    <xf numFmtId="0" fontId="4" fillId="4" borderId="1" xfId="0" applyFont="1" applyFill="1" applyBorder="1" applyAlignment="1" applyProtection="1">
      <alignment horizontal="left" vertical="center" wrapText="1"/>
      <protection locked="0"/>
    </xf>
    <xf numFmtId="0" fontId="4" fillId="8" borderId="1" xfId="0" applyFont="1" applyFill="1" applyBorder="1" applyAlignment="1">
      <alignment horizontal="right" vertical="center"/>
    </xf>
    <xf numFmtId="4" fontId="4" fillId="8" borderId="1" xfId="0" applyNumberFormat="1" applyFont="1" applyFill="1" applyBorder="1" applyAlignment="1">
      <alignment horizontal="right" vertical="center"/>
    </xf>
    <xf numFmtId="39" fontId="4" fillId="8" borderId="1" xfId="0" applyNumberFormat="1" applyFont="1" applyFill="1" applyBorder="1" applyAlignment="1">
      <alignment horizontal="center" vertical="center"/>
    </xf>
    <xf numFmtId="0" fontId="4" fillId="8" borderId="1" xfId="0" applyFont="1" applyFill="1" applyBorder="1" applyAlignment="1">
      <alignment horizontal="center" vertical="center"/>
    </xf>
    <xf numFmtId="1" fontId="4" fillId="8"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2" fillId="3" borderId="1" xfId="0" applyFont="1" applyFill="1" applyBorder="1" applyAlignment="1">
      <alignment horizontal="center" vertical="center"/>
    </xf>
    <xf numFmtId="3" fontId="4" fillId="0" borderId="1" xfId="8" applyNumberFormat="1" applyFont="1" applyFill="1" applyBorder="1" applyAlignment="1">
      <alignment horizontal="center" vertical="center" wrapText="1"/>
    </xf>
    <xf numFmtId="3" fontId="4" fillId="8" borderId="1" xfId="8" applyNumberFormat="1" applyFont="1" applyFill="1" applyBorder="1" applyAlignment="1">
      <alignment horizontal="center" vertical="center" wrapText="1"/>
    </xf>
    <xf numFmtId="4" fontId="4" fillId="8" borderId="1" xfId="8" applyNumberFormat="1" applyFont="1" applyFill="1" applyBorder="1" applyAlignment="1">
      <alignment horizontal="center" vertical="center" wrapText="1"/>
    </xf>
    <xf numFmtId="39" fontId="4" fillId="8" borderId="1" xfId="8" applyNumberFormat="1" applyFont="1" applyFill="1" applyBorder="1" applyAlignment="1">
      <alignment horizontal="center" vertical="center" wrapText="1"/>
    </xf>
    <xf numFmtId="37" fontId="4" fillId="3" borderId="1" xfId="0" applyNumberFormat="1" applyFont="1" applyFill="1" applyBorder="1" applyAlignment="1">
      <alignment horizontal="center" vertical="center" wrapText="1"/>
    </xf>
    <xf numFmtId="3" fontId="2" fillId="0" borderId="1" xfId="8" applyNumberFormat="1" applyFont="1" applyFill="1" applyBorder="1" applyAlignment="1">
      <alignment horizontal="center" vertical="center" wrapText="1"/>
    </xf>
    <xf numFmtId="2" fontId="2" fillId="0" borderId="1" xfId="8" applyNumberFormat="1" applyFont="1" applyFill="1" applyBorder="1" applyAlignment="1">
      <alignment horizontal="center" vertical="center" wrapText="1"/>
    </xf>
    <xf numFmtId="3" fontId="4" fillId="3" borderId="1" xfId="8" applyNumberFormat="1" applyFont="1" applyFill="1" applyBorder="1" applyAlignment="1">
      <alignment horizontal="center" vertical="center" wrapText="1"/>
    </xf>
    <xf numFmtId="0" fontId="4" fillId="5" borderId="4" xfId="0" applyFont="1" applyFill="1" applyBorder="1" applyAlignment="1" applyProtection="1">
      <alignment horizontal="left" vertical="center" wrapText="1"/>
      <protection locked="0"/>
    </xf>
    <xf numFmtId="37" fontId="4" fillId="0" borderId="4" xfId="8" applyNumberFormat="1" applyFont="1" applyFill="1" applyBorder="1" applyAlignment="1">
      <alignment horizontal="center" vertical="center"/>
    </xf>
    <xf numFmtId="37" fontId="4" fillId="8" borderId="4" xfId="8" applyNumberFormat="1" applyFont="1" applyFill="1" applyBorder="1" applyAlignment="1">
      <alignment horizontal="center" vertical="center"/>
    </xf>
    <xf numFmtId="39" fontId="4" fillId="8" borderId="4" xfId="8" applyNumberFormat="1" applyFont="1" applyFill="1" applyBorder="1" applyAlignment="1">
      <alignment horizontal="center" vertical="center"/>
    </xf>
    <xf numFmtId="37" fontId="4" fillId="3" borderId="4" xfId="8" applyNumberFormat="1" applyFont="1" applyFill="1" applyBorder="1" applyAlignment="1">
      <alignment horizontal="center" vertical="center"/>
    </xf>
    <xf numFmtId="0" fontId="4" fillId="3" borderId="4" xfId="8" applyNumberFormat="1" applyFont="1" applyFill="1" applyBorder="1" applyAlignment="1">
      <alignment horizontal="center" vertical="center"/>
    </xf>
    <xf numFmtId="0" fontId="4" fillId="3" borderId="4" xfId="0" applyFont="1" applyFill="1" applyBorder="1" applyAlignment="1">
      <alignment horizontal="center" vertical="center"/>
    </xf>
    <xf numFmtId="10" fontId="4" fillId="3" borderId="93" xfId="21" applyNumberFormat="1" applyFont="1" applyFill="1" applyBorder="1" applyAlignment="1">
      <alignment horizontal="right" vertical="center" wrapText="1"/>
    </xf>
    <xf numFmtId="0" fontId="4" fillId="0" borderId="3" xfId="0" applyFont="1" applyFill="1" applyBorder="1" applyAlignment="1">
      <alignment horizontal="center" vertical="center"/>
    </xf>
    <xf numFmtId="39" fontId="2" fillId="3" borderId="3" xfId="0" applyNumberFormat="1"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4" fontId="4" fillId="0" borderId="1" xfId="8" applyNumberFormat="1" applyFont="1" applyFill="1" applyBorder="1" applyAlignment="1">
      <alignment horizontal="center" vertical="center"/>
    </xf>
    <xf numFmtId="2" fontId="4" fillId="8" borderId="1" xfId="0" applyNumberFormat="1" applyFont="1" applyFill="1" applyBorder="1" applyAlignment="1">
      <alignment horizontal="center" vertical="center"/>
    </xf>
    <xf numFmtId="1" fontId="4" fillId="8" borderId="1" xfId="21" applyNumberFormat="1" applyFont="1" applyFill="1" applyBorder="1" applyAlignment="1">
      <alignment horizontal="center" vertical="center"/>
    </xf>
    <xf numFmtId="171" fontId="4" fillId="8" borderId="1" xfId="0" applyNumberFormat="1" applyFont="1" applyFill="1" applyBorder="1" applyAlignment="1">
      <alignment horizontal="right" vertical="center"/>
    </xf>
    <xf numFmtId="171" fontId="4" fillId="3" borderId="1" xfId="0" applyNumberFormat="1" applyFont="1" applyFill="1" applyBorder="1" applyAlignment="1">
      <alignment horizontal="right" vertical="center"/>
    </xf>
    <xf numFmtId="39" fontId="4" fillId="0" borderId="1" xfId="0" applyNumberFormat="1" applyFont="1" applyFill="1" applyBorder="1" applyAlignment="1">
      <alignment horizontal="center" vertical="center"/>
    </xf>
    <xf numFmtId="171" fontId="4" fillId="3" borderId="1" xfId="0" applyNumberFormat="1" applyFont="1" applyFill="1" applyBorder="1" applyAlignment="1">
      <alignment horizontal="center" vertical="center"/>
    </xf>
    <xf numFmtId="4" fontId="4" fillId="0" borderId="1" xfId="8" applyNumberFormat="1" applyFont="1" applyFill="1" applyBorder="1" applyAlignment="1">
      <alignment horizontal="center" vertical="center" wrapText="1"/>
    </xf>
    <xf numFmtId="37" fontId="4" fillId="0" borderId="1" xfId="0" applyNumberFormat="1" applyFont="1" applyFill="1" applyBorder="1" applyAlignment="1">
      <alignment horizontal="center" vertical="center" wrapText="1"/>
    </xf>
    <xf numFmtId="4" fontId="4" fillId="3" borderId="1" xfId="8" applyNumberFormat="1" applyFont="1" applyFill="1" applyBorder="1" applyAlignment="1">
      <alignment horizontal="center" vertical="center" wrapText="1"/>
    </xf>
    <xf numFmtId="10" fontId="2" fillId="3" borderId="92" xfId="21" applyNumberFormat="1" applyFont="1" applyFill="1" applyBorder="1" applyAlignment="1">
      <alignment horizontal="right" vertical="center" wrapText="1"/>
    </xf>
    <xf numFmtId="4" fontId="4" fillId="0" borderId="4" xfId="8" applyNumberFormat="1" applyFont="1" applyFill="1" applyBorder="1" applyAlignment="1">
      <alignment horizontal="center" vertical="center"/>
    </xf>
    <xf numFmtId="3" fontId="4" fillId="0" borderId="3" xfId="8" applyNumberFormat="1" applyFont="1" applyFill="1" applyBorder="1" applyAlignment="1">
      <alignment horizontal="center" vertical="center" wrapText="1"/>
    </xf>
    <xf numFmtId="4" fontId="4" fillId="0" borderId="3" xfId="8" applyNumberFormat="1" applyFont="1" applyFill="1" applyBorder="1" applyAlignment="1">
      <alignment horizontal="center" vertical="center" wrapText="1"/>
    </xf>
    <xf numFmtId="184" fontId="4" fillId="0" borderId="3" xfId="0" applyNumberFormat="1" applyFont="1" applyFill="1" applyBorder="1" applyAlignment="1">
      <alignment horizontal="center" vertical="center" wrapText="1"/>
    </xf>
    <xf numFmtId="1" fontId="2" fillId="0" borderId="3" xfId="21" applyNumberFormat="1" applyFont="1" applyFill="1" applyBorder="1" applyAlignment="1">
      <alignment horizontal="center" vertical="center" wrapText="1"/>
    </xf>
    <xf numFmtId="39" fontId="4" fillId="0" borderId="1" xfId="8" applyNumberFormat="1" applyFont="1" applyFill="1" applyBorder="1" applyAlignment="1">
      <alignment horizontal="center" vertical="center"/>
    </xf>
    <xf numFmtId="171" fontId="4" fillId="0" borderId="1" xfId="0" applyNumberFormat="1" applyFont="1" applyFill="1" applyBorder="1" applyAlignment="1">
      <alignment horizontal="right" vertical="center"/>
    </xf>
    <xf numFmtId="171" fontId="4" fillId="8" borderId="1" xfId="0" applyNumberFormat="1" applyFont="1" applyFill="1" applyBorder="1" applyAlignment="1">
      <alignment horizontal="center" vertical="center"/>
    </xf>
    <xf numFmtId="184" fontId="4" fillId="0" borderId="1" xfId="0" applyNumberFormat="1" applyFont="1" applyFill="1" applyBorder="1" applyAlignment="1">
      <alignment horizontal="center" vertical="center" wrapText="1"/>
    </xf>
    <xf numFmtId="1" fontId="2" fillId="0" borderId="1" xfId="21"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 fontId="2" fillId="0" borderId="1" xfId="8" applyNumberFormat="1" applyFont="1" applyFill="1" applyBorder="1" applyAlignment="1">
      <alignment horizontal="center" vertical="center" wrapText="1"/>
    </xf>
    <xf numFmtId="178" fontId="4" fillId="0" borderId="3" xfId="0" applyNumberFormat="1" applyFont="1" applyFill="1" applyBorder="1" applyAlignment="1">
      <alignment horizontal="center" vertical="center" wrapText="1"/>
    </xf>
    <xf numFmtId="39" fontId="4" fillId="0" borderId="3" xfId="0" applyNumberFormat="1" applyFont="1" applyFill="1" applyBorder="1" applyAlignment="1">
      <alignment horizontal="center" vertical="center" wrapText="1"/>
    </xf>
    <xf numFmtId="2" fontId="4" fillId="3" borderId="3" xfId="0" applyNumberFormat="1" applyFont="1" applyFill="1" applyBorder="1" applyAlignment="1">
      <alignment horizontal="center" vertical="center"/>
    </xf>
    <xf numFmtId="178" fontId="4" fillId="0" borderId="1" xfId="8" applyNumberFormat="1" applyFont="1" applyFill="1" applyBorder="1" applyAlignment="1">
      <alignment horizontal="center" vertical="center" wrapText="1"/>
    </xf>
    <xf numFmtId="39" fontId="4" fillId="0" borderId="1" xfId="8" applyNumberFormat="1" applyFont="1" applyFill="1" applyBorder="1" applyAlignment="1">
      <alignment horizontal="center" vertical="center" wrapText="1"/>
    </xf>
    <xf numFmtId="39" fontId="4" fillId="0" borderId="1" xfId="0" applyNumberFormat="1" applyFont="1" applyFill="1" applyBorder="1" applyAlignment="1">
      <alignment horizontal="center" vertical="center" wrapText="1"/>
    </xf>
    <xf numFmtId="184" fontId="4" fillId="3" borderId="1" xfId="0" applyNumberFormat="1" applyFont="1" applyFill="1" applyBorder="1" applyAlignment="1">
      <alignment horizontal="center" vertical="center"/>
    </xf>
    <xf numFmtId="184" fontId="4" fillId="3" borderId="1" xfId="0" applyNumberFormat="1" applyFont="1" applyFill="1" applyBorder="1" applyAlignment="1">
      <alignment horizontal="center" vertical="center" wrapText="1"/>
    </xf>
    <xf numFmtId="184" fontId="4" fillId="0" borderId="1" xfId="8" applyNumberFormat="1" applyFont="1" applyFill="1" applyBorder="1" applyAlignment="1">
      <alignment horizontal="center" vertical="center"/>
    </xf>
    <xf numFmtId="4" fontId="4" fillId="3" borderId="1" xfId="0" applyNumberFormat="1" applyFont="1" applyFill="1" applyBorder="1" applyAlignment="1">
      <alignment horizontal="center" vertical="center" wrapText="1"/>
    </xf>
    <xf numFmtId="185" fontId="4" fillId="3" borderId="1" xfId="8"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179" fontId="4" fillId="0" borderId="3" xfId="0" applyNumberFormat="1" applyFont="1" applyFill="1" applyBorder="1" applyAlignment="1">
      <alignment horizontal="center" vertical="center"/>
    </xf>
    <xf numFmtId="3" fontId="4" fillId="0" borderId="1" xfId="14" applyNumberFormat="1" applyFont="1" applyFill="1" applyBorder="1" applyAlignment="1">
      <alignment horizontal="center" vertical="center" wrapText="1"/>
    </xf>
    <xf numFmtId="4" fontId="4" fillId="8" borderId="1" xfId="0" applyNumberFormat="1" applyFont="1" applyFill="1" applyBorder="1" applyAlignment="1">
      <alignment horizontal="center" vertical="center" wrapText="1"/>
    </xf>
    <xf numFmtId="188" fontId="4" fillId="3" borderId="1" xfId="0" applyNumberFormat="1" applyFont="1" applyFill="1" applyBorder="1" applyAlignment="1">
      <alignment horizontal="center" vertical="center"/>
    </xf>
    <xf numFmtId="4" fontId="2" fillId="0" borderId="3" xfId="0" applyNumberFormat="1" applyFont="1" applyFill="1" applyBorder="1" applyAlignment="1">
      <alignment horizontal="center" vertical="center" wrapText="1"/>
    </xf>
    <xf numFmtId="0" fontId="4" fillId="0" borderId="1" xfId="0" applyFont="1" applyFill="1" applyBorder="1" applyAlignment="1">
      <alignment horizontal="right" vertical="center"/>
    </xf>
    <xf numFmtId="2" fontId="4"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wrapText="1"/>
    </xf>
    <xf numFmtId="39" fontId="4" fillId="0" borderId="5" xfId="0" applyNumberFormat="1" applyFont="1" applyFill="1" applyBorder="1" applyAlignment="1">
      <alignment horizontal="center" vertical="center" wrapText="1"/>
    </xf>
    <xf numFmtId="10" fontId="4" fillId="3" borderId="3" xfId="309"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72" fontId="4" fillId="0" borderId="3" xfId="21" applyNumberFormat="1" applyFont="1" applyFill="1" applyBorder="1" applyAlignment="1">
      <alignment horizontal="center" vertical="center" wrapText="1"/>
    </xf>
    <xf numFmtId="9" fontId="4" fillId="0" borderId="3" xfId="21" applyFont="1" applyFill="1" applyBorder="1" applyAlignment="1">
      <alignment horizontal="center" vertical="center" wrapText="1"/>
    </xf>
    <xf numFmtId="10" fontId="4" fillId="0" borderId="3" xfId="0" applyNumberFormat="1" applyFont="1" applyFill="1" applyBorder="1" applyAlignment="1">
      <alignment horizontal="center" vertical="center" wrapText="1"/>
    </xf>
    <xf numFmtId="10" fontId="4" fillId="0" borderId="3" xfId="21" applyNumberFormat="1" applyFont="1" applyFill="1" applyBorder="1" applyAlignment="1">
      <alignment horizontal="center" vertical="center" wrapText="1"/>
    </xf>
    <xf numFmtId="10" fontId="2" fillId="0" borderId="3" xfId="21" applyNumberFormat="1" applyFont="1" applyFill="1" applyBorder="1" applyAlignment="1">
      <alignment horizontal="center" vertical="center" wrapText="1"/>
    </xf>
    <xf numFmtId="10" fontId="2" fillId="3" borderId="3" xfId="0" applyNumberFormat="1" applyFont="1" applyFill="1" applyBorder="1" applyAlignment="1">
      <alignment horizontal="center" vertical="center" wrapText="1"/>
    </xf>
    <xf numFmtId="10" fontId="4" fillId="3" borderId="3" xfId="0" applyNumberFormat="1" applyFont="1" applyFill="1" applyBorder="1" applyAlignment="1">
      <alignment horizontal="center" vertical="center" wrapText="1"/>
    </xf>
    <xf numFmtId="10" fontId="4" fillId="3" borderId="1" xfId="309" applyNumberFormat="1" applyFont="1" applyFill="1" applyBorder="1" applyAlignment="1">
      <alignment horizontal="center" vertical="center"/>
    </xf>
    <xf numFmtId="0" fontId="4" fillId="3" borderId="1" xfId="0" applyFont="1" applyFill="1" applyBorder="1" applyAlignment="1">
      <alignment horizontal="right" vertical="center"/>
    </xf>
    <xf numFmtId="172" fontId="4" fillId="3" borderId="1" xfId="21" applyNumberFormat="1" applyFont="1" applyFill="1" applyBorder="1" applyAlignment="1">
      <alignment horizontal="center" vertical="center" wrapText="1"/>
    </xf>
    <xf numFmtId="172" fontId="4" fillId="3" borderId="1" xfId="21" applyNumberFormat="1" applyFont="1" applyFill="1" applyBorder="1" applyAlignment="1">
      <alignment horizontal="center" vertical="center"/>
    </xf>
    <xf numFmtId="10" fontId="4" fillId="0" borderId="93" xfId="0" applyNumberFormat="1" applyFont="1" applyFill="1" applyBorder="1" applyAlignment="1">
      <alignment horizontal="center" vertical="center" wrapText="1"/>
    </xf>
    <xf numFmtId="10" fontId="2" fillId="3" borderId="93" xfId="0" applyNumberFormat="1" applyFont="1" applyFill="1" applyBorder="1" applyAlignment="1">
      <alignment horizontal="center" vertical="center" wrapText="1"/>
    </xf>
    <xf numFmtId="10" fontId="4" fillId="3" borderId="1" xfId="309"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172" fontId="4" fillId="0" borderId="1" xfId="21" applyNumberFormat="1" applyFont="1" applyFill="1" applyBorder="1" applyAlignment="1">
      <alignment horizontal="center" vertical="center" wrapText="1"/>
    </xf>
    <xf numFmtId="9" fontId="4" fillId="3" borderId="1" xfId="21" applyFont="1" applyFill="1" applyBorder="1" applyAlignment="1">
      <alignment horizontal="center" vertical="center" wrapText="1"/>
    </xf>
    <xf numFmtId="37" fontId="4" fillId="3" borderId="90" xfId="8" applyNumberFormat="1" applyFont="1" applyFill="1" applyBorder="1" applyAlignment="1">
      <alignment horizontal="center" vertical="center"/>
    </xf>
    <xf numFmtId="3" fontId="4" fillId="3" borderId="93" xfId="0" applyNumberFormat="1" applyFont="1" applyFill="1" applyBorder="1" applyAlignment="1">
      <alignment horizontal="center" vertical="center" wrapText="1"/>
    </xf>
    <xf numFmtId="0" fontId="4" fillId="8" borderId="92" xfId="0" applyFont="1" applyFill="1" applyBorder="1" applyAlignment="1">
      <alignment horizontal="right" vertical="center"/>
    </xf>
    <xf numFmtId="1" fontId="4" fillId="8" borderId="3" xfId="0" applyNumberFormat="1" applyFont="1" applyFill="1" applyBorder="1" applyAlignment="1">
      <alignment horizontal="center" vertical="center" wrapText="1"/>
    </xf>
    <xf numFmtId="1" fontId="4" fillId="8" borderId="1" xfId="8" applyNumberFormat="1" applyFont="1" applyFill="1" applyBorder="1" applyAlignment="1">
      <alignment horizontal="center" vertical="center"/>
    </xf>
    <xf numFmtId="10" fontId="4" fillId="3" borderId="1" xfId="8" applyNumberFormat="1" applyFont="1" applyFill="1" applyBorder="1" applyAlignment="1">
      <alignment horizontal="center" vertical="center"/>
    </xf>
    <xf numFmtId="10" fontId="4" fillId="3" borderId="1" xfId="0" applyNumberFormat="1" applyFont="1" applyFill="1" applyBorder="1" applyAlignment="1">
      <alignment horizontal="center" vertical="center"/>
    </xf>
    <xf numFmtId="1" fontId="4" fillId="8" borderId="1" xfId="8" applyNumberFormat="1" applyFont="1" applyFill="1" applyBorder="1" applyAlignment="1">
      <alignment horizontal="center" vertical="center" wrapText="1"/>
    </xf>
    <xf numFmtId="10" fontId="4" fillId="3" borderId="1" xfId="8" applyNumberFormat="1" applyFont="1" applyFill="1" applyBorder="1" applyAlignment="1">
      <alignment horizontal="center" vertical="center" wrapText="1"/>
    </xf>
    <xf numFmtId="1" fontId="4" fillId="8" borderId="4" xfId="8" applyNumberFormat="1" applyFont="1" applyFill="1" applyBorder="1" applyAlignment="1">
      <alignment horizontal="center" vertical="center"/>
    </xf>
    <xf numFmtId="10" fontId="4" fillId="3" borderId="4" xfId="8" applyNumberFormat="1" applyFont="1" applyFill="1" applyBorder="1" applyAlignment="1">
      <alignment horizontal="center" vertical="center"/>
    </xf>
    <xf numFmtId="2" fontId="4" fillId="0" borderId="3" xfId="4"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xf>
    <xf numFmtId="4" fontId="4" fillId="3" borderId="3" xfId="8"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0" fontId="4" fillId="4" borderId="5" xfId="0" applyFont="1" applyFill="1" applyBorder="1" applyAlignment="1" applyProtection="1">
      <alignment horizontal="left" vertical="center" wrapText="1"/>
      <protection locked="0"/>
    </xf>
    <xf numFmtId="177" fontId="4" fillId="3" borderId="5" xfId="8" applyNumberFormat="1" applyFont="1" applyFill="1" applyBorder="1" applyAlignment="1">
      <alignment horizontal="center" vertical="center"/>
    </xf>
    <xf numFmtId="177" fontId="4" fillId="0" borderId="5" xfId="8" applyNumberFormat="1" applyFont="1" applyFill="1" applyBorder="1" applyAlignment="1">
      <alignment horizontal="center" vertical="center"/>
    </xf>
    <xf numFmtId="177" fontId="4" fillId="3" borderId="1" xfId="8" applyNumberFormat="1" applyFont="1" applyFill="1" applyBorder="1" applyAlignment="1">
      <alignment horizontal="center" vertical="center"/>
    </xf>
    <xf numFmtId="177" fontId="4" fillId="0" borderId="1" xfId="8" applyNumberFormat="1" applyFont="1" applyFill="1" applyBorder="1" applyAlignment="1">
      <alignment horizontal="center" vertical="center"/>
    </xf>
    <xf numFmtId="189" fontId="4" fillId="0" borderId="1" xfId="8" applyNumberFormat="1" applyFont="1" applyFill="1" applyBorder="1" applyAlignment="1">
      <alignment horizontal="center" vertical="center"/>
    </xf>
    <xf numFmtId="189" fontId="4" fillId="3" borderId="1" xfId="8" applyNumberFormat="1" applyFont="1" applyFill="1" applyBorder="1" applyAlignment="1">
      <alignment horizontal="center" vertical="center"/>
    </xf>
    <xf numFmtId="175" fontId="4" fillId="3" borderId="1" xfId="0" applyNumberFormat="1" applyFont="1" applyFill="1" applyBorder="1" applyAlignment="1">
      <alignment horizontal="center"/>
    </xf>
    <xf numFmtId="0" fontId="4" fillId="4" borderId="4" xfId="0" applyFont="1" applyFill="1" applyBorder="1" applyAlignment="1" applyProtection="1">
      <alignment horizontal="left" vertical="center" wrapText="1"/>
      <protection locked="0"/>
    </xf>
    <xf numFmtId="177" fontId="4" fillId="3" borderId="4" xfId="8" applyNumberFormat="1" applyFont="1" applyFill="1" applyBorder="1" applyAlignment="1">
      <alignment horizontal="center" vertical="center"/>
    </xf>
    <xf numFmtId="177" fontId="4" fillId="0" borderId="4" xfId="8" applyNumberFormat="1" applyFont="1" applyFill="1" applyBorder="1" applyAlignment="1">
      <alignment horizontal="center" vertical="center"/>
    </xf>
    <xf numFmtId="175" fontId="4" fillId="3" borderId="4" xfId="0" applyNumberFormat="1" applyFont="1" applyFill="1" applyBorder="1" applyAlignment="1">
      <alignment horizontal="center"/>
    </xf>
    <xf numFmtId="10" fontId="2" fillId="3"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37" fontId="4" fillId="3" borderId="1" xfId="0" applyNumberFormat="1" applyFont="1" applyFill="1" applyBorder="1" applyAlignment="1">
      <alignment horizontal="center" vertical="center"/>
    </xf>
    <xf numFmtId="37" fontId="4" fillId="0" borderId="92" xfId="0" applyNumberFormat="1" applyFont="1" applyFill="1" applyBorder="1" applyAlignment="1">
      <alignment horizontal="center" vertical="center" wrapText="1"/>
    </xf>
    <xf numFmtId="0" fontId="2" fillId="4" borderId="92" xfId="14" applyFont="1" applyFill="1" applyBorder="1" applyAlignment="1">
      <alignment horizontal="center" vertical="center" wrapText="1"/>
    </xf>
    <xf numFmtId="10" fontId="2" fillId="3" borderId="93" xfId="21" applyNumberFormat="1" applyFont="1" applyFill="1" applyBorder="1" applyAlignment="1">
      <alignment horizontal="right" vertical="center" wrapText="1"/>
    </xf>
    <xf numFmtId="191" fontId="4" fillId="3" borderId="1" xfId="313" applyNumberFormat="1" applyFont="1" applyFill="1" applyBorder="1" applyAlignment="1">
      <alignment horizontal="center" vertical="center"/>
    </xf>
    <xf numFmtId="191" fontId="4" fillId="0" borderId="1" xfId="313" applyNumberFormat="1" applyFont="1" applyFill="1" applyBorder="1" applyAlignment="1">
      <alignment horizontal="center" vertical="center" wrapText="1"/>
    </xf>
    <xf numFmtId="191" fontId="4" fillId="8" borderId="1" xfId="313" applyNumberFormat="1" applyFont="1" applyFill="1" applyBorder="1" applyAlignment="1">
      <alignment horizontal="center" vertical="center" wrapText="1"/>
    </xf>
    <xf numFmtId="191" fontId="4" fillId="8" borderId="1" xfId="313" applyNumberFormat="1" applyFont="1" applyFill="1" applyBorder="1" applyAlignment="1">
      <alignment horizontal="center" vertical="center"/>
    </xf>
    <xf numFmtId="191" fontId="4" fillId="0" borderId="1" xfId="313" applyNumberFormat="1" applyFont="1" applyFill="1" applyBorder="1" applyAlignment="1">
      <alignment horizontal="center" vertical="center"/>
    </xf>
    <xf numFmtId="191" fontId="4" fillId="0" borderId="1" xfId="313" applyNumberFormat="1" applyFont="1" applyFill="1" applyBorder="1" applyAlignment="1">
      <alignment horizontal="right" vertical="center"/>
    </xf>
    <xf numFmtId="191" fontId="4" fillId="8" borderId="1" xfId="313" applyNumberFormat="1" applyFont="1" applyFill="1" applyBorder="1" applyAlignment="1">
      <alignment horizontal="right" vertical="center"/>
    </xf>
    <xf numFmtId="191" fontId="4" fillId="0" borderId="4" xfId="313" applyNumberFormat="1" applyFont="1" applyFill="1" applyBorder="1" applyAlignment="1">
      <alignment horizontal="center" vertical="center"/>
    </xf>
    <xf numFmtId="191" fontId="4" fillId="8" borderId="4" xfId="313" applyNumberFormat="1" applyFont="1" applyFill="1" applyBorder="1" applyAlignment="1">
      <alignment horizontal="center" vertical="center"/>
    </xf>
    <xf numFmtId="191" fontId="4" fillId="3" borderId="4" xfId="313" applyNumberFormat="1" applyFont="1" applyFill="1" applyBorder="1" applyAlignment="1">
      <alignment horizontal="center" vertical="center"/>
    </xf>
    <xf numFmtId="191" fontId="4" fillId="0" borderId="1" xfId="313" applyNumberFormat="1" applyFont="1" applyFill="1" applyBorder="1" applyAlignment="1">
      <alignment horizontal="center"/>
    </xf>
    <xf numFmtId="191" fontId="4" fillId="3" borderId="1" xfId="313" applyNumberFormat="1" applyFont="1" applyFill="1" applyBorder="1" applyAlignment="1">
      <alignment horizontal="right" vertical="center"/>
    </xf>
    <xf numFmtId="191" fontId="4" fillId="0" borderId="4" xfId="313" applyNumberFormat="1" applyFont="1" applyFill="1" applyBorder="1" applyAlignment="1">
      <alignment horizontal="center" vertical="center" wrapText="1"/>
    </xf>
    <xf numFmtId="191" fontId="4" fillId="3" borderId="3" xfId="313" applyNumberFormat="1" applyFont="1" applyFill="1" applyBorder="1" applyAlignment="1">
      <alignment horizontal="center" vertical="center" wrapText="1"/>
    </xf>
    <xf numFmtId="191" fontId="4" fillId="0" borderId="94" xfId="313" applyNumberFormat="1" applyFont="1" applyFill="1" applyBorder="1" applyAlignment="1">
      <alignment horizontal="center" vertical="center"/>
    </xf>
    <xf numFmtId="191" fontId="4" fillId="3" borderId="1" xfId="313" applyNumberFormat="1" applyFont="1" applyFill="1" applyBorder="1" applyAlignment="1">
      <alignment horizontal="center" vertical="center" wrapText="1"/>
    </xf>
    <xf numFmtId="191" fontId="4" fillId="0" borderId="2" xfId="313" applyNumberFormat="1" applyFont="1" applyFill="1" applyBorder="1" applyAlignment="1">
      <alignment horizontal="center" vertical="center"/>
    </xf>
    <xf numFmtId="191" fontId="4" fillId="3" borderId="92" xfId="313" applyNumberFormat="1" applyFont="1" applyFill="1" applyBorder="1" applyAlignment="1">
      <alignment horizontal="center" vertical="center"/>
    </xf>
    <xf numFmtId="191" fontId="4" fillId="0" borderId="92" xfId="313" applyNumberFormat="1" applyFont="1" applyFill="1" applyBorder="1" applyAlignment="1">
      <alignment horizontal="center" vertical="center" wrapText="1"/>
    </xf>
    <xf numFmtId="191" fontId="4" fillId="3" borderId="93" xfId="313" applyNumberFormat="1" applyFont="1" applyFill="1" applyBorder="1" applyAlignment="1">
      <alignment horizontal="center" vertical="center" wrapText="1"/>
    </xf>
    <xf numFmtId="44" fontId="29" fillId="0" borderId="0" xfId="313" applyFont="1" applyFill="1" applyAlignment="1">
      <alignment horizontal="center"/>
    </xf>
    <xf numFmtId="191" fontId="29" fillId="0" borderId="0" xfId="313" applyNumberFormat="1" applyFont="1" applyFill="1"/>
    <xf numFmtId="0" fontId="5" fillId="3" borderId="5" xfId="0" applyFont="1" applyFill="1" applyBorder="1" applyAlignment="1">
      <alignment horizontal="justify" vertical="center" wrapText="1"/>
    </xf>
    <xf numFmtId="0" fontId="5" fillId="3" borderId="1" xfId="0" applyFont="1" applyFill="1" applyBorder="1" applyAlignment="1">
      <alignment horizontal="justify" vertical="center" wrapText="1"/>
    </xf>
    <xf numFmtId="2" fontId="5" fillId="3" borderId="56" xfId="0" applyNumberFormat="1" applyFont="1" applyFill="1" applyBorder="1" applyAlignment="1">
      <alignment horizontal="center" vertical="center" wrapText="1"/>
    </xf>
    <xf numFmtId="0" fontId="5" fillId="3" borderId="92" xfId="0" applyFont="1" applyFill="1" applyBorder="1" applyAlignment="1">
      <alignment horizontal="justify" vertical="center" wrapText="1"/>
    </xf>
    <xf numFmtId="0" fontId="5" fillId="3" borderId="92" xfId="0" applyFont="1" applyFill="1" applyBorder="1" applyAlignment="1">
      <alignment horizontal="center" vertical="center"/>
    </xf>
    <xf numFmtId="0" fontId="5" fillId="3" borderId="92" xfId="0" quotePrefix="1" applyFont="1" applyFill="1" applyBorder="1" applyAlignment="1">
      <alignment horizontal="center" vertical="center" wrapText="1"/>
    </xf>
    <xf numFmtId="0" fontId="5" fillId="3" borderId="92" xfId="0" applyFont="1" applyFill="1" applyBorder="1" applyAlignment="1">
      <alignment horizontal="center" vertical="center" wrapText="1"/>
    </xf>
    <xf numFmtId="175" fontId="5" fillId="3" borderId="92" xfId="4" applyNumberFormat="1" applyFont="1" applyFill="1" applyBorder="1" applyAlignment="1">
      <alignment horizontal="center" vertical="center"/>
    </xf>
    <xf numFmtId="175" fontId="5" fillId="3" borderId="92" xfId="4" applyNumberFormat="1" applyFont="1" applyFill="1" applyBorder="1" applyAlignment="1">
      <alignment vertical="center"/>
    </xf>
    <xf numFmtId="0" fontId="5" fillId="3" borderId="58" xfId="0" applyFont="1" applyFill="1" applyBorder="1" applyAlignment="1">
      <alignment horizontal="center" vertical="center" wrapText="1"/>
    </xf>
    <xf numFmtId="1" fontId="5" fillId="3" borderId="92" xfId="21" applyNumberFormat="1" applyFont="1" applyFill="1" applyBorder="1" applyAlignment="1">
      <alignment horizontal="center" vertical="center"/>
    </xf>
    <xf numFmtId="175" fontId="5" fillId="3" borderId="92" xfId="4" applyNumberFormat="1" applyFont="1" applyFill="1" applyBorder="1" applyAlignment="1">
      <alignment horizontal="left" vertical="center"/>
    </xf>
    <xf numFmtId="175" fontId="5" fillId="3" borderId="93" xfId="4" applyNumberFormat="1" applyFont="1" applyFill="1" applyBorder="1" applyAlignment="1">
      <alignment horizontal="center" vertical="center"/>
    </xf>
    <xf numFmtId="175" fontId="5" fillId="3" borderId="93" xfId="4" applyNumberFormat="1" applyFont="1" applyFill="1" applyBorder="1" applyAlignment="1">
      <alignment horizontal="left" vertical="center"/>
    </xf>
    <xf numFmtId="0" fontId="5" fillId="3" borderId="57" xfId="0" applyFont="1" applyFill="1" applyBorder="1" applyAlignment="1">
      <alignment horizontal="justify" vertical="center" wrapText="1"/>
    </xf>
    <xf numFmtId="0" fontId="5" fillId="3" borderId="92" xfId="0" quotePrefix="1" applyFont="1" applyFill="1" applyBorder="1" applyAlignment="1">
      <alignment horizontal="justify" vertical="top" wrapText="1"/>
    </xf>
    <xf numFmtId="0" fontId="5" fillId="3" borderId="1" xfId="0" applyFont="1" applyFill="1" applyBorder="1" applyAlignment="1">
      <alignment horizontal="center" vertical="center"/>
    </xf>
    <xf numFmtId="0" fontId="5" fillId="3" borderId="1" xfId="0" applyFont="1" applyFill="1" applyBorder="1" applyAlignment="1">
      <alignment vertical="center" wrapText="1"/>
    </xf>
    <xf numFmtId="0" fontId="5" fillId="3" borderId="1" xfId="0" quotePrefix="1" applyFont="1" applyFill="1" applyBorder="1" applyAlignment="1">
      <alignment horizontal="center" vertical="center" wrapText="1"/>
    </xf>
    <xf numFmtId="0" fontId="24" fillId="3" borderId="58" xfId="0" applyFont="1" applyFill="1" applyBorder="1" applyAlignment="1">
      <alignment horizontal="center" vertical="center" wrapText="1"/>
    </xf>
    <xf numFmtId="0" fontId="5" fillId="3" borderId="1" xfId="0" applyFont="1" applyFill="1" applyBorder="1" applyAlignment="1">
      <alignment horizontal="justify" vertical="justify" wrapText="1"/>
    </xf>
    <xf numFmtId="0" fontId="5" fillId="3" borderId="92" xfId="0" applyFont="1" applyFill="1" applyBorder="1" applyAlignment="1">
      <alignment horizontal="left" vertical="top" wrapText="1"/>
    </xf>
    <xf numFmtId="10" fontId="5" fillId="3" borderId="59" xfId="21" applyNumberFormat="1" applyFont="1" applyFill="1" applyBorder="1" applyAlignment="1">
      <alignment horizontal="center" vertical="center" wrapText="1"/>
    </xf>
    <xf numFmtId="0" fontId="39" fillId="3" borderId="57" xfId="0" applyFont="1" applyFill="1" applyBorder="1" applyAlignment="1">
      <alignment horizontal="justify" vertical="center" wrapText="1"/>
    </xf>
    <xf numFmtId="0" fontId="5" fillId="3" borderId="58" xfId="0" applyFont="1" applyFill="1" applyBorder="1" applyAlignment="1">
      <alignment vertical="center" wrapText="1"/>
    </xf>
    <xf numFmtId="0" fontId="5" fillId="3" borderId="56" xfId="0" applyFont="1" applyFill="1" applyBorder="1" applyAlignment="1">
      <alignment vertical="top" wrapText="1"/>
    </xf>
    <xf numFmtId="0" fontId="5" fillId="3" borderId="58" xfId="0" applyFont="1" applyFill="1" applyBorder="1" applyAlignment="1">
      <alignment wrapText="1"/>
    </xf>
    <xf numFmtId="0" fontId="13" fillId="3" borderId="58" xfId="0" applyFont="1" applyFill="1" applyBorder="1" applyAlignment="1">
      <alignment vertical="center" wrapText="1"/>
    </xf>
    <xf numFmtId="0" fontId="5" fillId="3" borderId="69" xfId="0" applyFont="1" applyFill="1" applyBorder="1" applyAlignment="1">
      <alignment vertical="center" wrapText="1"/>
    </xf>
    <xf numFmtId="0" fontId="25" fillId="3" borderId="69" xfId="0" applyFont="1" applyFill="1" applyBorder="1" applyAlignment="1">
      <alignment vertical="top" wrapText="1"/>
    </xf>
    <xf numFmtId="0" fontId="5" fillId="3" borderId="69" xfId="0" applyFont="1" applyFill="1" applyBorder="1" applyAlignment="1">
      <alignment wrapText="1"/>
    </xf>
    <xf numFmtId="0" fontId="13" fillId="3" borderId="69" xfId="0" applyFont="1" applyFill="1" applyBorder="1" applyAlignment="1">
      <alignment vertical="center" wrapText="1"/>
    </xf>
    <xf numFmtId="180" fontId="5" fillId="3" borderId="92" xfId="4" applyNumberFormat="1" applyFont="1" applyFill="1" applyBorder="1" applyAlignment="1">
      <alignment horizontal="center" vertical="center"/>
    </xf>
    <xf numFmtId="166" fontId="5" fillId="3" borderId="92" xfId="4" applyNumberFormat="1" applyFont="1" applyFill="1" applyBorder="1" applyAlignment="1">
      <alignment horizontal="center" vertical="center"/>
    </xf>
    <xf numFmtId="180" fontId="5" fillId="3" borderId="92" xfId="4" applyNumberFormat="1" applyFont="1" applyFill="1" applyBorder="1" applyAlignment="1">
      <alignment horizontal="left" vertical="center"/>
    </xf>
    <xf numFmtId="166" fontId="5" fillId="3" borderId="92" xfId="4" applyNumberFormat="1" applyFont="1" applyFill="1" applyBorder="1" applyAlignment="1">
      <alignment vertical="center"/>
    </xf>
    <xf numFmtId="10" fontId="5" fillId="3" borderId="92" xfId="21" applyNumberFormat="1" applyFont="1" applyFill="1" applyBorder="1" applyAlignment="1">
      <alignment horizontal="center" vertical="center" wrapText="1"/>
    </xf>
    <xf numFmtId="0" fontId="5" fillId="4" borderId="15" xfId="0" applyFont="1" applyFill="1" applyBorder="1" applyAlignment="1">
      <alignment horizontal="center" vertical="center" wrapText="1"/>
    </xf>
    <xf numFmtId="175" fontId="5" fillId="3" borderId="100" xfId="4" applyNumberFormat="1" applyFont="1" applyFill="1" applyBorder="1" applyAlignment="1">
      <alignment horizontal="center" vertical="center"/>
    </xf>
    <xf numFmtId="0" fontId="5" fillId="3" borderId="101" xfId="0" applyFont="1" applyFill="1" applyBorder="1" applyAlignment="1">
      <alignment horizontal="center" vertical="center" wrapText="1"/>
    </xf>
    <xf numFmtId="0" fontId="5" fillId="4" borderId="79" xfId="0" applyFont="1" applyFill="1" applyBorder="1" applyAlignment="1">
      <alignment horizontal="center" vertical="center" wrapText="1"/>
    </xf>
    <xf numFmtId="175" fontId="5" fillId="3" borderId="16" xfId="4" applyNumberFormat="1" applyFont="1" applyFill="1" applyBorder="1" applyAlignment="1">
      <alignment horizontal="center" vertical="center"/>
    </xf>
    <xf numFmtId="0" fontId="5" fillId="3" borderId="103" xfId="0" applyFont="1" applyFill="1" applyBorder="1" applyAlignment="1">
      <alignment horizontal="center" vertical="center" wrapText="1"/>
    </xf>
    <xf numFmtId="175" fontId="24" fillId="3" borderId="92" xfId="4" applyNumberFormat="1" applyFont="1" applyFill="1" applyBorder="1" applyAlignment="1">
      <alignment horizontal="left" vertical="center"/>
    </xf>
    <xf numFmtId="166" fontId="5" fillId="3" borderId="92" xfId="4" applyNumberFormat="1" applyFont="1" applyFill="1" applyBorder="1" applyAlignment="1">
      <alignment horizontal="left" vertical="center"/>
    </xf>
    <xf numFmtId="175" fontId="5" fillId="3" borderId="11" xfId="4" applyNumberFormat="1" applyFont="1" applyFill="1" applyBorder="1" applyAlignment="1">
      <alignment vertical="center"/>
    </xf>
    <xf numFmtId="180" fontId="5" fillId="3" borderId="93" xfId="4" applyNumberFormat="1" applyFont="1" applyFill="1" applyBorder="1" applyAlignment="1">
      <alignment horizontal="center" vertical="center"/>
    </xf>
    <xf numFmtId="180" fontId="5" fillId="3" borderId="93" xfId="4" applyNumberFormat="1" applyFont="1" applyFill="1" applyBorder="1" applyAlignment="1">
      <alignment horizontal="left" vertical="center"/>
    </xf>
    <xf numFmtId="166" fontId="5" fillId="3" borderId="93" xfId="4" applyNumberFormat="1" applyFont="1" applyFill="1" applyBorder="1" applyAlignment="1">
      <alignment horizontal="center" vertical="center"/>
    </xf>
    <xf numFmtId="166" fontId="5" fillId="3" borderId="93" xfId="4" applyNumberFormat="1" applyFont="1" applyFill="1" applyBorder="1" applyAlignment="1">
      <alignment horizontal="left" vertical="center"/>
    </xf>
    <xf numFmtId="0" fontId="5" fillId="3" borderId="92" xfId="0" applyFont="1" applyFill="1" applyBorder="1"/>
    <xf numFmtId="0" fontId="5" fillId="3" borderId="105" xfId="0" applyFont="1" applyFill="1" applyBorder="1" applyAlignment="1">
      <alignment horizontal="center" vertical="center" wrapText="1"/>
    </xf>
    <xf numFmtId="175" fontId="5" fillId="3" borderId="78" xfId="4" applyNumberFormat="1" applyFont="1" applyFill="1" applyBorder="1" applyAlignment="1">
      <alignment vertical="center"/>
    </xf>
    <xf numFmtId="10" fontId="5" fillId="3" borderId="101" xfId="0" applyNumberFormat="1" applyFont="1" applyFill="1" applyBorder="1" applyAlignment="1">
      <alignment horizontal="center" vertical="center" wrapText="1"/>
    </xf>
    <xf numFmtId="10" fontId="5" fillId="3" borderId="99" xfId="0" applyNumberFormat="1" applyFont="1" applyFill="1" applyBorder="1" applyAlignment="1">
      <alignment horizontal="center" vertical="center" wrapText="1"/>
    </xf>
    <xf numFmtId="175" fontId="5" fillId="3" borderId="16" xfId="4" applyNumberFormat="1" applyFont="1" applyFill="1" applyBorder="1" applyAlignment="1">
      <alignment vertical="center"/>
    </xf>
    <xf numFmtId="166" fontId="5" fillId="0" borderId="78" xfId="4" applyNumberFormat="1" applyFont="1" applyFill="1" applyBorder="1" applyAlignment="1">
      <alignment vertical="center"/>
    </xf>
    <xf numFmtId="10" fontId="4" fillId="3" borderId="91" xfId="21" applyNumberFormat="1" applyFont="1" applyFill="1" applyBorder="1" applyAlignment="1">
      <alignment horizontal="right" vertical="center" wrapText="1"/>
    </xf>
    <xf numFmtId="191" fontId="4" fillId="0" borderId="92" xfId="313" applyNumberFormat="1" applyFont="1" applyFill="1" applyBorder="1" applyAlignment="1">
      <alignment horizontal="center" vertical="center"/>
    </xf>
    <xf numFmtId="10" fontId="29" fillId="3" borderId="0" xfId="0" applyNumberFormat="1" applyFont="1" applyFill="1"/>
    <xf numFmtId="10" fontId="4" fillId="3" borderId="23" xfId="21" applyNumberFormat="1" applyFont="1" applyFill="1" applyBorder="1" applyAlignment="1">
      <alignment horizontal="center"/>
    </xf>
    <xf numFmtId="10" fontId="4" fillId="3" borderId="17" xfId="0" applyNumberFormat="1" applyFont="1" applyFill="1" applyBorder="1" applyAlignment="1">
      <alignment horizontal="center"/>
    </xf>
    <xf numFmtId="10" fontId="29" fillId="0" borderId="0" xfId="0" applyNumberFormat="1" applyFont="1" applyFill="1"/>
    <xf numFmtId="10" fontId="2" fillId="3" borderId="98" xfId="21" applyNumberFormat="1" applyFont="1" applyFill="1" applyBorder="1" applyAlignment="1">
      <alignment horizontal="right" vertical="center" wrapText="1"/>
    </xf>
    <xf numFmtId="10" fontId="2" fillId="8" borderId="98" xfId="21" applyNumberFormat="1" applyFont="1" applyFill="1" applyBorder="1" applyAlignment="1">
      <alignment horizontal="right" vertical="center" wrapText="1"/>
    </xf>
    <xf numFmtId="4" fontId="4" fillId="3" borderId="10" xfId="0" applyNumberFormat="1" applyFont="1" applyFill="1" applyBorder="1" applyAlignment="1">
      <alignment horizontal="center" vertical="center" wrapText="1"/>
    </xf>
    <xf numFmtId="183" fontId="4" fillId="3" borderId="11" xfId="0" applyNumberFormat="1" applyFont="1" applyFill="1" applyBorder="1" applyAlignment="1">
      <alignment horizontal="center"/>
    </xf>
    <xf numFmtId="39" fontId="4" fillId="8" borderId="92" xfId="0" applyNumberFormat="1" applyFont="1" applyFill="1" applyBorder="1" applyAlignment="1">
      <alignment horizontal="center" vertical="center"/>
    </xf>
    <xf numFmtId="39" fontId="4" fillId="8" borderId="11" xfId="0" applyNumberFormat="1" applyFont="1" applyFill="1" applyBorder="1" applyAlignment="1">
      <alignment horizontal="center" vertical="center"/>
    </xf>
    <xf numFmtId="0" fontId="4" fillId="3" borderId="11" xfId="0" applyFont="1" applyFill="1" applyBorder="1" applyAlignment="1">
      <alignment horizontal="center"/>
    </xf>
    <xf numFmtId="183" fontId="4" fillId="3" borderId="78" xfId="0" applyNumberFormat="1" applyFont="1" applyFill="1" applyBorder="1" applyAlignment="1">
      <alignment horizontal="center"/>
    </xf>
    <xf numFmtId="3" fontId="4" fillId="3" borderId="10"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3" fontId="4" fillId="3" borderId="82" xfId="0" applyNumberFormat="1" applyFont="1" applyFill="1" applyBorder="1" applyAlignment="1">
      <alignment horizontal="center" vertical="center" wrapText="1"/>
    </xf>
    <xf numFmtId="0" fontId="4" fillId="8" borderId="92" xfId="0" applyFont="1" applyFill="1" applyBorder="1" applyAlignment="1">
      <alignment horizontal="center" vertical="center"/>
    </xf>
    <xf numFmtId="0" fontId="4" fillId="8" borderId="11" xfId="0" applyFont="1" applyFill="1" applyBorder="1" applyAlignment="1">
      <alignment horizontal="center" vertical="center"/>
    </xf>
    <xf numFmtId="3" fontId="4" fillId="3" borderId="11" xfId="0" applyNumberFormat="1" applyFont="1" applyFill="1" applyBorder="1" applyAlignment="1">
      <alignment horizontal="center" vertical="center" wrapText="1"/>
    </xf>
    <xf numFmtId="37" fontId="4" fillId="3" borderId="78" xfId="8" applyNumberFormat="1" applyFont="1" applyFill="1" applyBorder="1" applyAlignment="1">
      <alignment horizontal="center" vertical="center"/>
    </xf>
    <xf numFmtId="1" fontId="4" fillId="3" borderId="10" xfId="21" applyNumberFormat="1" applyFont="1" applyFill="1" applyBorder="1" applyAlignment="1">
      <alignment horizontal="center" vertical="center" wrapText="1"/>
    </xf>
    <xf numFmtId="1" fontId="4" fillId="3" borderId="82" xfId="21" applyNumberFormat="1" applyFont="1" applyFill="1" applyBorder="1" applyAlignment="1">
      <alignment horizontal="center" vertical="center" wrapText="1"/>
    </xf>
    <xf numFmtId="37" fontId="4" fillId="3" borderId="95" xfId="8" applyNumberFormat="1" applyFont="1" applyFill="1" applyBorder="1" applyAlignment="1">
      <alignment horizontal="center" vertical="center"/>
    </xf>
    <xf numFmtId="1" fontId="4" fillId="3" borderId="11" xfId="8" applyNumberFormat="1" applyFont="1" applyFill="1" applyBorder="1" applyAlignment="1">
      <alignment horizontal="center" vertical="center" wrapText="1"/>
    </xf>
    <xf numFmtId="39" fontId="4" fillId="3" borderId="10" xfId="0" applyNumberFormat="1" applyFont="1" applyFill="1" applyBorder="1" applyAlignment="1">
      <alignment horizontal="center" vertical="center" wrapText="1"/>
    </xf>
    <xf numFmtId="39" fontId="4" fillId="3" borderId="11" xfId="0" applyNumberFormat="1" applyFont="1" applyFill="1" applyBorder="1" applyAlignment="1">
      <alignment horizontal="center" vertical="center" wrapText="1"/>
    </xf>
    <xf numFmtId="4" fontId="4" fillId="3" borderId="11" xfId="0" applyNumberFormat="1" applyFont="1" applyFill="1" applyBorder="1" applyAlignment="1">
      <alignment horizontal="center" vertical="center" wrapText="1"/>
    </xf>
    <xf numFmtId="10" fontId="4" fillId="3" borderId="10" xfId="21" applyNumberFormat="1" applyFont="1" applyFill="1" applyBorder="1" applyAlignment="1">
      <alignment horizontal="center" vertical="center" wrapText="1"/>
    </xf>
    <xf numFmtId="10" fontId="4" fillId="3" borderId="11" xfId="21" applyNumberFormat="1" applyFont="1" applyFill="1" applyBorder="1" applyAlignment="1">
      <alignment horizontal="center" vertical="center" wrapText="1"/>
    </xf>
    <xf numFmtId="4" fontId="4" fillId="3" borderId="11" xfId="8" applyNumberFormat="1" applyFont="1" applyFill="1" applyBorder="1" applyAlignment="1">
      <alignment horizontal="center" vertical="center" wrapText="1"/>
    </xf>
    <xf numFmtId="186" fontId="4" fillId="3" borderId="11" xfId="8" applyNumberFormat="1" applyFont="1" applyFill="1" applyBorder="1" applyAlignment="1">
      <alignment horizontal="center" vertical="center"/>
    </xf>
    <xf numFmtId="39" fontId="4" fillId="3" borderId="11" xfId="0" applyNumberFormat="1" applyFont="1" applyFill="1" applyBorder="1" applyAlignment="1">
      <alignment horizontal="center" vertical="center"/>
    </xf>
    <xf numFmtId="39" fontId="4" fillId="3" borderId="11" xfId="8" applyNumberFormat="1" applyFont="1" applyFill="1" applyBorder="1" applyAlignment="1">
      <alignment horizontal="center" vertical="center" wrapText="1"/>
    </xf>
    <xf numFmtId="39" fontId="4" fillId="3" borderId="78" xfId="8" applyNumberFormat="1" applyFont="1" applyFill="1" applyBorder="1" applyAlignment="1">
      <alignment horizontal="center" vertical="center"/>
    </xf>
    <xf numFmtId="39" fontId="4" fillId="3" borderId="11" xfId="8" applyNumberFormat="1" applyFont="1" applyFill="1" applyBorder="1" applyAlignment="1">
      <alignment horizontal="center" vertical="center"/>
    </xf>
    <xf numFmtId="4" fontId="4" fillId="3" borderId="11" xfId="0" applyNumberFormat="1" applyFont="1" applyFill="1" applyBorder="1" applyAlignment="1">
      <alignment horizontal="center" vertical="center"/>
    </xf>
    <xf numFmtId="37" fontId="4" fillId="3" borderId="97" xfId="8" applyNumberFormat="1" applyFont="1" applyFill="1" applyBorder="1" applyAlignment="1">
      <alignment horizontal="center" vertical="center"/>
    </xf>
    <xf numFmtId="175" fontId="4" fillId="3" borderId="93" xfId="0" applyNumberFormat="1" applyFont="1" applyFill="1" applyBorder="1" applyAlignment="1">
      <alignment horizontal="center"/>
    </xf>
    <xf numFmtId="10" fontId="2" fillId="3" borderId="9" xfId="21" applyNumberFormat="1" applyFont="1" applyFill="1" applyBorder="1" applyAlignment="1">
      <alignment horizontal="right" vertical="center" wrapText="1"/>
    </xf>
    <xf numFmtId="10" fontId="4" fillId="3" borderId="96" xfId="21" applyNumberFormat="1" applyFont="1" applyFill="1" applyBorder="1" applyAlignment="1">
      <alignment horizontal="center" vertical="center"/>
    </xf>
    <xf numFmtId="10" fontId="2" fillId="3" borderId="15" xfId="21" applyNumberFormat="1" applyFont="1" applyFill="1" applyBorder="1" applyAlignment="1">
      <alignment horizontal="right" vertical="center" wrapText="1"/>
    </xf>
    <xf numFmtId="10" fontId="4" fillId="9" borderId="10" xfId="21" applyNumberFormat="1" applyFont="1" applyFill="1" applyBorder="1" applyAlignment="1">
      <alignment horizontal="right" vertical="center" wrapText="1"/>
    </xf>
    <xf numFmtId="10" fontId="2" fillId="3" borderId="96" xfId="21" applyNumberFormat="1" applyFont="1" applyFill="1" applyBorder="1" applyAlignment="1">
      <alignment horizontal="right" vertical="center" wrapText="1"/>
    </xf>
    <xf numFmtId="10" fontId="4" fillId="9" borderId="11" xfId="21" applyNumberFormat="1" applyFont="1" applyFill="1" applyBorder="1" applyAlignment="1">
      <alignment horizontal="right" vertical="center" wrapText="1"/>
    </xf>
    <xf numFmtId="10" fontId="2" fillId="8" borderId="96" xfId="21" applyNumberFormat="1" applyFont="1" applyFill="1" applyBorder="1" applyAlignment="1">
      <alignment horizontal="right" vertical="center" wrapText="1"/>
    </xf>
    <xf numFmtId="10" fontId="2" fillId="3" borderId="85" xfId="21" applyNumberFormat="1" applyFont="1" applyFill="1" applyBorder="1" applyAlignment="1">
      <alignment horizontal="right" vertical="center" wrapText="1"/>
    </xf>
    <xf numFmtId="10" fontId="4" fillId="9" borderId="78" xfId="21" applyNumberFormat="1" applyFont="1" applyFill="1" applyBorder="1" applyAlignment="1">
      <alignment horizontal="right" vertical="center" wrapText="1"/>
    </xf>
    <xf numFmtId="10" fontId="2" fillId="3" borderId="10" xfId="21" applyNumberFormat="1" applyFont="1" applyFill="1" applyBorder="1" applyAlignment="1">
      <alignment horizontal="right" vertical="center" wrapText="1"/>
    </xf>
    <xf numFmtId="10" fontId="4" fillId="3" borderId="11" xfId="21" applyNumberFormat="1" applyFont="1" applyFill="1" applyBorder="1" applyAlignment="1">
      <alignment horizontal="right" vertical="center" wrapText="1"/>
    </xf>
    <xf numFmtId="0" fontId="4" fillId="3" borderId="11" xfId="0" applyFont="1" applyFill="1" applyBorder="1" applyAlignment="1">
      <alignment horizontal="center" vertical="center"/>
    </xf>
    <xf numFmtId="10" fontId="4" fillId="3" borderId="82" xfId="21" applyNumberFormat="1" applyFont="1" applyFill="1" applyBorder="1" applyAlignment="1">
      <alignment horizontal="right" vertical="center" wrapText="1"/>
    </xf>
    <xf numFmtId="10" fontId="2" fillId="3" borderId="11" xfId="21" applyNumberFormat="1" applyFont="1" applyFill="1" applyBorder="1" applyAlignment="1">
      <alignment horizontal="right" vertical="center" wrapText="1"/>
    </xf>
    <xf numFmtId="10" fontId="4" fillId="3" borderId="95" xfId="21" applyNumberFormat="1" applyFont="1" applyFill="1" applyBorder="1" applyAlignment="1">
      <alignment horizontal="right" vertical="center" wrapText="1"/>
    </xf>
    <xf numFmtId="10" fontId="4" fillId="3" borderId="94" xfId="8" applyNumberFormat="1" applyFont="1" applyFill="1" applyBorder="1" applyAlignment="1">
      <alignment horizontal="center" vertical="center"/>
    </xf>
    <xf numFmtId="10" fontId="4" fillId="3" borderId="93" xfId="0" applyNumberFormat="1" applyFont="1" applyFill="1" applyBorder="1" applyAlignment="1">
      <alignment horizontal="center" vertical="center" wrapText="1"/>
    </xf>
    <xf numFmtId="10" fontId="4" fillId="3" borderId="10" xfId="21" applyNumberFormat="1" applyFont="1" applyFill="1" applyBorder="1" applyAlignment="1">
      <alignment horizontal="right" vertical="center" wrapText="1"/>
    </xf>
    <xf numFmtId="10" fontId="4" fillId="3" borderId="78" xfId="21" applyNumberFormat="1" applyFont="1" applyFill="1" applyBorder="1" applyAlignment="1">
      <alignment horizontal="right" vertical="center" wrapText="1"/>
    </xf>
    <xf numFmtId="10" fontId="2" fillId="3" borderId="82" xfId="21" applyNumberFormat="1" applyFont="1" applyFill="1" applyBorder="1" applyAlignment="1">
      <alignment horizontal="right" vertical="center" wrapText="1"/>
    </xf>
    <xf numFmtId="10" fontId="2" fillId="3" borderId="84" xfId="21" applyNumberFormat="1" applyFont="1" applyFill="1" applyBorder="1" applyAlignment="1">
      <alignment horizontal="right" vertical="center" wrapText="1"/>
    </xf>
    <xf numFmtId="9" fontId="2" fillId="3" borderId="10" xfId="21" applyFont="1" applyFill="1" applyBorder="1" applyAlignment="1">
      <alignment horizontal="right" vertical="center" wrapText="1"/>
    </xf>
    <xf numFmtId="10" fontId="2" fillId="3" borderId="16" xfId="21" applyNumberFormat="1" applyFont="1" applyFill="1" applyBorder="1" applyAlignment="1">
      <alignment horizontal="right" vertical="center" wrapText="1"/>
    </xf>
    <xf numFmtId="9" fontId="2" fillId="3" borderId="11" xfId="21" applyFont="1" applyFill="1" applyBorder="1" applyAlignment="1">
      <alignment horizontal="right" vertical="center" wrapText="1"/>
    </xf>
    <xf numFmtId="0" fontId="12" fillId="0" borderId="78" xfId="0" applyFont="1" applyFill="1" applyBorder="1" applyAlignment="1">
      <alignment horizontal="center" vertical="center"/>
    </xf>
    <xf numFmtId="3" fontId="2" fillId="0" borderId="3" xfId="0" applyNumberFormat="1" applyFont="1" applyFill="1" applyBorder="1" applyAlignment="1">
      <alignment horizontal="center" vertical="center"/>
    </xf>
    <xf numFmtId="37" fontId="4" fillId="0" borderId="100" xfId="8" applyNumberFormat="1" applyFont="1" applyFill="1" applyBorder="1" applyAlignment="1">
      <alignment horizontal="center" vertical="center"/>
    </xf>
    <xf numFmtId="37" fontId="4" fillId="0" borderId="92" xfId="8" applyNumberFormat="1" applyFont="1" applyFill="1" applyBorder="1" applyAlignment="1">
      <alignment horizontal="center" vertical="center"/>
    </xf>
    <xf numFmtId="0" fontId="2" fillId="0" borderId="1" xfId="0" applyFont="1" applyFill="1" applyBorder="1" applyAlignment="1">
      <alignment horizontal="center" vertical="center"/>
    </xf>
    <xf numFmtId="3" fontId="2" fillId="0" borderId="92"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0" fontId="4" fillId="0" borderId="92" xfId="0" applyFont="1" applyFill="1" applyBorder="1" applyAlignment="1">
      <alignment horizontal="center" vertical="center"/>
    </xf>
    <xf numFmtId="0" fontId="4" fillId="0" borderId="4" xfId="0" applyFont="1" applyFill="1" applyBorder="1" applyAlignment="1">
      <alignment horizontal="center" vertical="center"/>
    </xf>
    <xf numFmtId="41" fontId="4" fillId="0" borderId="17" xfId="8" applyNumberFormat="1" applyFont="1" applyFill="1" applyBorder="1" applyAlignment="1">
      <alignment horizontal="center" vertical="center"/>
    </xf>
    <xf numFmtId="41" fontId="4" fillId="0" borderId="90" xfId="8" applyNumberFormat="1" applyFont="1" applyFill="1" applyBorder="1" applyAlignment="1">
      <alignment horizontal="center" vertical="center"/>
    </xf>
    <xf numFmtId="37" fontId="4" fillId="0" borderId="90" xfId="8" applyNumberFormat="1" applyFont="1" applyFill="1" applyBorder="1" applyAlignment="1">
      <alignment horizontal="center" vertical="center"/>
    </xf>
    <xf numFmtId="39" fontId="4" fillId="0" borderId="16" xfId="0" applyNumberFormat="1" applyFont="1" applyFill="1" applyBorder="1" applyAlignment="1">
      <alignment horizontal="center" vertical="center" wrapText="1"/>
    </xf>
    <xf numFmtId="39" fontId="4" fillId="0" borderId="92" xfId="0" applyNumberFormat="1" applyFont="1" applyFill="1" applyBorder="1" applyAlignment="1">
      <alignment horizontal="center" vertical="center" wrapText="1"/>
    </xf>
    <xf numFmtId="171" fontId="4" fillId="0" borderId="92" xfId="0" applyNumberFormat="1" applyFont="1" applyFill="1" applyBorder="1" applyAlignment="1">
      <alignment horizontal="center" vertical="center"/>
    </xf>
    <xf numFmtId="4" fontId="2" fillId="0" borderId="93" xfId="24" applyNumberFormat="1" applyFont="1" applyFill="1" applyBorder="1" applyAlignment="1">
      <alignment horizontal="center" vertical="center"/>
    </xf>
    <xf numFmtId="3" fontId="4" fillId="0" borderId="93" xfId="8" applyNumberFormat="1" applyFont="1" applyFill="1" applyBorder="1" applyAlignment="1">
      <alignment horizontal="center" vertical="center" wrapText="1"/>
    </xf>
    <xf numFmtId="0" fontId="4" fillId="0" borderId="93" xfId="0" applyFont="1" applyFill="1" applyBorder="1" applyAlignment="1">
      <alignment horizontal="center" vertical="center"/>
    </xf>
    <xf numFmtId="37" fontId="4" fillId="0" borderId="87" xfId="8" applyNumberFormat="1" applyFont="1" applyFill="1" applyBorder="1" applyAlignment="1">
      <alignment horizontal="center" vertical="center"/>
    </xf>
    <xf numFmtId="37" fontId="4" fillId="0" borderId="16" xfId="0" applyNumberFormat="1" applyFont="1" applyFill="1" applyBorder="1" applyAlignment="1">
      <alignment horizontal="center" vertical="center" wrapText="1"/>
    </xf>
    <xf numFmtId="3" fontId="2" fillId="0" borderId="93" xfId="0" applyNumberFormat="1" applyFont="1" applyFill="1" applyBorder="1" applyAlignment="1">
      <alignment horizontal="center" vertical="center" wrapText="1"/>
    </xf>
    <xf numFmtId="37" fontId="4" fillId="0" borderId="17" xfId="8" applyNumberFormat="1" applyFont="1" applyFill="1" applyBorder="1" applyAlignment="1">
      <alignment horizontal="center" vertical="center"/>
    </xf>
    <xf numFmtId="39" fontId="2" fillId="0" borderId="3" xfId="0" applyNumberFormat="1" applyFont="1" applyFill="1" applyBorder="1" applyAlignment="1">
      <alignment horizontal="center" vertical="center" wrapText="1"/>
    </xf>
    <xf numFmtId="39" fontId="4" fillId="0" borderId="89" xfId="0" applyNumberFormat="1" applyFont="1" applyFill="1" applyBorder="1" applyAlignment="1">
      <alignment horizontal="center" vertical="center" wrapText="1"/>
    </xf>
    <xf numFmtId="2" fontId="2" fillId="0" borderId="92" xfId="0" applyNumberFormat="1" applyFont="1" applyFill="1" applyBorder="1" applyAlignment="1">
      <alignment horizontal="center" vertical="center"/>
    </xf>
    <xf numFmtId="2" fontId="2" fillId="0" borderId="1" xfId="0" applyNumberFormat="1" applyFont="1" applyFill="1" applyBorder="1" applyAlignment="1">
      <alignment horizontal="center" vertical="center" wrapText="1"/>
    </xf>
    <xf numFmtId="39" fontId="2" fillId="0" borderId="1" xfId="8" applyNumberFormat="1" applyFont="1" applyFill="1" applyBorder="1" applyAlignment="1">
      <alignment horizontal="center" vertical="center"/>
    </xf>
    <xf numFmtId="185" fontId="2" fillId="0" borderId="1" xfId="8" applyNumberFormat="1" applyFont="1" applyFill="1" applyBorder="1" applyAlignment="1">
      <alignment horizontal="center" vertical="center"/>
    </xf>
    <xf numFmtId="39" fontId="4" fillId="0" borderId="16" xfId="8" applyNumberFormat="1" applyFont="1" applyFill="1" applyBorder="1" applyAlignment="1">
      <alignment horizontal="center" vertical="center"/>
    </xf>
    <xf numFmtId="39" fontId="4" fillId="0" borderId="92" xfId="8" applyNumberFormat="1" applyFont="1" applyFill="1" applyBorder="1" applyAlignment="1">
      <alignment horizontal="center" vertical="center"/>
    </xf>
    <xf numFmtId="0" fontId="2" fillId="0" borderId="3" xfId="0" applyFont="1" applyFill="1" applyBorder="1" applyAlignment="1">
      <alignment horizontal="center" vertical="center"/>
    </xf>
    <xf numFmtId="185" fontId="2" fillId="0" borderId="3"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178" fontId="2" fillId="0" borderId="92" xfId="0" applyNumberFormat="1" applyFont="1" applyFill="1" applyBorder="1" applyAlignment="1">
      <alignment horizontal="center" vertical="center" wrapText="1"/>
    </xf>
    <xf numFmtId="188" fontId="4" fillId="0" borderId="1" xfId="0" applyNumberFormat="1" applyFont="1" applyFill="1" applyBorder="1" applyAlignment="1">
      <alignment horizontal="center" vertical="center"/>
    </xf>
    <xf numFmtId="2" fontId="4" fillId="0" borderId="16" xfId="0" applyNumberFormat="1" applyFont="1" applyFill="1" applyBorder="1" applyAlignment="1">
      <alignment horizontal="center" vertical="center"/>
    </xf>
    <xf numFmtId="188" fontId="4" fillId="0" borderId="92" xfId="0" applyNumberFormat="1" applyFont="1" applyFill="1" applyBorder="1" applyAlignment="1">
      <alignment horizontal="center" vertical="center"/>
    </xf>
    <xf numFmtId="4" fontId="4" fillId="0" borderId="92" xfId="0" applyNumberFormat="1" applyFont="1" applyFill="1" applyBorder="1" applyAlignment="1">
      <alignment horizontal="center" vertical="center" wrapText="1"/>
    </xf>
    <xf numFmtId="2" fontId="2" fillId="0" borderId="92" xfId="0" applyNumberFormat="1" applyFont="1" applyFill="1" applyBorder="1" applyAlignment="1">
      <alignment horizontal="center" vertical="center" wrapText="1"/>
    </xf>
    <xf numFmtId="4" fontId="2" fillId="0" borderId="92" xfId="0" applyNumberFormat="1" applyFont="1" applyFill="1" applyBorder="1" applyAlignment="1">
      <alignment horizontal="center" vertical="center" wrapText="1"/>
    </xf>
    <xf numFmtId="10" fontId="2" fillId="0" borderId="3" xfId="0" applyNumberFormat="1" applyFont="1" applyFill="1" applyBorder="1" applyAlignment="1">
      <alignment horizontal="center" vertical="center" wrapText="1"/>
    </xf>
    <xf numFmtId="10" fontId="2" fillId="0" borderId="93" xfId="0" applyNumberFormat="1" applyFont="1" applyFill="1" applyBorder="1" applyAlignment="1">
      <alignment horizontal="center" vertical="center" wrapText="1"/>
    </xf>
    <xf numFmtId="9" fontId="2" fillId="0" borderId="1" xfId="21" applyFont="1" applyFill="1" applyBorder="1" applyAlignment="1">
      <alignment horizontal="center" vertical="center" wrapText="1"/>
    </xf>
    <xf numFmtId="172" fontId="2" fillId="0" borderId="1" xfId="21" applyNumberFormat="1" applyFont="1" applyFill="1" applyBorder="1" applyAlignment="1">
      <alignment horizontal="center" vertical="center" wrapText="1"/>
    </xf>
    <xf numFmtId="9" fontId="4" fillId="0" borderId="1" xfId="21" applyFont="1" applyFill="1" applyBorder="1" applyAlignment="1">
      <alignment horizontal="center" vertical="center" wrapText="1"/>
    </xf>
    <xf numFmtId="39" fontId="2" fillId="0" borderId="1" xfId="0" applyNumberFormat="1" applyFont="1" applyFill="1" applyBorder="1" applyAlignment="1">
      <alignment horizontal="center" vertical="center" wrapText="1"/>
    </xf>
    <xf numFmtId="0" fontId="4" fillId="0" borderId="4" xfId="8" applyNumberFormat="1" applyFont="1" applyFill="1" applyBorder="1" applyAlignment="1">
      <alignment horizontal="center" vertical="center"/>
    </xf>
    <xf numFmtId="166" fontId="4" fillId="0" borderId="3" xfId="4" applyNumberFormat="1" applyFont="1" applyFill="1" applyBorder="1" applyAlignment="1">
      <alignment horizontal="center" vertical="center" wrapText="1"/>
    </xf>
    <xf numFmtId="37" fontId="4" fillId="0" borderId="3" xfId="0" applyNumberFormat="1" applyFont="1" applyFill="1" applyBorder="1" applyAlignment="1">
      <alignment horizontal="center" vertical="center"/>
    </xf>
    <xf numFmtId="39" fontId="4" fillId="0" borderId="15" xfId="0" applyNumberFormat="1" applyFont="1" applyFill="1" applyBorder="1" applyAlignment="1">
      <alignment horizontal="center" vertical="center"/>
    </xf>
    <xf numFmtId="37" fontId="4" fillId="0" borderId="94" xfId="8" applyNumberFormat="1" applyFont="1" applyFill="1" applyBorder="1" applyAlignment="1">
      <alignment horizontal="center" vertical="center"/>
    </xf>
    <xf numFmtId="37" fontId="4" fillId="0" borderId="79" xfId="8" applyNumberFormat="1" applyFont="1" applyFill="1" applyBorder="1" applyAlignment="1">
      <alignment horizontal="center" vertical="center"/>
    </xf>
    <xf numFmtId="39" fontId="4" fillId="0" borderId="88" xfId="0" applyNumberFormat="1" applyFont="1" applyFill="1" applyBorder="1" applyAlignment="1">
      <alignment horizontal="center" vertical="center" wrapText="1"/>
    </xf>
    <xf numFmtId="37" fontId="4" fillId="0" borderId="88" xfId="8" applyNumberFormat="1" applyFont="1" applyFill="1" applyBorder="1" applyAlignment="1">
      <alignment horizontal="center" vertical="center"/>
    </xf>
    <xf numFmtId="191" fontId="4" fillId="0" borderId="100" xfId="313" applyNumberFormat="1" applyFont="1" applyFill="1" applyBorder="1" applyAlignment="1">
      <alignment horizontal="center" vertical="center"/>
    </xf>
    <xf numFmtId="191" fontId="4" fillId="0" borderId="16" xfId="313" applyNumberFormat="1" applyFont="1" applyFill="1" applyBorder="1" applyAlignment="1">
      <alignment horizontal="center" vertical="center"/>
    </xf>
    <xf numFmtId="171" fontId="4" fillId="0" borderId="100" xfId="0" applyNumberFormat="1" applyFont="1" applyFill="1" applyBorder="1" applyAlignment="1">
      <alignment horizontal="center" vertical="center"/>
    </xf>
    <xf numFmtId="171" fontId="4" fillId="0" borderId="16" xfId="8" applyNumberFormat="1" applyFont="1" applyFill="1" applyBorder="1" applyAlignment="1">
      <alignment horizontal="center" vertical="center"/>
    </xf>
    <xf numFmtId="4" fontId="4" fillId="0" borderId="100" xfId="0" applyNumberFormat="1" applyFont="1" applyFill="1" applyBorder="1" applyAlignment="1">
      <alignment horizontal="center" vertical="center"/>
    </xf>
    <xf numFmtId="4" fontId="4" fillId="0" borderId="16" xfId="0" applyNumberFormat="1" applyFont="1" applyFill="1" applyBorder="1" applyAlignment="1">
      <alignment horizontal="center" vertical="center"/>
    </xf>
    <xf numFmtId="3" fontId="4" fillId="0" borderId="92" xfId="8" applyNumberFormat="1" applyFont="1" applyFill="1" applyBorder="1" applyAlignment="1">
      <alignment horizontal="center" vertical="center" wrapText="1"/>
    </xf>
    <xf numFmtId="3" fontId="4" fillId="0" borderId="100" xfId="8" applyNumberFormat="1" applyFont="1" applyFill="1" applyBorder="1" applyAlignment="1">
      <alignment horizontal="center" vertical="center" wrapText="1"/>
    </xf>
    <xf numFmtId="191" fontId="4" fillId="0" borderId="80" xfId="313" applyNumberFormat="1" applyFont="1" applyFill="1" applyBorder="1" applyAlignment="1">
      <alignment horizontal="center" vertical="center"/>
    </xf>
    <xf numFmtId="191" fontId="4" fillId="0" borderId="17" xfId="313" applyNumberFormat="1" applyFont="1" applyFill="1" applyBorder="1" applyAlignment="1">
      <alignment horizontal="center" vertical="center"/>
    </xf>
    <xf numFmtId="37" fontId="4" fillId="0" borderId="80" xfId="8" applyNumberFormat="1" applyFont="1" applyFill="1" applyBorder="1" applyAlignment="1">
      <alignment horizontal="center" vertical="center"/>
    </xf>
    <xf numFmtId="189" fontId="4" fillId="0" borderId="5" xfId="8" applyNumberFormat="1" applyFont="1" applyFill="1" applyBorder="1" applyAlignment="1">
      <alignment horizontal="center" vertical="center"/>
    </xf>
    <xf numFmtId="0" fontId="5" fillId="0" borderId="92" xfId="0" applyFont="1" applyFill="1" applyBorder="1" applyAlignment="1">
      <alignment horizontal="justify" vertical="center" wrapText="1"/>
    </xf>
    <xf numFmtId="0" fontId="5" fillId="4" borderId="94" xfId="0" applyFont="1" applyFill="1" applyBorder="1" applyAlignment="1">
      <alignment horizontal="center" vertical="center" wrapText="1"/>
    </xf>
    <xf numFmtId="0" fontId="5" fillId="4" borderId="106" xfId="0" applyFont="1" applyFill="1" applyBorder="1" applyAlignment="1">
      <alignment horizontal="center" vertical="center" wrapText="1"/>
    </xf>
    <xf numFmtId="0" fontId="5" fillId="4" borderId="97" xfId="0" applyFont="1" applyFill="1" applyBorder="1" applyAlignment="1">
      <alignment horizontal="center" vertical="center" wrapText="1"/>
    </xf>
    <xf numFmtId="2" fontId="5" fillId="3" borderId="92" xfId="0" applyNumberFormat="1" applyFont="1" applyFill="1" applyBorder="1" applyAlignment="1">
      <alignment horizontal="center" vertical="center" wrapText="1"/>
    </xf>
    <xf numFmtId="49" fontId="39" fillId="3" borderId="92" xfId="0" applyNumberFormat="1" applyFont="1" applyFill="1" applyBorder="1" applyAlignment="1">
      <alignment horizontal="justify" vertical="top" wrapText="1"/>
    </xf>
    <xf numFmtId="0" fontId="5" fillId="3" borderId="69" xfId="0" applyFont="1" applyFill="1" applyBorder="1" applyAlignment="1">
      <alignment horizontal="center" vertical="center" wrapText="1"/>
    </xf>
    <xf numFmtId="175" fontId="5" fillId="3" borderId="99" xfId="4" applyNumberFormat="1" applyFont="1" applyFill="1" applyBorder="1" applyAlignment="1">
      <alignment horizontal="left" vertical="center"/>
    </xf>
    <xf numFmtId="0" fontId="5" fillId="4" borderId="2" xfId="0" applyFont="1" applyFill="1" applyBorder="1" applyAlignment="1">
      <alignment horizontal="center" vertical="center" wrapText="1"/>
    </xf>
    <xf numFmtId="175" fontId="24" fillId="3" borderId="92" xfId="4" applyNumberFormat="1" applyFont="1" applyFill="1" applyBorder="1" applyAlignment="1">
      <alignment vertical="center"/>
    </xf>
    <xf numFmtId="2" fontId="5" fillId="3" borderId="92" xfId="4" applyNumberFormat="1" applyFont="1" applyFill="1" applyBorder="1" applyAlignment="1">
      <alignment vertical="center"/>
    </xf>
    <xf numFmtId="0" fontId="5" fillId="3" borderId="92" xfId="0" applyFont="1" applyFill="1" applyBorder="1" applyAlignment="1">
      <alignment horizontal="center" vertical="top" wrapText="1"/>
    </xf>
    <xf numFmtId="0" fontId="5" fillId="3" borderId="93" xfId="0" applyFont="1" applyFill="1" applyBorder="1" applyAlignment="1">
      <alignment horizontal="center" vertical="center"/>
    </xf>
    <xf numFmtId="0" fontId="5" fillId="3" borderId="93" xfId="0" applyFont="1" applyFill="1" applyBorder="1" applyAlignment="1">
      <alignment horizontal="justify" vertical="center" wrapText="1"/>
    </xf>
    <xf numFmtId="0" fontId="5" fillId="3" borderId="93" xfId="0" applyFont="1" applyFill="1" applyBorder="1" applyAlignment="1">
      <alignment horizontal="center" vertical="center" wrapText="1"/>
    </xf>
    <xf numFmtId="175" fontId="5" fillId="3" borderId="83" xfId="4" applyNumberFormat="1" applyFont="1" applyFill="1" applyBorder="1" applyAlignment="1">
      <alignment horizontal="center" vertical="center"/>
    </xf>
    <xf numFmtId="175" fontId="5" fillId="3" borderId="96" xfId="4" applyNumberFormat="1" applyFont="1" applyFill="1" applyBorder="1" applyAlignment="1">
      <alignment horizontal="center" vertical="center"/>
    </xf>
    <xf numFmtId="9" fontId="5" fillId="3" borderId="93" xfId="21" applyFont="1" applyFill="1" applyBorder="1" applyAlignment="1">
      <alignment horizontal="center" vertical="center"/>
    </xf>
    <xf numFmtId="9" fontId="5" fillId="3" borderId="56" xfId="0" applyNumberFormat="1" applyFont="1" applyFill="1" applyBorder="1" applyAlignment="1">
      <alignment horizontal="center" vertical="center" wrapText="1"/>
    </xf>
    <xf numFmtId="172" fontId="5" fillId="3" borderId="93" xfId="21" applyNumberFormat="1" applyFont="1" applyFill="1" applyBorder="1" applyAlignment="1">
      <alignment horizontal="center" vertical="center"/>
    </xf>
    <xf numFmtId="175" fontId="24" fillId="3" borderId="93" xfId="4" applyNumberFormat="1" applyFont="1" applyFill="1" applyBorder="1" applyAlignment="1">
      <alignment horizontal="left" vertical="center"/>
    </xf>
    <xf numFmtId="175" fontId="5" fillId="3" borderId="96" xfId="4" applyNumberFormat="1" applyFont="1" applyFill="1" applyBorder="1" applyAlignment="1">
      <alignment horizontal="left" vertical="center"/>
    </xf>
    <xf numFmtId="175" fontId="5" fillId="3" borderId="93" xfId="4" applyNumberFormat="1" applyFont="1" applyFill="1" applyBorder="1" applyAlignment="1">
      <alignment vertical="center"/>
    </xf>
    <xf numFmtId="175" fontId="5" fillId="3" borderId="82" xfId="4" applyNumberFormat="1" applyFont="1" applyFill="1" applyBorder="1" applyAlignment="1">
      <alignment vertical="center"/>
    </xf>
    <xf numFmtId="2" fontId="5" fillId="3" borderId="96" xfId="310" applyNumberFormat="1" applyFont="1" applyFill="1" applyBorder="1" applyAlignment="1">
      <alignment vertical="center"/>
    </xf>
    <xf numFmtId="166" fontId="5" fillId="3" borderId="93" xfId="312" applyFont="1" applyFill="1" applyBorder="1" applyAlignment="1">
      <alignment vertical="center"/>
    </xf>
    <xf numFmtId="0" fontId="5" fillId="3" borderId="110" xfId="0" applyFont="1" applyFill="1" applyBorder="1" applyAlignment="1">
      <alignment horizontal="justify" vertical="top" wrapText="1"/>
    </xf>
    <xf numFmtId="0" fontId="39" fillId="3" borderId="57" xfId="0" applyFont="1" applyFill="1" applyBorder="1" applyAlignment="1">
      <alignment horizontal="justify" vertical="top" wrapText="1"/>
    </xf>
    <xf numFmtId="49" fontId="5" fillId="3" borderId="92" xfId="0" applyNumberFormat="1" applyFont="1" applyFill="1" applyBorder="1" applyAlignment="1">
      <alignment horizontal="justify" vertical="top" wrapText="1"/>
    </xf>
    <xf numFmtId="0" fontId="5" fillId="3" borderId="110" xfId="0" applyFont="1" applyFill="1" applyBorder="1" applyAlignment="1">
      <alignment horizontal="justify" vertical="center" wrapText="1"/>
    </xf>
    <xf numFmtId="175" fontId="5" fillId="3" borderId="16" xfId="4" applyNumberFormat="1" applyFont="1" applyFill="1" applyBorder="1" applyAlignment="1">
      <alignment horizontal="left" vertical="center"/>
    </xf>
    <xf numFmtId="0" fontId="5" fillId="3" borderId="1" xfId="0" applyFont="1" applyFill="1" applyBorder="1" applyAlignment="1">
      <alignment horizontal="justify" vertical="top" wrapText="1"/>
    </xf>
    <xf numFmtId="181" fontId="5" fillId="3" borderId="92" xfId="4" applyNumberFormat="1" applyFont="1" applyFill="1" applyBorder="1" applyAlignment="1">
      <alignment vertical="center"/>
    </xf>
    <xf numFmtId="166" fontId="5" fillId="3" borderId="16" xfId="4" applyNumberFormat="1" applyFont="1" applyFill="1" applyBorder="1" applyAlignment="1">
      <alignment vertical="center"/>
    </xf>
    <xf numFmtId="0" fontId="5" fillId="3" borderId="57" xfId="0" applyFont="1" applyFill="1" applyBorder="1" applyAlignment="1">
      <alignment horizontal="justify" vertical="top" wrapText="1"/>
    </xf>
    <xf numFmtId="0" fontId="39" fillId="3" borderId="57" xfId="0" applyFont="1" applyFill="1" applyBorder="1" applyAlignment="1">
      <alignment horizontal="justify" wrapText="1"/>
    </xf>
    <xf numFmtId="2" fontId="5" fillId="3" borderId="16" xfId="4" applyNumberFormat="1" applyFont="1" applyFill="1" applyBorder="1" applyAlignment="1">
      <alignment vertical="center"/>
    </xf>
    <xf numFmtId="166" fontId="5" fillId="3" borderId="11" xfId="4" applyNumberFormat="1" applyFont="1" applyFill="1" applyBorder="1" applyAlignment="1">
      <alignment vertical="center"/>
    </xf>
    <xf numFmtId="10" fontId="5" fillId="3" borderId="98" xfId="21" applyNumberFormat="1" applyFont="1" applyFill="1" applyBorder="1" applyAlignment="1">
      <alignment horizontal="center" vertical="center"/>
    </xf>
    <xf numFmtId="10" fontId="5" fillId="3" borderId="5" xfId="21" applyNumberFormat="1" applyFont="1" applyFill="1" applyBorder="1" applyAlignment="1">
      <alignment horizontal="center" vertical="center"/>
    </xf>
    <xf numFmtId="180" fontId="5" fillId="3" borderId="16" xfId="4" applyNumberFormat="1" applyFont="1" applyFill="1" applyBorder="1" applyAlignment="1">
      <alignment horizontal="left" vertical="center"/>
    </xf>
    <xf numFmtId="0" fontId="5" fillId="0" borderId="92" xfId="0" applyFont="1" applyFill="1" applyBorder="1" applyAlignment="1">
      <alignment horizontal="center" vertical="center"/>
    </xf>
    <xf numFmtId="0" fontId="5" fillId="0" borderId="92" xfId="0" quotePrefix="1" applyFont="1" applyFill="1" applyBorder="1" applyAlignment="1">
      <alignment horizontal="center" vertical="center" wrapText="1"/>
    </xf>
    <xf numFmtId="0" fontId="5" fillId="0" borderId="92" xfId="0" applyFont="1" applyFill="1" applyBorder="1" applyAlignment="1">
      <alignment horizontal="center" vertical="center" wrapText="1"/>
    </xf>
    <xf numFmtId="175" fontId="5" fillId="0" borderId="100" xfId="4" applyNumberFormat="1" applyFont="1" applyFill="1" applyBorder="1" applyAlignment="1">
      <alignment horizontal="center" vertical="center"/>
    </xf>
    <xf numFmtId="166" fontId="5" fillId="0" borderId="17" xfId="4" applyFont="1" applyFill="1" applyBorder="1" applyAlignment="1">
      <alignment horizontal="center" vertical="center"/>
    </xf>
    <xf numFmtId="166" fontId="5" fillId="0" borderId="90" xfId="4" applyFont="1" applyFill="1" applyBorder="1" applyAlignment="1">
      <alignment horizontal="center" vertical="center"/>
    </xf>
    <xf numFmtId="0" fontId="5" fillId="0" borderId="104" xfId="0" applyFont="1" applyFill="1" applyBorder="1" applyAlignment="1">
      <alignment horizontal="center" vertical="center" wrapText="1"/>
    </xf>
    <xf numFmtId="180" fontId="5" fillId="0" borderId="90" xfId="4" applyNumberFormat="1" applyFont="1" applyFill="1" applyBorder="1" applyAlignment="1">
      <alignment horizontal="center" vertical="center"/>
    </xf>
    <xf numFmtId="175" fontId="5" fillId="0" borderId="90" xfId="4" applyNumberFormat="1" applyFont="1" applyFill="1" applyBorder="1" applyAlignment="1">
      <alignment horizontal="center" vertical="center"/>
    </xf>
    <xf numFmtId="166" fontId="5" fillId="0" borderId="90" xfId="4" applyNumberFormat="1" applyFont="1" applyFill="1" applyBorder="1" applyAlignment="1">
      <alignment horizontal="center" vertical="center"/>
    </xf>
    <xf numFmtId="180" fontId="5" fillId="0" borderId="90" xfId="4" applyNumberFormat="1" applyFont="1" applyFill="1" applyBorder="1" applyAlignment="1">
      <alignment horizontal="left" vertical="center"/>
    </xf>
    <xf numFmtId="175" fontId="5" fillId="0" borderId="90" xfId="4" applyNumberFormat="1" applyFont="1" applyFill="1" applyBorder="1" applyAlignment="1">
      <alignment horizontal="left" vertical="center"/>
    </xf>
    <xf numFmtId="2" fontId="5" fillId="0" borderId="90" xfId="0" applyNumberFormat="1" applyFont="1" applyFill="1" applyBorder="1" applyAlignment="1">
      <alignment horizontal="center" vertical="center" wrapText="1"/>
    </xf>
    <xf numFmtId="180" fontId="5" fillId="0" borderId="17" xfId="4" applyNumberFormat="1" applyFont="1" applyFill="1" applyBorder="1" applyAlignment="1">
      <alignment horizontal="left" vertical="center"/>
    </xf>
    <xf numFmtId="175" fontId="5" fillId="0" borderId="90" xfId="4" applyNumberFormat="1" applyFont="1" applyFill="1" applyBorder="1" applyAlignment="1">
      <alignment vertical="center"/>
    </xf>
    <xf numFmtId="175" fontId="5" fillId="0" borderId="78" xfId="4" applyNumberFormat="1" applyFont="1" applyFill="1" applyBorder="1" applyAlignment="1">
      <alignment vertical="center"/>
    </xf>
    <xf numFmtId="182" fontId="5" fillId="0" borderId="17" xfId="310" applyNumberFormat="1" applyFont="1" applyFill="1" applyBorder="1" applyAlignment="1">
      <alignment vertical="center"/>
    </xf>
    <xf numFmtId="166" fontId="5" fillId="0" borderId="90" xfId="4" applyNumberFormat="1" applyFont="1" applyFill="1" applyBorder="1" applyAlignment="1">
      <alignment vertical="center"/>
    </xf>
    <xf numFmtId="0" fontId="5" fillId="0" borderId="92" xfId="0" applyFont="1" applyFill="1" applyBorder="1" applyAlignment="1">
      <alignment horizontal="left" vertical="top" wrapText="1"/>
    </xf>
    <xf numFmtId="9" fontId="5" fillId="3" borderId="92" xfId="21" applyNumberFormat="1" applyFont="1" applyFill="1" applyBorder="1" applyAlignment="1">
      <alignment horizontal="center" vertical="center"/>
    </xf>
    <xf numFmtId="43" fontId="5" fillId="3" borderId="92" xfId="0" applyNumberFormat="1" applyFont="1" applyFill="1" applyBorder="1" applyAlignment="1">
      <alignment horizontal="center" vertical="center" wrapText="1"/>
    </xf>
    <xf numFmtId="10" fontId="5" fillId="3" borderId="92" xfId="21" applyNumberFormat="1" applyFont="1" applyFill="1" applyBorder="1" applyAlignment="1">
      <alignment horizontal="center" vertical="center"/>
    </xf>
    <xf numFmtId="166" fontId="5" fillId="3" borderId="82" xfId="4" applyNumberFormat="1" applyFont="1" applyFill="1" applyBorder="1" applyAlignment="1">
      <alignment vertical="center"/>
    </xf>
    <xf numFmtId="166" fontId="5" fillId="3" borderId="93" xfId="4" applyNumberFormat="1" applyFont="1" applyFill="1" applyBorder="1" applyAlignment="1">
      <alignment vertical="center"/>
    </xf>
    <xf numFmtId="1" fontId="5" fillId="3" borderId="82" xfId="21" applyNumberFormat="1" applyFont="1" applyFill="1" applyBorder="1" applyAlignment="1">
      <alignment horizontal="center" vertical="center"/>
    </xf>
    <xf numFmtId="10" fontId="5" fillId="3" borderId="55" xfId="21" applyNumberFormat="1" applyFont="1" applyFill="1" applyBorder="1" applyAlignment="1">
      <alignment horizontal="center" vertical="center" wrapText="1"/>
    </xf>
    <xf numFmtId="180" fontId="5" fillId="3" borderId="11" xfId="4" applyNumberFormat="1" applyFont="1" applyFill="1" applyBorder="1" applyAlignment="1">
      <alignment horizontal="left" vertical="center"/>
    </xf>
    <xf numFmtId="180" fontId="5" fillId="3" borderId="92" xfId="4" applyNumberFormat="1" applyFont="1" applyFill="1" applyBorder="1" applyAlignment="1">
      <alignment vertical="center"/>
    </xf>
    <xf numFmtId="175" fontId="5" fillId="3" borderId="11" xfId="4" applyNumberFormat="1" applyFont="1" applyFill="1" applyBorder="1" applyAlignment="1">
      <alignment horizontal="left" vertical="center"/>
    </xf>
    <xf numFmtId="2" fontId="5" fillId="3" borderId="108" xfId="0" applyNumberFormat="1" applyFont="1" applyFill="1" applyBorder="1" applyAlignment="1">
      <alignment horizontal="center" vertical="center" wrapText="1"/>
    </xf>
    <xf numFmtId="175" fontId="5" fillId="6" borderId="92" xfId="4" applyNumberFormat="1" applyFont="1" applyFill="1" applyBorder="1" applyAlignment="1">
      <alignment horizontal="center" vertical="center"/>
    </xf>
    <xf numFmtId="175" fontId="24" fillId="6" borderId="92" xfId="4" applyNumberFormat="1" applyFont="1" applyFill="1" applyBorder="1" applyAlignment="1">
      <alignment horizontal="center" vertical="center"/>
    </xf>
    <xf numFmtId="175" fontId="5" fillId="6" borderId="11" xfId="4" applyNumberFormat="1" applyFont="1" applyFill="1" applyBorder="1" applyAlignment="1">
      <alignment horizontal="center" vertical="center"/>
    </xf>
    <xf numFmtId="175" fontId="5" fillId="6" borderId="16" xfId="4" applyNumberFormat="1" applyFont="1" applyFill="1" applyBorder="1" applyAlignment="1">
      <alignment horizontal="center" vertical="center"/>
    </xf>
    <xf numFmtId="175" fontId="5" fillId="6" borderId="92" xfId="4" applyNumberFormat="1" applyFont="1" applyFill="1" applyBorder="1" applyAlignment="1">
      <alignment horizontal="left" vertical="center"/>
    </xf>
    <xf numFmtId="175" fontId="5" fillId="6" borderId="92" xfId="4" applyNumberFormat="1" applyFont="1" applyFill="1" applyBorder="1" applyAlignment="1">
      <alignment vertical="center"/>
    </xf>
    <xf numFmtId="175" fontId="5" fillId="6" borderId="11" xfId="4" applyNumberFormat="1" applyFont="1" applyFill="1" applyBorder="1" applyAlignment="1">
      <alignment vertical="center"/>
    </xf>
    <xf numFmtId="175" fontId="5" fillId="6" borderId="16" xfId="4" applyNumberFormat="1" applyFont="1" applyFill="1" applyBorder="1" applyAlignment="1">
      <alignment vertical="center"/>
    </xf>
    <xf numFmtId="0" fontId="5" fillId="6" borderId="58" xfId="0" applyFont="1" applyFill="1" applyBorder="1" applyAlignment="1">
      <alignment horizontal="center" vertical="center" wrapText="1"/>
    </xf>
    <xf numFmtId="0" fontId="5" fillId="6" borderId="69" xfId="0" applyFont="1" applyFill="1" applyBorder="1" applyAlignment="1">
      <alignment horizontal="center" vertical="center" wrapText="1"/>
    </xf>
    <xf numFmtId="0" fontId="5" fillId="6" borderId="109" xfId="0" applyFont="1" applyFill="1" applyBorder="1" applyAlignment="1">
      <alignment horizontal="center" vertical="center" wrapText="1"/>
    </xf>
    <xf numFmtId="10" fontId="5" fillId="6" borderId="107" xfId="0" applyNumberFormat="1" applyFont="1" applyFill="1" applyBorder="1" applyAlignment="1">
      <alignment horizontal="center" vertical="center" wrapText="1"/>
    </xf>
    <xf numFmtId="10" fontId="5" fillId="6" borderId="58" xfId="0" applyNumberFormat="1" applyFont="1" applyFill="1" applyBorder="1" applyAlignment="1">
      <alignment horizontal="center" vertical="center" wrapText="1"/>
    </xf>
    <xf numFmtId="175" fontId="5" fillId="6" borderId="94" xfId="4" applyNumberFormat="1" applyFont="1" applyFill="1" applyBorder="1" applyAlignment="1">
      <alignment horizontal="center" vertical="center"/>
    </xf>
    <xf numFmtId="175" fontId="24" fillId="6" borderId="94" xfId="4" applyNumberFormat="1" applyFont="1" applyFill="1" applyBorder="1" applyAlignment="1">
      <alignment horizontal="center" vertical="center"/>
    </xf>
    <xf numFmtId="175" fontId="5" fillId="6" borderId="97" xfId="4" applyNumberFormat="1" applyFont="1" applyFill="1" applyBorder="1" applyAlignment="1">
      <alignment horizontal="center" vertical="center"/>
    </xf>
    <xf numFmtId="175" fontId="5" fillId="6" borderId="106" xfId="4" applyNumberFormat="1" applyFont="1" applyFill="1" applyBorder="1" applyAlignment="1">
      <alignment horizontal="center" vertical="center"/>
    </xf>
    <xf numFmtId="175" fontId="5" fillId="6" borderId="94" xfId="4" applyNumberFormat="1" applyFont="1" applyFill="1" applyBorder="1" applyAlignment="1">
      <alignment horizontal="left" vertical="center"/>
    </xf>
    <xf numFmtId="175" fontId="5" fillId="6" borderId="94" xfId="4" applyNumberFormat="1" applyFont="1" applyFill="1" applyBorder="1" applyAlignment="1">
      <alignment vertical="center"/>
    </xf>
    <xf numFmtId="175" fontId="5" fillId="6" borderId="97" xfId="4" applyNumberFormat="1" applyFont="1" applyFill="1" applyBorder="1" applyAlignment="1">
      <alignment vertical="center"/>
    </xf>
    <xf numFmtId="175" fontId="5" fillId="6" borderId="106" xfId="4" applyNumberFormat="1" applyFont="1" applyFill="1" applyBorder="1" applyAlignment="1">
      <alignment vertical="center"/>
    </xf>
    <xf numFmtId="0" fontId="5" fillId="6" borderId="92" xfId="0" applyFont="1" applyFill="1" applyBorder="1" applyAlignment="1">
      <alignment horizontal="center" vertical="center" wrapText="1"/>
    </xf>
    <xf numFmtId="10" fontId="5" fillId="6" borderId="92" xfId="0" applyNumberFormat="1" applyFont="1" applyFill="1" applyBorder="1" applyAlignment="1">
      <alignment horizontal="center" vertical="center" wrapText="1"/>
    </xf>
    <xf numFmtId="2" fontId="5" fillId="3" borderId="92" xfId="4" applyNumberFormat="1" applyFont="1" applyFill="1" applyBorder="1" applyAlignment="1">
      <alignment horizontal="left" vertical="center"/>
    </xf>
    <xf numFmtId="3" fontId="2" fillId="3" borderId="3" xfId="0" applyNumberFormat="1" applyFont="1" applyFill="1" applyBorder="1" applyAlignment="1">
      <alignment horizontal="center" vertical="center" wrapText="1"/>
    </xf>
    <xf numFmtId="3" fontId="2" fillId="3" borderId="1" xfId="8" applyNumberFormat="1"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39" fontId="2" fillId="3" borderId="1" xfId="8" applyNumberFormat="1" applyFont="1" applyFill="1" applyBorder="1" applyAlignment="1">
      <alignment horizontal="center" vertical="center"/>
    </xf>
    <xf numFmtId="191" fontId="4" fillId="3" borderId="94" xfId="313" applyNumberFormat="1" applyFont="1" applyFill="1" applyBorder="1" applyAlignment="1">
      <alignment horizontal="center" vertical="center"/>
    </xf>
    <xf numFmtId="3" fontId="2" fillId="3" borderId="92" xfId="0" applyNumberFormat="1" applyFont="1" applyFill="1" applyBorder="1" applyAlignment="1">
      <alignment horizontal="center" vertical="center" wrapText="1"/>
    </xf>
    <xf numFmtId="4" fontId="2" fillId="3" borderId="92" xfId="0" applyNumberFormat="1" applyFont="1" applyFill="1" applyBorder="1" applyAlignment="1">
      <alignment horizontal="center" vertical="center" wrapText="1"/>
    </xf>
    <xf numFmtId="10" fontId="2" fillId="3" borderId="1" xfId="21" applyNumberFormat="1" applyFont="1" applyFill="1" applyBorder="1" applyAlignment="1">
      <alignment horizontal="center" vertical="center" wrapText="1"/>
    </xf>
    <xf numFmtId="4" fontId="2" fillId="3" borderId="1" xfId="8" applyNumberFormat="1" applyFont="1" applyFill="1" applyBorder="1" applyAlignment="1">
      <alignment horizontal="center" vertical="center" wrapText="1"/>
    </xf>
    <xf numFmtId="166" fontId="4" fillId="3" borderId="3" xfId="4" applyNumberFormat="1" applyFont="1" applyFill="1" applyBorder="1" applyAlignment="1">
      <alignment horizontal="center" vertical="center" wrapText="1"/>
    </xf>
    <xf numFmtId="39" fontId="4" fillId="3" borderId="3" xfId="0" applyNumberFormat="1" applyFont="1" applyFill="1" applyBorder="1" applyAlignment="1">
      <alignment horizontal="center" vertical="center" wrapText="1"/>
    </xf>
    <xf numFmtId="3" fontId="4" fillId="3" borderId="88" xfId="0" applyNumberFormat="1"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89" xfId="0" applyFont="1" applyFill="1" applyBorder="1" applyAlignment="1">
      <alignment horizontal="center" vertical="center"/>
    </xf>
    <xf numFmtId="3" fontId="2" fillId="3" borderId="89" xfId="0" applyNumberFormat="1" applyFont="1" applyFill="1" applyBorder="1" applyAlignment="1">
      <alignment horizontal="center" vertical="center" wrapText="1"/>
    </xf>
    <xf numFmtId="37" fontId="4" fillId="3" borderId="100" xfId="8" applyNumberFormat="1" applyFont="1" applyFill="1" applyBorder="1" applyAlignment="1">
      <alignment horizontal="center" vertical="center"/>
    </xf>
    <xf numFmtId="37" fontId="4" fillId="3" borderId="16" xfId="8" applyNumberFormat="1" applyFont="1" applyFill="1" applyBorder="1" applyAlignment="1">
      <alignment horizontal="center" vertical="center"/>
    </xf>
    <xf numFmtId="37" fontId="4" fillId="3" borderId="92" xfId="8" applyNumberFormat="1" applyFont="1" applyFill="1" applyBorder="1" applyAlignment="1">
      <alignment horizontal="center" vertical="center"/>
    </xf>
    <xf numFmtId="39" fontId="4" fillId="3" borderId="16" xfId="0" applyNumberFormat="1" applyFont="1" applyFill="1" applyBorder="1" applyAlignment="1">
      <alignment horizontal="center" vertical="center"/>
    </xf>
    <xf numFmtId="37" fontId="4" fillId="3" borderId="92" xfId="0" applyNumberFormat="1" applyFont="1" applyFill="1" applyBorder="1" applyAlignment="1">
      <alignment horizontal="center" vertical="center"/>
    </xf>
    <xf numFmtId="39" fontId="4" fillId="3" borderId="92" xfId="0" applyNumberFormat="1" applyFont="1" applyFill="1" applyBorder="1" applyAlignment="1">
      <alignment horizontal="center" vertical="center"/>
    </xf>
    <xf numFmtId="39" fontId="4" fillId="3" borderId="96" xfId="0" applyNumberFormat="1" applyFont="1" applyFill="1" applyBorder="1" applyAlignment="1">
      <alignment horizontal="center" vertical="center" wrapText="1"/>
    </xf>
    <xf numFmtId="39" fontId="4" fillId="3" borderId="93" xfId="0" applyNumberFormat="1" applyFont="1" applyFill="1" applyBorder="1" applyAlignment="1">
      <alignment horizontal="center" vertical="center" wrapText="1"/>
    </xf>
    <xf numFmtId="4" fontId="2" fillId="3" borderId="93" xfId="0" applyNumberFormat="1" applyFont="1" applyFill="1" applyBorder="1" applyAlignment="1">
      <alignment horizontal="center" vertical="center" wrapText="1"/>
    </xf>
    <xf numFmtId="39" fontId="4" fillId="3" borderId="16" xfId="0" applyNumberFormat="1" applyFont="1" applyFill="1" applyBorder="1" applyAlignment="1">
      <alignment horizontal="center" vertical="center" wrapText="1"/>
    </xf>
    <xf numFmtId="39" fontId="4" fillId="3" borderId="92" xfId="0" applyNumberFormat="1" applyFont="1" applyFill="1" applyBorder="1" applyAlignment="1">
      <alignment horizontal="center" vertical="center" wrapText="1"/>
    </xf>
    <xf numFmtId="4" fontId="2" fillId="3" borderId="92" xfId="8" applyNumberFormat="1" applyFont="1" applyFill="1" applyBorder="1" applyAlignment="1">
      <alignment horizontal="center" vertical="center" wrapText="1"/>
    </xf>
    <xf numFmtId="39" fontId="4" fillId="3" borderId="15" xfId="0" applyNumberFormat="1" applyFont="1" applyFill="1" applyBorder="1" applyAlignment="1">
      <alignment horizontal="center" vertical="center" wrapText="1"/>
    </xf>
    <xf numFmtId="39" fontId="2" fillId="3" borderId="89" xfId="0" applyNumberFormat="1" applyFont="1" applyFill="1" applyBorder="1" applyAlignment="1">
      <alignment horizontal="center" vertical="center" wrapText="1"/>
    </xf>
    <xf numFmtId="4" fontId="2" fillId="3" borderId="89" xfId="0" applyNumberFormat="1" applyFont="1" applyFill="1" applyBorder="1" applyAlignment="1">
      <alignment horizontal="center" vertical="center" wrapText="1"/>
    </xf>
    <xf numFmtId="39" fontId="4" fillId="3" borderId="16" xfId="24" applyNumberFormat="1" applyFont="1" applyFill="1" applyBorder="1" applyAlignment="1">
      <alignment horizontal="center" vertical="center"/>
    </xf>
    <xf numFmtId="4" fontId="2" fillId="3" borderId="93" xfId="24" applyNumberFormat="1" applyFont="1" applyFill="1" applyBorder="1" applyAlignment="1">
      <alignment horizontal="center" vertical="center"/>
    </xf>
    <xf numFmtId="37" fontId="4" fillId="3" borderId="15" xfId="0" applyNumberFormat="1" applyFont="1" applyFill="1" applyBorder="1" applyAlignment="1">
      <alignment horizontal="center" vertical="center" wrapText="1"/>
    </xf>
    <xf numFmtId="37" fontId="4" fillId="3" borderId="89" xfId="0" applyNumberFormat="1" applyFont="1" applyFill="1" applyBorder="1" applyAlignment="1">
      <alignment horizontal="center" vertical="center" wrapText="1"/>
    </xf>
    <xf numFmtId="39" fontId="4" fillId="3" borderId="89" xfId="0" applyNumberFormat="1" applyFont="1" applyFill="1" applyBorder="1" applyAlignment="1">
      <alignment horizontal="center" vertical="center" wrapText="1"/>
    </xf>
    <xf numFmtId="2" fontId="2" fillId="3" borderId="89" xfId="0" applyNumberFormat="1" applyFont="1" applyFill="1" applyBorder="1" applyAlignment="1">
      <alignment horizontal="center" vertical="center"/>
    </xf>
    <xf numFmtId="2" fontId="2" fillId="3" borderId="92" xfId="0" applyNumberFormat="1" applyFont="1" applyFill="1" applyBorder="1" applyAlignment="1">
      <alignment horizontal="center" vertical="center"/>
    </xf>
    <xf numFmtId="37" fontId="4" fillId="3" borderId="16" xfId="0" applyNumberFormat="1" applyFont="1" applyFill="1" applyBorder="1" applyAlignment="1">
      <alignment horizontal="center" vertical="center" wrapText="1"/>
    </xf>
    <xf numFmtId="37" fontId="4" fillId="3" borderId="92" xfId="0" applyNumberFormat="1" applyFont="1" applyFill="1" applyBorder="1" applyAlignment="1">
      <alignment horizontal="center" vertical="center" wrapText="1"/>
    </xf>
    <xf numFmtId="185" fontId="2" fillId="3" borderId="89" xfId="0" applyNumberFormat="1" applyFont="1" applyFill="1" applyBorder="1" applyAlignment="1">
      <alignment horizontal="center" vertical="center" wrapText="1"/>
    </xf>
    <xf numFmtId="2" fontId="4" fillId="3" borderId="15" xfId="0" applyNumberFormat="1" applyFont="1" applyFill="1" applyBorder="1" applyAlignment="1">
      <alignment horizontal="center" vertical="center"/>
    </xf>
    <xf numFmtId="2" fontId="4" fillId="3" borderId="89" xfId="0" applyNumberFormat="1" applyFont="1" applyFill="1" applyBorder="1" applyAlignment="1">
      <alignment horizontal="center" vertical="center"/>
    </xf>
    <xf numFmtId="4" fontId="4" fillId="3" borderId="89" xfId="0" applyNumberFormat="1" applyFont="1" applyFill="1" applyBorder="1" applyAlignment="1">
      <alignment horizontal="center" vertical="center" wrapText="1"/>
    </xf>
    <xf numFmtId="3" fontId="4" fillId="3" borderId="16" xfId="14" applyNumberFormat="1" applyFont="1" applyFill="1" applyBorder="1" applyAlignment="1">
      <alignment horizontal="center" vertical="center" wrapText="1"/>
    </xf>
    <xf numFmtId="2" fontId="2" fillId="3" borderId="92" xfId="0" applyNumberFormat="1" applyFont="1" applyFill="1" applyBorder="1" applyAlignment="1">
      <alignment horizontal="center" vertical="center" wrapText="1"/>
    </xf>
    <xf numFmtId="3" fontId="4" fillId="3" borderId="92" xfId="14" applyNumberFormat="1" applyFont="1" applyFill="1" applyBorder="1" applyAlignment="1">
      <alignment horizontal="center" vertical="center" wrapText="1"/>
    </xf>
    <xf numFmtId="37" fontId="4" fillId="3" borderId="17" xfId="8" applyNumberFormat="1" applyFont="1" applyFill="1" applyBorder="1" applyAlignment="1">
      <alignment horizontal="center" vertical="center"/>
    </xf>
    <xf numFmtId="3" fontId="4" fillId="3" borderId="90" xfId="0" applyNumberFormat="1" applyFont="1" applyFill="1" applyBorder="1" applyAlignment="1">
      <alignment horizontal="center" vertical="center"/>
    </xf>
    <xf numFmtId="10" fontId="4" fillId="3" borderId="15" xfId="21" applyNumberFormat="1" applyFont="1" applyFill="1" applyBorder="1" applyAlignment="1">
      <alignment horizontal="center" vertical="center"/>
    </xf>
    <xf numFmtId="10" fontId="2" fillId="3" borderId="89" xfId="21" applyNumberFormat="1" applyFont="1" applyFill="1" applyBorder="1" applyAlignment="1">
      <alignment horizontal="center" vertical="center"/>
    </xf>
    <xf numFmtId="10" fontId="4" fillId="3" borderId="16" xfId="21" applyNumberFormat="1" applyFont="1" applyFill="1" applyBorder="1" applyAlignment="1">
      <alignment horizontal="center" vertical="center"/>
    </xf>
    <xf numFmtId="10" fontId="4" fillId="3" borderId="92" xfId="21" applyNumberFormat="1" applyFont="1" applyFill="1" applyBorder="1" applyAlignment="1">
      <alignment horizontal="center" vertical="center" wrapText="1"/>
    </xf>
    <xf numFmtId="39" fontId="4" fillId="3" borderId="92" xfId="8" applyNumberFormat="1" applyFont="1" applyFill="1" applyBorder="1" applyAlignment="1">
      <alignment horizontal="center" vertical="center"/>
    </xf>
    <xf numFmtId="39" fontId="4" fillId="3" borderId="16" xfId="8" applyNumberFormat="1" applyFont="1" applyFill="1" applyBorder="1" applyAlignment="1">
      <alignment horizontal="center" vertical="center"/>
    </xf>
    <xf numFmtId="39" fontId="4" fillId="3" borderId="16" xfId="8" applyNumberFormat="1" applyFont="1" applyFill="1" applyBorder="1" applyAlignment="1">
      <alignment horizontal="center" vertical="center" wrapText="1"/>
    </xf>
    <xf numFmtId="39" fontId="4" fillId="3" borderId="92" xfId="8" applyNumberFormat="1" applyFont="1" applyFill="1" applyBorder="1" applyAlignment="1">
      <alignment horizontal="center" vertical="center" wrapText="1"/>
    </xf>
    <xf numFmtId="39" fontId="4" fillId="3" borderId="17" xfId="8" applyNumberFormat="1" applyFont="1" applyFill="1" applyBorder="1" applyAlignment="1">
      <alignment horizontal="center" vertical="center"/>
    </xf>
    <xf numFmtId="39" fontId="4" fillId="3" borderId="90" xfId="8" applyNumberFormat="1" applyFont="1" applyFill="1" applyBorder="1" applyAlignment="1">
      <alignment horizontal="center" vertical="center"/>
    </xf>
    <xf numFmtId="4" fontId="4" fillId="3" borderId="89" xfId="8" applyNumberFormat="1" applyFont="1" applyFill="1" applyBorder="1" applyAlignment="1">
      <alignment horizontal="center" vertical="center" wrapText="1"/>
    </xf>
    <xf numFmtId="2" fontId="4" fillId="3" borderId="16" xfId="0" applyNumberFormat="1" applyFont="1" applyFill="1" applyBorder="1" applyAlignment="1">
      <alignment horizontal="center" vertical="center"/>
    </xf>
    <xf numFmtId="2" fontId="4" fillId="3" borderId="92" xfId="0" applyNumberFormat="1" applyFont="1" applyFill="1" applyBorder="1" applyAlignment="1">
      <alignment horizontal="center" vertical="center"/>
    </xf>
    <xf numFmtId="4" fontId="4" fillId="3" borderId="92" xfId="0" applyNumberFormat="1" applyFont="1" applyFill="1" applyBorder="1" applyAlignment="1">
      <alignment horizontal="center" vertical="center"/>
    </xf>
    <xf numFmtId="39" fontId="4" fillId="3" borderId="15" xfId="0" applyNumberFormat="1" applyFont="1" applyFill="1" applyBorder="1" applyAlignment="1">
      <alignment horizontal="center" vertical="center"/>
    </xf>
    <xf numFmtId="37" fontId="4" fillId="3" borderId="106" xfId="8" applyNumberFormat="1" applyFont="1" applyFill="1" applyBorder="1" applyAlignment="1">
      <alignment horizontal="center" vertical="center"/>
    </xf>
    <xf numFmtId="37" fontId="4" fillId="3" borderId="94" xfId="8" applyNumberFormat="1" applyFont="1" applyFill="1" applyBorder="1" applyAlignment="1">
      <alignment horizontal="center" vertical="center"/>
    </xf>
    <xf numFmtId="4" fontId="4" fillId="3" borderId="16" xfId="0" applyNumberFormat="1" applyFont="1" applyFill="1" applyBorder="1" applyAlignment="1">
      <alignment horizontal="center" vertical="center"/>
    </xf>
    <xf numFmtId="4" fontId="2" fillId="3" borderId="3" xfId="8" applyNumberFormat="1" applyFont="1" applyFill="1" applyBorder="1" applyAlignment="1">
      <alignment horizontal="center" vertical="center" wrapText="1"/>
    </xf>
    <xf numFmtId="10" fontId="13" fillId="3" borderId="1" xfId="14" applyNumberFormat="1" applyFont="1" applyFill="1" applyBorder="1" applyAlignment="1">
      <alignment horizontal="center" vertical="center" wrapText="1"/>
    </xf>
    <xf numFmtId="10" fontId="38" fillId="3" borderId="3" xfId="14" applyNumberFormat="1" applyFont="1" applyFill="1" applyBorder="1" applyAlignment="1">
      <alignment horizontal="center" vertical="center" wrapText="1"/>
    </xf>
    <xf numFmtId="10" fontId="38" fillId="3" borderId="1" xfId="14" applyNumberFormat="1" applyFont="1" applyFill="1" applyBorder="1" applyAlignment="1">
      <alignment horizontal="center" vertical="center" wrapText="1"/>
    </xf>
    <xf numFmtId="10" fontId="14" fillId="3" borderId="1" xfId="14" applyNumberFormat="1" applyFont="1" applyFill="1" applyBorder="1" applyAlignment="1">
      <alignment horizontal="center" vertical="center" wrapText="1"/>
    </xf>
    <xf numFmtId="10" fontId="14" fillId="3" borderId="1" xfId="14" applyNumberFormat="1" applyFont="1" applyFill="1" applyBorder="1" applyAlignment="1" applyProtection="1">
      <alignment horizontal="center" vertical="center" wrapText="1"/>
    </xf>
    <xf numFmtId="10" fontId="38" fillId="3" borderId="5" xfId="14" applyNumberFormat="1" applyFont="1" applyFill="1" applyBorder="1" applyAlignment="1">
      <alignment horizontal="center" vertical="center" wrapText="1"/>
    </xf>
    <xf numFmtId="10" fontId="9" fillId="3" borderId="1" xfId="14" applyNumberFormat="1" applyFont="1" applyFill="1" applyBorder="1" applyAlignment="1">
      <alignment horizontal="center" vertical="center" wrapText="1"/>
    </xf>
    <xf numFmtId="10" fontId="13" fillId="3" borderId="4" xfId="14" applyNumberFormat="1" applyFont="1" applyFill="1" applyBorder="1" applyAlignment="1">
      <alignment horizontal="center" vertical="center" wrapText="1"/>
    </xf>
    <xf numFmtId="10" fontId="14" fillId="3" borderId="4" xfId="14" applyNumberFormat="1" applyFont="1" applyFill="1" applyBorder="1" applyAlignment="1">
      <alignment horizontal="center" vertical="center" wrapText="1"/>
    </xf>
    <xf numFmtId="10" fontId="14" fillId="3" borderId="4" xfId="14" applyNumberFormat="1" applyFont="1" applyFill="1" applyBorder="1" applyAlignment="1" applyProtection="1">
      <alignment horizontal="center" vertical="center" wrapText="1"/>
    </xf>
    <xf numFmtId="10" fontId="40" fillId="3" borderId="3" xfId="14" applyNumberFormat="1" applyFont="1" applyFill="1" applyBorder="1" applyAlignment="1">
      <alignment horizontal="center" vertical="center" wrapText="1"/>
    </xf>
    <xf numFmtId="10" fontId="38" fillId="3" borderId="92" xfId="14" applyNumberFormat="1" applyFont="1" applyFill="1" applyBorder="1" applyAlignment="1">
      <alignment horizontal="center" vertical="center" wrapText="1"/>
    </xf>
    <xf numFmtId="10" fontId="40" fillId="3" borderId="1" xfId="14" applyNumberFormat="1" applyFont="1" applyFill="1" applyBorder="1" applyAlignment="1">
      <alignment horizontal="center" vertical="center" wrapText="1"/>
    </xf>
    <xf numFmtId="10" fontId="40" fillId="3" borderId="93" xfId="14" applyNumberFormat="1" applyFont="1" applyFill="1" applyBorder="1" applyAlignment="1">
      <alignment horizontal="center" vertical="center" wrapText="1"/>
    </xf>
    <xf numFmtId="10" fontId="13" fillId="3" borderId="92" xfId="14" applyNumberFormat="1" applyFont="1" applyFill="1" applyBorder="1" applyAlignment="1">
      <alignment horizontal="center" vertical="center" wrapText="1"/>
    </xf>
    <xf numFmtId="10" fontId="14" fillId="3" borderId="92" xfId="14" applyNumberFormat="1" applyFont="1" applyFill="1" applyBorder="1" applyAlignment="1">
      <alignment horizontal="center" vertical="center" wrapText="1"/>
    </xf>
    <xf numFmtId="10" fontId="38" fillId="3" borderId="93" xfId="14" applyNumberFormat="1" applyFont="1" applyFill="1" applyBorder="1" applyAlignment="1">
      <alignment horizontal="center" vertical="center" wrapText="1"/>
    </xf>
    <xf numFmtId="10" fontId="13" fillId="3" borderId="3" xfId="14" applyNumberFormat="1" applyFont="1" applyFill="1" applyBorder="1" applyAlignment="1">
      <alignment horizontal="center" vertical="center" wrapText="1"/>
    </xf>
    <xf numFmtId="10" fontId="13" fillId="3" borderId="94" xfId="14" applyNumberFormat="1" applyFont="1" applyFill="1" applyBorder="1" applyAlignment="1">
      <alignment horizontal="center" vertical="center" wrapText="1"/>
    </xf>
    <xf numFmtId="10" fontId="14" fillId="3" borderId="94" xfId="14" applyNumberFormat="1" applyFont="1" applyFill="1" applyBorder="1" applyAlignment="1">
      <alignment horizontal="center" vertical="center" wrapText="1"/>
    </xf>
    <xf numFmtId="10" fontId="13" fillId="3" borderId="1" xfId="14" applyNumberFormat="1" applyFont="1" applyFill="1" applyBorder="1" applyAlignment="1" applyProtection="1">
      <alignment horizontal="center" vertical="center" wrapText="1"/>
    </xf>
    <xf numFmtId="10" fontId="14" fillId="3" borderId="90" xfId="14" applyNumberFormat="1" applyFont="1" applyFill="1" applyBorder="1" applyAlignment="1">
      <alignment horizontal="center" vertical="center" wrapText="1"/>
    </xf>
    <xf numFmtId="10" fontId="13" fillId="3" borderId="90" xfId="14" applyNumberFormat="1" applyFont="1" applyFill="1" applyBorder="1" applyAlignment="1">
      <alignment horizontal="center" vertical="center" wrapText="1"/>
    </xf>
    <xf numFmtId="0" fontId="17" fillId="3" borderId="92" xfId="0" applyFont="1" applyFill="1" applyBorder="1" applyAlignment="1">
      <alignment horizontal="center" vertical="center" wrapText="1"/>
    </xf>
    <xf numFmtId="0" fontId="11" fillId="4" borderId="90" xfId="0" applyNumberFormat="1" applyFont="1" applyFill="1" applyBorder="1" applyAlignment="1" applyProtection="1">
      <alignment horizontal="center" vertical="center" wrapText="1"/>
    </xf>
    <xf numFmtId="0" fontId="11" fillId="4" borderId="90" xfId="0" applyNumberFormat="1" applyFont="1" applyFill="1" applyBorder="1" applyAlignment="1" applyProtection="1">
      <alignment horizontal="center" vertical="center"/>
    </xf>
    <xf numFmtId="0" fontId="11" fillId="4" borderId="78" xfId="0" applyNumberFormat="1" applyFont="1" applyFill="1" applyBorder="1" applyAlignment="1" applyProtection="1">
      <alignment horizontal="center" vertical="center" wrapText="1"/>
    </xf>
    <xf numFmtId="172" fontId="45" fillId="0" borderId="93" xfId="0" applyNumberFormat="1" applyFont="1" applyFill="1" applyBorder="1" applyAlignment="1" applyProtection="1">
      <alignment vertical="center"/>
    </xf>
    <xf numFmtId="4" fontId="13" fillId="0" borderId="93" xfId="0" applyNumberFormat="1" applyFont="1" applyFill="1" applyBorder="1" applyAlignment="1" applyProtection="1">
      <alignment horizontal="center" vertical="center"/>
    </xf>
    <xf numFmtId="3" fontId="14" fillId="0" borderId="93" xfId="0" applyNumberFormat="1" applyFont="1" applyFill="1" applyBorder="1" applyAlignment="1" applyProtection="1">
      <alignment horizontal="center" vertical="center"/>
    </xf>
    <xf numFmtId="0" fontId="46" fillId="0" borderId="93" xfId="0" applyNumberFormat="1" applyFont="1" applyFill="1" applyBorder="1" applyAlignment="1" applyProtection="1">
      <alignment horizontal="center"/>
    </xf>
    <xf numFmtId="4" fontId="14" fillId="0" borderId="93" xfId="0" applyNumberFormat="1" applyFont="1" applyFill="1" applyBorder="1" applyAlignment="1" applyProtection="1">
      <alignment horizontal="center" vertical="center"/>
    </xf>
    <xf numFmtId="0" fontId="6" fillId="0" borderId="93" xfId="0" applyNumberFormat="1" applyFont="1" applyFill="1" applyBorder="1" applyAlignment="1" applyProtection="1"/>
    <xf numFmtId="172" fontId="45" fillId="0" borderId="92" xfId="0" applyNumberFormat="1" applyFont="1" applyFill="1" applyBorder="1" applyAlignment="1" applyProtection="1">
      <alignment vertical="center"/>
    </xf>
    <xf numFmtId="3" fontId="13" fillId="0" borderId="92" xfId="0" applyNumberFormat="1" applyFont="1" applyFill="1" applyBorder="1" applyAlignment="1" applyProtection="1">
      <alignment horizontal="center" vertical="center"/>
    </xf>
    <xf numFmtId="191" fontId="13" fillId="0" borderId="92" xfId="313" applyNumberFormat="1" applyFont="1" applyFill="1" applyBorder="1" applyAlignment="1" applyProtection="1">
      <alignment horizontal="center" vertical="center"/>
    </xf>
    <xf numFmtId="0" fontId="6" fillId="0" borderId="92" xfId="0" applyNumberFormat="1" applyFont="1" applyFill="1" applyBorder="1" applyAlignment="1" applyProtection="1">
      <alignment horizontal="center"/>
    </xf>
    <xf numFmtId="167" fontId="13" fillId="0" borderId="92" xfId="0" applyNumberFormat="1" applyFont="1" applyFill="1" applyBorder="1" applyAlignment="1" applyProtection="1">
      <alignment horizontal="center" vertical="center"/>
    </xf>
    <xf numFmtId="4" fontId="14" fillId="0" borderId="92" xfId="0" applyNumberFormat="1" applyFont="1" applyFill="1" applyBorder="1" applyAlignment="1" applyProtection="1">
      <alignment horizontal="center" vertical="center"/>
    </xf>
    <xf numFmtId="0" fontId="46" fillId="0" borderId="92" xfId="0" applyNumberFormat="1" applyFont="1" applyFill="1" applyBorder="1" applyAlignment="1" applyProtection="1">
      <alignment horizontal="center"/>
    </xf>
    <xf numFmtId="4" fontId="13" fillId="0" borderId="92" xfId="0" applyNumberFormat="1" applyFont="1" applyFill="1" applyBorder="1" applyAlignment="1" applyProtection="1">
      <alignment horizontal="center" vertical="center"/>
    </xf>
    <xf numFmtId="0" fontId="13" fillId="0" borderId="92" xfId="0" applyNumberFormat="1" applyFont="1" applyFill="1" applyBorder="1" applyAlignment="1" applyProtection="1">
      <alignment vertical="center" wrapText="1"/>
    </xf>
    <xf numFmtId="41" fontId="1" fillId="0" borderId="92" xfId="0" applyNumberFormat="1" applyFont="1" applyFill="1" applyBorder="1" applyAlignment="1" applyProtection="1">
      <alignment horizontal="center" vertical="center"/>
    </xf>
    <xf numFmtId="191" fontId="13" fillId="0" borderId="92" xfId="313" applyNumberFormat="1" applyFont="1" applyFill="1" applyBorder="1" applyAlignment="1">
      <alignment horizontal="center" vertical="center"/>
    </xf>
    <xf numFmtId="3" fontId="6" fillId="0" borderId="92" xfId="0" applyNumberFormat="1" applyFont="1" applyFill="1" applyBorder="1" applyAlignment="1" applyProtection="1">
      <alignment horizontal="center" vertical="center"/>
    </xf>
    <xf numFmtId="3" fontId="14" fillId="0" borderId="92" xfId="0" applyNumberFormat="1" applyFont="1" applyFill="1" applyBorder="1" applyAlignment="1" applyProtection="1">
      <alignment horizontal="center" vertical="center"/>
    </xf>
    <xf numFmtId="0" fontId="13" fillId="0" borderId="92" xfId="0" applyNumberFormat="1" applyFont="1" applyFill="1" applyBorder="1" applyAlignment="1" applyProtection="1"/>
    <xf numFmtId="39" fontId="13" fillId="0" borderId="92" xfId="0" applyNumberFormat="1" applyFont="1" applyFill="1" applyBorder="1" applyAlignment="1" applyProtection="1">
      <alignment horizontal="center" vertical="center" wrapText="1"/>
    </xf>
    <xf numFmtId="4" fontId="13" fillId="0" borderId="92" xfId="0" applyNumberFormat="1" applyFont="1" applyFill="1" applyBorder="1" applyAlignment="1" applyProtection="1">
      <alignment horizontal="center" vertical="center" wrapText="1"/>
    </xf>
    <xf numFmtId="3" fontId="13" fillId="0" borderId="92" xfId="0" applyNumberFormat="1" applyFont="1" applyFill="1" applyBorder="1" applyAlignment="1" applyProtection="1">
      <alignment horizontal="center" vertical="center" wrapText="1"/>
    </xf>
    <xf numFmtId="39" fontId="13" fillId="0" borderId="92" xfId="0" applyNumberFormat="1" applyFont="1" applyFill="1" applyBorder="1" applyAlignment="1" applyProtection="1">
      <alignment horizontal="center" vertical="center"/>
    </xf>
    <xf numFmtId="191" fontId="38" fillId="0" borderId="92" xfId="313" applyNumberFormat="1" applyFont="1" applyFill="1" applyBorder="1"/>
    <xf numFmtId="4" fontId="14" fillId="0" borderId="92" xfId="0" applyNumberFormat="1" applyFont="1" applyFill="1" applyBorder="1" applyAlignment="1" applyProtection="1">
      <alignment horizontal="center" vertical="center" wrapText="1"/>
    </xf>
    <xf numFmtId="0" fontId="13" fillId="0" borderId="92" xfId="0" applyNumberFormat="1" applyFont="1" applyFill="1" applyBorder="1" applyAlignment="1" applyProtection="1">
      <alignment horizontal="center" vertical="center"/>
    </xf>
    <xf numFmtId="0" fontId="13" fillId="0" borderId="92" xfId="0" applyNumberFormat="1" applyFont="1" applyFill="1" applyBorder="1" applyAlignment="1" applyProtection="1">
      <alignment horizontal="center" vertical="center" wrapText="1"/>
    </xf>
    <xf numFmtId="182" fontId="1" fillId="0" borderId="92" xfId="0" applyNumberFormat="1" applyFont="1" applyFill="1" applyBorder="1" applyAlignment="1" applyProtection="1">
      <alignment horizontal="center" vertical="center"/>
    </xf>
    <xf numFmtId="172" fontId="47" fillId="0" borderId="92" xfId="0" applyNumberFormat="1" applyFont="1" applyFill="1" applyBorder="1" applyAlignment="1" applyProtection="1">
      <alignment vertical="center"/>
    </xf>
    <xf numFmtId="191" fontId="14" fillId="0" borderId="92" xfId="313" applyNumberFormat="1" applyFont="1" applyFill="1" applyBorder="1" applyAlignment="1" applyProtection="1">
      <alignment horizontal="center" vertical="center"/>
    </xf>
    <xf numFmtId="3" fontId="4" fillId="0" borderId="92" xfId="0" applyNumberFormat="1" applyFont="1" applyFill="1" applyBorder="1" applyAlignment="1">
      <alignment horizontal="center" vertical="center"/>
    </xf>
    <xf numFmtId="39" fontId="14" fillId="0" borderId="92" xfId="0" applyNumberFormat="1" applyFont="1" applyFill="1" applyBorder="1" applyAlignment="1" applyProtection="1">
      <alignment horizontal="center" vertical="center"/>
    </xf>
    <xf numFmtId="3" fontId="14" fillId="0" borderId="92" xfId="0" applyNumberFormat="1" applyFont="1" applyFill="1" applyBorder="1" applyAlignment="1" applyProtection="1">
      <alignment horizontal="center" vertical="center" wrapText="1"/>
    </xf>
    <xf numFmtId="168" fontId="1" fillId="0" borderId="92" xfId="0" applyNumberFormat="1" applyFont="1" applyFill="1" applyBorder="1" applyAlignment="1" applyProtection="1">
      <alignment horizontal="center" vertical="center"/>
    </xf>
    <xf numFmtId="39" fontId="2" fillId="0" borderId="92" xfId="8" applyNumberFormat="1" applyFont="1" applyFill="1" applyBorder="1" applyAlignment="1">
      <alignment horizontal="center" vertical="center"/>
    </xf>
    <xf numFmtId="44" fontId="14" fillId="0" borderId="92" xfId="313" applyFont="1" applyFill="1" applyBorder="1" applyAlignment="1" applyProtection="1">
      <alignment horizontal="center" vertical="center" wrapText="1"/>
    </xf>
    <xf numFmtId="44" fontId="13" fillId="0" borderId="92" xfId="313" applyFont="1" applyFill="1" applyBorder="1" applyAlignment="1" applyProtection="1">
      <alignment horizontal="center" vertical="center"/>
    </xf>
    <xf numFmtId="191" fontId="13" fillId="0" borderId="92" xfId="313" applyNumberFormat="1" applyFont="1" applyFill="1" applyBorder="1" applyAlignment="1" applyProtection="1">
      <alignment horizontal="center" vertical="center" wrapText="1"/>
    </xf>
    <xf numFmtId="191" fontId="48" fillId="0" borderId="92" xfId="313" applyNumberFormat="1" applyFont="1" applyFill="1" applyBorder="1" applyAlignment="1" applyProtection="1">
      <alignment horizontal="center" vertical="center"/>
    </xf>
    <xf numFmtId="178" fontId="4" fillId="0" borderId="92" xfId="0" applyNumberFormat="1" applyFont="1" applyFill="1" applyBorder="1" applyAlignment="1">
      <alignment horizontal="center" vertical="center" wrapText="1"/>
    </xf>
    <xf numFmtId="191" fontId="14" fillId="0" borderId="92" xfId="313" applyNumberFormat="1" applyFont="1" applyFill="1" applyBorder="1" applyAlignment="1" applyProtection="1">
      <alignment horizontal="center" vertical="center" wrapText="1"/>
    </xf>
    <xf numFmtId="179" fontId="13" fillId="0" borderId="92" xfId="0" applyNumberFormat="1" applyFont="1" applyFill="1" applyBorder="1" applyAlignment="1" applyProtection="1">
      <alignment horizontal="center" vertical="center"/>
    </xf>
    <xf numFmtId="2" fontId="13" fillId="0" borderId="92" xfId="0" applyNumberFormat="1" applyFont="1" applyFill="1" applyBorder="1" applyAlignment="1" applyProtection="1">
      <alignment horizontal="center" vertical="center"/>
    </xf>
    <xf numFmtId="2" fontId="4" fillId="0" borderId="92" xfId="0" applyNumberFormat="1" applyFont="1" applyFill="1" applyBorder="1" applyAlignment="1">
      <alignment horizontal="center" vertical="center"/>
    </xf>
    <xf numFmtId="178" fontId="14" fillId="0" borderId="92" xfId="0" applyNumberFormat="1" applyFont="1" applyFill="1" applyBorder="1" applyAlignment="1" applyProtection="1">
      <alignment horizontal="center" vertical="center"/>
    </xf>
    <xf numFmtId="178" fontId="13" fillId="0" borderId="92" xfId="0" applyNumberFormat="1" applyFont="1" applyFill="1" applyBorder="1" applyAlignment="1" applyProtection="1">
      <alignment horizontal="center" vertical="center"/>
    </xf>
    <xf numFmtId="168" fontId="1" fillId="0" borderId="92" xfId="0" applyNumberFormat="1" applyFont="1" applyFill="1" applyBorder="1" applyAlignment="1" applyProtection="1">
      <alignment vertical="center"/>
    </xf>
    <xf numFmtId="41" fontId="1" fillId="0" borderId="92" xfId="0" applyNumberFormat="1" applyFont="1" applyFill="1" applyBorder="1" applyAlignment="1" applyProtection="1">
      <alignment vertical="center"/>
    </xf>
    <xf numFmtId="9" fontId="14" fillId="0" borderId="92" xfId="0" applyNumberFormat="1" applyFont="1" applyFill="1" applyBorder="1" applyAlignment="1" applyProtection="1">
      <alignment horizontal="center" vertical="center" wrapText="1"/>
    </xf>
    <xf numFmtId="9" fontId="13" fillId="0" borderId="92" xfId="0" applyNumberFormat="1" applyFont="1" applyFill="1" applyBorder="1" applyAlignment="1" applyProtection="1">
      <alignment horizontal="center" vertical="center" wrapText="1"/>
    </xf>
    <xf numFmtId="10" fontId="13" fillId="0" borderId="92" xfId="0" applyNumberFormat="1" applyFont="1" applyFill="1" applyBorder="1" applyAlignment="1" applyProtection="1">
      <alignment horizontal="center" vertical="center" wrapText="1"/>
    </xf>
    <xf numFmtId="39" fontId="14" fillId="0" borderId="92" xfId="0" applyNumberFormat="1" applyFont="1" applyFill="1" applyBorder="1" applyAlignment="1" applyProtection="1">
      <alignment horizontal="center" vertical="center" wrapText="1"/>
    </xf>
    <xf numFmtId="39" fontId="2" fillId="0" borderId="92" xfId="0" applyNumberFormat="1" applyFont="1" applyFill="1" applyBorder="1" applyAlignment="1">
      <alignment horizontal="center" vertical="center" wrapText="1"/>
    </xf>
    <xf numFmtId="3" fontId="13" fillId="0" borderId="92" xfId="0" applyNumberFormat="1" applyFont="1" applyFill="1" applyBorder="1" applyAlignment="1" applyProtection="1">
      <alignment vertical="center"/>
    </xf>
    <xf numFmtId="178" fontId="13" fillId="0" borderId="92" xfId="0" applyNumberFormat="1" applyFont="1" applyFill="1" applyBorder="1" applyAlignment="1" applyProtection="1">
      <alignment horizontal="center" vertical="center" wrapText="1"/>
    </xf>
    <xf numFmtId="4" fontId="13" fillId="0" borderId="92" xfId="0" applyNumberFormat="1" applyFont="1" applyFill="1" applyBorder="1" applyAlignment="1" applyProtection="1">
      <alignment vertical="center"/>
    </xf>
    <xf numFmtId="193" fontId="13" fillId="0" borderId="92" xfId="0" applyNumberFormat="1" applyFont="1" applyFill="1" applyBorder="1" applyAlignment="1" applyProtection="1">
      <alignment horizontal="center" vertical="center"/>
    </xf>
    <xf numFmtId="37" fontId="13" fillId="0" borderId="92" xfId="0" applyNumberFormat="1" applyFont="1" applyFill="1" applyBorder="1" applyAlignment="1" applyProtection="1">
      <alignment horizontal="center" vertical="center"/>
    </xf>
    <xf numFmtId="0" fontId="13" fillId="0" borderId="92" xfId="0" applyNumberFormat="1" applyFont="1" applyFill="1" applyBorder="1" applyAlignment="1" applyProtection="1">
      <alignment horizontal="center"/>
    </xf>
    <xf numFmtId="4" fontId="13" fillId="0" borderId="92" xfId="0" applyNumberFormat="1" applyFont="1" applyFill="1" applyBorder="1" applyAlignment="1" applyProtection="1">
      <alignment horizontal="center"/>
    </xf>
    <xf numFmtId="191" fontId="13" fillId="0" borderId="92" xfId="0" applyNumberFormat="1" applyFont="1" applyFill="1" applyBorder="1" applyAlignment="1" applyProtection="1"/>
    <xf numFmtId="0" fontId="14" fillId="4" borderId="92" xfId="0" applyNumberFormat="1" applyFont="1" applyFill="1" applyBorder="1" applyAlignment="1" applyProtection="1">
      <alignment horizontal="left" vertical="center" wrapText="1"/>
    </xf>
    <xf numFmtId="42" fontId="14" fillId="4" borderId="92" xfId="0" applyNumberFormat="1" applyFont="1" applyFill="1" applyBorder="1" applyAlignment="1" applyProtection="1">
      <alignment horizontal="center" vertical="center" wrapText="1"/>
    </xf>
    <xf numFmtId="191" fontId="14" fillId="4" borderId="92" xfId="0" applyNumberFormat="1" applyFont="1" applyFill="1" applyBorder="1" applyAlignment="1" applyProtection="1">
      <alignment horizontal="left" vertical="center" wrapText="1"/>
    </xf>
    <xf numFmtId="0" fontId="14" fillId="5" borderId="92" xfId="0" applyNumberFormat="1" applyFont="1" applyFill="1" applyBorder="1" applyAlignment="1" applyProtection="1">
      <alignment horizontal="left" vertical="center" wrapText="1"/>
    </xf>
    <xf numFmtId="42" fontId="14" fillId="5" borderId="92" xfId="0" applyNumberFormat="1" applyFont="1" applyFill="1" applyBorder="1" applyAlignment="1" applyProtection="1">
      <alignment horizontal="center" vertical="center" wrapText="1"/>
    </xf>
    <xf numFmtId="191" fontId="14" fillId="5" borderId="92" xfId="0" applyNumberFormat="1" applyFont="1" applyFill="1" applyBorder="1" applyAlignment="1" applyProtection="1">
      <alignment horizontal="left" vertical="center" wrapText="1"/>
    </xf>
    <xf numFmtId="0" fontId="14" fillId="4" borderId="90" xfId="0" applyNumberFormat="1" applyFont="1" applyFill="1" applyBorder="1" applyAlignment="1" applyProtection="1">
      <alignment horizontal="left" vertical="center" wrapText="1"/>
    </xf>
    <xf numFmtId="42" fontId="14" fillId="4" borderId="90" xfId="0" applyNumberFormat="1" applyFont="1" applyFill="1" applyBorder="1" applyAlignment="1" applyProtection="1">
      <alignment horizontal="left" vertical="center" wrapText="1"/>
    </xf>
    <xf numFmtId="191" fontId="14" fillId="4" borderId="90" xfId="0" applyNumberFormat="1" applyFont="1" applyFill="1" applyBorder="1" applyAlignment="1" applyProtection="1">
      <alignment horizontal="left" vertical="center" wrapText="1"/>
    </xf>
    <xf numFmtId="0" fontId="27" fillId="10" borderId="0" xfId="0" applyNumberFormat="1" applyFont="1" applyFill="1" applyBorder="1" applyAlignment="1" applyProtection="1"/>
    <xf numFmtId="4" fontId="27" fillId="10" borderId="0" xfId="0" applyNumberFormat="1" applyFont="1" applyFill="1" applyBorder="1" applyAlignment="1" applyProtection="1"/>
    <xf numFmtId="42" fontId="27" fillId="10" borderId="0" xfId="0" applyNumberFormat="1" applyFont="1" applyFill="1" applyBorder="1" applyAlignment="1" applyProtection="1"/>
    <xf numFmtId="0" fontId="49" fillId="10" borderId="0" xfId="0" applyNumberFormat="1" applyFont="1" applyFill="1" applyBorder="1" applyAlignment="1" applyProtection="1">
      <protection locked="0"/>
    </xf>
    <xf numFmtId="0" fontId="43" fillId="10" borderId="0" xfId="0" applyNumberFormat="1" applyFont="1" applyFill="1" applyBorder="1" applyAlignment="1" applyProtection="1">
      <protection locked="0"/>
    </xf>
    <xf numFmtId="0" fontId="50" fillId="10" borderId="0" xfId="0" applyNumberFormat="1" applyFont="1" applyFill="1" applyBorder="1" applyAlignment="1" applyProtection="1"/>
    <xf numFmtId="0" fontId="51" fillId="10" borderId="0" xfId="0" applyNumberFormat="1" applyFont="1" applyFill="1" applyBorder="1" applyAlignment="1" applyProtection="1">
      <alignment horizontal="center"/>
      <protection locked="0"/>
    </xf>
    <xf numFmtId="0" fontId="50" fillId="11" borderId="92" xfId="0" applyNumberFormat="1" applyFont="1" applyFill="1" applyBorder="1" applyAlignment="1" applyProtection="1">
      <alignment horizontal="center" vertical="center"/>
    </xf>
    <xf numFmtId="0" fontId="27" fillId="0" borderId="92" xfId="0" applyNumberFormat="1" applyFont="1" applyFill="1" applyBorder="1" applyAlignment="1" applyProtection="1">
      <alignment horizontal="center" vertical="center"/>
    </xf>
    <xf numFmtId="0" fontId="27" fillId="0" borderId="0" xfId="0" applyNumberFormat="1" applyFont="1" applyFill="1" applyBorder="1" applyAlignment="1" applyProtection="1"/>
    <xf numFmtId="4" fontId="27" fillId="0" borderId="0" xfId="0" applyNumberFormat="1" applyFont="1" applyFill="1" applyBorder="1" applyAlignment="1" applyProtection="1"/>
    <xf numFmtId="188" fontId="5" fillId="0" borderId="0" xfId="0" applyNumberFormat="1" applyFont="1" applyFill="1" applyBorder="1" applyAlignment="1" applyProtection="1">
      <alignment horizontal="center"/>
    </xf>
    <xf numFmtId="0" fontId="5" fillId="4" borderId="3"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94" xfId="0" applyFont="1" applyFill="1" applyBorder="1" applyAlignment="1" applyProtection="1">
      <alignment horizontal="center" vertical="center" wrapText="1"/>
      <protection locked="0"/>
    </xf>
    <xf numFmtId="0" fontId="5" fillId="4" borderId="89" xfId="0" applyFont="1" applyFill="1" applyBorder="1" applyAlignment="1">
      <alignment horizontal="center" vertical="center"/>
    </xf>
    <xf numFmtId="0" fontId="5" fillId="4" borderId="94" xfId="0" applyFont="1" applyFill="1" applyBorder="1" applyAlignment="1">
      <alignment horizontal="center" vertical="center" wrapText="1"/>
    </xf>
    <xf numFmtId="0" fontId="5" fillId="4" borderId="88" xfId="0" applyFont="1" applyFill="1" applyBorder="1" applyAlignment="1">
      <alignment horizontal="center" vertical="center"/>
    </xf>
    <xf numFmtId="0" fontId="5" fillId="4" borderId="74" xfId="0" applyFont="1" applyFill="1" applyBorder="1" applyAlignment="1">
      <alignment horizontal="center" vertical="center"/>
    </xf>
    <xf numFmtId="0" fontId="5" fillId="4" borderId="81" xfId="0" applyFont="1" applyFill="1" applyBorder="1" applyAlignment="1">
      <alignment horizontal="center" vertical="center"/>
    </xf>
    <xf numFmtId="0" fontId="5" fillId="4" borderId="73" xfId="0" applyFont="1" applyFill="1" applyBorder="1" applyAlignment="1">
      <alignment horizontal="center" vertical="center"/>
    </xf>
    <xf numFmtId="0" fontId="5" fillId="4" borderId="72" xfId="0" applyFont="1" applyFill="1" applyBorder="1" applyAlignment="1">
      <alignment horizontal="center" vertical="center"/>
    </xf>
    <xf numFmtId="0" fontId="5" fillId="4" borderId="10"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5" fillId="4" borderId="97"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79" xfId="0" applyFont="1" applyFill="1" applyBorder="1" applyAlignment="1">
      <alignment horizontal="center" vertical="center"/>
    </xf>
    <xf numFmtId="0" fontId="5" fillId="4" borderId="75" xfId="0" applyFont="1" applyFill="1" applyBorder="1" applyAlignment="1">
      <alignment horizontal="center" vertical="center"/>
    </xf>
    <xf numFmtId="0" fontId="5" fillId="4" borderId="102" xfId="0" applyFont="1" applyFill="1" applyBorder="1" applyAlignment="1">
      <alignment horizontal="center" vertical="center"/>
    </xf>
    <xf numFmtId="0" fontId="5" fillId="4" borderId="15" xfId="0" applyFont="1" applyFill="1" applyBorder="1" applyAlignment="1">
      <alignment horizontal="center" vertical="center" wrapText="1"/>
    </xf>
    <xf numFmtId="0" fontId="5" fillId="4" borderId="106" xfId="0" applyFont="1" applyFill="1" applyBorder="1" applyAlignment="1">
      <alignment horizontal="center" vertical="center" wrapText="1"/>
    </xf>
    <xf numFmtId="0" fontId="5" fillId="4" borderId="89"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97" xfId="0" applyFont="1" applyFill="1" applyBorder="1" applyAlignment="1">
      <alignment horizontal="center" vertical="center" wrapText="1"/>
    </xf>
    <xf numFmtId="0" fontId="5" fillId="4" borderId="99" xfId="0" applyFont="1" applyFill="1" applyBorder="1" applyAlignment="1">
      <alignment horizontal="center" vertical="center" wrapText="1"/>
    </xf>
    <xf numFmtId="0" fontId="5" fillId="4" borderId="102" xfId="0" applyFont="1" applyFill="1" applyBorder="1" applyAlignment="1">
      <alignment horizontal="center" vertical="center" wrapText="1"/>
    </xf>
    <xf numFmtId="0" fontId="8" fillId="4" borderId="16"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8" fillId="0" borderId="14"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8" fillId="3" borderId="14"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17" fillId="3" borderId="39" xfId="0" applyFont="1" applyFill="1" applyBorder="1" applyAlignment="1">
      <alignment horizontal="left" vertical="center" wrapText="1"/>
    </xf>
    <xf numFmtId="0" fontId="17" fillId="3" borderId="27" xfId="0" applyFont="1" applyFill="1" applyBorder="1" applyAlignment="1">
      <alignment horizontal="left" vertical="center" wrapText="1"/>
    </xf>
    <xf numFmtId="0" fontId="17" fillId="3" borderId="49" xfId="0" applyFont="1" applyFill="1" applyBorder="1" applyAlignment="1">
      <alignment horizontal="left" vertical="center" wrapText="1"/>
    </xf>
    <xf numFmtId="0" fontId="17" fillId="3" borderId="28" xfId="0" applyFont="1" applyFill="1" applyBorder="1" applyAlignment="1">
      <alignment horizontal="left" vertical="center" wrapText="1"/>
    </xf>
    <xf numFmtId="0" fontId="8" fillId="4" borderId="40"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8" fillId="4" borderId="41"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31" fillId="0" borderId="20" xfId="0" applyFont="1" applyFill="1" applyBorder="1" applyAlignment="1">
      <alignment horizontal="center"/>
    </xf>
    <xf numFmtId="0" fontId="31" fillId="0" borderId="21" xfId="0" applyFont="1" applyFill="1" applyBorder="1" applyAlignment="1">
      <alignment horizontal="center"/>
    </xf>
    <xf numFmtId="0" fontId="31" fillId="0" borderId="22" xfId="0" applyFont="1" applyFill="1" applyBorder="1" applyAlignment="1">
      <alignment horizontal="center"/>
    </xf>
    <xf numFmtId="0" fontId="31" fillId="0" borderId="23" xfId="0" applyFont="1" applyFill="1" applyBorder="1" applyAlignment="1">
      <alignment horizontal="center"/>
    </xf>
    <xf numFmtId="0" fontId="31" fillId="0" borderId="0" xfId="0" applyFont="1" applyFill="1" applyBorder="1" applyAlignment="1">
      <alignment horizontal="center"/>
    </xf>
    <xf numFmtId="0" fontId="31" fillId="0" borderId="9" xfId="0" applyFont="1" applyFill="1" applyBorder="1" applyAlignment="1">
      <alignment horizontal="center"/>
    </xf>
    <xf numFmtId="0" fontId="31" fillId="0" borderId="25" xfId="0" applyFont="1" applyFill="1" applyBorder="1" applyAlignment="1">
      <alignment horizontal="center"/>
    </xf>
    <xf numFmtId="0" fontId="31" fillId="0" borderId="26" xfId="0" applyFont="1" applyFill="1" applyBorder="1" applyAlignment="1">
      <alignment horizontal="center"/>
    </xf>
    <xf numFmtId="0" fontId="31" fillId="0" borderId="32" xfId="0" applyFont="1" applyFill="1" applyBorder="1" applyAlignment="1">
      <alignment horizontal="center"/>
    </xf>
    <xf numFmtId="0" fontId="19" fillId="0" borderId="8"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9" fillId="0" borderId="23" xfId="0" applyFont="1" applyFill="1" applyBorder="1" applyAlignment="1">
      <alignment horizontal="center"/>
    </xf>
    <xf numFmtId="0" fontId="29" fillId="0" borderId="0" xfId="0" applyFont="1" applyFill="1" applyBorder="1" applyAlignment="1">
      <alignment horizontal="center"/>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00" xfId="0" applyFont="1" applyFill="1" applyBorder="1" applyAlignment="1">
      <alignment horizontal="center" vertical="center" wrapText="1"/>
    </xf>
    <xf numFmtId="0" fontId="5" fillId="4" borderId="79"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3" borderId="10"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4" fillId="3" borderId="78" xfId="0" applyFont="1" applyFill="1" applyBorder="1" applyAlignment="1">
      <alignment horizontal="justify" vertical="center" wrapText="1"/>
    </xf>
    <xf numFmtId="0" fontId="4" fillId="3" borderId="3"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81" xfId="0" applyFont="1" applyFill="1" applyBorder="1" applyAlignment="1">
      <alignment horizontal="left" vertical="top" wrapText="1"/>
    </xf>
    <xf numFmtId="0" fontId="4" fillId="3" borderId="99" xfId="0" applyFont="1" applyFill="1" applyBorder="1" applyAlignment="1">
      <alignment horizontal="left" vertical="top" wrapText="1"/>
    </xf>
    <xf numFmtId="0" fontId="4" fillId="3" borderId="76" xfId="0" applyFont="1" applyFill="1" applyBorder="1" applyAlignment="1">
      <alignment horizontal="left" vertical="top" wrapText="1"/>
    </xf>
    <xf numFmtId="0" fontId="4" fillId="3" borderId="81" xfId="0" applyFont="1" applyFill="1" applyBorder="1" applyAlignment="1">
      <alignment horizontal="left" vertical="center" wrapText="1"/>
    </xf>
    <xf numFmtId="0" fontId="4" fillId="3" borderId="99" xfId="0" applyFont="1" applyFill="1" applyBorder="1" applyAlignment="1">
      <alignment horizontal="left" vertical="center" wrapText="1"/>
    </xf>
    <xf numFmtId="0" fontId="4" fillId="3" borderId="76"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12" xfId="0" applyFont="1" applyFill="1" applyBorder="1" applyAlignment="1">
      <alignment horizontal="justify" vertical="center" wrapText="1"/>
    </xf>
    <xf numFmtId="0" fontId="4" fillId="0" borderId="54"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3"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4" fillId="3" borderId="60"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64" xfId="0" applyFont="1" applyFill="1" applyBorder="1" applyAlignment="1">
      <alignment horizontal="center" vertical="center" wrapText="1"/>
    </xf>
    <xf numFmtId="0" fontId="4" fillId="3" borderId="66" xfId="0" applyFont="1" applyFill="1" applyBorder="1" applyAlignment="1">
      <alignment horizontal="center" vertical="center" wrapText="1"/>
    </xf>
    <xf numFmtId="0" fontId="4" fillId="3" borderId="67" xfId="0" applyFont="1" applyFill="1" applyBorder="1" applyAlignment="1">
      <alignment horizontal="center" vertical="center" wrapText="1"/>
    </xf>
    <xf numFmtId="0" fontId="4" fillId="3" borderId="6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89" xfId="0" applyFont="1" applyFill="1" applyBorder="1" applyAlignment="1">
      <alignment horizontal="justify" vertical="center" wrapText="1"/>
    </xf>
    <xf numFmtId="0" fontId="4" fillId="3" borderId="92" xfId="0" applyFont="1" applyFill="1" applyBorder="1" applyAlignment="1">
      <alignment horizontal="justify" vertical="center" wrapText="1"/>
    </xf>
    <xf numFmtId="0" fontId="4" fillId="3" borderId="90" xfId="0" applyFont="1" applyFill="1" applyBorder="1" applyAlignment="1">
      <alignment horizontal="justify" vertical="center" wrapText="1"/>
    </xf>
    <xf numFmtId="0" fontId="30" fillId="6" borderId="1" xfId="0" applyFont="1" applyFill="1" applyBorder="1" applyAlignment="1">
      <alignment horizontal="center" vertical="center"/>
    </xf>
    <xf numFmtId="0" fontId="29" fillId="0" borderId="1" xfId="0" applyFont="1" applyFill="1" applyBorder="1" applyAlignment="1">
      <alignment horizontal="center" vertical="center"/>
    </xf>
    <xf numFmtId="0" fontId="30" fillId="6" borderId="1" xfId="0" applyFont="1" applyFill="1" applyBorder="1" applyAlignment="1">
      <alignment horizontal="center" vertical="center" wrapText="1"/>
    </xf>
    <xf numFmtId="0" fontId="29" fillId="0" borderId="1" xfId="0" applyFont="1" applyFill="1" applyBorder="1" applyAlignment="1">
      <alignment horizontal="left" vertical="center"/>
    </xf>
    <xf numFmtId="10" fontId="5" fillId="4" borderId="3" xfId="0" applyNumberFormat="1"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10" fontId="5" fillId="4" borderId="2" xfId="0" applyNumberFormat="1" applyFont="1" applyFill="1" applyBorder="1" applyAlignment="1">
      <alignment horizontal="center" vertical="center" wrapText="1"/>
    </xf>
    <xf numFmtId="0" fontId="5" fillId="4" borderId="2" xfId="0" applyFont="1" applyFill="1" applyBorder="1" applyAlignment="1">
      <alignment horizontal="center"/>
    </xf>
    <xf numFmtId="0" fontId="4" fillId="3" borderId="61"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4" fillId="4" borderId="23"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32" xfId="0" applyFont="1" applyFill="1" applyBorder="1" applyAlignment="1" applyProtection="1">
      <alignment horizontal="center" vertical="center" wrapText="1"/>
      <protection locked="0"/>
    </xf>
    <xf numFmtId="0" fontId="5" fillId="4" borderId="2" xfId="0" applyFont="1" applyFill="1" applyBorder="1" applyAlignment="1">
      <alignment horizontal="center" vertical="center" wrapText="1"/>
    </xf>
    <xf numFmtId="0" fontId="29" fillId="0" borderId="20" xfId="0" applyFont="1" applyFill="1" applyBorder="1" applyAlignment="1">
      <alignment horizontal="center"/>
    </xf>
    <xf numFmtId="0" fontId="29" fillId="0" borderId="21" xfId="0" applyFont="1" applyFill="1" applyBorder="1" applyAlignment="1">
      <alignment horizontal="center"/>
    </xf>
    <xf numFmtId="0" fontId="29" fillId="0" borderId="22" xfId="0" applyFont="1" applyFill="1" applyBorder="1" applyAlignment="1">
      <alignment horizontal="center"/>
    </xf>
    <xf numFmtId="0" fontId="29" fillId="0" borderId="9" xfId="0" applyFont="1" applyFill="1" applyBorder="1" applyAlignment="1">
      <alignment horizontal="center"/>
    </xf>
    <xf numFmtId="0" fontId="29" fillId="0" borderId="25" xfId="0" applyFont="1" applyFill="1" applyBorder="1" applyAlignment="1">
      <alignment horizontal="center"/>
    </xf>
    <xf numFmtId="0" fontId="29" fillId="0" borderId="26" xfId="0" applyFont="1" applyFill="1" applyBorder="1" applyAlignment="1">
      <alignment horizontal="center"/>
    </xf>
    <xf numFmtId="0" fontId="29" fillId="0" borderId="32" xfId="0" applyFont="1" applyFill="1" applyBorder="1" applyAlignment="1">
      <alignment horizontal="center"/>
    </xf>
    <xf numFmtId="0" fontId="8" fillId="4" borderId="47" xfId="0" applyFont="1" applyFill="1" applyBorder="1" applyAlignment="1">
      <alignment horizontal="right" vertical="center" wrapText="1"/>
    </xf>
    <xf numFmtId="0" fontId="8" fillId="4" borderId="45" xfId="0" applyFont="1" applyFill="1" applyBorder="1" applyAlignment="1">
      <alignment horizontal="right" vertical="center" wrapText="1"/>
    </xf>
    <xf numFmtId="0" fontId="8" fillId="4" borderId="46" xfId="0" applyFont="1" applyFill="1" applyBorder="1" applyAlignment="1">
      <alignment horizontal="right" vertical="center" wrapText="1"/>
    </xf>
    <xf numFmtId="0" fontId="8" fillId="4" borderId="48" xfId="0" applyFont="1" applyFill="1" applyBorder="1" applyAlignment="1">
      <alignment horizontal="right" vertical="center" wrapText="1"/>
    </xf>
    <xf numFmtId="0" fontId="8" fillId="4" borderId="27" xfId="0" applyFont="1" applyFill="1" applyBorder="1" applyAlignment="1">
      <alignment horizontal="right" vertical="center" wrapText="1"/>
    </xf>
    <xf numFmtId="0" fontId="8" fillId="4" borderId="49" xfId="0" applyFont="1" applyFill="1" applyBorder="1" applyAlignment="1">
      <alignment horizontal="right" vertical="center" wrapText="1"/>
    </xf>
    <xf numFmtId="0" fontId="8" fillId="3" borderId="44" xfId="0" applyFont="1" applyFill="1" applyBorder="1" applyAlignment="1">
      <alignment horizontal="left" vertical="center" wrapText="1"/>
    </xf>
    <xf numFmtId="0" fontId="8" fillId="3" borderId="45" xfId="0" applyFont="1" applyFill="1" applyBorder="1" applyAlignment="1">
      <alignment horizontal="left" vertical="center" wrapText="1"/>
    </xf>
    <xf numFmtId="0" fontId="8" fillId="3" borderId="50" xfId="0" applyFont="1" applyFill="1" applyBorder="1" applyAlignment="1">
      <alignment horizontal="left" vertical="center" wrapText="1"/>
    </xf>
    <xf numFmtId="0" fontId="8" fillId="3" borderId="39"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19" fillId="3" borderId="8"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175" fontId="4" fillId="3" borderId="43" xfId="0" applyNumberFormat="1" applyFont="1" applyFill="1" applyBorder="1" applyAlignment="1">
      <alignment horizontal="center"/>
    </xf>
    <xf numFmtId="175" fontId="4" fillId="3" borderId="21" xfId="0" applyNumberFormat="1" applyFont="1" applyFill="1" applyBorder="1" applyAlignment="1">
      <alignment horizontal="center"/>
    </xf>
    <xf numFmtId="175" fontId="4" fillId="3" borderId="37" xfId="0" applyNumberFormat="1" applyFont="1" applyFill="1" applyBorder="1" applyAlignment="1">
      <alignment horizontal="center"/>
    </xf>
    <xf numFmtId="175" fontId="4" fillId="3" borderId="42" xfId="0" applyNumberFormat="1" applyFont="1" applyFill="1" applyBorder="1" applyAlignment="1">
      <alignment horizontal="center"/>
    </xf>
    <xf numFmtId="175" fontId="4" fillId="3" borderId="0" xfId="0" applyNumberFormat="1" applyFont="1" applyFill="1" applyBorder="1" applyAlignment="1">
      <alignment horizontal="center"/>
    </xf>
    <xf numFmtId="175" fontId="4" fillId="3" borderId="24" xfId="0" applyNumberFormat="1" applyFont="1" applyFill="1" applyBorder="1" applyAlignment="1">
      <alignment horizontal="center"/>
    </xf>
    <xf numFmtId="175" fontId="4" fillId="3" borderId="35" xfId="0" applyNumberFormat="1" applyFont="1" applyFill="1" applyBorder="1" applyAlignment="1">
      <alignment horizontal="center"/>
    </xf>
    <xf numFmtId="175" fontId="4" fillId="3" borderId="26" xfId="0" applyNumberFormat="1" applyFont="1" applyFill="1" applyBorder="1" applyAlignment="1">
      <alignment horizontal="center"/>
    </xf>
    <xf numFmtId="175" fontId="4" fillId="3" borderId="38" xfId="0" applyNumberFormat="1" applyFont="1" applyFill="1" applyBorder="1" applyAlignment="1">
      <alignment horizontal="center"/>
    </xf>
    <xf numFmtId="0" fontId="5" fillId="4" borderId="14"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86" xfId="0" applyFont="1" applyFill="1" applyBorder="1" applyAlignment="1">
      <alignment horizontal="center" vertical="center" wrapText="1"/>
    </xf>
    <xf numFmtId="0" fontId="5" fillId="4" borderId="91" xfId="0" applyFont="1" applyFill="1" applyBorder="1" applyAlignment="1">
      <alignment horizontal="center" vertical="center" wrapText="1"/>
    </xf>
    <xf numFmtId="0" fontId="5" fillId="4" borderId="8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4" fillId="3" borderId="89" xfId="0" applyFont="1" applyFill="1" applyBorder="1" applyAlignment="1">
      <alignment horizontal="center" vertical="center" wrapText="1"/>
    </xf>
    <xf numFmtId="0" fontId="4" fillId="3" borderId="92" xfId="0" applyFont="1" applyFill="1" applyBorder="1" applyAlignment="1">
      <alignment horizontal="center" vertical="center" wrapText="1"/>
    </xf>
    <xf numFmtId="0" fontId="4" fillId="3" borderId="90" xfId="0" applyFont="1" applyFill="1" applyBorder="1" applyAlignment="1">
      <alignment horizontal="center" vertical="center" wrapText="1"/>
    </xf>
    <xf numFmtId="0" fontId="4" fillId="3" borderId="89" xfId="0" applyFont="1" applyFill="1" applyBorder="1" applyAlignment="1">
      <alignment horizontal="left" vertical="center" wrapText="1"/>
    </xf>
    <xf numFmtId="0" fontId="4" fillId="3" borderId="92" xfId="0" applyFont="1" applyFill="1" applyBorder="1" applyAlignment="1">
      <alignment horizontal="left" vertical="center" wrapText="1"/>
    </xf>
    <xf numFmtId="0" fontId="4" fillId="3" borderId="90" xfId="0" applyFont="1" applyFill="1" applyBorder="1" applyAlignment="1">
      <alignment horizontal="left" vertical="center" wrapText="1"/>
    </xf>
    <xf numFmtId="0" fontId="4" fillId="3" borderId="78" xfId="0" applyFont="1" applyFill="1" applyBorder="1" applyAlignment="1">
      <alignment horizontal="left" vertical="center" wrapText="1"/>
    </xf>
    <xf numFmtId="0" fontId="4" fillId="3" borderId="20"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11" fillId="3" borderId="1"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187" fontId="16" fillId="0" borderId="1" xfId="0" applyNumberFormat="1" applyFont="1" applyFill="1" applyBorder="1" applyAlignment="1" applyProtection="1">
      <alignment horizontal="center" vertical="center" wrapText="1"/>
      <protection locked="0"/>
    </xf>
    <xf numFmtId="187" fontId="16" fillId="0" borderId="4" xfId="0" applyNumberFormat="1" applyFont="1" applyFill="1" applyBorder="1" applyAlignment="1" applyProtection="1">
      <alignment horizontal="center" vertical="center" wrapText="1"/>
      <protection locked="0"/>
    </xf>
    <xf numFmtId="0" fontId="9" fillId="3" borderId="11" xfId="14" applyFont="1" applyFill="1" applyBorder="1" applyAlignment="1">
      <alignment horizontal="left" vertical="top" wrapText="1"/>
    </xf>
    <xf numFmtId="0" fontId="9" fillId="3" borderId="12" xfId="14" applyFont="1" applyFill="1" applyBorder="1" applyAlignment="1">
      <alignment horizontal="left" vertical="top" wrapText="1"/>
    </xf>
    <xf numFmtId="10" fontId="16" fillId="0" borderId="1" xfId="21" applyNumberFormat="1" applyFont="1" applyFill="1" applyBorder="1" applyAlignment="1" applyProtection="1">
      <alignment horizontal="center" vertical="center" wrapText="1"/>
      <protection locked="0"/>
    </xf>
    <xf numFmtId="0" fontId="9" fillId="3" borderId="1" xfId="14" applyFont="1" applyFill="1" applyBorder="1" applyAlignment="1">
      <alignment horizontal="center" vertical="center" wrapText="1"/>
    </xf>
    <xf numFmtId="0" fontId="9" fillId="3" borderId="4" xfId="14" applyFont="1" applyFill="1" applyBorder="1" applyAlignment="1">
      <alignment horizontal="center" vertical="center" wrapText="1"/>
    </xf>
    <xf numFmtId="0" fontId="9" fillId="3" borderId="15" xfId="14" applyFont="1" applyFill="1" applyBorder="1" applyAlignment="1">
      <alignment horizontal="center" vertical="center" wrapText="1"/>
    </xf>
    <xf numFmtId="0" fontId="9" fillId="3" borderId="17" xfId="14" applyFont="1" applyFill="1" applyBorder="1" applyAlignment="1">
      <alignment horizontal="center" vertical="center" wrapText="1"/>
    </xf>
    <xf numFmtId="0" fontId="9" fillId="3" borderId="3" xfId="14" applyFont="1" applyFill="1" applyBorder="1" applyAlignment="1">
      <alignment horizontal="center" vertical="center" wrapText="1"/>
    </xf>
    <xf numFmtId="0" fontId="9" fillId="3" borderId="3" xfId="14" applyFont="1" applyFill="1" applyBorder="1" applyAlignment="1">
      <alignment horizontal="justify" vertical="top" wrapText="1"/>
    </xf>
    <xf numFmtId="0" fontId="9" fillId="3" borderId="4" xfId="14" applyFont="1" applyFill="1" applyBorder="1" applyAlignment="1">
      <alignment horizontal="justify" vertical="top" wrapText="1"/>
    </xf>
    <xf numFmtId="0" fontId="11" fillId="3" borderId="3" xfId="0" applyFont="1" applyFill="1" applyBorder="1" applyAlignment="1" applyProtection="1">
      <alignment horizontal="center" vertical="center" wrapText="1"/>
      <protection locked="0"/>
    </xf>
    <xf numFmtId="187" fontId="26" fillId="0" borderId="3" xfId="0" applyNumberFormat="1" applyFont="1" applyFill="1" applyBorder="1" applyAlignment="1" applyProtection="1">
      <alignment horizontal="center" vertical="center" wrapText="1"/>
      <protection locked="0"/>
    </xf>
    <xf numFmtId="187" fontId="26" fillId="0" borderId="4" xfId="0" applyNumberFormat="1" applyFont="1" applyFill="1" applyBorder="1" applyAlignment="1" applyProtection="1">
      <alignment horizontal="center" vertical="center" wrapText="1"/>
      <protection locked="0"/>
    </xf>
    <xf numFmtId="187" fontId="16" fillId="0" borderId="3" xfId="0" applyNumberFormat="1" applyFont="1" applyFill="1" applyBorder="1" applyAlignment="1" applyProtection="1">
      <alignment horizontal="center" vertical="center" wrapText="1"/>
      <protection locked="0"/>
    </xf>
    <xf numFmtId="0" fontId="9" fillId="3" borderId="10" xfId="14" applyFont="1" applyFill="1" applyBorder="1" applyAlignment="1">
      <alignment horizontal="left" vertical="top" wrapText="1"/>
    </xf>
    <xf numFmtId="0" fontId="9" fillId="3" borderId="1" xfId="0" applyFont="1" applyFill="1" applyBorder="1" applyAlignment="1">
      <alignment horizontal="justify" vertical="top" wrapText="1"/>
    </xf>
    <xf numFmtId="0" fontId="27" fillId="3" borderId="1" xfId="0" applyFont="1" applyFill="1" applyBorder="1" applyAlignment="1">
      <alignment horizontal="justify" vertical="top"/>
    </xf>
    <xf numFmtId="187" fontId="26" fillId="0" borderId="1" xfId="0" applyNumberFormat="1" applyFont="1" applyFill="1" applyBorder="1" applyAlignment="1" applyProtection="1">
      <alignment horizontal="center" vertical="center" wrapText="1"/>
      <protection locked="0"/>
    </xf>
    <xf numFmtId="0" fontId="9" fillId="3" borderId="1" xfId="14" applyFont="1" applyFill="1" applyBorder="1" applyAlignment="1">
      <alignment horizontal="justify" vertical="top" wrapText="1"/>
    </xf>
    <xf numFmtId="10" fontId="16" fillId="0" borderId="1" xfId="0" applyNumberFormat="1" applyFont="1" applyFill="1" applyBorder="1" applyAlignment="1" applyProtection="1">
      <alignment horizontal="center" vertical="center" wrapText="1"/>
      <protection locked="0"/>
    </xf>
    <xf numFmtId="10" fontId="16" fillId="0" borderId="4" xfId="0" applyNumberFormat="1" applyFont="1" applyFill="1" applyBorder="1" applyAlignment="1" applyProtection="1">
      <alignment horizontal="center" vertical="center" wrapText="1"/>
      <protection locked="0"/>
    </xf>
    <xf numFmtId="0" fontId="9" fillId="3" borderId="16" xfId="14" applyFont="1" applyFill="1" applyBorder="1" applyAlignment="1">
      <alignment horizontal="center" vertical="center" wrapText="1"/>
    </xf>
    <xf numFmtId="0" fontId="9" fillId="3" borderId="3" xfId="14" applyFont="1" applyFill="1" applyBorder="1" applyAlignment="1">
      <alignment horizontal="left" vertical="top" wrapText="1"/>
    </xf>
    <xf numFmtId="0" fontId="9" fillId="3" borderId="1" xfId="14" applyFont="1" applyFill="1" applyBorder="1" applyAlignment="1">
      <alignment horizontal="left" vertical="top" wrapText="1"/>
    </xf>
    <xf numFmtId="10" fontId="26" fillId="0" borderId="3" xfId="21" applyNumberFormat="1" applyFont="1" applyFill="1" applyBorder="1" applyAlignment="1" applyProtection="1">
      <alignment horizontal="center" vertical="center" wrapText="1"/>
      <protection locked="0"/>
    </xf>
    <xf numFmtId="10" fontId="26" fillId="0" borderId="1" xfId="21" applyNumberFormat="1" applyFont="1" applyFill="1" applyBorder="1" applyAlignment="1" applyProtection="1">
      <alignment horizontal="center" vertical="center" wrapText="1"/>
      <protection locked="0"/>
    </xf>
    <xf numFmtId="10" fontId="16" fillId="0" borderId="3" xfId="21" applyNumberFormat="1" applyFont="1" applyFill="1" applyBorder="1" applyAlignment="1" applyProtection="1">
      <alignment horizontal="center" vertical="center" wrapText="1"/>
      <protection locked="0"/>
    </xf>
    <xf numFmtId="0" fontId="9" fillId="3" borderId="82" xfId="14" applyFont="1" applyFill="1" applyBorder="1" applyAlignment="1">
      <alignment horizontal="left" vertical="top" wrapText="1"/>
    </xf>
    <xf numFmtId="0" fontId="9" fillId="3" borderId="89" xfId="14" applyFont="1" applyFill="1" applyBorder="1" applyAlignment="1">
      <alignment horizontal="center" vertical="center" wrapText="1"/>
    </xf>
    <xf numFmtId="0" fontId="9" fillId="3" borderId="92" xfId="14" applyFont="1" applyFill="1" applyBorder="1" applyAlignment="1">
      <alignment horizontal="center" vertical="center" wrapText="1"/>
    </xf>
    <xf numFmtId="0" fontId="9" fillId="3" borderId="94" xfId="14" applyFont="1" applyFill="1" applyBorder="1" applyAlignment="1">
      <alignment horizontal="center" vertical="center" wrapText="1"/>
    </xf>
    <xf numFmtId="0" fontId="9" fillId="3" borderId="91" xfId="14" applyFont="1" applyFill="1" applyBorder="1" applyAlignment="1">
      <alignment horizontal="center" vertical="center" wrapText="1"/>
    </xf>
    <xf numFmtId="0" fontId="9" fillId="3" borderId="87" xfId="14" applyFont="1" applyFill="1" applyBorder="1" applyAlignment="1">
      <alignment horizontal="center" vertical="center" wrapText="1"/>
    </xf>
    <xf numFmtId="10" fontId="26" fillId="0" borderId="4" xfId="21" applyNumberFormat="1" applyFont="1" applyFill="1" applyBorder="1" applyAlignment="1" applyProtection="1">
      <alignment horizontal="center" vertical="center" wrapText="1"/>
      <protection locked="0"/>
    </xf>
    <xf numFmtId="187" fontId="26" fillId="0" borderId="94" xfId="0" applyNumberFormat="1" applyFont="1" applyFill="1" applyBorder="1" applyAlignment="1" applyProtection="1">
      <alignment horizontal="center" vertical="center" wrapText="1"/>
      <protection locked="0"/>
    </xf>
    <xf numFmtId="0" fontId="9" fillId="3" borderId="92" xfId="14" applyFont="1" applyFill="1" applyBorder="1" applyAlignment="1">
      <alignment horizontal="justify" vertical="top" wrapText="1"/>
    </xf>
    <xf numFmtId="0" fontId="29" fillId="0" borderId="70" xfId="0" applyFont="1" applyFill="1" applyBorder="1" applyAlignment="1">
      <alignment horizontal="center"/>
    </xf>
    <xf numFmtId="0" fontId="29" fillId="0" borderId="71" xfId="0" applyFont="1" applyFill="1" applyBorder="1" applyAlignment="1">
      <alignment horizontal="center"/>
    </xf>
    <xf numFmtId="0" fontId="18" fillId="0" borderId="92" xfId="0" applyFont="1" applyFill="1" applyBorder="1" applyAlignment="1">
      <alignment horizontal="center" vertical="center" wrapText="1"/>
    </xf>
    <xf numFmtId="0" fontId="19" fillId="3" borderId="92" xfId="0" applyFont="1" applyFill="1" applyBorder="1" applyAlignment="1">
      <alignment horizontal="center" vertical="center" wrapText="1"/>
    </xf>
    <xf numFmtId="0" fontId="2" fillId="4" borderId="33" xfId="14" applyFont="1" applyFill="1" applyBorder="1" applyAlignment="1">
      <alignment horizontal="center" vertical="center" wrapText="1"/>
    </xf>
    <xf numFmtId="0" fontId="2" fillId="4" borderId="19" xfId="14" applyFont="1" applyFill="1" applyBorder="1" applyAlignment="1">
      <alignment horizontal="center" vertical="center" wrapText="1"/>
    </xf>
    <xf numFmtId="0" fontId="11" fillId="4" borderId="83" xfId="14" applyFont="1" applyFill="1" applyBorder="1" applyAlignment="1">
      <alignment horizontal="center" vertical="center" wrapText="1"/>
    </xf>
    <xf numFmtId="0" fontId="11" fillId="4" borderId="98" xfId="14" applyFont="1" applyFill="1" applyBorder="1" applyAlignment="1">
      <alignment horizontal="center" vertical="center" wrapText="1"/>
    </xf>
    <xf numFmtId="0" fontId="2" fillId="4" borderId="93" xfId="14" applyFont="1" applyFill="1" applyBorder="1" applyAlignment="1">
      <alignment horizontal="center" vertical="center" wrapText="1"/>
    </xf>
    <xf numFmtId="0" fontId="8" fillId="4" borderId="77" xfId="0" applyFont="1" applyFill="1" applyBorder="1" applyAlignment="1">
      <alignment horizontal="right" vertical="center" wrapText="1"/>
    </xf>
    <xf numFmtId="0" fontId="8" fillId="3" borderId="92" xfId="0" applyFont="1" applyFill="1" applyBorder="1" applyAlignment="1">
      <alignment horizontal="left" vertical="center" wrapText="1"/>
    </xf>
    <xf numFmtId="0" fontId="8" fillId="4" borderId="40" xfId="0" applyFont="1" applyFill="1" applyBorder="1" applyAlignment="1">
      <alignment horizontal="right" vertical="center" wrapText="1"/>
    </xf>
    <xf numFmtId="0" fontId="8" fillId="4" borderId="29" xfId="0" applyFont="1" applyFill="1" applyBorder="1" applyAlignment="1">
      <alignment horizontal="right" vertical="center" wrapText="1"/>
    </xf>
    <xf numFmtId="0" fontId="8" fillId="4" borderId="74" xfId="0" applyFont="1" applyFill="1" applyBorder="1" applyAlignment="1">
      <alignment horizontal="right" vertical="center" wrapText="1"/>
    </xf>
    <xf numFmtId="0" fontId="2" fillId="4" borderId="20" xfId="14" applyFont="1" applyFill="1" applyBorder="1" applyAlignment="1">
      <alignment horizontal="center" vertical="center" wrapText="1"/>
    </xf>
    <xf numFmtId="0" fontId="2" fillId="4" borderId="23" xfId="14" applyFont="1" applyFill="1" applyBorder="1" applyAlignment="1">
      <alignment horizontal="center" vertical="center" wrapText="1"/>
    </xf>
    <xf numFmtId="0" fontId="2" fillId="4" borderId="3" xfId="14" applyFont="1" applyFill="1" applyBorder="1" applyAlignment="1">
      <alignment horizontal="center" vertical="center" wrapText="1"/>
    </xf>
    <xf numFmtId="0" fontId="2" fillId="4" borderId="2" xfId="14" applyFont="1" applyFill="1" applyBorder="1" applyAlignment="1">
      <alignment horizontal="center" vertical="center" wrapText="1"/>
    </xf>
    <xf numFmtId="0" fontId="17" fillId="3" borderId="92" xfId="0" applyFont="1" applyFill="1" applyBorder="1" applyAlignment="1">
      <alignment horizontal="left" vertical="center" wrapText="1"/>
    </xf>
    <xf numFmtId="10" fontId="16" fillId="0" borderId="3" xfId="0" applyNumberFormat="1" applyFont="1" applyFill="1" applyBorder="1" applyAlignment="1" applyProtection="1">
      <alignment horizontal="center" vertical="center" wrapText="1"/>
      <protection locked="0"/>
    </xf>
    <xf numFmtId="2" fontId="9" fillId="3" borderId="10" xfId="14" applyNumberFormat="1" applyFont="1" applyFill="1" applyBorder="1" applyAlignment="1">
      <alignment horizontal="left" vertical="top" wrapText="1"/>
    </xf>
    <xf numFmtId="0" fontId="2" fillId="4" borderId="91" xfId="14" applyFont="1" applyFill="1" applyBorder="1" applyAlignment="1">
      <alignment horizontal="center" vertical="center" wrapText="1"/>
    </xf>
    <xf numFmtId="0" fontId="2" fillId="4" borderId="87" xfId="14" applyFont="1" applyFill="1" applyBorder="1" applyAlignment="1">
      <alignment horizontal="center" vertical="center" wrapText="1"/>
    </xf>
    <xf numFmtId="2" fontId="9" fillId="3" borderId="11" xfId="14" applyNumberFormat="1" applyFont="1" applyFill="1" applyBorder="1" applyAlignment="1">
      <alignment horizontal="left" vertical="top" wrapText="1"/>
    </xf>
    <xf numFmtId="10" fontId="16" fillId="0" borderId="92" xfId="0" applyNumberFormat="1" applyFont="1" applyFill="1" applyBorder="1" applyAlignment="1" applyProtection="1">
      <alignment horizontal="center" vertical="center" wrapText="1"/>
      <protection locked="0"/>
    </xf>
    <xf numFmtId="10" fontId="16" fillId="0" borderId="93" xfId="0" applyNumberFormat="1" applyFont="1" applyFill="1" applyBorder="1" applyAlignment="1" applyProtection="1">
      <alignment horizontal="center" vertical="center" wrapText="1"/>
      <protection locked="0"/>
    </xf>
    <xf numFmtId="0" fontId="2" fillId="4" borderId="13" xfId="14" applyFont="1" applyFill="1" applyBorder="1" applyAlignment="1">
      <alignment horizontal="center" vertical="center" wrapText="1"/>
    </xf>
    <xf numFmtId="0" fontId="2" fillId="4" borderId="34" xfId="14" applyFont="1" applyFill="1" applyBorder="1" applyAlignment="1">
      <alignment horizontal="center" vertical="center" wrapText="1"/>
    </xf>
    <xf numFmtId="0" fontId="9" fillId="3" borderId="93" xfId="14" applyFont="1" applyFill="1" applyBorder="1" applyAlignment="1">
      <alignment horizontal="justify" vertical="top" wrapText="1"/>
    </xf>
    <xf numFmtId="0" fontId="9" fillId="3" borderId="93" xfId="14" applyFont="1" applyFill="1" applyBorder="1" applyAlignment="1">
      <alignment horizontal="center" vertical="center" wrapText="1"/>
    </xf>
    <xf numFmtId="187" fontId="26" fillId="0" borderId="93" xfId="0" applyNumberFormat="1" applyFont="1" applyFill="1" applyBorder="1" applyAlignment="1" applyProtection="1">
      <alignment horizontal="center" vertical="center" wrapText="1"/>
      <protection locked="0"/>
    </xf>
    <xf numFmtId="0" fontId="9" fillId="3" borderId="92" xfId="14" applyFont="1" applyFill="1" applyBorder="1" applyAlignment="1">
      <alignment horizontal="left" vertical="top" wrapText="1"/>
    </xf>
    <xf numFmtId="187" fontId="26" fillId="0" borderId="92" xfId="0" applyNumberFormat="1" applyFont="1" applyFill="1" applyBorder="1" applyAlignment="1" applyProtection="1">
      <alignment horizontal="center" vertical="center" wrapText="1"/>
      <protection locked="0"/>
    </xf>
    <xf numFmtId="10" fontId="16" fillId="0" borderId="94" xfId="0" applyNumberFormat="1" applyFont="1" applyFill="1" applyBorder="1" applyAlignment="1" applyProtection="1">
      <alignment horizontal="center" vertical="center" wrapText="1"/>
      <protection locked="0"/>
    </xf>
    <xf numFmtId="0" fontId="11" fillId="3" borderId="92" xfId="0" applyFont="1" applyFill="1" applyBorder="1" applyAlignment="1" applyProtection="1">
      <alignment horizontal="center" vertical="center" wrapText="1"/>
      <protection locked="0"/>
    </xf>
    <xf numFmtId="0" fontId="11" fillId="3" borderId="94" xfId="0" applyFont="1" applyFill="1" applyBorder="1" applyAlignment="1" applyProtection="1">
      <alignment horizontal="center" vertical="center" wrapText="1"/>
      <protection locked="0"/>
    </xf>
    <xf numFmtId="0" fontId="11" fillId="3" borderId="93" xfId="0" applyFont="1" applyFill="1" applyBorder="1" applyAlignment="1" applyProtection="1">
      <alignment horizontal="center" vertical="center" wrapText="1"/>
      <protection locked="0"/>
    </xf>
    <xf numFmtId="0" fontId="27" fillId="0" borderId="100" xfId="0" applyNumberFormat="1" applyFont="1" applyFill="1" applyBorder="1" applyAlignment="1" applyProtection="1">
      <alignment horizontal="center" vertical="center"/>
    </xf>
    <xf numFmtId="0" fontId="27" fillId="0" borderId="6" xfId="0" applyNumberFormat="1" applyFont="1" applyFill="1" applyBorder="1" applyAlignment="1" applyProtection="1">
      <alignment horizontal="center" vertical="center"/>
    </xf>
    <xf numFmtId="0" fontId="27" fillId="0" borderId="99" xfId="0" applyNumberFormat="1" applyFont="1" applyFill="1" applyBorder="1" applyAlignment="1" applyProtection="1">
      <alignment horizontal="center" vertical="center"/>
    </xf>
    <xf numFmtId="0" fontId="13" fillId="0" borderId="92" xfId="0" applyNumberFormat="1" applyFont="1" applyFill="1" applyBorder="1" applyAlignment="1" applyProtection="1">
      <alignment horizontal="justify" vertical="center" wrapText="1"/>
    </xf>
    <xf numFmtId="0" fontId="13" fillId="0" borderId="11" xfId="0" applyNumberFormat="1" applyFont="1" applyFill="1" applyBorder="1" applyAlignment="1" applyProtection="1">
      <alignment horizontal="justify" vertical="center" wrapText="1"/>
    </xf>
    <xf numFmtId="0" fontId="11" fillId="4" borderId="16" xfId="0" applyNumberFormat="1" applyFont="1" applyFill="1" applyBorder="1" applyAlignment="1" applyProtection="1">
      <alignment horizontal="center" vertical="center" wrapText="1"/>
    </xf>
    <xf numFmtId="0" fontId="11" fillId="4" borderId="92" xfId="0" applyNumberFormat="1" applyFont="1" applyFill="1" applyBorder="1" applyAlignment="1" applyProtection="1">
      <alignment horizontal="center" vertical="center" wrapText="1"/>
    </xf>
    <xf numFmtId="0" fontId="11" fillId="4" borderId="17" xfId="0" applyNumberFormat="1" applyFont="1" applyFill="1" applyBorder="1" applyAlignment="1" applyProtection="1">
      <alignment horizontal="center" vertical="center" wrapText="1"/>
    </xf>
    <xf numFmtId="0" fontId="11" fillId="4" borderId="90" xfId="0" applyNumberFormat="1" applyFont="1" applyFill="1" applyBorder="1" applyAlignment="1" applyProtection="1">
      <alignment horizontal="center" vertical="center" wrapText="1"/>
    </xf>
    <xf numFmtId="0" fontId="2" fillId="4" borderId="92" xfId="0" applyNumberFormat="1" applyFont="1" applyFill="1" applyBorder="1" applyAlignment="1" applyProtection="1">
      <alignment horizontal="center" vertical="center" wrapText="1"/>
    </xf>
    <xf numFmtId="0" fontId="2" fillId="4" borderId="11" xfId="0" applyNumberFormat="1" applyFont="1" applyFill="1" applyBorder="1" applyAlignment="1" applyProtection="1">
      <alignment horizontal="center" vertical="center" wrapText="1"/>
    </xf>
    <xf numFmtId="0" fontId="2" fillId="4" borderId="90" xfId="0" applyNumberFormat="1" applyFont="1" applyFill="1" applyBorder="1" applyAlignment="1" applyProtection="1">
      <alignment horizontal="center" vertical="center" wrapText="1"/>
    </xf>
    <xf numFmtId="0" fontId="2" fillId="4" borderId="78" xfId="0" applyNumberFormat="1" applyFont="1" applyFill="1" applyBorder="1" applyAlignment="1" applyProtection="1">
      <alignment horizontal="center" vertical="center" wrapText="1"/>
    </xf>
    <xf numFmtId="0" fontId="50" fillId="11" borderId="100" xfId="0" applyNumberFormat="1" applyFont="1" applyFill="1" applyBorder="1" applyAlignment="1" applyProtection="1">
      <alignment horizontal="center" vertical="center"/>
    </xf>
    <xf numFmtId="0" fontId="50" fillId="11" borderId="6" xfId="0" applyNumberFormat="1" applyFont="1" applyFill="1" applyBorder="1" applyAlignment="1" applyProtection="1">
      <alignment horizontal="center" vertical="center"/>
    </xf>
    <xf numFmtId="0" fontId="50" fillId="11" borderId="99" xfId="0" applyNumberFormat="1" applyFont="1" applyFill="1" applyBorder="1" applyAlignment="1" applyProtection="1">
      <alignment horizontal="center" vertical="center"/>
    </xf>
    <xf numFmtId="0" fontId="50" fillId="11" borderId="100" xfId="0" applyNumberFormat="1" applyFont="1" applyFill="1" applyBorder="1" applyAlignment="1" applyProtection="1">
      <alignment horizontal="center" vertical="center" wrapText="1"/>
    </xf>
    <xf numFmtId="0" fontId="50" fillId="11" borderId="6" xfId="0" applyNumberFormat="1" applyFont="1" applyFill="1" applyBorder="1" applyAlignment="1" applyProtection="1">
      <alignment horizontal="center" vertical="center" wrapText="1"/>
    </xf>
    <xf numFmtId="0" fontId="50" fillId="11" borderId="99" xfId="0" applyNumberFormat="1" applyFont="1" applyFill="1" applyBorder="1" applyAlignment="1" applyProtection="1">
      <alignment horizontal="center" vertical="center" wrapText="1"/>
    </xf>
    <xf numFmtId="0" fontId="13" fillId="3" borderId="16" xfId="0" applyNumberFormat="1" applyFont="1" applyFill="1" applyBorder="1" applyAlignment="1" applyProtection="1">
      <alignment horizontal="center" vertical="center" wrapText="1"/>
    </xf>
    <xf numFmtId="0" fontId="13" fillId="0" borderId="92" xfId="0" applyNumberFormat="1" applyFont="1" applyFill="1" applyBorder="1" applyAlignment="1" applyProtection="1">
      <alignment horizontal="center" vertical="center" wrapText="1"/>
    </xf>
    <xf numFmtId="0" fontId="9" fillId="0" borderId="92" xfId="0" applyNumberFormat="1" applyFont="1" applyFill="1" applyBorder="1" applyAlignment="1" applyProtection="1">
      <alignment horizontal="center" vertical="center" wrapText="1"/>
    </xf>
    <xf numFmtId="0" fontId="6" fillId="0" borderId="92" xfId="0" applyNumberFormat="1" applyFont="1" applyFill="1" applyBorder="1" applyAlignment="1" applyProtection="1">
      <alignment horizontal="justify" vertical="center" wrapText="1"/>
    </xf>
    <xf numFmtId="0" fontId="13" fillId="0" borderId="11" xfId="0" applyNumberFormat="1" applyFont="1" applyFill="1" applyBorder="1" applyAlignment="1" applyProtection="1">
      <alignment horizontal="center" vertical="center" wrapText="1"/>
    </xf>
    <xf numFmtId="3" fontId="13" fillId="0" borderId="92" xfId="0" applyNumberFormat="1" applyFont="1" applyFill="1" applyBorder="1" applyAlignment="1" applyProtection="1">
      <alignment horizontal="center" vertical="center" wrapText="1"/>
    </xf>
    <xf numFmtId="3" fontId="13" fillId="0" borderId="11" xfId="0" applyNumberFormat="1" applyFont="1" applyFill="1" applyBorder="1" applyAlignment="1" applyProtection="1">
      <alignment horizontal="center" vertical="center" wrapText="1"/>
    </xf>
    <xf numFmtId="192" fontId="13" fillId="0" borderId="92" xfId="0" applyNumberFormat="1" applyFont="1" applyFill="1" applyBorder="1" applyAlignment="1" applyProtection="1">
      <alignment horizontal="center" vertical="center" wrapText="1"/>
    </xf>
    <xf numFmtId="0" fontId="13" fillId="0" borderId="92" xfId="0" applyNumberFormat="1" applyFont="1" applyFill="1" applyBorder="1" applyAlignment="1" applyProtection="1">
      <alignment vertical="center" wrapText="1"/>
    </xf>
    <xf numFmtId="192" fontId="13" fillId="0" borderId="92" xfId="0" applyNumberFormat="1" applyFont="1" applyFill="1" applyBorder="1" applyAlignment="1" applyProtection="1">
      <alignment vertical="center" wrapText="1"/>
    </xf>
    <xf numFmtId="3" fontId="13" fillId="0" borderId="11" xfId="0" applyNumberFormat="1" applyFont="1" applyFill="1" applyBorder="1" applyAlignment="1" applyProtection="1">
      <alignment vertical="center" wrapText="1"/>
    </xf>
    <xf numFmtId="1" fontId="13" fillId="0" borderId="11" xfId="312" applyNumberFormat="1" applyFont="1" applyFill="1" applyBorder="1" applyAlignment="1" applyProtection="1">
      <alignment vertical="center" wrapText="1"/>
    </xf>
    <xf numFmtId="3" fontId="13" fillId="0" borderId="92" xfId="0" applyNumberFormat="1" applyFont="1" applyFill="1" applyBorder="1" applyAlignment="1" applyProtection="1">
      <alignment vertical="center" wrapText="1"/>
    </xf>
    <xf numFmtId="0" fontId="13" fillId="0" borderId="11" xfId="0" applyNumberFormat="1" applyFont="1" applyFill="1" applyBorder="1" applyAlignment="1" applyProtection="1">
      <alignment vertical="center" wrapText="1"/>
    </xf>
    <xf numFmtId="0" fontId="4" fillId="0" borderId="92" xfId="0" applyNumberFormat="1" applyFont="1" applyFill="1" applyBorder="1" applyAlignment="1" applyProtection="1">
      <alignment horizontal="center"/>
    </xf>
    <xf numFmtId="3" fontId="14" fillId="3" borderId="16" xfId="0" applyNumberFormat="1" applyFont="1" applyFill="1" applyBorder="1" applyAlignment="1" applyProtection="1">
      <alignment horizontal="center" vertical="center"/>
    </xf>
    <xf numFmtId="3" fontId="6" fillId="0" borderId="11" xfId="0" applyNumberFormat="1" applyFont="1" applyFill="1" applyBorder="1" applyAlignment="1" applyProtection="1">
      <alignment vertical="center" wrapText="1"/>
    </xf>
    <xf numFmtId="3" fontId="14" fillId="0" borderId="16" xfId="0" applyNumberFormat="1" applyFont="1" applyFill="1" applyBorder="1" applyAlignment="1" applyProtection="1">
      <alignment horizontal="center" vertical="center"/>
    </xf>
    <xf numFmtId="0" fontId="13" fillId="0" borderId="92" xfId="0" applyNumberFormat="1" applyFont="1" applyFill="1" applyBorder="1" applyAlignment="1" applyProtection="1">
      <alignment horizontal="center" vertical="center"/>
    </xf>
    <xf numFmtId="0" fontId="6" fillId="0" borderId="92" xfId="0" applyNumberFormat="1" applyFont="1" applyFill="1" applyBorder="1" applyAlignment="1" applyProtection="1">
      <alignment vertical="center" wrapText="1"/>
    </xf>
    <xf numFmtId="0" fontId="13" fillId="0" borderId="92" xfId="0" applyNumberFormat="1" applyFont="1" applyFill="1" applyBorder="1" applyAlignment="1" applyProtection="1">
      <alignment horizontal="center"/>
    </xf>
    <xf numFmtId="0" fontId="13" fillId="0" borderId="11" xfId="0" applyNumberFormat="1" applyFont="1" applyFill="1" applyBorder="1" applyAlignment="1" applyProtection="1">
      <alignment horizontal="center"/>
    </xf>
    <xf numFmtId="0" fontId="13" fillId="0" borderId="16" xfId="0" applyNumberFormat="1" applyFont="1" applyFill="1" applyBorder="1" applyAlignment="1" applyProtection="1">
      <alignment horizontal="center" vertical="center" wrapText="1"/>
    </xf>
    <xf numFmtId="0" fontId="13" fillId="0" borderId="92"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vertical="center" wrapText="1"/>
    </xf>
    <xf numFmtId="0" fontId="6" fillId="0" borderId="93" xfId="0" applyNumberFormat="1" applyFont="1" applyFill="1" applyBorder="1" applyAlignment="1" applyProtection="1">
      <alignment vertical="center" wrapText="1"/>
    </xf>
    <xf numFmtId="0" fontId="11" fillId="4" borderId="15" xfId="0" applyNumberFormat="1" applyFont="1" applyFill="1" applyBorder="1" applyAlignment="1" applyProtection="1">
      <alignment horizontal="center" vertical="center" wrapText="1"/>
    </xf>
    <xf numFmtId="0" fontId="11" fillId="4" borderId="89" xfId="0" applyNumberFormat="1" applyFont="1" applyFill="1" applyBorder="1" applyAlignment="1" applyProtection="1">
      <alignment horizontal="center" vertical="center" wrapText="1"/>
    </xf>
    <xf numFmtId="0" fontId="14" fillId="0" borderId="92" xfId="0" applyNumberFormat="1" applyFont="1" applyFill="1" applyBorder="1" applyAlignment="1" applyProtection="1">
      <alignment vertical="center" wrapText="1"/>
    </xf>
    <xf numFmtId="3" fontId="14" fillId="3" borderId="96" xfId="0" applyNumberFormat="1" applyFont="1" applyFill="1" applyBorder="1" applyAlignment="1" applyProtection="1">
      <alignment horizontal="center" vertical="center"/>
    </xf>
    <xf numFmtId="0" fontId="13" fillId="0" borderId="93" xfId="0" applyNumberFormat="1" applyFont="1" applyFill="1" applyBorder="1" applyAlignment="1" applyProtection="1">
      <alignment horizontal="center" vertical="center" wrapText="1"/>
    </xf>
    <xf numFmtId="0" fontId="11" fillId="4" borderId="10" xfId="0" applyNumberFormat="1" applyFont="1" applyFill="1" applyBorder="1" applyAlignment="1" applyProtection="1">
      <alignment horizontal="center" vertical="center" wrapText="1"/>
    </xf>
    <xf numFmtId="0" fontId="6" fillId="0" borderId="82" xfId="0" applyNumberFormat="1" applyFont="1" applyFill="1" applyBorder="1" applyAlignment="1" applyProtection="1">
      <alignment vertical="center" wrapText="1"/>
    </xf>
    <xf numFmtId="0" fontId="6" fillId="0" borderId="11" xfId="0" applyNumberFormat="1" applyFont="1" applyFill="1" applyBorder="1" applyAlignment="1" applyProtection="1">
      <alignment vertical="center" wrapText="1"/>
    </xf>
    <xf numFmtId="0" fontId="44" fillId="4" borderId="111" xfId="0" applyNumberFormat="1" applyFont="1" applyFill="1" applyBorder="1" applyAlignment="1" applyProtection="1">
      <alignment horizontal="right" vertical="center" wrapText="1"/>
    </xf>
    <xf numFmtId="0" fontId="44" fillId="4" borderId="75" xfId="0" applyNumberFormat="1" applyFont="1" applyFill="1" applyBorder="1" applyAlignment="1" applyProtection="1">
      <alignment horizontal="right" vertical="center" wrapText="1"/>
    </xf>
    <xf numFmtId="0" fontId="44" fillId="4" borderId="102" xfId="0" applyNumberFormat="1" applyFont="1" applyFill="1" applyBorder="1" applyAlignment="1" applyProtection="1">
      <alignment horizontal="right" vertical="center" wrapText="1"/>
    </xf>
    <xf numFmtId="0" fontId="24" fillId="10" borderId="79" xfId="0" applyNumberFormat="1" applyFont="1" applyFill="1" applyBorder="1" applyAlignment="1" applyProtection="1">
      <alignment vertical="center" wrapText="1"/>
    </xf>
    <xf numFmtId="0" fontId="24" fillId="10" borderId="75" xfId="0" applyNumberFormat="1" applyFont="1" applyFill="1" applyBorder="1" applyAlignment="1" applyProtection="1">
      <alignment vertical="center" wrapText="1"/>
    </xf>
    <xf numFmtId="0" fontId="24" fillId="10" borderId="112" xfId="0" applyNumberFormat="1" applyFont="1" applyFill="1" applyBorder="1" applyAlignment="1" applyProtection="1">
      <alignment vertical="center" wrapText="1"/>
    </xf>
    <xf numFmtId="0" fontId="27" fillId="0" borderId="20" xfId="0" applyNumberFormat="1" applyFont="1" applyFill="1" applyBorder="1" applyAlignment="1" applyProtection="1">
      <alignment horizontal="center"/>
    </xf>
    <xf numFmtId="0" fontId="27" fillId="0" borderId="70" xfId="0" applyNumberFormat="1" applyFont="1" applyFill="1" applyBorder="1" applyAlignment="1" applyProtection="1">
      <alignment horizontal="center"/>
    </xf>
    <xf numFmtId="0" fontId="27" fillId="0" borderId="23" xfId="0" applyNumberFormat="1" applyFont="1" applyFill="1" applyBorder="1" applyAlignment="1" applyProtection="1">
      <alignment horizontal="center"/>
    </xf>
    <xf numFmtId="0" fontId="27" fillId="0" borderId="0" xfId="0" applyNumberFormat="1" applyFont="1" applyFill="1" applyBorder="1" applyAlignment="1" applyProtection="1">
      <alignment horizontal="center"/>
    </xf>
    <xf numFmtId="0" fontId="27" fillId="0" borderId="25" xfId="0" applyNumberFormat="1" applyFont="1" applyFill="1" applyBorder="1" applyAlignment="1" applyProtection="1">
      <alignment horizontal="center"/>
    </xf>
    <xf numFmtId="0" fontId="27" fillId="0" borderId="71" xfId="0" applyNumberFormat="1" applyFont="1" applyFill="1" applyBorder="1" applyAlignment="1" applyProtection="1">
      <alignment horizontal="center"/>
    </xf>
    <xf numFmtId="0" fontId="42" fillId="0" borderId="72" xfId="0" applyNumberFormat="1" applyFont="1" applyFill="1" applyBorder="1" applyAlignment="1" applyProtection="1">
      <alignment horizontal="center" wrapText="1"/>
    </xf>
    <xf numFmtId="0" fontId="42" fillId="0" borderId="74" xfId="0" applyNumberFormat="1" applyFont="1" applyFill="1" applyBorder="1" applyAlignment="1" applyProtection="1">
      <alignment horizontal="center" wrapText="1"/>
    </xf>
    <xf numFmtId="0" fontId="42" fillId="0" borderId="73" xfId="0" applyNumberFormat="1" applyFont="1" applyFill="1" applyBorder="1" applyAlignment="1" applyProtection="1">
      <alignment horizontal="center" wrapText="1"/>
    </xf>
    <xf numFmtId="0" fontId="5" fillId="10" borderId="41" xfId="0" applyNumberFormat="1" applyFont="1" applyFill="1" applyBorder="1" applyAlignment="1" applyProtection="1">
      <alignment horizontal="center" wrapText="1"/>
    </xf>
    <xf numFmtId="0" fontId="5" fillId="10" borderId="6" xfId="0" applyNumberFormat="1" applyFont="1" applyFill="1" applyBorder="1" applyAlignment="1" applyProtection="1">
      <alignment horizontal="center" wrapText="1"/>
    </xf>
    <xf numFmtId="0" fontId="5" fillId="10" borderId="31" xfId="0" applyNumberFormat="1" applyFont="1" applyFill="1" applyBorder="1" applyAlignment="1" applyProtection="1">
      <alignment horizontal="center" wrapText="1"/>
    </xf>
    <xf numFmtId="0" fontId="8" fillId="10" borderId="48" xfId="0" applyNumberFormat="1" applyFont="1" applyFill="1" applyBorder="1" applyAlignment="1" applyProtection="1">
      <alignment horizontal="left" vertical="center" wrapText="1"/>
    </xf>
    <xf numFmtId="0" fontId="8" fillId="10" borderId="77" xfId="0" applyNumberFormat="1" applyFont="1" applyFill="1" applyBorder="1" applyAlignment="1" applyProtection="1">
      <alignment horizontal="left" vertical="center" wrapText="1"/>
    </xf>
    <xf numFmtId="0" fontId="8" fillId="10" borderId="76" xfId="0" applyNumberFormat="1" applyFont="1" applyFill="1" applyBorder="1" applyAlignment="1" applyProtection="1">
      <alignment horizontal="left" vertical="center" wrapText="1"/>
    </xf>
    <xf numFmtId="0" fontId="43" fillId="10" borderId="80" xfId="0" applyNumberFormat="1" applyFont="1" applyFill="1" applyBorder="1" applyAlignment="1" applyProtection="1">
      <alignment horizontal="center" wrapText="1"/>
    </xf>
    <xf numFmtId="0" fontId="43" fillId="10" borderId="77" xfId="0" applyNumberFormat="1" applyFont="1" applyFill="1" applyBorder="1" applyAlignment="1" applyProtection="1">
      <alignment horizontal="center" wrapText="1"/>
    </xf>
    <xf numFmtId="0" fontId="43" fillId="10" borderId="28" xfId="0" applyNumberFormat="1" applyFont="1" applyFill="1" applyBorder="1" applyAlignment="1" applyProtection="1">
      <alignment horizontal="center" wrapText="1"/>
    </xf>
    <xf numFmtId="0" fontId="24" fillId="4" borderId="72" xfId="0" applyNumberFormat="1" applyFont="1" applyFill="1" applyBorder="1" applyAlignment="1" applyProtection="1">
      <alignment horizontal="right" vertical="center" wrapText="1"/>
    </xf>
    <xf numFmtId="0" fontId="24" fillId="4" borderId="74" xfId="0" applyNumberFormat="1" applyFont="1" applyFill="1" applyBorder="1" applyAlignment="1" applyProtection="1">
      <alignment horizontal="right" vertical="center" wrapText="1"/>
    </xf>
    <xf numFmtId="0" fontId="24" fillId="4" borderId="81" xfId="0" applyNumberFormat="1" applyFont="1" applyFill="1" applyBorder="1" applyAlignment="1" applyProtection="1">
      <alignment horizontal="right" vertical="center" wrapText="1"/>
    </xf>
    <xf numFmtId="0" fontId="24" fillId="10" borderId="83" xfId="0" applyNumberFormat="1" applyFont="1" applyFill="1" applyBorder="1" applyAlignment="1" applyProtection="1">
      <alignment vertical="center" wrapText="1"/>
    </xf>
    <xf numFmtId="0" fontId="24" fillId="10" borderId="45" xfId="0" applyNumberFormat="1" applyFont="1" applyFill="1" applyBorder="1" applyAlignment="1" applyProtection="1">
      <alignment vertical="center" wrapText="1"/>
    </xf>
    <xf numFmtId="0" fontId="24" fillId="10" borderId="50" xfId="0" applyNumberFormat="1" applyFont="1" applyFill="1" applyBorder="1" applyAlignment="1" applyProtection="1">
      <alignment vertical="center" wrapText="1"/>
    </xf>
  </cellXfs>
  <cellStyles count="315">
    <cellStyle name="Coma 2" xfId="1" xr:uid="{00000000-0005-0000-0000-000000000000}"/>
    <cellStyle name="Coma 2 2" xfId="2" xr:uid="{00000000-0005-0000-0000-000001000000}"/>
    <cellStyle name="Énfasis1 2" xfId="159" xr:uid="{00000000-0005-0000-0000-000002000000}"/>
    <cellStyle name="Énfasis1 2 2" xfId="166" xr:uid="{00000000-0005-0000-0000-000003000000}"/>
    <cellStyle name="Millares" xfId="312" builtinId="3"/>
    <cellStyle name="Millares [0]" xfId="310" builtinId="6"/>
    <cellStyle name="Millares 2" xfId="3" xr:uid="{00000000-0005-0000-0000-000006000000}"/>
    <cellStyle name="Millares 2 2" xfId="4" xr:uid="{00000000-0005-0000-0000-000007000000}"/>
    <cellStyle name="Millares 2 3" xfId="158" xr:uid="{00000000-0005-0000-0000-000008000000}"/>
    <cellStyle name="Millares 2 4" xfId="25" xr:uid="{00000000-0005-0000-0000-000009000000}"/>
    <cellStyle name="Millares 3" xfId="5" xr:uid="{00000000-0005-0000-0000-00000A000000}"/>
    <cellStyle name="Millares 3 2" xfId="6" xr:uid="{00000000-0005-0000-0000-00000B000000}"/>
    <cellStyle name="Millares 3 3" xfId="26" xr:uid="{00000000-0005-0000-0000-00000C000000}"/>
    <cellStyle name="Millares 4" xfId="7" xr:uid="{00000000-0005-0000-0000-00000D000000}"/>
    <cellStyle name="Millares 5" xfId="144" xr:uid="{00000000-0005-0000-0000-00000E000000}"/>
    <cellStyle name="Millares 6" xfId="162" xr:uid="{00000000-0005-0000-0000-00000F000000}"/>
    <cellStyle name="Moneda" xfId="313" builtinId="4"/>
    <cellStyle name="Moneda [0]" xfId="24" builtinId="7"/>
    <cellStyle name="Moneda [0] 2" xfId="164" xr:uid="{00000000-0005-0000-0000-000012000000}"/>
    <cellStyle name="Moneda [0] 2 2" xfId="303" xr:uid="{00000000-0005-0000-0000-000013000000}"/>
    <cellStyle name="Moneda [0] 3" xfId="308" xr:uid="{00000000-0005-0000-0000-000014000000}"/>
    <cellStyle name="Moneda 10" xfId="139" xr:uid="{00000000-0005-0000-0000-000015000000}"/>
    <cellStyle name="Moneda 10 2" xfId="285" xr:uid="{00000000-0005-0000-0000-000016000000}"/>
    <cellStyle name="Moneda 11" xfId="152" xr:uid="{00000000-0005-0000-0000-000017000000}"/>
    <cellStyle name="Moneda 11 2" xfId="297" xr:uid="{00000000-0005-0000-0000-000018000000}"/>
    <cellStyle name="Moneda 12" xfId="170" xr:uid="{00000000-0005-0000-0000-000019000000}"/>
    <cellStyle name="Moneda 12 2" xfId="306" xr:uid="{00000000-0005-0000-0000-00001A000000}"/>
    <cellStyle name="Moneda 13" xfId="154" xr:uid="{00000000-0005-0000-0000-00001B000000}"/>
    <cellStyle name="Moneda 13 2" xfId="299" xr:uid="{00000000-0005-0000-0000-00001C000000}"/>
    <cellStyle name="Moneda 14" xfId="143" xr:uid="{00000000-0005-0000-0000-00001D000000}"/>
    <cellStyle name="Moneda 14 2" xfId="288" xr:uid="{00000000-0005-0000-0000-00001E000000}"/>
    <cellStyle name="Moneda 15" xfId="150" xr:uid="{00000000-0005-0000-0000-00001F000000}"/>
    <cellStyle name="Moneda 15 2" xfId="295" xr:uid="{00000000-0005-0000-0000-000020000000}"/>
    <cellStyle name="Moneda 16" xfId="169" xr:uid="{00000000-0005-0000-0000-000021000000}"/>
    <cellStyle name="Moneda 16 2" xfId="305" xr:uid="{00000000-0005-0000-0000-000022000000}"/>
    <cellStyle name="Moneda 17" xfId="155" xr:uid="{00000000-0005-0000-0000-000023000000}"/>
    <cellStyle name="Moneda 17 2" xfId="300" xr:uid="{00000000-0005-0000-0000-000024000000}"/>
    <cellStyle name="Moneda 18" xfId="151" xr:uid="{00000000-0005-0000-0000-000025000000}"/>
    <cellStyle name="Moneda 18 2" xfId="296" xr:uid="{00000000-0005-0000-0000-000026000000}"/>
    <cellStyle name="Moneda 19" xfId="171" xr:uid="{00000000-0005-0000-0000-000027000000}"/>
    <cellStyle name="Moneda 19 2" xfId="307" xr:uid="{00000000-0005-0000-0000-000028000000}"/>
    <cellStyle name="Moneda 2" xfId="8" xr:uid="{00000000-0005-0000-0000-000029000000}"/>
    <cellStyle name="Moneda 2 2" xfId="9" xr:uid="{00000000-0005-0000-0000-00002A000000}"/>
    <cellStyle name="Moneda 2 2 2" xfId="10" xr:uid="{00000000-0005-0000-0000-00002B000000}"/>
    <cellStyle name="Moneda 2 2 3" xfId="161" xr:uid="{00000000-0005-0000-0000-00002C000000}"/>
    <cellStyle name="Moneda 2 2 3 2" xfId="301" xr:uid="{00000000-0005-0000-0000-00002D000000}"/>
    <cellStyle name="Moneda 2 3" xfId="11" xr:uid="{00000000-0005-0000-0000-00002E000000}"/>
    <cellStyle name="Moneda 2 3 10" xfId="146" xr:uid="{00000000-0005-0000-0000-00002F000000}"/>
    <cellStyle name="Moneda 2 3 10 2" xfId="291" xr:uid="{00000000-0005-0000-0000-000030000000}"/>
    <cellStyle name="Moneda 2 3 11" xfId="173" xr:uid="{00000000-0005-0000-0000-000031000000}"/>
    <cellStyle name="Moneda 2 3 2" xfId="28" xr:uid="{00000000-0005-0000-0000-000032000000}"/>
    <cellStyle name="Moneda 2 3 2 2" xfId="32" xr:uid="{00000000-0005-0000-0000-000033000000}"/>
    <cellStyle name="Moneda 2 3 2 2 2" xfId="34" xr:uid="{00000000-0005-0000-0000-000034000000}"/>
    <cellStyle name="Moneda 2 3 2 2 2 2" xfId="35" xr:uid="{00000000-0005-0000-0000-000035000000}"/>
    <cellStyle name="Moneda 2 3 2 2 2 2 2" xfId="83" xr:uid="{00000000-0005-0000-0000-000036000000}"/>
    <cellStyle name="Moneda 2 3 2 2 2 2 2 2" xfId="229" xr:uid="{00000000-0005-0000-0000-000037000000}"/>
    <cellStyle name="Moneda 2 3 2 2 2 2 3" xfId="181" xr:uid="{00000000-0005-0000-0000-000038000000}"/>
    <cellStyle name="Moneda 2 3 2 2 2 3" xfId="84" xr:uid="{00000000-0005-0000-0000-000039000000}"/>
    <cellStyle name="Moneda 2 3 2 2 2 3 2" xfId="230" xr:uid="{00000000-0005-0000-0000-00003A000000}"/>
    <cellStyle name="Moneda 2 3 2 2 2 4" xfId="180" xr:uid="{00000000-0005-0000-0000-00003B000000}"/>
    <cellStyle name="Moneda 2 3 2 2 3" xfId="36" xr:uid="{00000000-0005-0000-0000-00003C000000}"/>
    <cellStyle name="Moneda 2 3 2 2 3 2" xfId="37" xr:uid="{00000000-0005-0000-0000-00003D000000}"/>
    <cellStyle name="Moneda 2 3 2 2 3 2 2" xfId="85" xr:uid="{00000000-0005-0000-0000-00003E000000}"/>
    <cellStyle name="Moneda 2 3 2 2 3 2 2 2" xfId="231" xr:uid="{00000000-0005-0000-0000-00003F000000}"/>
    <cellStyle name="Moneda 2 3 2 2 3 2 3" xfId="183" xr:uid="{00000000-0005-0000-0000-000040000000}"/>
    <cellStyle name="Moneda 2 3 2 2 3 3" xfId="86" xr:uid="{00000000-0005-0000-0000-000041000000}"/>
    <cellStyle name="Moneda 2 3 2 2 3 3 2" xfId="232" xr:uid="{00000000-0005-0000-0000-000042000000}"/>
    <cellStyle name="Moneda 2 3 2 2 3 4" xfId="182" xr:uid="{00000000-0005-0000-0000-000043000000}"/>
    <cellStyle name="Moneda 2 3 2 2 4" xfId="38" xr:uid="{00000000-0005-0000-0000-000044000000}"/>
    <cellStyle name="Moneda 2 3 2 2 4 2" xfId="39" xr:uid="{00000000-0005-0000-0000-000045000000}"/>
    <cellStyle name="Moneda 2 3 2 2 4 2 2" xfId="87" xr:uid="{00000000-0005-0000-0000-000046000000}"/>
    <cellStyle name="Moneda 2 3 2 2 4 2 2 2" xfId="233" xr:uid="{00000000-0005-0000-0000-000047000000}"/>
    <cellStyle name="Moneda 2 3 2 2 4 2 3" xfId="185" xr:uid="{00000000-0005-0000-0000-000048000000}"/>
    <cellStyle name="Moneda 2 3 2 2 4 3" xfId="88" xr:uid="{00000000-0005-0000-0000-000049000000}"/>
    <cellStyle name="Moneda 2 3 2 2 4 3 2" xfId="234" xr:uid="{00000000-0005-0000-0000-00004A000000}"/>
    <cellStyle name="Moneda 2 3 2 2 4 4" xfId="184" xr:uid="{00000000-0005-0000-0000-00004B000000}"/>
    <cellStyle name="Moneda 2 3 2 2 5" xfId="40" xr:uid="{00000000-0005-0000-0000-00004C000000}"/>
    <cellStyle name="Moneda 2 3 2 2 5 2" xfId="89" xr:uid="{00000000-0005-0000-0000-00004D000000}"/>
    <cellStyle name="Moneda 2 3 2 2 5 2 2" xfId="235" xr:uid="{00000000-0005-0000-0000-00004E000000}"/>
    <cellStyle name="Moneda 2 3 2 2 5 3" xfId="186" xr:uid="{00000000-0005-0000-0000-00004F000000}"/>
    <cellStyle name="Moneda 2 3 2 2 6" xfId="90" xr:uid="{00000000-0005-0000-0000-000050000000}"/>
    <cellStyle name="Moneda 2 3 2 2 6 2" xfId="236" xr:uid="{00000000-0005-0000-0000-000051000000}"/>
    <cellStyle name="Moneda 2 3 2 2 7" xfId="178" xr:uid="{00000000-0005-0000-0000-000052000000}"/>
    <cellStyle name="Moneda 2 3 2 3" xfId="41" xr:uid="{00000000-0005-0000-0000-000053000000}"/>
    <cellStyle name="Moneda 2 3 2 3 2" xfId="42" xr:uid="{00000000-0005-0000-0000-000054000000}"/>
    <cellStyle name="Moneda 2 3 2 3 2 2" xfId="91" xr:uid="{00000000-0005-0000-0000-000055000000}"/>
    <cellStyle name="Moneda 2 3 2 3 2 2 2" xfId="237" xr:uid="{00000000-0005-0000-0000-000056000000}"/>
    <cellStyle name="Moneda 2 3 2 3 2 3" xfId="188" xr:uid="{00000000-0005-0000-0000-000057000000}"/>
    <cellStyle name="Moneda 2 3 2 3 3" xfId="92" xr:uid="{00000000-0005-0000-0000-000058000000}"/>
    <cellStyle name="Moneda 2 3 2 3 3 2" xfId="238" xr:uid="{00000000-0005-0000-0000-000059000000}"/>
    <cellStyle name="Moneda 2 3 2 3 4" xfId="187" xr:uid="{00000000-0005-0000-0000-00005A000000}"/>
    <cellStyle name="Moneda 2 3 2 4" xfId="43" xr:uid="{00000000-0005-0000-0000-00005B000000}"/>
    <cellStyle name="Moneda 2 3 2 4 2" xfId="44" xr:uid="{00000000-0005-0000-0000-00005C000000}"/>
    <cellStyle name="Moneda 2 3 2 4 2 2" xfId="93" xr:uid="{00000000-0005-0000-0000-00005D000000}"/>
    <cellStyle name="Moneda 2 3 2 4 2 2 2" xfId="239" xr:uid="{00000000-0005-0000-0000-00005E000000}"/>
    <cellStyle name="Moneda 2 3 2 4 2 3" xfId="190" xr:uid="{00000000-0005-0000-0000-00005F000000}"/>
    <cellStyle name="Moneda 2 3 2 4 3" xfId="94" xr:uid="{00000000-0005-0000-0000-000060000000}"/>
    <cellStyle name="Moneda 2 3 2 4 3 2" xfId="240" xr:uid="{00000000-0005-0000-0000-000061000000}"/>
    <cellStyle name="Moneda 2 3 2 4 4" xfId="189" xr:uid="{00000000-0005-0000-0000-000062000000}"/>
    <cellStyle name="Moneda 2 3 2 5" xfId="45" xr:uid="{00000000-0005-0000-0000-000063000000}"/>
    <cellStyle name="Moneda 2 3 2 5 2" xfId="46" xr:uid="{00000000-0005-0000-0000-000064000000}"/>
    <cellStyle name="Moneda 2 3 2 5 2 2" xfId="95" xr:uid="{00000000-0005-0000-0000-000065000000}"/>
    <cellStyle name="Moneda 2 3 2 5 2 2 2" xfId="241" xr:uid="{00000000-0005-0000-0000-000066000000}"/>
    <cellStyle name="Moneda 2 3 2 5 2 3" xfId="192" xr:uid="{00000000-0005-0000-0000-000067000000}"/>
    <cellStyle name="Moneda 2 3 2 5 3" xfId="96" xr:uid="{00000000-0005-0000-0000-000068000000}"/>
    <cellStyle name="Moneda 2 3 2 5 3 2" xfId="242" xr:uid="{00000000-0005-0000-0000-000069000000}"/>
    <cellStyle name="Moneda 2 3 2 5 4" xfId="191" xr:uid="{00000000-0005-0000-0000-00006A000000}"/>
    <cellStyle name="Moneda 2 3 2 6" xfId="47" xr:uid="{00000000-0005-0000-0000-00006B000000}"/>
    <cellStyle name="Moneda 2 3 2 6 2" xfId="97" xr:uid="{00000000-0005-0000-0000-00006C000000}"/>
    <cellStyle name="Moneda 2 3 2 6 2 2" xfId="243" xr:uid="{00000000-0005-0000-0000-00006D000000}"/>
    <cellStyle name="Moneda 2 3 2 6 3" xfId="193" xr:uid="{00000000-0005-0000-0000-00006E000000}"/>
    <cellStyle name="Moneda 2 3 2 7" xfId="98" xr:uid="{00000000-0005-0000-0000-00006F000000}"/>
    <cellStyle name="Moneda 2 3 2 7 2" xfId="244" xr:uid="{00000000-0005-0000-0000-000070000000}"/>
    <cellStyle name="Moneda 2 3 2 8" xfId="174" xr:uid="{00000000-0005-0000-0000-000071000000}"/>
    <cellStyle name="Moneda 2 3 3" xfId="30" xr:uid="{00000000-0005-0000-0000-000072000000}"/>
    <cellStyle name="Moneda 2 3 3 2" xfId="48" xr:uid="{00000000-0005-0000-0000-000073000000}"/>
    <cellStyle name="Moneda 2 3 3 2 2" xfId="49" xr:uid="{00000000-0005-0000-0000-000074000000}"/>
    <cellStyle name="Moneda 2 3 3 2 2 2" xfId="99" xr:uid="{00000000-0005-0000-0000-000075000000}"/>
    <cellStyle name="Moneda 2 3 3 2 2 2 2" xfId="245" xr:uid="{00000000-0005-0000-0000-000076000000}"/>
    <cellStyle name="Moneda 2 3 3 2 2 3" xfId="195" xr:uid="{00000000-0005-0000-0000-000077000000}"/>
    <cellStyle name="Moneda 2 3 3 2 3" xfId="100" xr:uid="{00000000-0005-0000-0000-000078000000}"/>
    <cellStyle name="Moneda 2 3 3 2 3 2" xfId="246" xr:uid="{00000000-0005-0000-0000-000079000000}"/>
    <cellStyle name="Moneda 2 3 3 2 4" xfId="194" xr:uid="{00000000-0005-0000-0000-00007A000000}"/>
    <cellStyle name="Moneda 2 3 3 3" xfId="50" xr:uid="{00000000-0005-0000-0000-00007B000000}"/>
    <cellStyle name="Moneda 2 3 3 3 2" xfId="51" xr:uid="{00000000-0005-0000-0000-00007C000000}"/>
    <cellStyle name="Moneda 2 3 3 3 2 2" xfId="101" xr:uid="{00000000-0005-0000-0000-00007D000000}"/>
    <cellStyle name="Moneda 2 3 3 3 2 2 2" xfId="247" xr:uid="{00000000-0005-0000-0000-00007E000000}"/>
    <cellStyle name="Moneda 2 3 3 3 2 3" xfId="197" xr:uid="{00000000-0005-0000-0000-00007F000000}"/>
    <cellStyle name="Moneda 2 3 3 3 3" xfId="102" xr:uid="{00000000-0005-0000-0000-000080000000}"/>
    <cellStyle name="Moneda 2 3 3 3 3 2" xfId="248" xr:uid="{00000000-0005-0000-0000-000081000000}"/>
    <cellStyle name="Moneda 2 3 3 3 4" xfId="196" xr:uid="{00000000-0005-0000-0000-000082000000}"/>
    <cellStyle name="Moneda 2 3 3 4" xfId="52" xr:uid="{00000000-0005-0000-0000-000083000000}"/>
    <cellStyle name="Moneda 2 3 3 4 2" xfId="53" xr:uid="{00000000-0005-0000-0000-000084000000}"/>
    <cellStyle name="Moneda 2 3 3 4 2 2" xfId="103" xr:uid="{00000000-0005-0000-0000-000085000000}"/>
    <cellStyle name="Moneda 2 3 3 4 2 2 2" xfId="249" xr:uid="{00000000-0005-0000-0000-000086000000}"/>
    <cellStyle name="Moneda 2 3 3 4 2 3" xfId="199" xr:uid="{00000000-0005-0000-0000-000087000000}"/>
    <cellStyle name="Moneda 2 3 3 4 3" xfId="104" xr:uid="{00000000-0005-0000-0000-000088000000}"/>
    <cellStyle name="Moneda 2 3 3 4 3 2" xfId="250" xr:uid="{00000000-0005-0000-0000-000089000000}"/>
    <cellStyle name="Moneda 2 3 3 4 4" xfId="198" xr:uid="{00000000-0005-0000-0000-00008A000000}"/>
    <cellStyle name="Moneda 2 3 3 5" xfId="54" xr:uid="{00000000-0005-0000-0000-00008B000000}"/>
    <cellStyle name="Moneda 2 3 3 5 2" xfId="105" xr:uid="{00000000-0005-0000-0000-00008C000000}"/>
    <cellStyle name="Moneda 2 3 3 5 2 2" xfId="251" xr:uid="{00000000-0005-0000-0000-00008D000000}"/>
    <cellStyle name="Moneda 2 3 3 5 3" xfId="200" xr:uid="{00000000-0005-0000-0000-00008E000000}"/>
    <cellStyle name="Moneda 2 3 3 6" xfId="106" xr:uid="{00000000-0005-0000-0000-00008F000000}"/>
    <cellStyle name="Moneda 2 3 3 6 2" xfId="252" xr:uid="{00000000-0005-0000-0000-000090000000}"/>
    <cellStyle name="Moneda 2 3 3 7" xfId="176" xr:uid="{00000000-0005-0000-0000-000091000000}"/>
    <cellStyle name="Moneda 2 3 4" xfId="31" xr:uid="{00000000-0005-0000-0000-000092000000}"/>
    <cellStyle name="Moneda 2 3 4 2" xfId="55" xr:uid="{00000000-0005-0000-0000-000093000000}"/>
    <cellStyle name="Moneda 2 3 4 2 2" xfId="56" xr:uid="{00000000-0005-0000-0000-000094000000}"/>
    <cellStyle name="Moneda 2 3 4 2 2 2" xfId="107" xr:uid="{00000000-0005-0000-0000-000095000000}"/>
    <cellStyle name="Moneda 2 3 4 2 2 2 2" xfId="253" xr:uid="{00000000-0005-0000-0000-000096000000}"/>
    <cellStyle name="Moneda 2 3 4 2 2 3" xfId="202" xr:uid="{00000000-0005-0000-0000-000097000000}"/>
    <cellStyle name="Moneda 2 3 4 2 3" xfId="108" xr:uid="{00000000-0005-0000-0000-000098000000}"/>
    <cellStyle name="Moneda 2 3 4 2 3 2" xfId="254" xr:uid="{00000000-0005-0000-0000-000099000000}"/>
    <cellStyle name="Moneda 2 3 4 2 4" xfId="201" xr:uid="{00000000-0005-0000-0000-00009A000000}"/>
    <cellStyle name="Moneda 2 3 4 3" xfId="57" xr:uid="{00000000-0005-0000-0000-00009B000000}"/>
    <cellStyle name="Moneda 2 3 4 3 2" xfId="58" xr:uid="{00000000-0005-0000-0000-00009C000000}"/>
    <cellStyle name="Moneda 2 3 4 3 2 2" xfId="109" xr:uid="{00000000-0005-0000-0000-00009D000000}"/>
    <cellStyle name="Moneda 2 3 4 3 2 2 2" xfId="255" xr:uid="{00000000-0005-0000-0000-00009E000000}"/>
    <cellStyle name="Moneda 2 3 4 3 2 3" xfId="204" xr:uid="{00000000-0005-0000-0000-00009F000000}"/>
    <cellStyle name="Moneda 2 3 4 3 3" xfId="110" xr:uid="{00000000-0005-0000-0000-0000A0000000}"/>
    <cellStyle name="Moneda 2 3 4 3 3 2" xfId="256" xr:uid="{00000000-0005-0000-0000-0000A1000000}"/>
    <cellStyle name="Moneda 2 3 4 3 4" xfId="203" xr:uid="{00000000-0005-0000-0000-0000A2000000}"/>
    <cellStyle name="Moneda 2 3 4 4" xfId="59" xr:uid="{00000000-0005-0000-0000-0000A3000000}"/>
    <cellStyle name="Moneda 2 3 4 4 2" xfId="60" xr:uid="{00000000-0005-0000-0000-0000A4000000}"/>
    <cellStyle name="Moneda 2 3 4 4 2 2" xfId="111" xr:uid="{00000000-0005-0000-0000-0000A5000000}"/>
    <cellStyle name="Moneda 2 3 4 4 2 2 2" xfId="257" xr:uid="{00000000-0005-0000-0000-0000A6000000}"/>
    <cellStyle name="Moneda 2 3 4 4 2 3" xfId="206" xr:uid="{00000000-0005-0000-0000-0000A7000000}"/>
    <cellStyle name="Moneda 2 3 4 4 3" xfId="112" xr:uid="{00000000-0005-0000-0000-0000A8000000}"/>
    <cellStyle name="Moneda 2 3 4 4 3 2" xfId="258" xr:uid="{00000000-0005-0000-0000-0000A9000000}"/>
    <cellStyle name="Moneda 2 3 4 4 4" xfId="205" xr:uid="{00000000-0005-0000-0000-0000AA000000}"/>
    <cellStyle name="Moneda 2 3 4 5" xfId="61" xr:uid="{00000000-0005-0000-0000-0000AB000000}"/>
    <cellStyle name="Moneda 2 3 4 5 2" xfId="113" xr:uid="{00000000-0005-0000-0000-0000AC000000}"/>
    <cellStyle name="Moneda 2 3 4 5 2 2" xfId="259" xr:uid="{00000000-0005-0000-0000-0000AD000000}"/>
    <cellStyle name="Moneda 2 3 4 5 3" xfId="207" xr:uid="{00000000-0005-0000-0000-0000AE000000}"/>
    <cellStyle name="Moneda 2 3 4 6" xfId="114" xr:uid="{00000000-0005-0000-0000-0000AF000000}"/>
    <cellStyle name="Moneda 2 3 4 6 2" xfId="260" xr:uid="{00000000-0005-0000-0000-0000B0000000}"/>
    <cellStyle name="Moneda 2 3 4 7" xfId="177" xr:uid="{00000000-0005-0000-0000-0000B1000000}"/>
    <cellStyle name="Moneda 2 3 5" xfId="62" xr:uid="{00000000-0005-0000-0000-0000B2000000}"/>
    <cellStyle name="Moneda 2 3 5 2" xfId="63" xr:uid="{00000000-0005-0000-0000-0000B3000000}"/>
    <cellStyle name="Moneda 2 3 5 2 2" xfId="115" xr:uid="{00000000-0005-0000-0000-0000B4000000}"/>
    <cellStyle name="Moneda 2 3 5 2 2 2" xfId="261" xr:uid="{00000000-0005-0000-0000-0000B5000000}"/>
    <cellStyle name="Moneda 2 3 5 2 3" xfId="209" xr:uid="{00000000-0005-0000-0000-0000B6000000}"/>
    <cellStyle name="Moneda 2 3 5 3" xfId="116" xr:uid="{00000000-0005-0000-0000-0000B7000000}"/>
    <cellStyle name="Moneda 2 3 5 3 2" xfId="262" xr:uid="{00000000-0005-0000-0000-0000B8000000}"/>
    <cellStyle name="Moneda 2 3 5 4" xfId="208" xr:uid="{00000000-0005-0000-0000-0000B9000000}"/>
    <cellStyle name="Moneda 2 3 6" xfId="64" xr:uid="{00000000-0005-0000-0000-0000BA000000}"/>
    <cellStyle name="Moneda 2 3 6 2" xfId="65" xr:uid="{00000000-0005-0000-0000-0000BB000000}"/>
    <cellStyle name="Moneda 2 3 6 2 2" xfId="117" xr:uid="{00000000-0005-0000-0000-0000BC000000}"/>
    <cellStyle name="Moneda 2 3 6 2 2 2" xfId="263" xr:uid="{00000000-0005-0000-0000-0000BD000000}"/>
    <cellStyle name="Moneda 2 3 6 2 3" xfId="211" xr:uid="{00000000-0005-0000-0000-0000BE000000}"/>
    <cellStyle name="Moneda 2 3 6 3" xfId="118" xr:uid="{00000000-0005-0000-0000-0000BF000000}"/>
    <cellStyle name="Moneda 2 3 6 3 2" xfId="264" xr:uid="{00000000-0005-0000-0000-0000C0000000}"/>
    <cellStyle name="Moneda 2 3 6 4" xfId="210" xr:uid="{00000000-0005-0000-0000-0000C1000000}"/>
    <cellStyle name="Moneda 2 3 7" xfId="66" xr:uid="{00000000-0005-0000-0000-0000C2000000}"/>
    <cellStyle name="Moneda 2 3 7 2" xfId="67" xr:uid="{00000000-0005-0000-0000-0000C3000000}"/>
    <cellStyle name="Moneda 2 3 7 2 2" xfId="119" xr:uid="{00000000-0005-0000-0000-0000C4000000}"/>
    <cellStyle name="Moneda 2 3 7 2 2 2" xfId="265" xr:uid="{00000000-0005-0000-0000-0000C5000000}"/>
    <cellStyle name="Moneda 2 3 7 2 3" xfId="213" xr:uid="{00000000-0005-0000-0000-0000C6000000}"/>
    <cellStyle name="Moneda 2 3 7 3" xfId="120" xr:uid="{00000000-0005-0000-0000-0000C7000000}"/>
    <cellStyle name="Moneda 2 3 7 3 2" xfId="266" xr:uid="{00000000-0005-0000-0000-0000C8000000}"/>
    <cellStyle name="Moneda 2 3 7 4" xfId="212" xr:uid="{00000000-0005-0000-0000-0000C9000000}"/>
    <cellStyle name="Moneda 2 3 8" xfId="68" xr:uid="{00000000-0005-0000-0000-0000CA000000}"/>
    <cellStyle name="Moneda 2 3 8 2" xfId="121" xr:uid="{00000000-0005-0000-0000-0000CB000000}"/>
    <cellStyle name="Moneda 2 3 8 2 2" xfId="267" xr:uid="{00000000-0005-0000-0000-0000CC000000}"/>
    <cellStyle name="Moneda 2 3 8 3" xfId="214" xr:uid="{00000000-0005-0000-0000-0000CD000000}"/>
    <cellStyle name="Moneda 2 3 9" xfId="122" xr:uid="{00000000-0005-0000-0000-0000CE000000}"/>
    <cellStyle name="Moneda 2 3 9 2" xfId="268" xr:uid="{00000000-0005-0000-0000-0000CF000000}"/>
    <cellStyle name="Moneda 2 4" xfId="157" xr:uid="{00000000-0005-0000-0000-0000D0000000}"/>
    <cellStyle name="Moneda 20" xfId="142" xr:uid="{00000000-0005-0000-0000-0000D1000000}"/>
    <cellStyle name="Moneda 20 2" xfId="287" xr:uid="{00000000-0005-0000-0000-0000D2000000}"/>
    <cellStyle name="Moneda 21" xfId="149" xr:uid="{00000000-0005-0000-0000-0000D3000000}"/>
    <cellStyle name="Moneda 21 2" xfId="294" xr:uid="{00000000-0005-0000-0000-0000D4000000}"/>
    <cellStyle name="Moneda 22" xfId="172" xr:uid="{00000000-0005-0000-0000-0000D5000000}"/>
    <cellStyle name="Moneda 23" xfId="293" xr:uid="{00000000-0005-0000-0000-0000D6000000}"/>
    <cellStyle name="Moneda 24" xfId="289" xr:uid="{00000000-0005-0000-0000-0000D7000000}"/>
    <cellStyle name="Moneda 3" xfId="12" xr:uid="{00000000-0005-0000-0000-0000D8000000}"/>
    <cellStyle name="Moneda 3 2" xfId="29" xr:uid="{00000000-0005-0000-0000-0000D9000000}"/>
    <cellStyle name="Moneda 3 2 2" xfId="33" xr:uid="{00000000-0005-0000-0000-0000DA000000}"/>
    <cellStyle name="Moneda 3 2 2 2" xfId="69" xr:uid="{00000000-0005-0000-0000-0000DB000000}"/>
    <cellStyle name="Moneda 3 2 2 2 2" xfId="70" xr:uid="{00000000-0005-0000-0000-0000DC000000}"/>
    <cellStyle name="Moneda 3 2 2 2 2 2" xfId="123" xr:uid="{00000000-0005-0000-0000-0000DD000000}"/>
    <cellStyle name="Moneda 3 2 2 2 2 2 2" xfId="269" xr:uid="{00000000-0005-0000-0000-0000DE000000}"/>
    <cellStyle name="Moneda 3 2 2 2 2 3" xfId="216" xr:uid="{00000000-0005-0000-0000-0000DF000000}"/>
    <cellStyle name="Moneda 3 2 2 2 3" xfId="124" xr:uid="{00000000-0005-0000-0000-0000E0000000}"/>
    <cellStyle name="Moneda 3 2 2 2 3 2" xfId="270" xr:uid="{00000000-0005-0000-0000-0000E1000000}"/>
    <cellStyle name="Moneda 3 2 2 2 4" xfId="215" xr:uid="{00000000-0005-0000-0000-0000E2000000}"/>
    <cellStyle name="Moneda 3 2 2 3" xfId="71" xr:uid="{00000000-0005-0000-0000-0000E3000000}"/>
    <cellStyle name="Moneda 3 2 2 3 2" xfId="72" xr:uid="{00000000-0005-0000-0000-0000E4000000}"/>
    <cellStyle name="Moneda 3 2 2 3 2 2" xfId="125" xr:uid="{00000000-0005-0000-0000-0000E5000000}"/>
    <cellStyle name="Moneda 3 2 2 3 2 2 2" xfId="271" xr:uid="{00000000-0005-0000-0000-0000E6000000}"/>
    <cellStyle name="Moneda 3 2 2 3 2 3" xfId="218" xr:uid="{00000000-0005-0000-0000-0000E7000000}"/>
    <cellStyle name="Moneda 3 2 2 3 3" xfId="126" xr:uid="{00000000-0005-0000-0000-0000E8000000}"/>
    <cellStyle name="Moneda 3 2 2 3 3 2" xfId="272" xr:uid="{00000000-0005-0000-0000-0000E9000000}"/>
    <cellStyle name="Moneda 3 2 2 3 4" xfId="217" xr:uid="{00000000-0005-0000-0000-0000EA000000}"/>
    <cellStyle name="Moneda 3 2 2 4" xfId="73" xr:uid="{00000000-0005-0000-0000-0000EB000000}"/>
    <cellStyle name="Moneda 3 2 2 4 2" xfId="74" xr:uid="{00000000-0005-0000-0000-0000EC000000}"/>
    <cellStyle name="Moneda 3 2 2 4 2 2" xfId="127" xr:uid="{00000000-0005-0000-0000-0000ED000000}"/>
    <cellStyle name="Moneda 3 2 2 4 2 2 2" xfId="273" xr:uid="{00000000-0005-0000-0000-0000EE000000}"/>
    <cellStyle name="Moneda 3 2 2 4 2 3" xfId="220" xr:uid="{00000000-0005-0000-0000-0000EF000000}"/>
    <cellStyle name="Moneda 3 2 2 4 3" xfId="128" xr:uid="{00000000-0005-0000-0000-0000F0000000}"/>
    <cellStyle name="Moneda 3 2 2 4 3 2" xfId="274" xr:uid="{00000000-0005-0000-0000-0000F1000000}"/>
    <cellStyle name="Moneda 3 2 2 4 4" xfId="219" xr:uid="{00000000-0005-0000-0000-0000F2000000}"/>
    <cellStyle name="Moneda 3 2 2 5" xfId="75" xr:uid="{00000000-0005-0000-0000-0000F3000000}"/>
    <cellStyle name="Moneda 3 2 2 5 2" xfId="129" xr:uid="{00000000-0005-0000-0000-0000F4000000}"/>
    <cellStyle name="Moneda 3 2 2 5 2 2" xfId="275" xr:uid="{00000000-0005-0000-0000-0000F5000000}"/>
    <cellStyle name="Moneda 3 2 2 5 3" xfId="221" xr:uid="{00000000-0005-0000-0000-0000F6000000}"/>
    <cellStyle name="Moneda 3 2 2 6" xfId="130" xr:uid="{00000000-0005-0000-0000-0000F7000000}"/>
    <cellStyle name="Moneda 3 2 2 6 2" xfId="276" xr:uid="{00000000-0005-0000-0000-0000F8000000}"/>
    <cellStyle name="Moneda 3 2 2 7" xfId="179" xr:uid="{00000000-0005-0000-0000-0000F9000000}"/>
    <cellStyle name="Moneda 3 2 3" xfId="76" xr:uid="{00000000-0005-0000-0000-0000FA000000}"/>
    <cellStyle name="Moneda 3 2 3 2" xfId="77" xr:uid="{00000000-0005-0000-0000-0000FB000000}"/>
    <cellStyle name="Moneda 3 2 3 2 2" xfId="131" xr:uid="{00000000-0005-0000-0000-0000FC000000}"/>
    <cellStyle name="Moneda 3 2 3 2 2 2" xfId="277" xr:uid="{00000000-0005-0000-0000-0000FD000000}"/>
    <cellStyle name="Moneda 3 2 3 2 3" xfId="223" xr:uid="{00000000-0005-0000-0000-0000FE000000}"/>
    <cellStyle name="Moneda 3 2 3 3" xfId="132" xr:uid="{00000000-0005-0000-0000-0000FF000000}"/>
    <cellStyle name="Moneda 3 2 3 3 2" xfId="278" xr:uid="{00000000-0005-0000-0000-000000010000}"/>
    <cellStyle name="Moneda 3 2 3 4" xfId="222" xr:uid="{00000000-0005-0000-0000-000001010000}"/>
    <cellStyle name="Moneda 3 2 4" xfId="78" xr:uid="{00000000-0005-0000-0000-000002010000}"/>
    <cellStyle name="Moneda 3 2 4 2" xfId="79" xr:uid="{00000000-0005-0000-0000-000003010000}"/>
    <cellStyle name="Moneda 3 2 4 2 2" xfId="133" xr:uid="{00000000-0005-0000-0000-000004010000}"/>
    <cellStyle name="Moneda 3 2 4 2 2 2" xfId="279" xr:uid="{00000000-0005-0000-0000-000005010000}"/>
    <cellStyle name="Moneda 3 2 4 2 3" xfId="225" xr:uid="{00000000-0005-0000-0000-000006010000}"/>
    <cellStyle name="Moneda 3 2 4 3" xfId="134" xr:uid="{00000000-0005-0000-0000-000007010000}"/>
    <cellStyle name="Moneda 3 2 4 3 2" xfId="280" xr:uid="{00000000-0005-0000-0000-000008010000}"/>
    <cellStyle name="Moneda 3 2 4 4" xfId="224" xr:uid="{00000000-0005-0000-0000-000009010000}"/>
    <cellStyle name="Moneda 3 2 5" xfId="80" xr:uid="{00000000-0005-0000-0000-00000A010000}"/>
    <cellStyle name="Moneda 3 2 5 2" xfId="81" xr:uid="{00000000-0005-0000-0000-00000B010000}"/>
    <cellStyle name="Moneda 3 2 5 2 2" xfId="135" xr:uid="{00000000-0005-0000-0000-00000C010000}"/>
    <cellStyle name="Moneda 3 2 5 2 2 2" xfId="281" xr:uid="{00000000-0005-0000-0000-00000D010000}"/>
    <cellStyle name="Moneda 3 2 5 2 3" xfId="227" xr:uid="{00000000-0005-0000-0000-00000E010000}"/>
    <cellStyle name="Moneda 3 2 5 3" xfId="136" xr:uid="{00000000-0005-0000-0000-00000F010000}"/>
    <cellStyle name="Moneda 3 2 5 3 2" xfId="282" xr:uid="{00000000-0005-0000-0000-000010010000}"/>
    <cellStyle name="Moneda 3 2 5 4" xfId="226" xr:uid="{00000000-0005-0000-0000-000011010000}"/>
    <cellStyle name="Moneda 3 2 6" xfId="82" xr:uid="{00000000-0005-0000-0000-000012010000}"/>
    <cellStyle name="Moneda 3 2 6 2" xfId="137" xr:uid="{00000000-0005-0000-0000-000013010000}"/>
    <cellStyle name="Moneda 3 2 6 2 2" xfId="283" xr:uid="{00000000-0005-0000-0000-000014010000}"/>
    <cellStyle name="Moneda 3 2 6 3" xfId="228" xr:uid="{00000000-0005-0000-0000-000015010000}"/>
    <cellStyle name="Moneda 3 2 7" xfId="138" xr:uid="{00000000-0005-0000-0000-000016010000}"/>
    <cellStyle name="Moneda 3 2 7 2" xfId="284" xr:uid="{00000000-0005-0000-0000-000017010000}"/>
    <cellStyle name="Moneda 3 2 8" xfId="168" xr:uid="{00000000-0005-0000-0000-000018010000}"/>
    <cellStyle name="Moneda 3 2 9" xfId="175" xr:uid="{00000000-0005-0000-0000-000019010000}"/>
    <cellStyle name="Moneda 3 3" xfId="163" xr:uid="{00000000-0005-0000-0000-00001A010000}"/>
    <cellStyle name="Moneda 3 3 2" xfId="302" xr:uid="{00000000-0005-0000-0000-00001B010000}"/>
    <cellStyle name="Moneda 3 4" xfId="147" xr:uid="{00000000-0005-0000-0000-00001C010000}"/>
    <cellStyle name="Moneda 3 4 2" xfId="292" xr:uid="{00000000-0005-0000-0000-00001D010000}"/>
    <cellStyle name="Moneda 3 5" xfId="27" xr:uid="{00000000-0005-0000-0000-00001E010000}"/>
    <cellStyle name="Moneda 4" xfId="13" xr:uid="{00000000-0005-0000-0000-00001F010000}"/>
    <cellStyle name="Moneda 5" xfId="148" xr:uid="{00000000-0005-0000-0000-000020010000}"/>
    <cellStyle name="Moneda 6" xfId="153" xr:uid="{00000000-0005-0000-0000-000021010000}"/>
    <cellStyle name="Moneda 6 2" xfId="298" xr:uid="{00000000-0005-0000-0000-000022010000}"/>
    <cellStyle name="Moneda 7" xfId="145" xr:uid="{00000000-0005-0000-0000-000023010000}"/>
    <cellStyle name="Moneda 7 2" xfId="290" xr:uid="{00000000-0005-0000-0000-000024010000}"/>
    <cellStyle name="Moneda 8" xfId="141" xr:uid="{00000000-0005-0000-0000-000025010000}"/>
    <cellStyle name="Moneda 8 2" xfId="286" xr:uid="{00000000-0005-0000-0000-000026010000}"/>
    <cellStyle name="Moneda 9" xfId="165" xr:uid="{00000000-0005-0000-0000-000027010000}"/>
    <cellStyle name="Moneda 9 2" xfId="304" xr:uid="{00000000-0005-0000-0000-000028010000}"/>
    <cellStyle name="Normal" xfId="0" builtinId="0"/>
    <cellStyle name="Normal 2" xfId="14" xr:uid="{00000000-0005-0000-0000-00002A010000}"/>
    <cellStyle name="Normal 2 10" xfId="15" xr:uid="{00000000-0005-0000-0000-00002B010000}"/>
    <cellStyle name="Normal 2 2" xfId="160" xr:uid="{00000000-0005-0000-0000-00002C010000}"/>
    <cellStyle name="Normal 2 3" xfId="156" xr:uid="{00000000-0005-0000-0000-00002D010000}"/>
    <cellStyle name="Normal 3" xfId="16" xr:uid="{00000000-0005-0000-0000-00002E010000}"/>
    <cellStyle name="Normal 3 2" xfId="17" xr:uid="{00000000-0005-0000-0000-00002F010000}"/>
    <cellStyle name="Normal 3 2 2" xfId="167" xr:uid="{00000000-0005-0000-0000-000030010000}"/>
    <cellStyle name="Normal 3_Hoja1" xfId="314" xr:uid="{8875F683-3587-4E14-A56B-C8913FCD791E}"/>
    <cellStyle name="Normal 4" xfId="311" xr:uid="{00000000-0005-0000-0000-000031010000}"/>
    <cellStyle name="Normal 4 2" xfId="18" xr:uid="{00000000-0005-0000-0000-000032010000}"/>
    <cellStyle name="Porcentaje" xfId="309" builtinId="5"/>
    <cellStyle name="Porcentaje 2" xfId="21" xr:uid="{00000000-0005-0000-0000-000034010000}"/>
    <cellStyle name="Porcentaje 3" xfId="22" xr:uid="{00000000-0005-0000-0000-000035010000}"/>
    <cellStyle name="Porcentaje 3 2" xfId="140" xr:uid="{00000000-0005-0000-0000-000036010000}"/>
    <cellStyle name="Porcentaje 4" xfId="23" xr:uid="{00000000-0005-0000-0000-000037010000}"/>
    <cellStyle name="Porcentual 2" xfId="19" xr:uid="{00000000-0005-0000-0000-000038010000}"/>
    <cellStyle name="Porcentual 2 2" xfId="20" xr:uid="{00000000-0005-0000-0000-000039010000}"/>
  </cellStyles>
  <dxfs count="0"/>
  <tableStyles count="0" defaultTableStyle="TableStyleMedium9" defaultPivotStyle="PivotStyleLight16"/>
  <colors>
    <mruColors>
      <color rgb="FF7BB800"/>
      <color rgb="FF75DB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4</xdr:col>
      <xdr:colOff>2744107</xdr:colOff>
      <xdr:row>3</xdr:row>
      <xdr:rowOff>409868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227692"/>
          <a:ext cx="4891314" cy="726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297316</xdr:colOff>
      <xdr:row>0</xdr:row>
      <xdr:rowOff>163966</xdr:rowOff>
    </xdr:from>
    <xdr:to>
      <xdr:col>4</xdr:col>
      <xdr:colOff>125865</xdr:colOff>
      <xdr:row>2</xdr:row>
      <xdr:rowOff>459535</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316" y="163966"/>
          <a:ext cx="2373085" cy="1084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184979</xdr:colOff>
      <xdr:row>0</xdr:row>
      <xdr:rowOff>190983</xdr:rowOff>
    </xdr:from>
    <xdr:to>
      <xdr:col>2</xdr:col>
      <xdr:colOff>873953</xdr:colOff>
      <xdr:row>2</xdr:row>
      <xdr:rowOff>385786</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979" y="190983"/>
          <a:ext cx="2469735" cy="1381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3</xdr:col>
      <xdr:colOff>92791</xdr:colOff>
      <xdr:row>2</xdr:row>
      <xdr:rowOff>152401</xdr:rowOff>
    </xdr:to>
    <xdr:pic>
      <xdr:nvPicPr>
        <xdr:cNvPr id="2" name="Imagen 21" descr="logo 3">
          <a:extLst>
            <a:ext uri="{FF2B5EF4-FFF2-40B4-BE49-F238E27FC236}">
              <a16:creationId xmlns:a16="http://schemas.microsoft.com/office/drawing/2014/main" id="{5A4C4307-77C2-4970-841E-6108F5F4E0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378791"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0"/>
  <sheetViews>
    <sheetView topLeftCell="V4" zoomScale="57" zoomScaleNormal="57" zoomScaleSheetLayoutView="70" workbookViewId="0">
      <selection activeCell="AO12" sqref="AO12:AO13"/>
    </sheetView>
  </sheetViews>
  <sheetFormatPr baseColWidth="10" defaultRowHeight="77.25" customHeight="1" x14ac:dyDescent="0.25"/>
  <cols>
    <col min="1" max="1" width="11.42578125" style="25" customWidth="1"/>
    <col min="2" max="2" width="5.28515625" style="25" customWidth="1"/>
    <col min="3" max="3" width="15.28515625" style="25" customWidth="1"/>
    <col min="4" max="4" width="6.5703125" style="25" customWidth="1"/>
    <col min="5" max="5" width="41.5703125" style="25" customWidth="1"/>
    <col min="6" max="6" width="6.5703125" style="25" customWidth="1"/>
    <col min="7" max="7" width="37.28515625" style="25" customWidth="1"/>
    <col min="8" max="8" width="12.85546875" style="25" customWidth="1"/>
    <col min="9" max="9" width="13" style="25" customWidth="1"/>
    <col min="10" max="10" width="9.42578125" style="35" customWidth="1"/>
    <col min="11" max="11" width="11.85546875" style="35" customWidth="1"/>
    <col min="12" max="12" width="12.7109375" style="35" customWidth="1"/>
    <col min="13" max="13" width="10.42578125" style="35" customWidth="1"/>
    <col min="14" max="14" width="15.5703125" style="35" customWidth="1"/>
    <col min="15" max="15" width="11" style="35" customWidth="1"/>
    <col min="16" max="16" width="12.7109375" style="35" customWidth="1"/>
    <col min="17" max="17" width="14.28515625" style="35" customWidth="1"/>
    <col min="18" max="19" width="12.7109375" style="35" customWidth="1"/>
    <col min="20" max="20" width="15.85546875" style="35" customWidth="1"/>
    <col min="21" max="21" width="11.28515625" style="35" customWidth="1"/>
    <col min="22" max="25" width="11.5703125" style="35" customWidth="1"/>
    <col min="26" max="26" width="17.42578125" style="35" customWidth="1"/>
    <col min="27" max="27" width="17.140625" style="35" customWidth="1"/>
    <col min="28" max="28" width="14.7109375" style="35" customWidth="1"/>
    <col min="29" max="29" width="12.28515625" style="35" customWidth="1"/>
    <col min="30" max="30" width="17" style="35" customWidth="1"/>
    <col min="31" max="31" width="9.42578125" style="35" customWidth="1"/>
    <col min="32" max="32" width="13.5703125" style="35" customWidth="1"/>
    <col min="33" max="33" width="20" style="35" customWidth="1"/>
    <col min="34" max="38" width="12.7109375" style="35" customWidth="1"/>
    <col min="39" max="39" width="11.140625" style="25" customWidth="1"/>
    <col min="40" max="40" width="20" style="25" customWidth="1"/>
    <col min="41" max="42" width="14.28515625" style="25" customWidth="1"/>
    <col min="43" max="43" width="16.140625" style="25" customWidth="1"/>
    <col min="44" max="44" width="13.140625" style="25" customWidth="1"/>
    <col min="45" max="45" width="28.42578125" style="25" customWidth="1"/>
    <col min="46" max="46" width="14.7109375" style="25" customWidth="1"/>
    <col min="47" max="47" width="27.140625" style="25" customWidth="1"/>
    <col min="48" max="48" width="71.7109375" style="25" customWidth="1"/>
    <col min="49" max="49" width="82.140625" style="25" customWidth="1"/>
    <col min="50" max="50" width="11.42578125" style="25"/>
    <col min="51" max="51" width="56.5703125" style="25" customWidth="1"/>
    <col min="52" max="16384" width="11.42578125" style="25"/>
  </cols>
  <sheetData>
    <row r="1" spans="1:51" ht="37.5" customHeight="1" thickBot="1" x14ac:dyDescent="0.3">
      <c r="B1" s="21"/>
      <c r="C1" s="21"/>
      <c r="D1" s="21"/>
      <c r="E1" s="21"/>
      <c r="F1" s="21"/>
      <c r="G1" s="21"/>
      <c r="H1" s="21"/>
      <c r="I1" s="21"/>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1"/>
      <c r="AN1" s="21"/>
      <c r="AO1" s="21"/>
      <c r="AP1" s="21"/>
      <c r="AQ1" s="21"/>
      <c r="AR1" s="21"/>
      <c r="AS1" s="21"/>
      <c r="AT1" s="21"/>
      <c r="AU1" s="21"/>
      <c r="AV1" s="21"/>
      <c r="AW1" s="21"/>
    </row>
    <row r="2" spans="1:51" s="27" customFormat="1" ht="53.25" customHeight="1" x14ac:dyDescent="0.5">
      <c r="A2" s="742"/>
      <c r="B2" s="743"/>
      <c r="C2" s="743"/>
      <c r="D2" s="743"/>
      <c r="E2" s="743"/>
      <c r="F2" s="743"/>
      <c r="G2" s="744"/>
      <c r="H2" s="723" t="s">
        <v>100</v>
      </c>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5"/>
    </row>
    <row r="3" spans="1:51" s="27" customFormat="1" ht="48" customHeight="1" x14ac:dyDescent="0.5">
      <c r="A3" s="745"/>
      <c r="B3" s="746"/>
      <c r="C3" s="746"/>
      <c r="D3" s="746"/>
      <c r="E3" s="746"/>
      <c r="F3" s="746"/>
      <c r="G3" s="747"/>
      <c r="H3" s="751" t="s">
        <v>96</v>
      </c>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2"/>
      <c r="AW3" s="753"/>
    </row>
    <row r="4" spans="1:51" s="28" customFormat="1" ht="43.5" customHeight="1" thickBot="1" x14ac:dyDescent="0.45">
      <c r="A4" s="748"/>
      <c r="B4" s="749"/>
      <c r="C4" s="749"/>
      <c r="D4" s="749"/>
      <c r="E4" s="749"/>
      <c r="F4" s="749"/>
      <c r="G4" s="750"/>
      <c r="H4" s="732" t="s">
        <v>89</v>
      </c>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4"/>
      <c r="AM4" s="732" t="s">
        <v>90</v>
      </c>
      <c r="AN4" s="733"/>
      <c r="AO4" s="733"/>
      <c r="AP4" s="733"/>
      <c r="AQ4" s="733"/>
      <c r="AR4" s="733"/>
      <c r="AS4" s="733"/>
      <c r="AT4" s="733"/>
      <c r="AU4" s="733"/>
      <c r="AV4" s="733"/>
      <c r="AW4" s="735"/>
    </row>
    <row r="5" spans="1:51" ht="77.25" customHeight="1" x14ac:dyDescent="0.25">
      <c r="A5" s="736" t="s">
        <v>0</v>
      </c>
      <c r="B5" s="737"/>
      <c r="C5" s="737"/>
      <c r="D5" s="737"/>
      <c r="E5" s="737"/>
      <c r="F5" s="737"/>
      <c r="G5" s="737"/>
      <c r="H5" s="737"/>
      <c r="I5" s="737"/>
      <c r="J5" s="737"/>
      <c r="K5" s="737"/>
      <c r="L5" s="737"/>
      <c r="M5" s="737"/>
      <c r="N5" s="737"/>
      <c r="O5" s="737"/>
      <c r="P5" s="737"/>
      <c r="Q5" s="737"/>
      <c r="R5" s="738"/>
      <c r="S5" s="726" t="s">
        <v>101</v>
      </c>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8"/>
    </row>
    <row r="6" spans="1:51" ht="48" customHeight="1" x14ac:dyDescent="0.25">
      <c r="A6" s="739" t="s">
        <v>2</v>
      </c>
      <c r="B6" s="740"/>
      <c r="C6" s="740"/>
      <c r="D6" s="740"/>
      <c r="E6" s="740"/>
      <c r="F6" s="740"/>
      <c r="G6" s="740"/>
      <c r="H6" s="740"/>
      <c r="I6" s="740"/>
      <c r="J6" s="740"/>
      <c r="K6" s="740"/>
      <c r="L6" s="740"/>
      <c r="M6" s="740"/>
      <c r="N6" s="740"/>
      <c r="O6" s="740"/>
      <c r="P6" s="740"/>
      <c r="Q6" s="740"/>
      <c r="R6" s="741"/>
      <c r="S6" s="729" t="s">
        <v>178</v>
      </c>
      <c r="T6" s="730"/>
      <c r="U6" s="730"/>
      <c r="V6" s="730"/>
      <c r="W6" s="730"/>
      <c r="X6" s="730"/>
      <c r="Y6" s="730"/>
      <c r="Z6" s="730"/>
      <c r="AA6" s="730"/>
      <c r="AB6" s="730"/>
      <c r="AC6" s="730"/>
      <c r="AD6" s="730"/>
      <c r="AE6" s="730"/>
      <c r="AF6" s="730"/>
      <c r="AG6" s="730"/>
      <c r="AH6" s="730"/>
      <c r="AI6" s="730"/>
      <c r="AJ6" s="730"/>
      <c r="AK6" s="730"/>
      <c r="AL6" s="730"/>
      <c r="AM6" s="730"/>
      <c r="AN6" s="730"/>
      <c r="AO6" s="730"/>
      <c r="AP6" s="730"/>
      <c r="AQ6" s="730"/>
      <c r="AR6" s="730"/>
      <c r="AS6" s="730"/>
      <c r="AT6" s="730"/>
      <c r="AU6" s="730"/>
      <c r="AV6" s="730"/>
      <c r="AW6" s="731"/>
    </row>
    <row r="7" spans="1:51" ht="43.5" customHeight="1" x14ac:dyDescent="0.25">
      <c r="A7" s="721" t="s">
        <v>3</v>
      </c>
      <c r="B7" s="722"/>
      <c r="C7" s="722"/>
      <c r="D7" s="722"/>
      <c r="E7" s="722"/>
      <c r="F7" s="722"/>
      <c r="G7" s="722"/>
      <c r="H7" s="722"/>
      <c r="I7" s="722"/>
      <c r="J7" s="722"/>
      <c r="K7" s="722"/>
      <c r="L7" s="722"/>
      <c r="M7" s="722"/>
      <c r="N7" s="722"/>
      <c r="O7" s="722"/>
      <c r="P7" s="722"/>
      <c r="Q7" s="722"/>
      <c r="R7" s="722"/>
      <c r="S7" s="729" t="s">
        <v>239</v>
      </c>
      <c r="T7" s="730"/>
      <c r="U7" s="730"/>
      <c r="V7" s="730"/>
      <c r="W7" s="730"/>
      <c r="X7" s="730"/>
      <c r="Y7" s="730"/>
      <c r="Z7" s="730"/>
      <c r="AA7" s="730"/>
      <c r="AB7" s="730"/>
      <c r="AC7" s="730"/>
      <c r="AD7" s="730"/>
      <c r="AE7" s="730"/>
      <c r="AF7" s="730"/>
      <c r="AG7" s="730"/>
      <c r="AH7" s="730"/>
      <c r="AI7" s="730"/>
      <c r="AJ7" s="730"/>
      <c r="AK7" s="730"/>
      <c r="AL7" s="730"/>
      <c r="AM7" s="730"/>
      <c r="AN7" s="730"/>
      <c r="AO7" s="730"/>
      <c r="AP7" s="730"/>
      <c r="AQ7" s="730"/>
      <c r="AR7" s="730"/>
      <c r="AS7" s="730"/>
      <c r="AT7" s="730"/>
      <c r="AU7" s="730"/>
      <c r="AV7" s="730"/>
      <c r="AW7" s="731"/>
    </row>
    <row r="8" spans="1:51" ht="45" customHeight="1" x14ac:dyDescent="0.25">
      <c r="A8" s="721" t="s">
        <v>1</v>
      </c>
      <c r="B8" s="722"/>
      <c r="C8" s="722"/>
      <c r="D8" s="722"/>
      <c r="E8" s="722"/>
      <c r="F8" s="722"/>
      <c r="G8" s="722"/>
      <c r="H8" s="722"/>
      <c r="I8" s="722"/>
      <c r="J8" s="722"/>
      <c r="K8" s="722"/>
      <c r="L8" s="722"/>
      <c r="M8" s="722"/>
      <c r="N8" s="722"/>
      <c r="O8" s="722"/>
      <c r="P8" s="722"/>
      <c r="Q8" s="722"/>
      <c r="R8" s="722"/>
      <c r="S8" s="729" t="s">
        <v>240</v>
      </c>
      <c r="T8" s="730"/>
      <c r="U8" s="730"/>
      <c r="V8" s="730"/>
      <c r="W8" s="730"/>
      <c r="X8" s="730"/>
      <c r="Y8" s="730"/>
      <c r="Z8" s="730"/>
      <c r="AA8" s="730"/>
      <c r="AB8" s="730"/>
      <c r="AC8" s="730"/>
      <c r="AD8" s="730"/>
      <c r="AE8" s="730"/>
      <c r="AF8" s="730"/>
      <c r="AG8" s="730"/>
      <c r="AH8" s="730"/>
      <c r="AI8" s="730"/>
      <c r="AJ8" s="730"/>
      <c r="AK8" s="730"/>
      <c r="AL8" s="730"/>
      <c r="AM8" s="730"/>
      <c r="AN8" s="730"/>
      <c r="AO8" s="730"/>
      <c r="AP8" s="730"/>
      <c r="AQ8" s="730"/>
      <c r="AR8" s="730"/>
      <c r="AS8" s="730"/>
      <c r="AT8" s="730"/>
      <c r="AU8" s="730"/>
      <c r="AV8" s="730"/>
      <c r="AW8" s="731"/>
    </row>
    <row r="9" spans="1:51" ht="24.75" customHeight="1" thickBot="1" x14ac:dyDescent="0.3">
      <c r="A9" s="760"/>
      <c r="B9" s="761"/>
      <c r="C9" s="761"/>
      <c r="D9" s="761"/>
      <c r="E9" s="761"/>
      <c r="F9" s="761"/>
      <c r="G9" s="761"/>
      <c r="H9" s="761"/>
      <c r="I9" s="761"/>
      <c r="J9" s="761"/>
      <c r="K9" s="761"/>
      <c r="L9" s="761"/>
      <c r="M9" s="761"/>
      <c r="N9" s="761"/>
      <c r="O9" s="761"/>
      <c r="P9" s="761"/>
      <c r="Q9" s="761"/>
      <c r="R9" s="7"/>
      <c r="S9" s="7"/>
      <c r="T9" s="7"/>
      <c r="U9" s="7"/>
      <c r="V9" s="7"/>
      <c r="W9" s="7"/>
      <c r="X9" s="7"/>
      <c r="Y9" s="7"/>
      <c r="Z9" s="7"/>
      <c r="AA9" s="7"/>
      <c r="AB9" s="7"/>
      <c r="AC9" s="7"/>
      <c r="AD9" s="7"/>
      <c r="AE9" s="7"/>
      <c r="AF9" s="7"/>
      <c r="AG9" s="7"/>
      <c r="AH9" s="7"/>
      <c r="AI9" s="7"/>
      <c r="AJ9" s="7"/>
      <c r="AK9" s="7"/>
      <c r="AL9" s="7"/>
      <c r="AM9" s="49"/>
      <c r="AN9" s="49"/>
      <c r="AO9" s="49"/>
      <c r="AP9" s="49"/>
      <c r="AQ9" s="49"/>
      <c r="AR9" s="49"/>
      <c r="AS9" s="49"/>
      <c r="AT9" s="49"/>
      <c r="AU9" s="49"/>
      <c r="AV9" s="49"/>
      <c r="AW9" s="50"/>
    </row>
    <row r="10" spans="1:51" s="1" customFormat="1" ht="77.25" customHeight="1" x14ac:dyDescent="0.25">
      <c r="A10" s="713" t="s">
        <v>78</v>
      </c>
      <c r="B10" s="716"/>
      <c r="C10" s="716"/>
      <c r="D10" s="716" t="s">
        <v>59</v>
      </c>
      <c r="E10" s="716"/>
      <c r="F10" s="716" t="s">
        <v>61</v>
      </c>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t="s">
        <v>69</v>
      </c>
      <c r="AR10" s="716" t="s">
        <v>70</v>
      </c>
      <c r="AS10" s="696" t="s">
        <v>71</v>
      </c>
      <c r="AT10" s="696" t="s">
        <v>72</v>
      </c>
      <c r="AU10" s="696" t="s">
        <v>73</v>
      </c>
      <c r="AV10" s="696" t="s">
        <v>74</v>
      </c>
      <c r="AW10" s="706" t="s">
        <v>75</v>
      </c>
    </row>
    <row r="11" spans="1:51" s="51" customFormat="1" ht="29.25" customHeight="1" thickBot="1" x14ac:dyDescent="0.25">
      <c r="A11" s="762" t="s">
        <v>77</v>
      </c>
      <c r="B11" s="766" t="s">
        <v>58</v>
      </c>
      <c r="C11" s="709" t="s">
        <v>79</v>
      </c>
      <c r="D11" s="709" t="s">
        <v>43</v>
      </c>
      <c r="E11" s="709" t="s">
        <v>60</v>
      </c>
      <c r="F11" s="709" t="s">
        <v>62</v>
      </c>
      <c r="G11" s="709" t="s">
        <v>63</v>
      </c>
      <c r="H11" s="709" t="s">
        <v>64</v>
      </c>
      <c r="I11" s="709" t="s">
        <v>65</v>
      </c>
      <c r="J11" s="709" t="s">
        <v>66</v>
      </c>
      <c r="K11" s="276"/>
      <c r="L11" s="710" t="s">
        <v>67</v>
      </c>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2"/>
      <c r="AM11" s="700" t="s">
        <v>68</v>
      </c>
      <c r="AN11" s="700"/>
      <c r="AO11" s="700"/>
      <c r="AP11" s="700"/>
      <c r="AQ11" s="709"/>
      <c r="AR11" s="709"/>
      <c r="AS11" s="697"/>
      <c r="AT11" s="697"/>
      <c r="AU11" s="697"/>
      <c r="AV11" s="697"/>
      <c r="AW11" s="707"/>
    </row>
    <row r="12" spans="1:51" s="51" customFormat="1" ht="20.25" customHeight="1" x14ac:dyDescent="0.2">
      <c r="A12" s="762"/>
      <c r="B12" s="766"/>
      <c r="C12" s="709"/>
      <c r="D12" s="709"/>
      <c r="E12" s="709"/>
      <c r="F12" s="709"/>
      <c r="G12" s="709"/>
      <c r="H12" s="709"/>
      <c r="I12" s="709"/>
      <c r="J12" s="764"/>
      <c r="K12" s="273"/>
      <c r="L12" s="699">
        <v>2016</v>
      </c>
      <c r="M12" s="699"/>
      <c r="N12" s="699"/>
      <c r="O12" s="701">
        <v>2017</v>
      </c>
      <c r="P12" s="702"/>
      <c r="Q12" s="702"/>
      <c r="R12" s="702"/>
      <c r="S12" s="702"/>
      <c r="T12" s="703"/>
      <c r="U12" s="701">
        <v>2018</v>
      </c>
      <c r="V12" s="702"/>
      <c r="W12" s="702"/>
      <c r="X12" s="702"/>
      <c r="Y12" s="702"/>
      <c r="Z12" s="703"/>
      <c r="AA12" s="701">
        <v>2019</v>
      </c>
      <c r="AB12" s="702"/>
      <c r="AC12" s="702"/>
      <c r="AD12" s="702"/>
      <c r="AE12" s="702"/>
      <c r="AF12" s="704"/>
      <c r="AG12" s="705">
        <v>2020</v>
      </c>
      <c r="AH12" s="702"/>
      <c r="AI12" s="702"/>
      <c r="AJ12" s="702"/>
      <c r="AK12" s="702"/>
      <c r="AL12" s="704"/>
      <c r="AM12" s="713" t="s">
        <v>4</v>
      </c>
      <c r="AN12" s="715" t="s">
        <v>5</v>
      </c>
      <c r="AO12" s="715" t="s">
        <v>6</v>
      </c>
      <c r="AP12" s="717" t="s">
        <v>7</v>
      </c>
      <c r="AQ12" s="719"/>
      <c r="AR12" s="709"/>
      <c r="AS12" s="697"/>
      <c r="AT12" s="697"/>
      <c r="AU12" s="697"/>
      <c r="AV12" s="697"/>
      <c r="AW12" s="707"/>
    </row>
    <row r="13" spans="1:51" s="51" customFormat="1" ht="66.75" customHeight="1" thickBot="1" x14ac:dyDescent="0.25">
      <c r="A13" s="763"/>
      <c r="B13" s="767"/>
      <c r="C13" s="768"/>
      <c r="D13" s="700"/>
      <c r="E13" s="700"/>
      <c r="F13" s="700"/>
      <c r="G13" s="700"/>
      <c r="H13" s="700"/>
      <c r="I13" s="700"/>
      <c r="J13" s="765"/>
      <c r="K13" s="425" t="s">
        <v>80</v>
      </c>
      <c r="L13" s="424" t="s">
        <v>84</v>
      </c>
      <c r="M13" s="424" t="s">
        <v>88</v>
      </c>
      <c r="N13" s="424" t="s">
        <v>31</v>
      </c>
      <c r="O13" s="424" t="s">
        <v>83</v>
      </c>
      <c r="P13" s="424" t="s">
        <v>86</v>
      </c>
      <c r="Q13" s="424" t="s">
        <v>87</v>
      </c>
      <c r="R13" s="424" t="s">
        <v>84</v>
      </c>
      <c r="S13" s="424" t="s">
        <v>88</v>
      </c>
      <c r="T13" s="424" t="s">
        <v>31</v>
      </c>
      <c r="U13" s="424" t="s">
        <v>83</v>
      </c>
      <c r="V13" s="424" t="s">
        <v>86</v>
      </c>
      <c r="W13" s="424" t="s">
        <v>87</v>
      </c>
      <c r="X13" s="424" t="s">
        <v>84</v>
      </c>
      <c r="Y13" s="424" t="s">
        <v>88</v>
      </c>
      <c r="Z13" s="424" t="s">
        <v>31</v>
      </c>
      <c r="AA13" s="424" t="s">
        <v>83</v>
      </c>
      <c r="AB13" s="424" t="s">
        <v>86</v>
      </c>
      <c r="AC13" s="424" t="s">
        <v>87</v>
      </c>
      <c r="AD13" s="424" t="s">
        <v>84</v>
      </c>
      <c r="AE13" s="424" t="s">
        <v>88</v>
      </c>
      <c r="AF13" s="426" t="s">
        <v>31</v>
      </c>
      <c r="AG13" s="425" t="s">
        <v>83</v>
      </c>
      <c r="AH13" s="424" t="s">
        <v>86</v>
      </c>
      <c r="AI13" s="424" t="s">
        <v>87</v>
      </c>
      <c r="AJ13" s="424" t="s">
        <v>84</v>
      </c>
      <c r="AK13" s="424" t="s">
        <v>88</v>
      </c>
      <c r="AL13" s="426" t="s">
        <v>31</v>
      </c>
      <c r="AM13" s="714"/>
      <c r="AN13" s="700"/>
      <c r="AO13" s="700"/>
      <c r="AP13" s="718"/>
      <c r="AQ13" s="720"/>
      <c r="AR13" s="700"/>
      <c r="AS13" s="698"/>
      <c r="AT13" s="698"/>
      <c r="AU13" s="698"/>
      <c r="AV13" s="698"/>
      <c r="AW13" s="708"/>
    </row>
    <row r="14" spans="1:51" s="51" customFormat="1" ht="165" customHeight="1" x14ac:dyDescent="0.2">
      <c r="A14" s="754">
        <v>38</v>
      </c>
      <c r="B14" s="236">
        <v>177</v>
      </c>
      <c r="C14" s="236" t="s">
        <v>109</v>
      </c>
      <c r="D14" s="240">
        <v>463</v>
      </c>
      <c r="E14" s="239" t="s">
        <v>110</v>
      </c>
      <c r="F14" s="240">
        <v>340</v>
      </c>
      <c r="G14" s="241" t="s">
        <v>111</v>
      </c>
      <c r="H14" s="242" t="s">
        <v>112</v>
      </c>
      <c r="I14" s="240" t="s">
        <v>105</v>
      </c>
      <c r="J14" s="243">
        <v>100</v>
      </c>
      <c r="K14" s="243"/>
      <c r="L14" s="286"/>
      <c r="M14" s="244"/>
      <c r="N14" s="243">
        <v>0</v>
      </c>
      <c r="O14" s="242"/>
      <c r="P14" s="242"/>
      <c r="Q14" s="243"/>
      <c r="R14" s="243"/>
      <c r="S14" s="243"/>
      <c r="T14" s="243">
        <v>0</v>
      </c>
      <c r="U14" s="247">
        <v>50</v>
      </c>
      <c r="V14" s="243">
        <v>50</v>
      </c>
      <c r="W14" s="247">
        <v>50</v>
      </c>
      <c r="X14" s="247">
        <v>50</v>
      </c>
      <c r="Y14" s="242">
        <v>50</v>
      </c>
      <c r="Z14" s="427">
        <v>0</v>
      </c>
      <c r="AA14" s="247">
        <v>95</v>
      </c>
      <c r="AB14" s="247">
        <v>95</v>
      </c>
      <c r="AC14" s="247">
        <v>95</v>
      </c>
      <c r="AD14" s="247">
        <v>95</v>
      </c>
      <c r="AE14" s="247"/>
      <c r="AF14" s="244">
        <v>0</v>
      </c>
      <c r="AG14" s="247">
        <v>5</v>
      </c>
      <c r="AH14" s="247"/>
      <c r="AI14" s="247"/>
      <c r="AJ14" s="247"/>
      <c r="AK14" s="244"/>
      <c r="AL14" s="244"/>
      <c r="AM14" s="244">
        <v>0</v>
      </c>
      <c r="AN14" s="271">
        <v>0</v>
      </c>
      <c r="AO14" s="244">
        <v>0</v>
      </c>
      <c r="AP14" s="427"/>
      <c r="AQ14" s="483">
        <f>AN14/AB14</f>
        <v>0</v>
      </c>
      <c r="AR14" s="483">
        <f>(AN14+T14+N14+Z14)/J14</f>
        <v>0</v>
      </c>
      <c r="AS14" s="428" t="s">
        <v>348</v>
      </c>
      <c r="AT14" s="428" t="s">
        <v>277</v>
      </c>
      <c r="AU14" s="428" t="s">
        <v>349</v>
      </c>
      <c r="AV14" s="428" t="s">
        <v>250</v>
      </c>
      <c r="AW14" s="428" t="s">
        <v>280</v>
      </c>
      <c r="AX14" s="52"/>
      <c r="AY14" s="52"/>
    </row>
    <row r="15" spans="1:51" s="51" customFormat="1" ht="154.5" customHeight="1" x14ac:dyDescent="0.2">
      <c r="A15" s="755"/>
      <c r="B15" s="239">
        <v>177</v>
      </c>
      <c r="C15" s="239" t="s">
        <v>109</v>
      </c>
      <c r="D15" s="240">
        <v>436</v>
      </c>
      <c r="E15" s="239" t="s">
        <v>255</v>
      </c>
      <c r="F15" s="240">
        <v>334</v>
      </c>
      <c r="G15" s="241" t="s">
        <v>256</v>
      </c>
      <c r="H15" s="242" t="s">
        <v>112</v>
      </c>
      <c r="I15" s="240" t="s">
        <v>105</v>
      </c>
      <c r="J15" s="243">
        <v>100</v>
      </c>
      <c r="K15" s="243">
        <v>10</v>
      </c>
      <c r="L15" s="243">
        <v>10</v>
      </c>
      <c r="M15" s="244">
        <v>10</v>
      </c>
      <c r="N15" s="242">
        <v>8</v>
      </c>
      <c r="O15" s="246">
        <v>22</v>
      </c>
      <c r="P15" s="246">
        <v>22</v>
      </c>
      <c r="Q15" s="246">
        <v>22</v>
      </c>
      <c r="R15" s="246">
        <v>22</v>
      </c>
      <c r="S15" s="246">
        <v>22</v>
      </c>
      <c r="T15" s="243">
        <v>22</v>
      </c>
      <c r="U15" s="247">
        <v>40</v>
      </c>
      <c r="V15" s="243">
        <v>40</v>
      </c>
      <c r="W15" s="247">
        <v>40</v>
      </c>
      <c r="X15" s="247">
        <v>40</v>
      </c>
      <c r="Y15" s="242">
        <v>40</v>
      </c>
      <c r="Z15" s="242">
        <v>40</v>
      </c>
      <c r="AA15" s="247">
        <v>20</v>
      </c>
      <c r="AB15" s="244">
        <v>20</v>
      </c>
      <c r="AC15" s="432">
        <v>20</v>
      </c>
      <c r="AD15" s="244">
        <v>20</v>
      </c>
      <c r="AE15" s="244"/>
      <c r="AF15" s="433">
        <v>17.48</v>
      </c>
      <c r="AG15" s="247">
        <v>10</v>
      </c>
      <c r="AH15" s="244"/>
      <c r="AI15" s="247"/>
      <c r="AJ15" s="247"/>
      <c r="AK15" s="244"/>
      <c r="AL15" s="244"/>
      <c r="AM15" s="433">
        <v>4.9800000000000004</v>
      </c>
      <c r="AN15" s="433">
        <v>14.98</v>
      </c>
      <c r="AO15" s="271">
        <f>AN15+2.5</f>
        <v>17.48</v>
      </c>
      <c r="AP15" s="484"/>
      <c r="AQ15" s="485">
        <f>AO15/AD15</f>
        <v>0.874</v>
      </c>
      <c r="AR15" s="485">
        <f>(N15+T15+Z15+AO15)/J15</f>
        <v>0.87480000000000002</v>
      </c>
      <c r="AS15" s="451" t="s">
        <v>361</v>
      </c>
      <c r="AT15" s="434" t="s">
        <v>113</v>
      </c>
      <c r="AU15" s="434" t="s">
        <v>104</v>
      </c>
      <c r="AV15" s="239" t="s">
        <v>114</v>
      </c>
      <c r="AW15" s="251" t="s">
        <v>115</v>
      </c>
      <c r="AX15" s="52"/>
      <c r="AY15" s="52"/>
    </row>
    <row r="16" spans="1:51" s="51" customFormat="1" ht="318.75" customHeight="1" x14ac:dyDescent="0.2">
      <c r="A16" s="756"/>
      <c r="B16" s="239">
        <v>177</v>
      </c>
      <c r="C16" s="239" t="s">
        <v>109</v>
      </c>
      <c r="D16" s="435">
        <v>462</v>
      </c>
      <c r="E16" s="436" t="s">
        <v>116</v>
      </c>
      <c r="F16" s="435">
        <v>339</v>
      </c>
      <c r="G16" s="437" t="s">
        <v>117</v>
      </c>
      <c r="H16" s="435" t="s">
        <v>102</v>
      </c>
      <c r="I16" s="435" t="s">
        <v>103</v>
      </c>
      <c r="J16" s="438">
        <v>100</v>
      </c>
      <c r="K16" s="439">
        <v>10</v>
      </c>
      <c r="L16" s="248">
        <v>10</v>
      </c>
      <c r="M16" s="440">
        <v>0.1</v>
      </c>
      <c r="N16" s="441">
        <v>0.08</v>
      </c>
      <c r="O16" s="440">
        <v>0.2</v>
      </c>
      <c r="P16" s="440">
        <v>0.2</v>
      </c>
      <c r="Q16" s="440">
        <v>0.2</v>
      </c>
      <c r="R16" s="440">
        <v>0.2</v>
      </c>
      <c r="S16" s="440">
        <v>0.3</v>
      </c>
      <c r="T16" s="442">
        <v>0.29499999999999998</v>
      </c>
      <c r="U16" s="248">
        <v>60</v>
      </c>
      <c r="V16" s="248">
        <v>60</v>
      </c>
      <c r="W16" s="248">
        <v>60</v>
      </c>
      <c r="X16" s="249">
        <v>60</v>
      </c>
      <c r="Y16" s="249">
        <v>60</v>
      </c>
      <c r="Z16" s="248">
        <v>60</v>
      </c>
      <c r="AA16" s="249">
        <v>90</v>
      </c>
      <c r="AB16" s="249">
        <v>90</v>
      </c>
      <c r="AC16" s="443">
        <v>90</v>
      </c>
      <c r="AD16" s="249">
        <v>90</v>
      </c>
      <c r="AE16" s="249"/>
      <c r="AF16" s="486">
        <v>74.399999999999991</v>
      </c>
      <c r="AG16" s="444">
        <v>100</v>
      </c>
      <c r="AH16" s="249"/>
      <c r="AI16" s="249"/>
      <c r="AJ16" s="249"/>
      <c r="AK16" s="445"/>
      <c r="AL16" s="446"/>
      <c r="AM16" s="447">
        <v>63.2</v>
      </c>
      <c r="AN16" s="487">
        <v>68.3</v>
      </c>
      <c r="AO16" s="448">
        <f>AN16+6.1</f>
        <v>74.399999999999991</v>
      </c>
      <c r="AP16" s="488"/>
      <c r="AQ16" s="461">
        <f>AO16/AD16</f>
        <v>0.82666666666666655</v>
      </c>
      <c r="AR16" s="489">
        <f>AO16/J16</f>
        <v>0.74399999999999988</v>
      </c>
      <c r="AS16" s="449" t="s">
        <v>360</v>
      </c>
      <c r="AT16" s="450" t="s">
        <v>350</v>
      </c>
      <c r="AU16" s="450" t="s">
        <v>353</v>
      </c>
      <c r="AV16" s="452" t="s">
        <v>118</v>
      </c>
      <c r="AW16" s="452" t="s">
        <v>340</v>
      </c>
      <c r="AX16" s="52"/>
      <c r="AY16" s="52"/>
    </row>
    <row r="17" spans="1:51" s="51" customFormat="1" ht="77.25" customHeight="1" x14ac:dyDescent="0.2">
      <c r="A17" s="756"/>
      <c r="B17" s="237">
        <v>177</v>
      </c>
      <c r="C17" s="237" t="s">
        <v>109</v>
      </c>
      <c r="D17" s="252">
        <v>434</v>
      </c>
      <c r="E17" s="253" t="s">
        <v>119</v>
      </c>
      <c r="F17" s="252">
        <v>332</v>
      </c>
      <c r="G17" s="254" t="s">
        <v>120</v>
      </c>
      <c r="H17" s="69" t="s">
        <v>121</v>
      </c>
      <c r="I17" s="252" t="s">
        <v>105</v>
      </c>
      <c r="J17" s="274">
        <v>15</v>
      </c>
      <c r="K17" s="277">
        <v>15</v>
      </c>
      <c r="L17" s="243">
        <v>15</v>
      </c>
      <c r="M17" s="243">
        <v>15</v>
      </c>
      <c r="N17" s="245">
        <v>0</v>
      </c>
      <c r="O17" s="243">
        <v>15</v>
      </c>
      <c r="P17" s="243">
        <v>15</v>
      </c>
      <c r="Q17" s="243">
        <v>15</v>
      </c>
      <c r="R17" s="243">
        <v>15</v>
      </c>
      <c r="S17" s="243">
        <v>15</v>
      </c>
      <c r="T17" s="269">
        <v>15</v>
      </c>
      <c r="U17" s="245"/>
      <c r="V17" s="245"/>
      <c r="W17" s="245"/>
      <c r="X17" s="245"/>
      <c r="Y17" s="245"/>
      <c r="Z17" s="245"/>
      <c r="AA17" s="255"/>
      <c r="AB17" s="245"/>
      <c r="AC17" s="245"/>
      <c r="AD17" s="245"/>
      <c r="AE17" s="245"/>
      <c r="AF17" s="278"/>
      <c r="AG17" s="287"/>
      <c r="AH17" s="245"/>
      <c r="AI17" s="245"/>
      <c r="AJ17" s="245"/>
      <c r="AK17" s="245"/>
      <c r="AL17" s="278"/>
      <c r="AM17" s="287"/>
      <c r="AN17" s="245"/>
      <c r="AO17" s="429"/>
      <c r="AP17" s="278"/>
      <c r="AQ17" s="275"/>
      <c r="AR17" s="245"/>
      <c r="AS17" s="255" t="s">
        <v>122</v>
      </c>
      <c r="AT17" s="255" t="s">
        <v>113</v>
      </c>
      <c r="AU17" s="255" t="s">
        <v>104</v>
      </c>
      <c r="AV17" s="255" t="s">
        <v>104</v>
      </c>
      <c r="AW17" s="255" t="s">
        <v>104</v>
      </c>
      <c r="AX17" s="52"/>
      <c r="AY17" s="52"/>
    </row>
    <row r="18" spans="1:51" s="51" customFormat="1" ht="181.5" customHeight="1" x14ac:dyDescent="0.2">
      <c r="A18" s="756"/>
      <c r="B18" s="237">
        <v>177</v>
      </c>
      <c r="C18" s="237" t="s">
        <v>109</v>
      </c>
      <c r="D18" s="252">
        <v>464</v>
      </c>
      <c r="E18" s="237" t="s">
        <v>123</v>
      </c>
      <c r="F18" s="252">
        <v>341</v>
      </c>
      <c r="G18" s="254" t="s">
        <v>124</v>
      </c>
      <c r="H18" s="69" t="s">
        <v>112</v>
      </c>
      <c r="I18" s="252" t="s">
        <v>103</v>
      </c>
      <c r="J18" s="274">
        <v>800</v>
      </c>
      <c r="K18" s="277">
        <v>342</v>
      </c>
      <c r="L18" s="243">
        <v>342</v>
      </c>
      <c r="M18" s="243">
        <v>342</v>
      </c>
      <c r="N18" s="245">
        <v>342</v>
      </c>
      <c r="O18" s="243">
        <v>520</v>
      </c>
      <c r="P18" s="243">
        <v>520</v>
      </c>
      <c r="Q18" s="243">
        <v>520</v>
      </c>
      <c r="R18" s="243">
        <v>475</v>
      </c>
      <c r="S18" s="268">
        <v>342.1</v>
      </c>
      <c r="T18" s="243">
        <v>315</v>
      </c>
      <c r="U18" s="247">
        <v>408</v>
      </c>
      <c r="V18" s="248">
        <v>445</v>
      </c>
      <c r="W18" s="249">
        <v>445</v>
      </c>
      <c r="X18" s="247">
        <v>408</v>
      </c>
      <c r="Y18" s="247">
        <v>408</v>
      </c>
      <c r="Z18" s="247">
        <v>408</v>
      </c>
      <c r="AA18" s="247">
        <v>523</v>
      </c>
      <c r="AB18" s="247">
        <v>523</v>
      </c>
      <c r="AC18" s="279">
        <v>523</v>
      </c>
      <c r="AD18" s="247">
        <v>523</v>
      </c>
      <c r="AE18" s="247"/>
      <c r="AF18" s="490">
        <v>477.1</v>
      </c>
      <c r="AG18" s="453">
        <v>800</v>
      </c>
      <c r="AH18" s="247"/>
      <c r="AI18" s="247"/>
      <c r="AJ18" s="247"/>
      <c r="AK18" s="244"/>
      <c r="AL18" s="281"/>
      <c r="AM18" s="291">
        <v>408</v>
      </c>
      <c r="AN18" s="244">
        <v>408</v>
      </c>
      <c r="AO18" s="491">
        <v>477.1</v>
      </c>
      <c r="AP18" s="492"/>
      <c r="AQ18" s="289">
        <f>AO18/AB18</f>
        <v>0.91223709369024863</v>
      </c>
      <c r="AR18" s="258">
        <f>AO18/J18</f>
        <v>0.59637499999999999</v>
      </c>
      <c r="AS18" s="454" t="s">
        <v>356</v>
      </c>
      <c r="AT18" s="454" t="s">
        <v>311</v>
      </c>
      <c r="AU18" s="250" t="s">
        <v>312</v>
      </c>
      <c r="AV18" s="250" t="s">
        <v>125</v>
      </c>
      <c r="AW18" s="256" t="s">
        <v>320</v>
      </c>
      <c r="AX18" s="52"/>
      <c r="AY18" s="52"/>
    </row>
    <row r="19" spans="1:51" s="52" customFormat="1" ht="116.25" customHeight="1" x14ac:dyDescent="0.2">
      <c r="A19" s="756"/>
      <c r="B19" s="237">
        <v>177</v>
      </c>
      <c r="C19" s="237" t="s">
        <v>109</v>
      </c>
      <c r="D19" s="252">
        <v>437</v>
      </c>
      <c r="E19" s="237" t="s">
        <v>126</v>
      </c>
      <c r="F19" s="252">
        <v>335</v>
      </c>
      <c r="G19" s="254" t="s">
        <v>127</v>
      </c>
      <c r="H19" s="69" t="s">
        <v>102</v>
      </c>
      <c r="I19" s="252" t="s">
        <v>103</v>
      </c>
      <c r="J19" s="274">
        <v>100</v>
      </c>
      <c r="K19" s="277"/>
      <c r="L19" s="243"/>
      <c r="M19" s="243"/>
      <c r="N19" s="245"/>
      <c r="O19" s="243">
        <v>21</v>
      </c>
      <c r="P19" s="243">
        <v>21</v>
      </c>
      <c r="Q19" s="243">
        <v>21</v>
      </c>
      <c r="R19" s="243">
        <v>21</v>
      </c>
      <c r="S19" s="268">
        <v>21</v>
      </c>
      <c r="T19" s="243">
        <v>0</v>
      </c>
      <c r="U19" s="247">
        <v>50</v>
      </c>
      <c r="V19" s="248">
        <v>50</v>
      </c>
      <c r="W19" s="249">
        <v>50</v>
      </c>
      <c r="X19" s="247">
        <v>50</v>
      </c>
      <c r="Y19" s="247">
        <v>50</v>
      </c>
      <c r="Z19" s="280">
        <v>0</v>
      </c>
      <c r="AA19" s="247">
        <v>75</v>
      </c>
      <c r="AB19" s="247">
        <v>75</v>
      </c>
      <c r="AC19" s="247">
        <v>75</v>
      </c>
      <c r="AD19" s="247">
        <v>75</v>
      </c>
      <c r="AE19" s="247"/>
      <c r="AF19" s="281">
        <v>0</v>
      </c>
      <c r="AG19" s="453">
        <v>100</v>
      </c>
      <c r="AH19" s="280"/>
      <c r="AI19" s="247"/>
      <c r="AJ19" s="247"/>
      <c r="AK19" s="244"/>
      <c r="AL19" s="281"/>
      <c r="AM19" s="291">
        <v>0</v>
      </c>
      <c r="AN19" s="271">
        <v>0</v>
      </c>
      <c r="AO19" s="455">
        <v>0</v>
      </c>
      <c r="AP19" s="492"/>
      <c r="AQ19" s="289">
        <f t="shared" ref="AQ19" si="0">AM19/AB19</f>
        <v>0</v>
      </c>
      <c r="AR19" s="258">
        <f>AM19/J19</f>
        <v>0</v>
      </c>
      <c r="AS19" s="257" t="s">
        <v>260</v>
      </c>
      <c r="AT19" s="257" t="s">
        <v>261</v>
      </c>
      <c r="AU19" s="257" t="s">
        <v>262</v>
      </c>
      <c r="AV19" s="257" t="s">
        <v>128</v>
      </c>
      <c r="AW19" s="257" t="s">
        <v>129</v>
      </c>
    </row>
    <row r="20" spans="1:51" s="52" customFormat="1" ht="150.75" customHeight="1" x14ac:dyDescent="0.2">
      <c r="A20" s="756"/>
      <c r="B20" s="237">
        <v>177</v>
      </c>
      <c r="C20" s="237" t="s">
        <v>109</v>
      </c>
      <c r="D20" s="252">
        <v>438</v>
      </c>
      <c r="E20" s="254" t="s">
        <v>130</v>
      </c>
      <c r="F20" s="252">
        <v>336</v>
      </c>
      <c r="G20" s="254" t="s">
        <v>131</v>
      </c>
      <c r="H20" s="69" t="s">
        <v>112</v>
      </c>
      <c r="I20" s="252" t="s">
        <v>103</v>
      </c>
      <c r="J20" s="274">
        <v>115</v>
      </c>
      <c r="K20" s="277">
        <v>0</v>
      </c>
      <c r="L20" s="243">
        <v>0</v>
      </c>
      <c r="M20" s="243">
        <v>10</v>
      </c>
      <c r="N20" s="245">
        <v>1</v>
      </c>
      <c r="O20" s="269">
        <v>33.6</v>
      </c>
      <c r="P20" s="269">
        <v>33.6</v>
      </c>
      <c r="Q20" s="269">
        <v>33.6</v>
      </c>
      <c r="R20" s="268">
        <v>33.6</v>
      </c>
      <c r="S20" s="268">
        <v>33.6</v>
      </c>
      <c r="T20" s="268">
        <v>27.6</v>
      </c>
      <c r="U20" s="282">
        <v>40.6</v>
      </c>
      <c r="V20" s="282">
        <v>40.6</v>
      </c>
      <c r="W20" s="283">
        <v>40.6</v>
      </c>
      <c r="X20" s="247">
        <v>40.6</v>
      </c>
      <c r="Y20" s="270">
        <v>40.6</v>
      </c>
      <c r="Z20" s="238">
        <v>33.6</v>
      </c>
      <c r="AA20" s="280">
        <v>85.6</v>
      </c>
      <c r="AB20" s="280">
        <v>85.6</v>
      </c>
      <c r="AC20" s="280">
        <v>85.6</v>
      </c>
      <c r="AD20" s="280">
        <v>85.6</v>
      </c>
      <c r="AE20" s="247"/>
      <c r="AF20" s="271">
        <v>59.8</v>
      </c>
      <c r="AG20" s="453">
        <v>115</v>
      </c>
      <c r="AH20" s="247"/>
      <c r="AI20" s="247"/>
      <c r="AJ20" s="247"/>
      <c r="AK20" s="244"/>
      <c r="AL20" s="281"/>
      <c r="AM20" s="456">
        <v>33.6</v>
      </c>
      <c r="AN20" s="271">
        <v>33.6</v>
      </c>
      <c r="AO20" s="271">
        <v>59.8</v>
      </c>
      <c r="AP20" s="493"/>
      <c r="AQ20" s="289">
        <v>0.39252336448598135</v>
      </c>
      <c r="AR20" s="258">
        <v>0.29217391304347828</v>
      </c>
      <c r="AS20" s="457" t="s">
        <v>362</v>
      </c>
      <c r="AT20" s="450" t="s">
        <v>132</v>
      </c>
      <c r="AU20" s="458" t="s">
        <v>133</v>
      </c>
      <c r="AV20" s="259" t="s">
        <v>134</v>
      </c>
      <c r="AW20" s="259" t="s">
        <v>331</v>
      </c>
    </row>
    <row r="21" spans="1:51" s="51" customFormat="1" ht="185.25" customHeight="1" x14ac:dyDescent="0.2">
      <c r="A21" s="756"/>
      <c r="B21" s="237">
        <v>177</v>
      </c>
      <c r="C21" s="237" t="s">
        <v>109</v>
      </c>
      <c r="D21" s="237">
        <v>439</v>
      </c>
      <c r="E21" s="237" t="s">
        <v>135</v>
      </c>
      <c r="F21" s="237">
        <v>337</v>
      </c>
      <c r="G21" s="237" t="s">
        <v>136</v>
      </c>
      <c r="H21" s="69" t="s">
        <v>112</v>
      </c>
      <c r="I21" s="69" t="s">
        <v>105</v>
      </c>
      <c r="J21" s="274">
        <v>200</v>
      </c>
      <c r="K21" s="277">
        <v>10</v>
      </c>
      <c r="L21" s="243">
        <v>10</v>
      </c>
      <c r="M21" s="243">
        <v>10</v>
      </c>
      <c r="N21" s="245">
        <v>6.33</v>
      </c>
      <c r="O21" s="269">
        <v>43.67</v>
      </c>
      <c r="P21" s="269">
        <v>43.67</v>
      </c>
      <c r="Q21" s="269">
        <v>43.67</v>
      </c>
      <c r="R21" s="269">
        <v>73.67</v>
      </c>
      <c r="S21" s="269">
        <v>73.67</v>
      </c>
      <c r="T21" s="268">
        <v>11.8</v>
      </c>
      <c r="U21" s="284">
        <v>121.87</v>
      </c>
      <c r="V21" s="284">
        <v>121.87</v>
      </c>
      <c r="W21" s="285">
        <v>121.87</v>
      </c>
      <c r="X21" s="280">
        <v>121.87</v>
      </c>
      <c r="Y21" s="280">
        <v>121.87</v>
      </c>
      <c r="Z21" s="271">
        <v>36.840000000000003</v>
      </c>
      <c r="AA21" s="280">
        <v>135.03</v>
      </c>
      <c r="AB21" s="517">
        <v>135.03</v>
      </c>
      <c r="AC21" s="280">
        <v>135.03</v>
      </c>
      <c r="AD21" s="280">
        <v>135.03</v>
      </c>
      <c r="AE21" s="247"/>
      <c r="AF21" s="280">
        <v>41.53</v>
      </c>
      <c r="AG21" s="430">
        <v>10</v>
      </c>
      <c r="AH21" s="247"/>
      <c r="AI21" s="247"/>
      <c r="AJ21" s="247"/>
      <c r="AK21" s="244"/>
      <c r="AL21" s="281"/>
      <c r="AM21" s="459">
        <v>0.34</v>
      </c>
      <c r="AN21" s="271">
        <f>0.6+AM21</f>
        <v>0.94</v>
      </c>
      <c r="AO21" s="280">
        <f>AN21+40.59</f>
        <v>41.53</v>
      </c>
      <c r="AP21" s="460"/>
      <c r="AQ21" s="461">
        <f>AO21/AD21</f>
        <v>0.30756128267792343</v>
      </c>
      <c r="AR21" s="462">
        <f>(AO21+T21+N21+Z21)/J21</f>
        <v>0.48249999999999998</v>
      </c>
      <c r="AS21" s="457" t="s">
        <v>363</v>
      </c>
      <c r="AT21" s="457" t="s">
        <v>263</v>
      </c>
      <c r="AU21" s="457" t="s">
        <v>264</v>
      </c>
      <c r="AV21" s="250" t="s">
        <v>137</v>
      </c>
      <c r="AW21" s="250" t="s">
        <v>269</v>
      </c>
      <c r="AX21" s="52"/>
      <c r="AY21" s="52"/>
    </row>
    <row r="22" spans="1:51" s="51" customFormat="1" ht="202.5" customHeight="1" x14ac:dyDescent="0.2">
      <c r="A22" s="757"/>
      <c r="B22" s="237">
        <v>177</v>
      </c>
      <c r="C22" s="237" t="s">
        <v>109</v>
      </c>
      <c r="D22" s="237">
        <v>435</v>
      </c>
      <c r="E22" s="237" t="s">
        <v>139</v>
      </c>
      <c r="F22" s="237">
        <v>333</v>
      </c>
      <c r="G22" s="237" t="s">
        <v>140</v>
      </c>
      <c r="H22" s="69" t="s">
        <v>112</v>
      </c>
      <c r="I22" s="252" t="s">
        <v>105</v>
      </c>
      <c r="J22" s="274">
        <v>400</v>
      </c>
      <c r="K22" s="277">
        <v>20</v>
      </c>
      <c r="L22" s="243">
        <v>20</v>
      </c>
      <c r="M22" s="243">
        <v>20</v>
      </c>
      <c r="N22" s="245">
        <v>16.7</v>
      </c>
      <c r="O22" s="243">
        <v>80</v>
      </c>
      <c r="P22" s="243">
        <v>80</v>
      </c>
      <c r="Q22" s="243">
        <v>80</v>
      </c>
      <c r="R22" s="268">
        <v>83.3</v>
      </c>
      <c r="S22" s="268">
        <v>83.3</v>
      </c>
      <c r="T22" s="268">
        <v>39.9</v>
      </c>
      <c r="U22" s="282">
        <v>183.4</v>
      </c>
      <c r="V22" s="282">
        <v>183.4</v>
      </c>
      <c r="W22" s="283">
        <v>183.4</v>
      </c>
      <c r="X22" s="270">
        <v>183.4</v>
      </c>
      <c r="Y22" s="270">
        <v>183.4</v>
      </c>
      <c r="Z22" s="271">
        <v>80</v>
      </c>
      <c r="AA22" s="280">
        <v>243.4</v>
      </c>
      <c r="AB22" s="517">
        <v>243.4</v>
      </c>
      <c r="AC22" s="270">
        <v>243.4</v>
      </c>
      <c r="AD22" s="270">
        <v>243.4</v>
      </c>
      <c r="AE22" s="247"/>
      <c r="AF22" s="460">
        <v>61.61</v>
      </c>
      <c r="AG22" s="463">
        <v>20</v>
      </c>
      <c r="AH22" s="247"/>
      <c r="AI22" s="247"/>
      <c r="AJ22" s="247"/>
      <c r="AK22" s="244"/>
      <c r="AL22" s="281"/>
      <c r="AM22" s="291">
        <v>0</v>
      </c>
      <c r="AN22" s="271">
        <v>0</v>
      </c>
      <c r="AO22" s="271">
        <v>61.61</v>
      </c>
      <c r="AP22" s="460"/>
      <c r="AQ22" s="461">
        <f>AO22/AD22</f>
        <v>0.2531224322103533</v>
      </c>
      <c r="AR22" s="462">
        <f>(AO22+T22+N22+Z22)/J22</f>
        <v>0.49552499999999994</v>
      </c>
      <c r="AS22" s="457" t="s">
        <v>357</v>
      </c>
      <c r="AT22" s="450" t="s">
        <v>358</v>
      </c>
      <c r="AU22" s="450" t="s">
        <v>323</v>
      </c>
      <c r="AV22" s="250" t="s">
        <v>141</v>
      </c>
      <c r="AW22" s="250" t="s">
        <v>270</v>
      </c>
      <c r="AX22" s="52"/>
      <c r="AY22" s="52"/>
    </row>
    <row r="23" spans="1:51" s="52" customFormat="1" ht="120" customHeight="1" x14ac:dyDescent="0.2">
      <c r="A23" s="758">
        <v>40</v>
      </c>
      <c r="B23" s="237">
        <v>177</v>
      </c>
      <c r="C23" s="237" t="s">
        <v>109</v>
      </c>
      <c r="D23" s="252">
        <v>467</v>
      </c>
      <c r="E23" s="237" t="s">
        <v>142</v>
      </c>
      <c r="F23" s="252">
        <v>383</v>
      </c>
      <c r="G23" s="69" t="s">
        <v>143</v>
      </c>
      <c r="H23" s="69" t="s">
        <v>112</v>
      </c>
      <c r="I23" s="252" t="s">
        <v>103</v>
      </c>
      <c r="J23" s="274">
        <v>200</v>
      </c>
      <c r="K23" s="277"/>
      <c r="L23" s="286"/>
      <c r="M23" s="243">
        <v>55</v>
      </c>
      <c r="N23" s="494"/>
      <c r="O23" s="494"/>
      <c r="P23" s="494"/>
      <c r="Q23" s="494"/>
      <c r="R23" s="494"/>
      <c r="S23" s="494"/>
      <c r="T23" s="494"/>
      <c r="U23" s="494"/>
      <c r="V23" s="494"/>
      <c r="W23" s="494"/>
      <c r="X23" s="494"/>
      <c r="Y23" s="494"/>
      <c r="Z23" s="494"/>
      <c r="AA23" s="495"/>
      <c r="AB23" s="494"/>
      <c r="AC23" s="494"/>
      <c r="AD23" s="494"/>
      <c r="AE23" s="494"/>
      <c r="AF23" s="496"/>
      <c r="AG23" s="497"/>
      <c r="AH23" s="494"/>
      <c r="AI23" s="498"/>
      <c r="AJ23" s="498"/>
      <c r="AK23" s="499"/>
      <c r="AL23" s="500"/>
      <c r="AM23" s="501"/>
      <c r="AN23" s="502"/>
      <c r="AO23" s="503"/>
      <c r="AP23" s="504"/>
      <c r="AQ23" s="505"/>
      <c r="AR23" s="506"/>
      <c r="AS23" s="260" t="s">
        <v>144</v>
      </c>
      <c r="AT23" s="261"/>
      <c r="AU23" s="262"/>
      <c r="AV23" s="263"/>
      <c r="AW23" s="263"/>
    </row>
    <row r="24" spans="1:51" s="52" customFormat="1" ht="95.25" customHeight="1" x14ac:dyDescent="0.2">
      <c r="A24" s="759"/>
      <c r="B24" s="237">
        <v>177</v>
      </c>
      <c r="C24" s="237" t="s">
        <v>145</v>
      </c>
      <c r="D24" s="252">
        <v>456</v>
      </c>
      <c r="E24" s="237" t="s">
        <v>146</v>
      </c>
      <c r="F24" s="252">
        <v>381</v>
      </c>
      <c r="G24" s="69" t="s">
        <v>147</v>
      </c>
      <c r="H24" s="69" t="s">
        <v>148</v>
      </c>
      <c r="I24" s="252" t="s">
        <v>105</v>
      </c>
      <c r="J24" s="274">
        <v>1</v>
      </c>
      <c r="K24" s="277"/>
      <c r="L24" s="286"/>
      <c r="M24" s="243">
        <v>1</v>
      </c>
      <c r="N24" s="494"/>
      <c r="O24" s="507"/>
      <c r="P24" s="507"/>
      <c r="Q24" s="507"/>
      <c r="R24" s="507"/>
      <c r="S24" s="507"/>
      <c r="T24" s="507"/>
      <c r="U24" s="507"/>
      <c r="V24" s="507"/>
      <c r="W24" s="507"/>
      <c r="X24" s="507"/>
      <c r="Y24" s="507"/>
      <c r="Z24" s="507"/>
      <c r="AA24" s="508"/>
      <c r="AB24" s="507"/>
      <c r="AC24" s="507"/>
      <c r="AD24" s="507"/>
      <c r="AE24" s="507"/>
      <c r="AF24" s="509"/>
      <c r="AG24" s="510"/>
      <c r="AH24" s="507"/>
      <c r="AI24" s="511"/>
      <c r="AJ24" s="511"/>
      <c r="AK24" s="512"/>
      <c r="AL24" s="513"/>
      <c r="AM24" s="514"/>
      <c r="AN24" s="512"/>
      <c r="AO24" s="499"/>
      <c r="AP24" s="515"/>
      <c r="AQ24" s="516"/>
      <c r="AR24" s="505"/>
      <c r="AS24" s="264" t="s">
        <v>144</v>
      </c>
      <c r="AT24" s="265"/>
      <c r="AU24" s="266"/>
      <c r="AV24" s="267"/>
      <c r="AW24" s="267"/>
    </row>
    <row r="25" spans="1:51" s="52" customFormat="1" ht="99" customHeight="1" thickBot="1" x14ac:dyDescent="0.25">
      <c r="A25" s="242">
        <v>38</v>
      </c>
      <c r="B25" s="239">
        <v>177</v>
      </c>
      <c r="C25" s="239" t="s">
        <v>109</v>
      </c>
      <c r="D25" s="464">
        <v>440</v>
      </c>
      <c r="E25" s="465" t="s">
        <v>324</v>
      </c>
      <c r="F25" s="464">
        <v>338</v>
      </c>
      <c r="G25" s="466" t="s">
        <v>149</v>
      </c>
      <c r="H25" s="464" t="s">
        <v>102</v>
      </c>
      <c r="I25" s="464" t="s">
        <v>103</v>
      </c>
      <c r="J25" s="467">
        <v>2</v>
      </c>
      <c r="K25" s="468">
        <v>0.5</v>
      </c>
      <c r="L25" s="469">
        <v>0.5</v>
      </c>
      <c r="M25" s="469">
        <v>0.5</v>
      </c>
      <c r="N25" s="470">
        <v>0.5</v>
      </c>
      <c r="O25" s="471">
        <v>1</v>
      </c>
      <c r="P25" s="471">
        <v>1</v>
      </c>
      <c r="Q25" s="471">
        <v>1</v>
      </c>
      <c r="R25" s="472">
        <v>1</v>
      </c>
      <c r="S25" s="472">
        <v>1</v>
      </c>
      <c r="T25" s="473">
        <v>0.85</v>
      </c>
      <c r="U25" s="471">
        <v>1.5</v>
      </c>
      <c r="V25" s="471">
        <v>1.5</v>
      </c>
      <c r="W25" s="474">
        <v>1.5</v>
      </c>
      <c r="X25" s="475">
        <v>1.5</v>
      </c>
      <c r="Y25" s="474">
        <v>1.5</v>
      </c>
      <c r="Z25" s="476">
        <v>1.34</v>
      </c>
      <c r="AA25" s="471">
        <v>1.7</v>
      </c>
      <c r="AB25" s="471">
        <v>1.7</v>
      </c>
      <c r="AC25" s="471">
        <v>1.7</v>
      </c>
      <c r="AD25" s="471">
        <v>1.7</v>
      </c>
      <c r="AE25" s="475"/>
      <c r="AF25" s="292">
        <v>1.52</v>
      </c>
      <c r="AG25" s="477">
        <v>2</v>
      </c>
      <c r="AH25" s="474"/>
      <c r="AI25" s="475"/>
      <c r="AJ25" s="475"/>
      <c r="AK25" s="478"/>
      <c r="AL25" s="479"/>
      <c r="AM25" s="480">
        <v>1.45</v>
      </c>
      <c r="AN25" s="481">
        <v>1.48</v>
      </c>
      <c r="AO25" s="481">
        <v>1.52</v>
      </c>
      <c r="AP25" s="288"/>
      <c r="AQ25" s="290">
        <v>0.87058823529411766</v>
      </c>
      <c r="AR25" s="272">
        <v>0.74</v>
      </c>
      <c r="AS25" s="482" t="s">
        <v>359</v>
      </c>
      <c r="AT25" s="466" t="s">
        <v>172</v>
      </c>
      <c r="AU25" s="466" t="s">
        <v>172</v>
      </c>
      <c r="AV25" s="423" t="s">
        <v>150</v>
      </c>
      <c r="AW25" s="423" t="s">
        <v>341</v>
      </c>
    </row>
    <row r="26" spans="1:51" ht="77.25" customHeight="1" x14ac:dyDescent="0.25">
      <c r="A26" s="21"/>
      <c r="B26" s="21"/>
      <c r="C26" s="21"/>
      <c r="D26" s="21"/>
      <c r="E26" s="21"/>
      <c r="F26" s="21"/>
      <c r="G26" s="21"/>
      <c r="H26" s="21"/>
      <c r="I26" s="21"/>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1"/>
      <c r="AN26" s="21"/>
      <c r="AO26" s="21"/>
      <c r="AP26" s="21"/>
      <c r="AQ26" s="21"/>
      <c r="AR26" s="21"/>
      <c r="AS26" s="21"/>
      <c r="AT26" s="21"/>
      <c r="AU26" s="21"/>
      <c r="AV26" s="21"/>
      <c r="AW26" s="21"/>
    </row>
    <row r="27" spans="1:51" ht="77.25" customHeight="1" x14ac:dyDescent="0.25">
      <c r="A27" s="21"/>
      <c r="B27" s="21"/>
      <c r="C27" s="21"/>
      <c r="D27" s="21"/>
      <c r="E27" s="21"/>
      <c r="F27" s="21"/>
      <c r="G27" s="21"/>
      <c r="H27" s="21"/>
      <c r="I27" s="21"/>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56"/>
      <c r="AN27" s="21"/>
      <c r="AO27" s="21"/>
      <c r="AP27" s="21"/>
      <c r="AQ27" s="56"/>
      <c r="AR27" s="56"/>
      <c r="AS27" s="21"/>
      <c r="AT27" s="21"/>
      <c r="AU27" s="21"/>
      <c r="AV27" s="21"/>
      <c r="AW27" s="21"/>
    </row>
    <row r="28" spans="1:51" ht="77.25" customHeight="1" x14ac:dyDescent="0.25">
      <c r="A28" s="22" t="s">
        <v>91</v>
      </c>
      <c r="B28" s="21"/>
      <c r="C28" s="21"/>
      <c r="D28" s="21"/>
      <c r="E28" s="21"/>
      <c r="F28" s="21"/>
      <c r="G28" s="21"/>
      <c r="H28" s="21"/>
      <c r="I28" s="21"/>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1"/>
      <c r="AN28" s="21"/>
      <c r="AO28" s="21"/>
      <c r="AP28" s="21"/>
      <c r="AQ28" s="21"/>
      <c r="AR28" s="21"/>
      <c r="AS28" s="21"/>
      <c r="AT28" s="21"/>
      <c r="AU28" s="21"/>
      <c r="AV28" s="21"/>
      <c r="AW28" s="21"/>
    </row>
    <row r="29" spans="1:51" ht="77.25" customHeight="1" x14ac:dyDescent="0.25">
      <c r="A29" s="60" t="s">
        <v>92</v>
      </c>
      <c r="B29" s="61" t="s">
        <v>93</v>
      </c>
      <c r="C29" s="61"/>
      <c r="D29" s="61"/>
      <c r="E29" s="61"/>
      <c r="F29" s="61"/>
      <c r="G29" s="61"/>
      <c r="H29" s="62" t="s">
        <v>94</v>
      </c>
      <c r="I29" s="62"/>
      <c r="J29" s="62"/>
      <c r="K29" s="62"/>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1"/>
      <c r="AN29" s="21"/>
      <c r="AO29" s="21"/>
      <c r="AP29" s="21"/>
      <c r="AQ29" s="21"/>
      <c r="AR29" s="21"/>
      <c r="AS29" s="21"/>
      <c r="AT29" s="21"/>
      <c r="AU29" s="21"/>
      <c r="AV29" s="21"/>
      <c r="AW29" s="21"/>
    </row>
    <row r="30" spans="1:51" ht="77.25" customHeight="1" x14ac:dyDescent="0.25">
      <c r="A30" s="53">
        <v>11</v>
      </c>
      <c r="B30" s="63" t="s">
        <v>95</v>
      </c>
      <c r="C30" s="63"/>
      <c r="D30" s="63"/>
      <c r="E30" s="63"/>
      <c r="F30" s="63"/>
      <c r="G30" s="63"/>
      <c r="H30" s="64" t="s">
        <v>97</v>
      </c>
      <c r="I30" s="64"/>
      <c r="J30" s="64"/>
      <c r="K30" s="64"/>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1"/>
      <c r="AN30" s="21"/>
      <c r="AO30" s="21"/>
      <c r="AP30" s="21"/>
      <c r="AQ30" s="21"/>
      <c r="AR30" s="21"/>
      <c r="AS30" s="21"/>
      <c r="AT30" s="21"/>
      <c r="AU30" s="21"/>
      <c r="AV30" s="21"/>
      <c r="AW30" s="21"/>
    </row>
  </sheetData>
  <protectedRanges>
    <protectedRange algorithmName="SHA-512" hashValue="wx8AJrp/93bZDQ2D9TfJ3X5EMdFgT5b/qCQgvX+KFDkG1JJ3pFkXxWleCFSMhJ39A84QWBePL3QDc3G3sS2iiA==" saltValue="AP8jlGzMyGcgwTcbsGbguA==" spinCount="100000" sqref="K21:T24 K14:T14 K17:T19" name="Rango1"/>
    <protectedRange algorithmName="SHA-512" hashValue="wx8AJrp/93bZDQ2D9TfJ3X5EMdFgT5b/qCQgvX+KFDkG1JJ3pFkXxWleCFSMhJ39A84QWBePL3QDc3G3sS2iiA==" saltValue="AP8jlGzMyGcgwTcbsGbguA==" spinCount="100000" sqref="K20:T20" name="Rango1_4"/>
    <protectedRange algorithmName="SHA-512" hashValue="wx8AJrp/93bZDQ2D9TfJ3X5EMdFgT5b/qCQgvX+KFDkG1JJ3pFkXxWleCFSMhJ39A84QWBePL3QDc3G3sS2iiA==" saltValue="AP8jlGzMyGcgwTcbsGbguA==" spinCount="100000" sqref="K25:T25" name="Rango1_2_2"/>
    <protectedRange algorithmName="SHA-512" hashValue="wx8AJrp/93bZDQ2D9TfJ3X5EMdFgT5b/qCQgvX+KFDkG1JJ3pFkXxWleCFSMhJ39A84QWBePL3QDc3G3sS2iiA==" saltValue="AP8jlGzMyGcgwTcbsGbguA==" spinCount="100000" sqref="K16:T16" name="Rango1_3"/>
    <protectedRange algorithmName="SHA-512" hashValue="wx8AJrp/93bZDQ2D9TfJ3X5EMdFgT5b/qCQgvX+KFDkG1JJ3pFkXxWleCFSMhJ39A84QWBePL3QDc3G3sS2iiA==" saltValue="AP8jlGzMyGcgwTcbsGbguA==" spinCount="100000" sqref="K15:T15" name="Rango1_1_1"/>
  </protectedRanges>
  <mergeCells count="47">
    <mergeCell ref="A14:A22"/>
    <mergeCell ref="A23:A24"/>
    <mergeCell ref="A9:Q9"/>
    <mergeCell ref="A11:A13"/>
    <mergeCell ref="A10:C10"/>
    <mergeCell ref="D10:E10"/>
    <mergeCell ref="J11:J13"/>
    <mergeCell ref="B11:B13"/>
    <mergeCell ref="C11:C13"/>
    <mergeCell ref="D11:D13"/>
    <mergeCell ref="E11:E13"/>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U10:AU13"/>
    <mergeCell ref="L12:N12"/>
    <mergeCell ref="AM11:AP11"/>
    <mergeCell ref="O12:T12"/>
    <mergeCell ref="U12:Z12"/>
    <mergeCell ref="AA12:AF12"/>
    <mergeCell ref="AG12:AL12"/>
  </mergeCells>
  <phoneticPr fontId="6" type="noConversion"/>
  <dataValidations count="2">
    <dataValidation type="list" allowBlank="1" showInputMessage="1" showErrorMessage="1" sqref="I14 I17:I24" xr:uid="{00000000-0002-0000-0000-000000000000}">
      <formula1>#REF!</formula1>
    </dataValidation>
    <dataValidation type="list" allowBlank="1" showInputMessage="1" showErrorMessage="1" sqref="I25 I15:I16" xr:uid="{00000000-0002-0000-0000-000001000000}">
      <formula1>#REF!</formula1>
    </dataValidation>
  </dataValidations>
  <printOptions horizontalCentered="1" verticalCentered="1"/>
  <pageMargins left="0" right="0" top="0" bottom="0.59055118110236227" header="0.31496062992125984" footer="0.31496062992125984"/>
  <pageSetup scale="5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18"/>
  <sheetViews>
    <sheetView topLeftCell="AA97" zoomScale="62" zoomScaleNormal="62" zoomScaleSheetLayoutView="40" workbookViewId="0">
      <selection activeCell="AB106" sqref="AB106"/>
    </sheetView>
  </sheetViews>
  <sheetFormatPr baseColWidth="10" defaultRowHeight="15.75" x14ac:dyDescent="0.25"/>
  <cols>
    <col min="1" max="1" width="9.42578125" style="25" customWidth="1"/>
    <col min="2" max="2" width="11.28515625" style="25" customWidth="1"/>
    <col min="3" max="3" width="13.140625" style="25" customWidth="1"/>
    <col min="4" max="4" width="4.42578125" style="2" customWidth="1"/>
    <col min="5" max="5" width="6.7109375" style="2" customWidth="1"/>
    <col min="6" max="6" width="6.28515625" style="2" customWidth="1"/>
    <col min="7" max="7" width="16.28515625" style="6" customWidth="1"/>
    <col min="8" max="8" width="19.5703125" style="3" customWidth="1"/>
    <col min="9" max="9" width="22.42578125" style="3" customWidth="1"/>
    <col min="10" max="10" width="23.140625" style="3" customWidth="1"/>
    <col min="11" max="11" width="17.140625" style="3" customWidth="1"/>
    <col min="12" max="12" width="23.140625" style="3" customWidth="1"/>
    <col min="13" max="13" width="20.28515625" style="3" customWidth="1"/>
    <col min="14" max="14" width="19.42578125" style="3" customWidth="1"/>
    <col min="15" max="15" width="23.42578125" style="3" customWidth="1"/>
    <col min="16" max="16" width="21.140625" style="3" customWidth="1"/>
    <col min="17" max="17" width="20.28515625" style="3" customWidth="1"/>
    <col min="18" max="18" width="18.28515625" style="3" customWidth="1"/>
    <col min="19" max="20" width="20.42578125" style="3" customWidth="1"/>
    <col min="21" max="21" width="20.140625" style="3" customWidth="1"/>
    <col min="22" max="22" width="19.85546875" style="3" customWidth="1"/>
    <col min="23" max="23" width="19.140625" style="3" customWidth="1"/>
    <col min="24" max="24" width="19.85546875" style="3" customWidth="1"/>
    <col min="25" max="25" width="24.7109375" style="3" customWidth="1"/>
    <col min="26" max="26" width="22" style="3" customWidth="1"/>
    <col min="27" max="27" width="20.28515625" style="3" customWidth="1"/>
    <col min="28" max="28" width="19.7109375" style="3" customWidth="1"/>
    <col min="29" max="29" width="0.140625" style="3" customWidth="1"/>
    <col min="30" max="30" width="21.140625" style="3" customWidth="1"/>
    <col min="31" max="31" width="21.7109375" style="3" customWidth="1"/>
    <col min="32" max="36" width="10.7109375" style="3" customWidth="1"/>
    <col min="37" max="37" width="18.28515625" style="25" customWidth="1"/>
    <col min="38" max="38" width="20.42578125" style="25" customWidth="1"/>
    <col min="39" max="39" width="21.140625" style="35" customWidth="1"/>
    <col min="40" max="40" width="17" style="35" customWidth="1"/>
    <col min="41" max="41" width="11.42578125" style="298" customWidth="1"/>
    <col min="42" max="42" width="11" style="25" customWidth="1"/>
    <col min="43" max="43" width="66.85546875" style="25" customWidth="1"/>
    <col min="44" max="45" width="56.28515625" style="25" customWidth="1"/>
    <col min="46" max="46" width="43.5703125" style="25" customWidth="1"/>
    <col min="47" max="47" width="61.5703125" style="25" customWidth="1"/>
    <col min="48" max="16384" width="11.42578125" style="25"/>
  </cols>
  <sheetData>
    <row r="1" spans="1:47" s="27" customFormat="1" ht="52.5" customHeight="1" x14ac:dyDescent="0.5">
      <c r="A1" s="842"/>
      <c r="B1" s="843"/>
      <c r="C1" s="843"/>
      <c r="D1" s="843"/>
      <c r="E1" s="844"/>
      <c r="F1" s="723" t="s">
        <v>100</v>
      </c>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row>
    <row r="2" spans="1:47" s="27" customFormat="1" ht="79.5" customHeight="1" x14ac:dyDescent="0.5">
      <c r="A2" s="760"/>
      <c r="B2" s="761"/>
      <c r="C2" s="761"/>
      <c r="D2" s="761"/>
      <c r="E2" s="845"/>
      <c r="F2" s="861" t="s">
        <v>98</v>
      </c>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2"/>
      <c r="AU2" s="862"/>
    </row>
    <row r="3" spans="1:47" s="28" customFormat="1" ht="49.5" customHeight="1" thickBot="1" x14ac:dyDescent="0.45">
      <c r="A3" s="846"/>
      <c r="B3" s="847"/>
      <c r="C3" s="847"/>
      <c r="D3" s="847"/>
      <c r="E3" s="848"/>
      <c r="F3" s="732" t="s">
        <v>89</v>
      </c>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4"/>
      <c r="AM3" s="732" t="s">
        <v>90</v>
      </c>
      <c r="AN3" s="733"/>
      <c r="AO3" s="733"/>
      <c r="AP3" s="733"/>
      <c r="AQ3" s="733"/>
      <c r="AR3" s="733"/>
      <c r="AS3" s="733"/>
      <c r="AT3" s="733"/>
      <c r="AU3" s="733"/>
    </row>
    <row r="4" spans="1:47" ht="48" customHeight="1" x14ac:dyDescent="0.25">
      <c r="A4" s="849" t="s">
        <v>0</v>
      </c>
      <c r="B4" s="850"/>
      <c r="C4" s="850"/>
      <c r="D4" s="850"/>
      <c r="E4" s="850"/>
      <c r="F4" s="850"/>
      <c r="G4" s="850"/>
      <c r="H4" s="850"/>
      <c r="I4" s="850"/>
      <c r="J4" s="850"/>
      <c r="K4" s="850"/>
      <c r="L4" s="850"/>
      <c r="M4" s="850"/>
      <c r="N4" s="850"/>
      <c r="O4" s="850"/>
      <c r="P4" s="851"/>
      <c r="Q4" s="855" t="s">
        <v>107</v>
      </c>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6"/>
      <c r="AT4" s="856"/>
      <c r="AU4" s="857"/>
    </row>
    <row r="5" spans="1:47" ht="36" customHeight="1" thickBot="1" x14ac:dyDescent="0.3">
      <c r="A5" s="852" t="s">
        <v>2</v>
      </c>
      <c r="B5" s="853"/>
      <c r="C5" s="853"/>
      <c r="D5" s="853"/>
      <c r="E5" s="853"/>
      <c r="F5" s="853"/>
      <c r="G5" s="853"/>
      <c r="H5" s="853"/>
      <c r="I5" s="853"/>
      <c r="J5" s="853"/>
      <c r="K5" s="853"/>
      <c r="L5" s="853"/>
      <c r="M5" s="853"/>
      <c r="N5" s="853"/>
      <c r="O5" s="853"/>
      <c r="P5" s="854"/>
      <c r="Q5" s="858" t="s">
        <v>178</v>
      </c>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60"/>
    </row>
    <row r="6" spans="1:47" ht="14.25" customHeight="1" thickBot="1" x14ac:dyDescent="0.3">
      <c r="A6" s="21"/>
      <c r="B6" s="21"/>
      <c r="C6" s="21"/>
      <c r="D6" s="12"/>
      <c r="E6" s="12"/>
      <c r="F6" s="12"/>
      <c r="G6" s="13"/>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21"/>
      <c r="AL6" s="21"/>
      <c r="AM6" s="29"/>
      <c r="AN6" s="30"/>
      <c r="AO6" s="295"/>
      <c r="AP6" s="21"/>
      <c r="AQ6" s="21"/>
      <c r="AR6" s="21"/>
      <c r="AS6" s="21"/>
      <c r="AT6" s="21"/>
      <c r="AU6" s="21"/>
    </row>
    <row r="7" spans="1:47" s="31" customFormat="1" ht="36.75" customHeight="1" x14ac:dyDescent="0.25">
      <c r="A7" s="713" t="s">
        <v>32</v>
      </c>
      <c r="B7" s="716" t="s">
        <v>42</v>
      </c>
      <c r="C7" s="716"/>
      <c r="D7" s="716"/>
      <c r="E7" s="716" t="s">
        <v>46</v>
      </c>
      <c r="F7" s="716" t="s">
        <v>76</v>
      </c>
      <c r="G7" s="716" t="s">
        <v>47</v>
      </c>
      <c r="H7" s="716" t="s">
        <v>81</v>
      </c>
      <c r="I7" s="8"/>
      <c r="J7" s="875" t="s">
        <v>48</v>
      </c>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7"/>
      <c r="AK7" s="716" t="s">
        <v>49</v>
      </c>
      <c r="AL7" s="716"/>
      <c r="AM7" s="716"/>
      <c r="AN7" s="716"/>
      <c r="AO7" s="828" t="s">
        <v>51</v>
      </c>
      <c r="AP7" s="716" t="s">
        <v>52</v>
      </c>
      <c r="AQ7" s="716" t="s">
        <v>53</v>
      </c>
      <c r="AR7" s="879" t="s">
        <v>54</v>
      </c>
      <c r="AS7" s="716" t="s">
        <v>55</v>
      </c>
      <c r="AT7" s="716" t="s">
        <v>56</v>
      </c>
      <c r="AU7" s="717" t="s">
        <v>57</v>
      </c>
    </row>
    <row r="8" spans="1:47" s="31" customFormat="1" ht="23.25" customHeight="1" x14ac:dyDescent="0.25">
      <c r="A8" s="762"/>
      <c r="B8" s="709"/>
      <c r="C8" s="709"/>
      <c r="D8" s="709"/>
      <c r="E8" s="709"/>
      <c r="F8" s="709"/>
      <c r="G8" s="709"/>
      <c r="H8" s="709"/>
      <c r="I8" s="863">
        <v>2016</v>
      </c>
      <c r="J8" s="864"/>
      <c r="K8" s="864"/>
      <c r="L8" s="865"/>
      <c r="M8" s="863">
        <v>2017</v>
      </c>
      <c r="N8" s="864"/>
      <c r="O8" s="864"/>
      <c r="P8" s="864"/>
      <c r="Q8" s="864"/>
      <c r="R8" s="865"/>
      <c r="S8" s="863">
        <v>2018</v>
      </c>
      <c r="T8" s="864"/>
      <c r="U8" s="864"/>
      <c r="V8" s="864"/>
      <c r="W8" s="864"/>
      <c r="X8" s="865"/>
      <c r="Y8" s="863">
        <v>2019</v>
      </c>
      <c r="Z8" s="864"/>
      <c r="AA8" s="864"/>
      <c r="AB8" s="864"/>
      <c r="AC8" s="864"/>
      <c r="AD8" s="865"/>
      <c r="AE8" s="863">
        <v>2020</v>
      </c>
      <c r="AF8" s="864"/>
      <c r="AG8" s="864"/>
      <c r="AH8" s="864"/>
      <c r="AI8" s="864"/>
      <c r="AJ8" s="865"/>
      <c r="AK8" s="878" t="s">
        <v>50</v>
      </c>
      <c r="AL8" s="878"/>
      <c r="AM8" s="878"/>
      <c r="AN8" s="878"/>
      <c r="AO8" s="829"/>
      <c r="AP8" s="709"/>
      <c r="AQ8" s="709"/>
      <c r="AR8" s="880"/>
      <c r="AS8" s="709"/>
      <c r="AT8" s="709"/>
      <c r="AU8" s="882"/>
    </row>
    <row r="9" spans="1:47" s="31" customFormat="1" ht="41.25" customHeight="1" thickBot="1" x14ac:dyDescent="0.3">
      <c r="A9" s="763"/>
      <c r="B9" s="36" t="s">
        <v>43</v>
      </c>
      <c r="C9" s="36" t="s">
        <v>44</v>
      </c>
      <c r="D9" s="36" t="s">
        <v>45</v>
      </c>
      <c r="E9" s="841"/>
      <c r="F9" s="841"/>
      <c r="G9" s="841"/>
      <c r="H9" s="831"/>
      <c r="I9" s="36" t="s">
        <v>82</v>
      </c>
      <c r="J9" s="36" t="s">
        <v>84</v>
      </c>
      <c r="K9" s="36" t="s">
        <v>85</v>
      </c>
      <c r="L9" s="36" t="s">
        <v>31</v>
      </c>
      <c r="M9" s="36" t="s">
        <v>83</v>
      </c>
      <c r="N9" s="36" t="s">
        <v>86</v>
      </c>
      <c r="O9" s="36" t="s">
        <v>87</v>
      </c>
      <c r="P9" s="36" t="s">
        <v>84</v>
      </c>
      <c r="Q9" s="36" t="s">
        <v>88</v>
      </c>
      <c r="R9" s="36" t="s">
        <v>31</v>
      </c>
      <c r="S9" s="36" t="s">
        <v>83</v>
      </c>
      <c r="T9" s="36" t="s">
        <v>86</v>
      </c>
      <c r="U9" s="36" t="s">
        <v>87</v>
      </c>
      <c r="V9" s="36" t="s">
        <v>84</v>
      </c>
      <c r="W9" s="36" t="s">
        <v>88</v>
      </c>
      <c r="X9" s="36" t="s">
        <v>31</v>
      </c>
      <c r="Y9" s="36" t="s">
        <v>83</v>
      </c>
      <c r="Z9" s="36" t="s">
        <v>86</v>
      </c>
      <c r="AA9" s="36" t="s">
        <v>87</v>
      </c>
      <c r="AB9" s="431" t="s">
        <v>84</v>
      </c>
      <c r="AC9" s="431" t="s">
        <v>88</v>
      </c>
      <c r="AD9" s="431" t="s">
        <v>31</v>
      </c>
      <c r="AE9" s="36" t="s">
        <v>83</v>
      </c>
      <c r="AF9" s="36" t="s">
        <v>86</v>
      </c>
      <c r="AG9" s="36" t="s">
        <v>87</v>
      </c>
      <c r="AH9" s="36" t="s">
        <v>84</v>
      </c>
      <c r="AI9" s="36" t="s">
        <v>88</v>
      </c>
      <c r="AJ9" s="36" t="s">
        <v>31</v>
      </c>
      <c r="AK9" s="36" t="s">
        <v>4</v>
      </c>
      <c r="AL9" s="36" t="s">
        <v>5</v>
      </c>
      <c r="AM9" s="431" t="s">
        <v>6</v>
      </c>
      <c r="AN9" s="36" t="s">
        <v>7</v>
      </c>
      <c r="AO9" s="830"/>
      <c r="AP9" s="841"/>
      <c r="AQ9" s="841"/>
      <c r="AR9" s="881"/>
      <c r="AS9" s="841"/>
      <c r="AT9" s="841"/>
      <c r="AU9" s="883"/>
    </row>
    <row r="10" spans="1:47" s="32" customFormat="1" ht="33.75" customHeight="1" x14ac:dyDescent="0.25">
      <c r="A10" s="769" t="s">
        <v>175</v>
      </c>
      <c r="B10" s="832">
        <v>1</v>
      </c>
      <c r="C10" s="832" t="s">
        <v>151</v>
      </c>
      <c r="D10" s="772" t="s">
        <v>105</v>
      </c>
      <c r="E10" s="772">
        <v>463</v>
      </c>
      <c r="F10" s="772">
        <v>177</v>
      </c>
      <c r="G10" s="70" t="s">
        <v>8</v>
      </c>
      <c r="H10" s="71">
        <v>100</v>
      </c>
      <c r="I10" s="72"/>
      <c r="J10" s="72"/>
      <c r="K10" s="73"/>
      <c r="L10" s="73"/>
      <c r="M10" s="73"/>
      <c r="N10" s="73"/>
      <c r="O10" s="73"/>
      <c r="P10" s="73"/>
      <c r="Q10" s="73"/>
      <c r="R10" s="74"/>
      <c r="S10" s="75">
        <v>50</v>
      </c>
      <c r="T10" s="75">
        <v>50</v>
      </c>
      <c r="U10" s="76">
        <v>50</v>
      </c>
      <c r="V10" s="77">
        <v>50</v>
      </c>
      <c r="W10" s="78">
        <v>50</v>
      </c>
      <c r="X10" s="78">
        <v>0</v>
      </c>
      <c r="Y10" s="77">
        <v>45</v>
      </c>
      <c r="Z10" s="77">
        <v>45</v>
      </c>
      <c r="AA10" s="79">
        <v>45</v>
      </c>
      <c r="AB10" s="518">
        <v>45</v>
      </c>
      <c r="AC10" s="77"/>
      <c r="AD10" s="357">
        <v>0</v>
      </c>
      <c r="AE10" s="518">
        <v>5</v>
      </c>
      <c r="AF10" s="80"/>
      <c r="AG10" s="81"/>
      <c r="AH10" s="80"/>
      <c r="AI10" s="80"/>
      <c r="AJ10" s="530"/>
      <c r="AK10" s="531">
        <v>0</v>
      </c>
      <c r="AL10" s="532">
        <v>0</v>
      </c>
      <c r="AM10" s="533">
        <v>0</v>
      </c>
      <c r="AN10" s="307"/>
      <c r="AO10" s="352">
        <f>AM10/AB10</f>
        <v>0</v>
      </c>
      <c r="AP10" s="353">
        <f>(L10+R10+X10+AM10)/H10</f>
        <v>0</v>
      </c>
      <c r="AQ10" s="798" t="s">
        <v>278</v>
      </c>
      <c r="AR10" s="801" t="s">
        <v>279</v>
      </c>
      <c r="AS10" s="801" t="s">
        <v>249</v>
      </c>
      <c r="AT10" s="801" t="s">
        <v>250</v>
      </c>
      <c r="AU10" s="801" t="s">
        <v>281</v>
      </c>
    </row>
    <row r="11" spans="1:47" s="32" customFormat="1" ht="33.75" customHeight="1" x14ac:dyDescent="0.25">
      <c r="A11" s="770"/>
      <c r="B11" s="833"/>
      <c r="C11" s="833"/>
      <c r="D11" s="773"/>
      <c r="E11" s="773"/>
      <c r="F11" s="773"/>
      <c r="G11" s="82" t="s">
        <v>9</v>
      </c>
      <c r="H11" s="215">
        <v>373168000</v>
      </c>
      <c r="I11" s="216"/>
      <c r="J11" s="217"/>
      <c r="K11" s="217"/>
      <c r="L11" s="217"/>
      <c r="M11" s="217"/>
      <c r="N11" s="217"/>
      <c r="O11" s="217"/>
      <c r="P11" s="217"/>
      <c r="Q11" s="217"/>
      <c r="R11" s="217"/>
      <c r="S11" s="214">
        <v>153273000</v>
      </c>
      <c r="T11" s="214">
        <v>153273000</v>
      </c>
      <c r="U11" s="218">
        <v>156926500</v>
      </c>
      <c r="V11" s="218">
        <v>156926500</v>
      </c>
      <c r="W11" s="218">
        <v>162157000</v>
      </c>
      <c r="X11" s="218">
        <v>158253000</v>
      </c>
      <c r="Y11" s="218">
        <v>213915000</v>
      </c>
      <c r="Z11" s="218">
        <v>213915000</v>
      </c>
      <c r="AA11" s="214">
        <v>213915000</v>
      </c>
      <c r="AB11" s="214">
        <v>213915000</v>
      </c>
      <c r="AC11" s="218"/>
      <c r="AD11" s="218">
        <v>141273000</v>
      </c>
      <c r="AE11" s="214">
        <v>161821000</v>
      </c>
      <c r="AF11" s="86"/>
      <c r="AG11" s="88"/>
      <c r="AH11" s="86"/>
      <c r="AI11" s="86"/>
      <c r="AJ11" s="534"/>
      <c r="AK11" s="535">
        <v>96998000</v>
      </c>
      <c r="AL11" s="536">
        <v>141273000</v>
      </c>
      <c r="AM11" s="231">
        <v>141273000</v>
      </c>
      <c r="AN11" s="308"/>
      <c r="AO11" s="354">
        <f t="shared" ref="AO11:AO74" si="0">AM11/AB11</f>
        <v>0.6604165205806044</v>
      </c>
      <c r="AP11" s="342">
        <f>(L11+R11+X11+AM11)/H11</f>
        <v>0.80265724820992157</v>
      </c>
      <c r="AQ11" s="799"/>
      <c r="AR11" s="802"/>
      <c r="AS11" s="802"/>
      <c r="AT11" s="802"/>
      <c r="AU11" s="802"/>
    </row>
    <row r="12" spans="1:47" s="32" customFormat="1" ht="34.5" customHeight="1" x14ac:dyDescent="0.25">
      <c r="A12" s="770"/>
      <c r="B12" s="833"/>
      <c r="C12" s="833"/>
      <c r="D12" s="773"/>
      <c r="E12" s="773"/>
      <c r="F12" s="773"/>
      <c r="G12" s="90" t="s">
        <v>10</v>
      </c>
      <c r="H12" s="91"/>
      <c r="I12" s="91"/>
      <c r="J12" s="92"/>
      <c r="K12" s="91"/>
      <c r="L12" s="91"/>
      <c r="M12" s="91"/>
      <c r="N12" s="91"/>
      <c r="O12" s="91"/>
      <c r="P12" s="91"/>
      <c r="Q12" s="91"/>
      <c r="R12" s="93"/>
      <c r="S12" s="93"/>
      <c r="T12" s="93"/>
      <c r="U12" s="91"/>
      <c r="V12" s="94"/>
      <c r="W12" s="94"/>
      <c r="X12" s="95"/>
      <c r="Y12" s="96">
        <v>50</v>
      </c>
      <c r="Z12" s="96">
        <v>50</v>
      </c>
      <c r="AA12" s="97">
        <v>50</v>
      </c>
      <c r="AB12" s="97">
        <v>50</v>
      </c>
      <c r="AC12" s="360"/>
      <c r="AD12" s="360">
        <v>0</v>
      </c>
      <c r="AE12" s="95"/>
      <c r="AF12" s="96"/>
      <c r="AG12" s="96"/>
      <c r="AH12" s="96"/>
      <c r="AI12" s="96"/>
      <c r="AJ12" s="358"/>
      <c r="AK12" s="537">
        <v>0</v>
      </c>
      <c r="AL12" s="538">
        <v>0</v>
      </c>
      <c r="AM12" s="524">
        <v>0</v>
      </c>
      <c r="AN12" s="308"/>
      <c r="AO12" s="354">
        <f t="shared" si="0"/>
        <v>0</v>
      </c>
      <c r="AP12" s="355">
        <v>0</v>
      </c>
      <c r="AQ12" s="799"/>
      <c r="AR12" s="802"/>
      <c r="AS12" s="802"/>
      <c r="AT12" s="802"/>
      <c r="AU12" s="802"/>
    </row>
    <row r="13" spans="1:47" s="32" customFormat="1" ht="33.75" customHeight="1" x14ac:dyDescent="0.25">
      <c r="A13" s="770"/>
      <c r="B13" s="833"/>
      <c r="C13" s="833"/>
      <c r="D13" s="773"/>
      <c r="E13" s="773"/>
      <c r="F13" s="773"/>
      <c r="G13" s="82" t="s">
        <v>11</v>
      </c>
      <c r="H13" s="219">
        <v>40926433</v>
      </c>
      <c r="I13" s="220"/>
      <c r="J13" s="220"/>
      <c r="K13" s="220"/>
      <c r="L13" s="220"/>
      <c r="M13" s="220"/>
      <c r="N13" s="220"/>
      <c r="O13" s="220"/>
      <c r="P13" s="220"/>
      <c r="Q13" s="220"/>
      <c r="R13" s="217"/>
      <c r="S13" s="217"/>
      <c r="T13" s="217"/>
      <c r="U13" s="220"/>
      <c r="V13" s="217"/>
      <c r="W13" s="217"/>
      <c r="X13" s="217"/>
      <c r="Y13" s="218">
        <v>40926433</v>
      </c>
      <c r="Z13" s="218">
        <v>40926433</v>
      </c>
      <c r="AA13" s="214">
        <v>40926433</v>
      </c>
      <c r="AB13" s="214">
        <v>40926433</v>
      </c>
      <c r="AC13" s="218"/>
      <c r="AD13" s="218">
        <v>10844833</v>
      </c>
      <c r="AE13" s="217"/>
      <c r="AF13" s="96"/>
      <c r="AG13" s="96"/>
      <c r="AH13" s="96"/>
      <c r="AI13" s="96"/>
      <c r="AJ13" s="358"/>
      <c r="AK13" s="535">
        <v>10844833</v>
      </c>
      <c r="AL13" s="539">
        <v>10844833</v>
      </c>
      <c r="AM13" s="231">
        <v>10844833</v>
      </c>
      <c r="AN13" s="308"/>
      <c r="AO13" s="354">
        <f t="shared" si="0"/>
        <v>0.26498358652463067</v>
      </c>
      <c r="AP13" s="342">
        <f>(L13+R13+X13+AM13)/H13</f>
        <v>0.26498358652463067</v>
      </c>
      <c r="AQ13" s="799"/>
      <c r="AR13" s="802"/>
      <c r="AS13" s="802"/>
      <c r="AT13" s="802"/>
      <c r="AU13" s="802"/>
    </row>
    <row r="14" spans="1:47" s="32" customFormat="1" ht="31.5" customHeight="1" x14ac:dyDescent="0.25">
      <c r="A14" s="770"/>
      <c r="B14" s="833"/>
      <c r="C14" s="833"/>
      <c r="D14" s="773"/>
      <c r="E14" s="773"/>
      <c r="F14" s="773"/>
      <c r="G14" s="90" t="s">
        <v>12</v>
      </c>
      <c r="H14" s="98">
        <v>100</v>
      </c>
      <c r="I14" s="99"/>
      <c r="J14" s="100"/>
      <c r="K14" s="99"/>
      <c r="L14" s="99"/>
      <c r="M14" s="99"/>
      <c r="N14" s="99"/>
      <c r="O14" s="99"/>
      <c r="P14" s="99"/>
      <c r="Q14" s="99"/>
      <c r="R14" s="101"/>
      <c r="S14" s="102">
        <v>50</v>
      </c>
      <c r="T14" s="86">
        <v>50</v>
      </c>
      <c r="U14" s="96">
        <v>50</v>
      </c>
      <c r="V14" s="98">
        <v>50</v>
      </c>
      <c r="W14" s="103">
        <v>50</v>
      </c>
      <c r="X14" s="104">
        <v>0</v>
      </c>
      <c r="Y14" s="98">
        <v>95</v>
      </c>
      <c r="Z14" s="98">
        <v>95</v>
      </c>
      <c r="AA14" s="97">
        <v>95</v>
      </c>
      <c r="AB14" s="519">
        <v>95</v>
      </c>
      <c r="AC14" s="103"/>
      <c r="AD14" s="362">
        <v>0</v>
      </c>
      <c r="AE14" s="83">
        <v>5</v>
      </c>
      <c r="AF14" s="98"/>
      <c r="AG14" s="96"/>
      <c r="AH14" s="98"/>
      <c r="AI14" s="98"/>
      <c r="AJ14" s="358"/>
      <c r="AK14" s="363">
        <v>0</v>
      </c>
      <c r="AL14" s="364">
        <v>0</v>
      </c>
      <c r="AM14" s="361">
        <v>0</v>
      </c>
      <c r="AN14" s="308"/>
      <c r="AO14" s="354">
        <f t="shared" si="0"/>
        <v>0</v>
      </c>
      <c r="AP14" s="355">
        <f>(L14+R14+X14+AM14)/H14</f>
        <v>0</v>
      </c>
      <c r="AQ14" s="799"/>
      <c r="AR14" s="802"/>
      <c r="AS14" s="802"/>
      <c r="AT14" s="802"/>
      <c r="AU14" s="802"/>
    </row>
    <row r="15" spans="1:47" s="32" customFormat="1" ht="41.25" customHeight="1" thickBot="1" x14ac:dyDescent="0.3">
      <c r="A15" s="770"/>
      <c r="B15" s="834"/>
      <c r="C15" s="834"/>
      <c r="D15" s="774"/>
      <c r="E15" s="774"/>
      <c r="F15" s="774"/>
      <c r="G15" s="106" t="s">
        <v>13</v>
      </c>
      <c r="H15" s="221">
        <v>414094433</v>
      </c>
      <c r="I15" s="222"/>
      <c r="J15" s="222"/>
      <c r="K15" s="222"/>
      <c r="L15" s="222"/>
      <c r="M15" s="222"/>
      <c r="N15" s="222"/>
      <c r="O15" s="222"/>
      <c r="P15" s="222"/>
      <c r="Q15" s="222"/>
      <c r="R15" s="222"/>
      <c r="S15" s="223">
        <v>153273000</v>
      </c>
      <c r="T15" s="223">
        <v>153273000</v>
      </c>
      <c r="U15" s="221">
        <v>156926500</v>
      </c>
      <c r="V15" s="221">
        <v>156926500</v>
      </c>
      <c r="W15" s="221">
        <v>162157000</v>
      </c>
      <c r="X15" s="221">
        <v>158253000</v>
      </c>
      <c r="Y15" s="221">
        <v>254841433</v>
      </c>
      <c r="Z15" s="221">
        <v>254841433</v>
      </c>
      <c r="AA15" s="223">
        <v>254841433</v>
      </c>
      <c r="AB15" s="223">
        <v>254841433</v>
      </c>
      <c r="AC15" s="221">
        <v>0</v>
      </c>
      <c r="AD15" s="221">
        <v>152117833</v>
      </c>
      <c r="AE15" s="107">
        <f>+AE11+AE13</f>
        <v>161821000</v>
      </c>
      <c r="AF15" s="107"/>
      <c r="AG15" s="365"/>
      <c r="AH15" s="107"/>
      <c r="AI15" s="107"/>
      <c r="AJ15" s="358"/>
      <c r="AK15" s="366">
        <v>107842833</v>
      </c>
      <c r="AL15" s="367">
        <v>152117833</v>
      </c>
      <c r="AM15" s="368">
        <v>152117833</v>
      </c>
      <c r="AN15" s="356"/>
      <c r="AO15" s="339">
        <f t="shared" si="0"/>
        <v>0.59691169999032301</v>
      </c>
      <c r="AP15" s="350">
        <f>(L15+R15+X15+AM15)/H15</f>
        <v>0.74951703830319305</v>
      </c>
      <c r="AQ15" s="800"/>
      <c r="AR15" s="803"/>
      <c r="AS15" s="803"/>
      <c r="AT15" s="803"/>
      <c r="AU15" s="803"/>
    </row>
    <row r="16" spans="1:47" s="32" customFormat="1" ht="33.75" customHeight="1" x14ac:dyDescent="0.25">
      <c r="A16" s="770"/>
      <c r="B16" s="832">
        <v>2</v>
      </c>
      <c r="C16" s="832" t="s">
        <v>152</v>
      </c>
      <c r="D16" s="772" t="s">
        <v>103</v>
      </c>
      <c r="E16" s="772">
        <v>436</v>
      </c>
      <c r="F16" s="772">
        <v>177</v>
      </c>
      <c r="G16" s="70" t="s">
        <v>8</v>
      </c>
      <c r="H16" s="71">
        <v>100</v>
      </c>
      <c r="I16" s="71">
        <v>10</v>
      </c>
      <c r="J16" s="77">
        <v>10</v>
      </c>
      <c r="K16" s="77">
        <v>10</v>
      </c>
      <c r="L16" s="77">
        <v>8</v>
      </c>
      <c r="M16" s="77">
        <v>20</v>
      </c>
      <c r="N16" s="77">
        <v>20</v>
      </c>
      <c r="O16" s="77">
        <v>20</v>
      </c>
      <c r="P16" s="77">
        <v>30</v>
      </c>
      <c r="Q16" s="71">
        <v>30</v>
      </c>
      <c r="R16" s="76">
        <v>30</v>
      </c>
      <c r="S16" s="76">
        <v>65</v>
      </c>
      <c r="T16" s="76">
        <v>70</v>
      </c>
      <c r="U16" s="114">
        <v>70</v>
      </c>
      <c r="V16" s="77">
        <v>70</v>
      </c>
      <c r="W16" s="78">
        <v>70</v>
      </c>
      <c r="X16" s="78">
        <v>70</v>
      </c>
      <c r="Y16" s="77">
        <v>90</v>
      </c>
      <c r="Z16" s="77">
        <v>90</v>
      </c>
      <c r="AA16" s="79">
        <v>90</v>
      </c>
      <c r="AB16" s="518">
        <v>90</v>
      </c>
      <c r="AC16" s="77"/>
      <c r="AD16" s="156">
        <v>87.4</v>
      </c>
      <c r="AE16" s="129">
        <v>100</v>
      </c>
      <c r="AF16" s="77"/>
      <c r="AG16" s="77"/>
      <c r="AH16" s="77"/>
      <c r="AI16" s="77"/>
      <c r="AJ16" s="358"/>
      <c r="AK16" s="540">
        <v>74.98</v>
      </c>
      <c r="AL16" s="541">
        <v>84.98</v>
      </c>
      <c r="AM16" s="542">
        <f>AL16+2.5</f>
        <v>87.48</v>
      </c>
      <c r="AN16" s="309"/>
      <c r="AO16" s="334">
        <f t="shared" si="0"/>
        <v>0.97200000000000009</v>
      </c>
      <c r="AP16" s="341">
        <f>AM16/H16</f>
        <v>0.87480000000000002</v>
      </c>
      <c r="AQ16" s="795" t="s">
        <v>352</v>
      </c>
      <c r="AR16" s="772" t="s">
        <v>113</v>
      </c>
      <c r="AS16" s="772" t="s">
        <v>104</v>
      </c>
      <c r="AT16" s="801" t="s">
        <v>114</v>
      </c>
      <c r="AU16" s="775" t="s">
        <v>115</v>
      </c>
    </row>
    <row r="17" spans="1:47" s="32" customFormat="1" ht="33.75" customHeight="1" x14ac:dyDescent="0.2">
      <c r="A17" s="770"/>
      <c r="B17" s="833"/>
      <c r="C17" s="833"/>
      <c r="D17" s="773"/>
      <c r="E17" s="773"/>
      <c r="F17" s="773"/>
      <c r="G17" s="82" t="s">
        <v>9</v>
      </c>
      <c r="H17" s="218">
        <v>4420678950</v>
      </c>
      <c r="I17" s="218">
        <v>686407000</v>
      </c>
      <c r="J17" s="218">
        <v>686407000</v>
      </c>
      <c r="K17" s="218">
        <v>487401997</v>
      </c>
      <c r="L17" s="215">
        <v>449078460</v>
      </c>
      <c r="M17" s="218">
        <v>1178754000</v>
      </c>
      <c r="N17" s="218">
        <v>1178754000</v>
      </c>
      <c r="O17" s="218">
        <v>1178754000</v>
      </c>
      <c r="P17" s="218">
        <v>1060539000</v>
      </c>
      <c r="Q17" s="218">
        <v>1042086100</v>
      </c>
      <c r="R17" s="224">
        <v>963658733</v>
      </c>
      <c r="S17" s="218">
        <v>873258000</v>
      </c>
      <c r="T17" s="218">
        <v>873258000</v>
      </c>
      <c r="U17" s="218">
        <v>962681257</v>
      </c>
      <c r="V17" s="218">
        <v>962681257</v>
      </c>
      <c r="W17" s="218">
        <v>933188757</v>
      </c>
      <c r="X17" s="218">
        <v>921910757</v>
      </c>
      <c r="Y17" s="218">
        <v>1163330000</v>
      </c>
      <c r="Z17" s="218">
        <v>1163330000</v>
      </c>
      <c r="AA17" s="214">
        <v>1163330000</v>
      </c>
      <c r="AB17" s="214">
        <v>1005141000</v>
      </c>
      <c r="AC17" s="218"/>
      <c r="AD17" s="218">
        <v>879314000</v>
      </c>
      <c r="AE17" s="218">
        <v>1034357000</v>
      </c>
      <c r="AF17" s="87"/>
      <c r="AG17" s="87"/>
      <c r="AH17" s="87"/>
      <c r="AI17" s="87"/>
      <c r="AJ17" s="358"/>
      <c r="AK17" s="535">
        <v>679698000</v>
      </c>
      <c r="AL17" s="536">
        <v>831965000</v>
      </c>
      <c r="AM17" s="536">
        <v>879314000</v>
      </c>
      <c r="AN17" s="302"/>
      <c r="AO17" s="336">
        <f t="shared" si="0"/>
        <v>0.87481656802378971</v>
      </c>
      <c r="AP17" s="342">
        <f>(L17+R17+X17+AM17)/H17</f>
        <v>0.72702903475946834</v>
      </c>
      <c r="AQ17" s="796"/>
      <c r="AR17" s="773"/>
      <c r="AS17" s="773"/>
      <c r="AT17" s="802"/>
      <c r="AU17" s="776"/>
    </row>
    <row r="18" spans="1:47" s="32" customFormat="1" ht="33.75" customHeight="1" x14ac:dyDescent="0.25">
      <c r="A18" s="770"/>
      <c r="B18" s="833"/>
      <c r="C18" s="833"/>
      <c r="D18" s="773"/>
      <c r="E18" s="773"/>
      <c r="F18" s="773"/>
      <c r="G18" s="90" t="s">
        <v>10</v>
      </c>
      <c r="H18" s="91"/>
      <c r="I18" s="91"/>
      <c r="J18" s="92"/>
      <c r="K18" s="91"/>
      <c r="L18" s="91"/>
      <c r="M18" s="91"/>
      <c r="N18" s="91"/>
      <c r="O18" s="94"/>
      <c r="P18" s="91"/>
      <c r="Q18" s="118"/>
      <c r="R18" s="119"/>
      <c r="S18" s="119"/>
      <c r="T18" s="119"/>
      <c r="U18" s="119"/>
      <c r="V18" s="119"/>
      <c r="W18" s="119"/>
      <c r="X18" s="119"/>
      <c r="Y18" s="94"/>
      <c r="Z18" s="94"/>
      <c r="AA18" s="94"/>
      <c r="AB18" s="94"/>
      <c r="AC18" s="94"/>
      <c r="AD18" s="94"/>
      <c r="AE18" s="94"/>
      <c r="AF18" s="94"/>
      <c r="AG18" s="94"/>
      <c r="AH18" s="94"/>
      <c r="AI18" s="94"/>
      <c r="AJ18" s="94"/>
      <c r="AK18" s="94"/>
      <c r="AL18" s="94"/>
      <c r="AM18" s="94"/>
      <c r="AN18" s="311"/>
      <c r="AO18" s="338"/>
      <c r="AP18" s="343"/>
      <c r="AQ18" s="796"/>
      <c r="AR18" s="773"/>
      <c r="AS18" s="773"/>
      <c r="AT18" s="802"/>
      <c r="AU18" s="776"/>
    </row>
    <row r="19" spans="1:47" s="32" customFormat="1" ht="33.75" customHeight="1" x14ac:dyDescent="0.2">
      <c r="A19" s="770"/>
      <c r="B19" s="833"/>
      <c r="C19" s="833"/>
      <c r="D19" s="773"/>
      <c r="E19" s="773"/>
      <c r="F19" s="773"/>
      <c r="G19" s="82" t="s">
        <v>11</v>
      </c>
      <c r="H19" s="218">
        <v>587533120.01101947</v>
      </c>
      <c r="I19" s="220"/>
      <c r="J19" s="217"/>
      <c r="K19" s="220"/>
      <c r="L19" s="220"/>
      <c r="M19" s="225">
        <v>193031020</v>
      </c>
      <c r="N19" s="225">
        <v>193031020</v>
      </c>
      <c r="O19" s="225">
        <v>193031020</v>
      </c>
      <c r="P19" s="225">
        <v>184639301</v>
      </c>
      <c r="Q19" s="218">
        <v>184639301</v>
      </c>
      <c r="R19" s="218">
        <v>171093119</v>
      </c>
      <c r="S19" s="218">
        <v>326804201</v>
      </c>
      <c r="T19" s="218">
        <v>288094201</v>
      </c>
      <c r="U19" s="218">
        <v>288094201</v>
      </c>
      <c r="V19" s="218">
        <v>288094201</v>
      </c>
      <c r="W19" s="218">
        <v>288094201</v>
      </c>
      <c r="X19" s="218">
        <v>271054868</v>
      </c>
      <c r="Y19" s="218">
        <v>145385133</v>
      </c>
      <c r="Z19" s="218">
        <v>145385133.01101953</v>
      </c>
      <c r="AA19" s="214">
        <v>145385133</v>
      </c>
      <c r="AB19" s="214">
        <v>145385133</v>
      </c>
      <c r="AC19" s="218"/>
      <c r="AD19" s="218">
        <v>143937186</v>
      </c>
      <c r="AE19" s="96"/>
      <c r="AF19" s="195"/>
      <c r="AG19" s="96"/>
      <c r="AH19" s="195"/>
      <c r="AI19" s="195"/>
      <c r="AJ19" s="358"/>
      <c r="AK19" s="535">
        <v>106659767</v>
      </c>
      <c r="AL19" s="536">
        <v>124647910</v>
      </c>
      <c r="AM19" s="539">
        <v>143937186</v>
      </c>
      <c r="AN19" s="305"/>
      <c r="AO19" s="336">
        <f t="shared" si="0"/>
        <v>0.99004061164906043</v>
      </c>
      <c r="AP19" s="344">
        <f>(L19+R19+X19+AM19)/H19</f>
        <v>0.9975355482751469</v>
      </c>
      <c r="AQ19" s="796"/>
      <c r="AR19" s="773"/>
      <c r="AS19" s="773"/>
      <c r="AT19" s="802"/>
      <c r="AU19" s="776"/>
    </row>
    <row r="20" spans="1:47" s="32" customFormat="1" ht="33.75" customHeight="1" x14ac:dyDescent="0.25">
      <c r="A20" s="770"/>
      <c r="B20" s="833"/>
      <c r="C20" s="833"/>
      <c r="D20" s="773"/>
      <c r="E20" s="773"/>
      <c r="F20" s="773"/>
      <c r="G20" s="90" t="s">
        <v>12</v>
      </c>
      <c r="H20" s="98">
        <v>100</v>
      </c>
      <c r="I20" s="98">
        <v>10</v>
      </c>
      <c r="J20" s="124">
        <v>10</v>
      </c>
      <c r="K20" s="98">
        <v>10</v>
      </c>
      <c r="L20" s="98">
        <v>8</v>
      </c>
      <c r="M20" s="105">
        <v>20</v>
      </c>
      <c r="N20" s="105">
        <v>20</v>
      </c>
      <c r="O20" s="105">
        <v>20</v>
      </c>
      <c r="P20" s="105">
        <v>30</v>
      </c>
      <c r="Q20" s="124">
        <v>30</v>
      </c>
      <c r="R20" s="125">
        <v>30</v>
      </c>
      <c r="S20" s="125">
        <v>65</v>
      </c>
      <c r="T20" s="125">
        <v>70</v>
      </c>
      <c r="U20" s="96">
        <v>70</v>
      </c>
      <c r="V20" s="98">
        <v>70</v>
      </c>
      <c r="W20" s="125">
        <v>70</v>
      </c>
      <c r="X20" s="125">
        <v>70</v>
      </c>
      <c r="Y20" s="83">
        <v>90</v>
      </c>
      <c r="Z20" s="83">
        <v>90</v>
      </c>
      <c r="AA20" s="97">
        <v>90</v>
      </c>
      <c r="AB20" s="97">
        <v>90</v>
      </c>
      <c r="AC20" s="98"/>
      <c r="AD20" s="159">
        <v>87.4</v>
      </c>
      <c r="AE20" s="98">
        <v>100</v>
      </c>
      <c r="AF20" s="98"/>
      <c r="AG20" s="96"/>
      <c r="AH20" s="98"/>
      <c r="AI20" s="98"/>
      <c r="AJ20" s="358"/>
      <c r="AK20" s="543">
        <v>74.98</v>
      </c>
      <c r="AL20" s="544">
        <v>84.98</v>
      </c>
      <c r="AM20" s="545">
        <f>AM16</f>
        <v>87.48</v>
      </c>
      <c r="AN20" s="312"/>
      <c r="AO20" s="336">
        <f t="shared" si="0"/>
        <v>0.97200000000000009</v>
      </c>
      <c r="AP20" s="345">
        <f>AM20/H20</f>
        <v>0.87480000000000002</v>
      </c>
      <c r="AQ20" s="796"/>
      <c r="AR20" s="773"/>
      <c r="AS20" s="773"/>
      <c r="AT20" s="802"/>
      <c r="AU20" s="776"/>
    </row>
    <row r="21" spans="1:47" s="32" customFormat="1" ht="29.25" customHeight="1" thickBot="1" x14ac:dyDescent="0.3">
      <c r="A21" s="771"/>
      <c r="B21" s="834"/>
      <c r="C21" s="834"/>
      <c r="D21" s="774"/>
      <c r="E21" s="774"/>
      <c r="F21" s="774"/>
      <c r="G21" s="106" t="s">
        <v>13</v>
      </c>
      <c r="H21" s="226">
        <v>5008212070.0110197</v>
      </c>
      <c r="I21" s="221">
        <v>686407000</v>
      </c>
      <c r="J21" s="221">
        <v>686407000</v>
      </c>
      <c r="K21" s="221">
        <v>487401997</v>
      </c>
      <c r="L21" s="221">
        <v>449078460</v>
      </c>
      <c r="M21" s="223">
        <v>1371785020</v>
      </c>
      <c r="N21" s="223">
        <v>1371785020</v>
      </c>
      <c r="O21" s="223">
        <v>1371785020</v>
      </c>
      <c r="P21" s="223">
        <v>1245178301</v>
      </c>
      <c r="Q21" s="221">
        <v>1226725401</v>
      </c>
      <c r="R21" s="221">
        <v>1134751852</v>
      </c>
      <c r="S21" s="221">
        <v>1200062201</v>
      </c>
      <c r="T21" s="221">
        <v>1161352201</v>
      </c>
      <c r="U21" s="221">
        <v>1250775458</v>
      </c>
      <c r="V21" s="221">
        <v>1250775458</v>
      </c>
      <c r="W21" s="221">
        <v>1221282958</v>
      </c>
      <c r="X21" s="221">
        <v>1192965625</v>
      </c>
      <c r="Y21" s="221">
        <v>1308715133</v>
      </c>
      <c r="Z21" s="221">
        <v>1308715133.0110195</v>
      </c>
      <c r="AA21" s="223">
        <v>1308715133</v>
      </c>
      <c r="AB21" s="223">
        <v>1150526133</v>
      </c>
      <c r="AC21" s="221">
        <v>0</v>
      </c>
      <c r="AD21" s="221">
        <v>1023251186</v>
      </c>
      <c r="AE21" s="107">
        <f>+AE17+AE19</f>
        <v>1034357000</v>
      </c>
      <c r="AF21" s="107"/>
      <c r="AG21" s="365"/>
      <c r="AH21" s="107"/>
      <c r="AI21" s="107"/>
      <c r="AJ21" s="358"/>
      <c r="AK21" s="366">
        <v>786357767</v>
      </c>
      <c r="AL21" s="367">
        <v>956612910</v>
      </c>
      <c r="AM21" s="368">
        <f>+AM17+AM19</f>
        <v>1023251186</v>
      </c>
      <c r="AN21" s="313"/>
      <c r="AO21" s="339">
        <f t="shared" si="0"/>
        <v>0.88937674395267297</v>
      </c>
      <c r="AP21" s="346">
        <f>(L21+R21+X21+AM21)/H21</f>
        <v>0.75876322126104345</v>
      </c>
      <c r="AQ21" s="797"/>
      <c r="AR21" s="774"/>
      <c r="AS21" s="774"/>
      <c r="AT21" s="803"/>
      <c r="AU21" s="777"/>
    </row>
    <row r="22" spans="1:47" s="32" customFormat="1" ht="36" customHeight="1" x14ac:dyDescent="0.25">
      <c r="A22" s="769" t="s">
        <v>176</v>
      </c>
      <c r="B22" s="832">
        <v>3</v>
      </c>
      <c r="C22" s="832" t="s">
        <v>153</v>
      </c>
      <c r="D22" s="772" t="s">
        <v>103</v>
      </c>
      <c r="E22" s="772">
        <v>462</v>
      </c>
      <c r="F22" s="772">
        <v>177</v>
      </c>
      <c r="G22" s="70" t="s">
        <v>8</v>
      </c>
      <c r="H22" s="129">
        <v>100</v>
      </c>
      <c r="I22" s="129">
        <v>2</v>
      </c>
      <c r="J22" s="130">
        <v>2</v>
      </c>
      <c r="K22" s="77">
        <v>2</v>
      </c>
      <c r="L22" s="71">
        <v>1.1000000000000001</v>
      </c>
      <c r="M22" s="71">
        <v>30</v>
      </c>
      <c r="N22" s="71">
        <v>30</v>
      </c>
      <c r="O22" s="77">
        <v>30</v>
      </c>
      <c r="P22" s="77">
        <v>30</v>
      </c>
      <c r="Q22" s="71">
        <v>30</v>
      </c>
      <c r="R22" s="131">
        <v>29.5</v>
      </c>
      <c r="S22" s="76">
        <v>60</v>
      </c>
      <c r="T22" s="76">
        <v>60</v>
      </c>
      <c r="U22" s="114">
        <v>60</v>
      </c>
      <c r="V22" s="77">
        <v>60</v>
      </c>
      <c r="W22" s="78">
        <v>60</v>
      </c>
      <c r="X22" s="132">
        <v>60</v>
      </c>
      <c r="Y22" s="77">
        <v>90</v>
      </c>
      <c r="Z22" s="77">
        <v>90</v>
      </c>
      <c r="AA22" s="79">
        <v>90</v>
      </c>
      <c r="AB22" s="80">
        <v>90</v>
      </c>
      <c r="AC22" s="77"/>
      <c r="AD22" s="520">
        <v>74.400000000000006</v>
      </c>
      <c r="AE22" s="77">
        <v>100</v>
      </c>
      <c r="AF22" s="77"/>
      <c r="AG22" s="77"/>
      <c r="AH22" s="77"/>
      <c r="AI22" s="77"/>
      <c r="AJ22" s="358"/>
      <c r="AK22" s="546">
        <v>63.2</v>
      </c>
      <c r="AL22" s="547">
        <v>68.3</v>
      </c>
      <c r="AM22" s="548">
        <v>74.400000000000006</v>
      </c>
      <c r="AN22" s="314"/>
      <c r="AO22" s="299">
        <f t="shared" si="0"/>
        <v>0.82666666666666677</v>
      </c>
      <c r="AP22" s="213">
        <f>AM22/H22</f>
        <v>0.74400000000000011</v>
      </c>
      <c r="AQ22" s="798" t="s">
        <v>351</v>
      </c>
      <c r="AR22" s="798" t="s">
        <v>350</v>
      </c>
      <c r="AS22" s="798" t="s">
        <v>354</v>
      </c>
      <c r="AT22" s="798" t="s">
        <v>154</v>
      </c>
      <c r="AU22" s="798" t="s">
        <v>342</v>
      </c>
    </row>
    <row r="23" spans="1:47" s="32" customFormat="1" ht="45" customHeight="1" x14ac:dyDescent="0.2">
      <c r="A23" s="770"/>
      <c r="B23" s="833"/>
      <c r="C23" s="833"/>
      <c r="D23" s="773"/>
      <c r="E23" s="773"/>
      <c r="F23" s="773"/>
      <c r="G23" s="82" t="s">
        <v>9</v>
      </c>
      <c r="H23" s="218">
        <v>3798784689</v>
      </c>
      <c r="I23" s="218">
        <v>279439153</v>
      </c>
      <c r="J23" s="218">
        <v>279439153</v>
      </c>
      <c r="K23" s="218">
        <v>408364271</v>
      </c>
      <c r="L23" s="215">
        <v>395492725</v>
      </c>
      <c r="M23" s="218">
        <v>1222364000</v>
      </c>
      <c r="N23" s="218">
        <v>1222364000</v>
      </c>
      <c r="O23" s="218">
        <v>1222364000</v>
      </c>
      <c r="P23" s="218">
        <v>1222364000</v>
      </c>
      <c r="Q23" s="218">
        <v>1222364000</v>
      </c>
      <c r="R23" s="218">
        <v>102509800</v>
      </c>
      <c r="S23" s="218">
        <v>1400562000</v>
      </c>
      <c r="T23" s="218">
        <v>1400562000</v>
      </c>
      <c r="U23" s="218">
        <v>1416588000</v>
      </c>
      <c r="V23" s="218">
        <v>1220430090</v>
      </c>
      <c r="W23" s="218">
        <v>1103587164</v>
      </c>
      <c r="X23" s="218">
        <v>1092373164</v>
      </c>
      <c r="Y23" s="218">
        <v>2129645000</v>
      </c>
      <c r="Z23" s="218">
        <v>2129645000</v>
      </c>
      <c r="AA23" s="214">
        <v>2129645000</v>
      </c>
      <c r="AB23" s="214">
        <v>2129645000</v>
      </c>
      <c r="AC23" s="218"/>
      <c r="AD23" s="218">
        <v>84011500</v>
      </c>
      <c r="AE23" s="218">
        <v>980248000</v>
      </c>
      <c r="AF23" s="87"/>
      <c r="AG23" s="87"/>
      <c r="AH23" s="87"/>
      <c r="AI23" s="87"/>
      <c r="AJ23" s="358"/>
      <c r="AK23" s="535">
        <v>84011500</v>
      </c>
      <c r="AL23" s="536">
        <v>84011500</v>
      </c>
      <c r="AM23" s="536">
        <v>84011500</v>
      </c>
      <c r="AN23" s="302"/>
      <c r="AO23" s="299">
        <f t="shared" si="0"/>
        <v>3.9448593544933547E-2</v>
      </c>
      <c r="AP23" s="89">
        <f>(L23+R23+X23+AM23)/H23</f>
        <v>0.44076917384879982</v>
      </c>
      <c r="AQ23" s="799"/>
      <c r="AR23" s="799"/>
      <c r="AS23" s="799"/>
      <c r="AT23" s="799"/>
      <c r="AU23" s="799"/>
    </row>
    <row r="24" spans="1:47" s="32" customFormat="1" ht="36.75" customHeight="1" x14ac:dyDescent="0.25">
      <c r="A24" s="770"/>
      <c r="B24" s="833"/>
      <c r="C24" s="833"/>
      <c r="D24" s="773"/>
      <c r="E24" s="773"/>
      <c r="F24" s="773"/>
      <c r="G24" s="90" t="s">
        <v>10</v>
      </c>
      <c r="H24" s="91"/>
      <c r="I24" s="91"/>
      <c r="J24" s="92"/>
      <c r="K24" s="91"/>
      <c r="L24" s="91"/>
      <c r="M24" s="91"/>
      <c r="N24" s="91"/>
      <c r="O24" s="91"/>
      <c r="P24" s="91"/>
      <c r="Q24" s="118"/>
      <c r="R24" s="93"/>
      <c r="S24" s="93"/>
      <c r="T24" s="93"/>
      <c r="U24" s="93"/>
      <c r="V24" s="93"/>
      <c r="W24" s="94"/>
      <c r="X24" s="95"/>
      <c r="Y24" s="94"/>
      <c r="Z24" s="94"/>
      <c r="AA24" s="94"/>
      <c r="AB24" s="94"/>
      <c r="AC24" s="94"/>
      <c r="AD24" s="94"/>
      <c r="AE24" s="94"/>
      <c r="AF24" s="94"/>
      <c r="AG24" s="94"/>
      <c r="AH24" s="94"/>
      <c r="AI24" s="94"/>
      <c r="AJ24" s="94"/>
      <c r="AK24" s="94"/>
      <c r="AL24" s="94"/>
      <c r="AM24" s="94"/>
      <c r="AN24" s="311"/>
      <c r="AO24" s="300"/>
      <c r="AP24" s="310"/>
      <c r="AQ24" s="799"/>
      <c r="AR24" s="799"/>
      <c r="AS24" s="799"/>
      <c r="AT24" s="799"/>
      <c r="AU24" s="799"/>
    </row>
    <row r="25" spans="1:47" s="32" customFormat="1" ht="46.5" customHeight="1" x14ac:dyDescent="0.2">
      <c r="A25" s="770"/>
      <c r="B25" s="833"/>
      <c r="C25" s="833"/>
      <c r="D25" s="773"/>
      <c r="E25" s="773"/>
      <c r="F25" s="773"/>
      <c r="G25" s="82" t="s">
        <v>11</v>
      </c>
      <c r="H25" s="219">
        <v>1230639577</v>
      </c>
      <c r="I25" s="220"/>
      <c r="J25" s="220"/>
      <c r="K25" s="220"/>
      <c r="L25" s="220"/>
      <c r="M25" s="225">
        <v>239090079</v>
      </c>
      <c r="N25" s="225">
        <v>239090079</v>
      </c>
      <c r="O25" s="225">
        <v>239090079</v>
      </c>
      <c r="P25" s="225">
        <v>239090079</v>
      </c>
      <c r="Q25" s="218">
        <v>239090079</v>
      </c>
      <c r="R25" s="218">
        <v>239090079</v>
      </c>
      <c r="S25" s="217"/>
      <c r="T25" s="217"/>
      <c r="U25" s="217"/>
      <c r="V25" s="217"/>
      <c r="W25" s="217"/>
      <c r="X25" s="217"/>
      <c r="Y25" s="218">
        <v>991549498</v>
      </c>
      <c r="Z25" s="218">
        <v>991549498</v>
      </c>
      <c r="AA25" s="214">
        <v>991549498</v>
      </c>
      <c r="AB25" s="214">
        <v>991549498</v>
      </c>
      <c r="AC25" s="218">
        <v>991549498</v>
      </c>
      <c r="AD25" s="218">
        <v>656991857</v>
      </c>
      <c r="AE25" s="364"/>
      <c r="AF25" s="371"/>
      <c r="AG25" s="364"/>
      <c r="AH25" s="371"/>
      <c r="AI25" s="371"/>
      <c r="AJ25" s="358"/>
      <c r="AK25" s="535">
        <v>12404834</v>
      </c>
      <c r="AL25" s="539">
        <v>378466836</v>
      </c>
      <c r="AM25" s="539">
        <v>656991857</v>
      </c>
      <c r="AN25" s="305"/>
      <c r="AO25" s="299">
        <f t="shared" si="0"/>
        <v>0.66259108428291491</v>
      </c>
      <c r="AP25" s="113">
        <f>(L25+R25+X25+AM25)/H25</f>
        <v>0.72814327829796421</v>
      </c>
      <c r="AQ25" s="799"/>
      <c r="AR25" s="799"/>
      <c r="AS25" s="799"/>
      <c r="AT25" s="799"/>
      <c r="AU25" s="799"/>
    </row>
    <row r="26" spans="1:47" s="32" customFormat="1" ht="60.75" customHeight="1" x14ac:dyDescent="0.25">
      <c r="A26" s="770"/>
      <c r="B26" s="833"/>
      <c r="C26" s="833"/>
      <c r="D26" s="773"/>
      <c r="E26" s="773"/>
      <c r="F26" s="773"/>
      <c r="G26" s="90" t="s">
        <v>12</v>
      </c>
      <c r="H26" s="98">
        <v>100</v>
      </c>
      <c r="I26" s="98">
        <v>2</v>
      </c>
      <c r="J26" s="124">
        <v>2</v>
      </c>
      <c r="K26" s="98">
        <v>2</v>
      </c>
      <c r="L26" s="124">
        <v>1.1000000000000001</v>
      </c>
      <c r="M26" s="124"/>
      <c r="N26" s="124"/>
      <c r="O26" s="98">
        <v>30</v>
      </c>
      <c r="P26" s="98">
        <v>30</v>
      </c>
      <c r="Q26" s="124">
        <v>30</v>
      </c>
      <c r="R26" s="136">
        <v>29.5</v>
      </c>
      <c r="S26" s="125">
        <v>60</v>
      </c>
      <c r="T26" s="125">
        <v>60</v>
      </c>
      <c r="U26" s="96">
        <v>60</v>
      </c>
      <c r="V26" s="98">
        <v>60</v>
      </c>
      <c r="W26" s="137">
        <v>60</v>
      </c>
      <c r="X26" s="137">
        <v>60</v>
      </c>
      <c r="Y26" s="98">
        <v>90</v>
      </c>
      <c r="Z26" s="98">
        <v>90</v>
      </c>
      <c r="AA26" s="97">
        <v>90</v>
      </c>
      <c r="AB26" s="105">
        <f>AB22</f>
        <v>90</v>
      </c>
      <c r="AC26" s="98"/>
      <c r="AD26" s="372">
        <v>74.400000000000006</v>
      </c>
      <c r="AE26" s="373">
        <v>100</v>
      </c>
      <c r="AF26" s="373"/>
      <c r="AG26" s="374"/>
      <c r="AH26" s="373"/>
      <c r="AI26" s="373"/>
      <c r="AJ26" s="358"/>
      <c r="AK26" s="549">
        <v>63.2</v>
      </c>
      <c r="AL26" s="550">
        <v>68.3</v>
      </c>
      <c r="AM26" s="542">
        <v>74.400000000000006</v>
      </c>
      <c r="AN26" s="315"/>
      <c r="AO26" s="299">
        <f t="shared" si="0"/>
        <v>0.82666666666666677</v>
      </c>
      <c r="AP26" s="127">
        <f>AM26/H26</f>
        <v>0.74400000000000011</v>
      </c>
      <c r="AQ26" s="799"/>
      <c r="AR26" s="799"/>
      <c r="AS26" s="799"/>
      <c r="AT26" s="799"/>
      <c r="AU26" s="799"/>
    </row>
    <row r="27" spans="1:47" s="32" customFormat="1" ht="35.25" customHeight="1" thickBot="1" x14ac:dyDescent="0.3">
      <c r="A27" s="770"/>
      <c r="B27" s="834"/>
      <c r="C27" s="834"/>
      <c r="D27" s="774"/>
      <c r="E27" s="774"/>
      <c r="F27" s="774"/>
      <c r="G27" s="106" t="s">
        <v>13</v>
      </c>
      <c r="H27" s="221">
        <v>5029424266</v>
      </c>
      <c r="I27" s="221">
        <v>279439153</v>
      </c>
      <c r="J27" s="221">
        <v>279439153</v>
      </c>
      <c r="K27" s="221">
        <v>408364271</v>
      </c>
      <c r="L27" s="221">
        <v>395492725</v>
      </c>
      <c r="M27" s="221">
        <v>1461454079</v>
      </c>
      <c r="N27" s="221">
        <v>1461454079</v>
      </c>
      <c r="O27" s="221">
        <v>1461454079</v>
      </c>
      <c r="P27" s="221">
        <v>1461454079</v>
      </c>
      <c r="Q27" s="221">
        <v>1461454079</v>
      </c>
      <c r="R27" s="221">
        <v>341599879</v>
      </c>
      <c r="S27" s="221">
        <v>1400562000</v>
      </c>
      <c r="T27" s="221">
        <v>1400562000</v>
      </c>
      <c r="U27" s="221">
        <v>1416588000</v>
      </c>
      <c r="V27" s="221">
        <v>1220430090</v>
      </c>
      <c r="W27" s="221">
        <v>1103587164</v>
      </c>
      <c r="X27" s="221">
        <v>1092373164</v>
      </c>
      <c r="Y27" s="221">
        <v>3121194498</v>
      </c>
      <c r="Z27" s="221">
        <v>3121194498</v>
      </c>
      <c r="AA27" s="223">
        <v>3121194498</v>
      </c>
      <c r="AB27" s="223">
        <v>3121194498</v>
      </c>
      <c r="AC27" s="221">
        <v>991549498</v>
      </c>
      <c r="AD27" s="221">
        <v>741003357</v>
      </c>
      <c r="AE27" s="107">
        <f>+AE23+AE26</f>
        <v>980248100</v>
      </c>
      <c r="AF27" s="107"/>
      <c r="AG27" s="365"/>
      <c r="AH27" s="107"/>
      <c r="AI27" s="107"/>
      <c r="AJ27" s="358"/>
      <c r="AK27" s="366">
        <v>96416334</v>
      </c>
      <c r="AL27" s="367">
        <v>462478336</v>
      </c>
      <c r="AM27" s="375">
        <v>741003357</v>
      </c>
      <c r="AN27" s="316"/>
      <c r="AO27" s="332">
        <f t="shared" si="0"/>
        <v>0.23741018301641259</v>
      </c>
      <c r="AP27" s="293">
        <f>(L27+R27+X27+AM27)/H27</f>
        <v>0.51108615798769041</v>
      </c>
      <c r="AQ27" s="800"/>
      <c r="AR27" s="800"/>
      <c r="AS27" s="800"/>
      <c r="AT27" s="800"/>
      <c r="AU27" s="800"/>
    </row>
    <row r="28" spans="1:47" s="32" customFormat="1" ht="33.75" customHeight="1" x14ac:dyDescent="0.25">
      <c r="A28" s="770"/>
      <c r="B28" s="832">
        <v>4</v>
      </c>
      <c r="C28" s="832" t="s">
        <v>155</v>
      </c>
      <c r="D28" s="772" t="s">
        <v>106</v>
      </c>
      <c r="E28" s="772">
        <v>462</v>
      </c>
      <c r="F28" s="772">
        <v>177</v>
      </c>
      <c r="G28" s="70" t="s">
        <v>8</v>
      </c>
      <c r="H28" s="129">
        <v>15</v>
      </c>
      <c r="I28" s="80">
        <v>15</v>
      </c>
      <c r="J28" s="116">
        <v>15</v>
      </c>
      <c r="K28" s="77">
        <v>15</v>
      </c>
      <c r="L28" s="77">
        <v>15</v>
      </c>
      <c r="M28" s="77">
        <v>15</v>
      </c>
      <c r="N28" s="77">
        <v>15</v>
      </c>
      <c r="O28" s="77">
        <v>15</v>
      </c>
      <c r="P28" s="77">
        <v>15</v>
      </c>
      <c r="Q28" s="71">
        <v>15</v>
      </c>
      <c r="R28" s="76">
        <v>15</v>
      </c>
      <c r="S28" s="76">
        <v>15</v>
      </c>
      <c r="T28" s="76">
        <v>15</v>
      </c>
      <c r="U28" s="114">
        <v>15</v>
      </c>
      <c r="V28" s="77">
        <v>15</v>
      </c>
      <c r="W28" s="78">
        <v>15</v>
      </c>
      <c r="X28" s="78">
        <v>15</v>
      </c>
      <c r="Y28" s="76">
        <v>15</v>
      </c>
      <c r="Z28" s="76">
        <v>15</v>
      </c>
      <c r="AA28" s="79">
        <v>15</v>
      </c>
      <c r="AB28" s="80">
        <v>15</v>
      </c>
      <c r="AC28" s="77"/>
      <c r="AD28" s="78">
        <v>15</v>
      </c>
      <c r="AE28" s="76">
        <v>15</v>
      </c>
      <c r="AF28" s="77"/>
      <c r="AG28" s="77"/>
      <c r="AH28" s="77"/>
      <c r="AI28" s="77"/>
      <c r="AJ28" s="358"/>
      <c r="AK28" s="551">
        <v>15</v>
      </c>
      <c r="AL28" s="552">
        <v>15</v>
      </c>
      <c r="AM28" s="533">
        <v>15</v>
      </c>
      <c r="AN28" s="307"/>
      <c r="AO28" s="334">
        <f t="shared" si="0"/>
        <v>1</v>
      </c>
      <c r="AP28" s="341">
        <f>14/16</f>
        <v>0.875</v>
      </c>
      <c r="AQ28" s="798" t="s">
        <v>343</v>
      </c>
      <c r="AR28" s="884" t="s">
        <v>113</v>
      </c>
      <c r="AS28" s="884" t="s">
        <v>104</v>
      </c>
      <c r="AT28" s="887" t="s">
        <v>156</v>
      </c>
      <c r="AU28" s="775" t="s">
        <v>157</v>
      </c>
    </row>
    <row r="29" spans="1:47" s="32" customFormat="1" ht="33.75" customHeight="1" x14ac:dyDescent="0.2">
      <c r="A29" s="770"/>
      <c r="B29" s="833"/>
      <c r="C29" s="833"/>
      <c r="D29" s="773"/>
      <c r="E29" s="773"/>
      <c r="F29" s="773"/>
      <c r="G29" s="82" t="s">
        <v>9</v>
      </c>
      <c r="H29" s="218">
        <v>15884983208</v>
      </c>
      <c r="I29" s="214">
        <v>956012090</v>
      </c>
      <c r="J29" s="214">
        <v>956012090</v>
      </c>
      <c r="K29" s="218">
        <v>1070593101</v>
      </c>
      <c r="L29" s="215">
        <v>1023888298</v>
      </c>
      <c r="M29" s="218">
        <v>3422927000</v>
      </c>
      <c r="N29" s="218">
        <v>3422927000</v>
      </c>
      <c r="O29" s="218">
        <v>3422927000</v>
      </c>
      <c r="P29" s="218">
        <v>3422927000</v>
      </c>
      <c r="Q29" s="218">
        <v>3554106733</v>
      </c>
      <c r="R29" s="218">
        <v>3428621656</v>
      </c>
      <c r="S29" s="218">
        <v>4672138000</v>
      </c>
      <c r="T29" s="218">
        <v>4672138000</v>
      </c>
      <c r="U29" s="218">
        <v>4696766000</v>
      </c>
      <c r="V29" s="218">
        <v>4862581320</v>
      </c>
      <c r="W29" s="218">
        <v>5061711210</v>
      </c>
      <c r="X29" s="218">
        <v>4811778254</v>
      </c>
      <c r="Y29" s="218">
        <v>4435244000</v>
      </c>
      <c r="Z29" s="218">
        <v>4435244000</v>
      </c>
      <c r="AA29" s="214">
        <v>4435244000</v>
      </c>
      <c r="AB29" s="214">
        <v>4435244000</v>
      </c>
      <c r="AC29" s="218"/>
      <c r="AD29" s="218">
        <v>4063728986</v>
      </c>
      <c r="AE29" s="218">
        <v>3312847000</v>
      </c>
      <c r="AF29" s="87"/>
      <c r="AG29" s="87"/>
      <c r="AH29" s="87"/>
      <c r="AI29" s="87"/>
      <c r="AJ29" s="358"/>
      <c r="AK29" s="535">
        <v>486605000</v>
      </c>
      <c r="AL29" s="536">
        <v>3776647949</v>
      </c>
      <c r="AM29" s="536">
        <v>4063728986</v>
      </c>
      <c r="AN29" s="302"/>
      <c r="AO29" s="336">
        <f t="shared" si="0"/>
        <v>0.91623572141690512</v>
      </c>
      <c r="AP29" s="342">
        <f>(L29+R29+X29+AM29)/H29</f>
        <v>0.83903250129265106</v>
      </c>
      <c r="AQ29" s="799"/>
      <c r="AR29" s="885"/>
      <c r="AS29" s="885"/>
      <c r="AT29" s="888"/>
      <c r="AU29" s="776"/>
    </row>
    <row r="30" spans="1:47" s="32" customFormat="1" ht="33.75" customHeight="1" x14ac:dyDescent="0.25">
      <c r="A30" s="770"/>
      <c r="B30" s="833"/>
      <c r="C30" s="833"/>
      <c r="D30" s="773"/>
      <c r="E30" s="773"/>
      <c r="F30" s="773"/>
      <c r="G30" s="90" t="s">
        <v>10</v>
      </c>
      <c r="H30" s="91"/>
      <c r="I30" s="91"/>
      <c r="J30" s="92"/>
      <c r="K30" s="91"/>
      <c r="L30" s="91"/>
      <c r="M30" s="91"/>
      <c r="N30" s="91"/>
      <c r="O30" s="91"/>
      <c r="P30" s="91"/>
      <c r="Q30" s="118"/>
      <c r="R30" s="93"/>
      <c r="S30" s="93"/>
      <c r="T30" s="93"/>
      <c r="U30" s="93"/>
      <c r="V30" s="93"/>
      <c r="W30" s="93"/>
      <c r="X30" s="93"/>
      <c r="Y30" s="94"/>
      <c r="Z30" s="94"/>
      <c r="AA30" s="94"/>
      <c r="AB30" s="94"/>
      <c r="AC30" s="94"/>
      <c r="AD30" s="94"/>
      <c r="AE30" s="94"/>
      <c r="AF30" s="94"/>
      <c r="AG30" s="94"/>
      <c r="AH30" s="94"/>
      <c r="AI30" s="94"/>
      <c r="AJ30" s="94"/>
      <c r="AK30" s="94"/>
      <c r="AL30" s="94"/>
      <c r="AM30" s="94"/>
      <c r="AN30" s="311"/>
      <c r="AO30" s="338"/>
      <c r="AP30" s="311"/>
      <c r="AQ30" s="799"/>
      <c r="AR30" s="885"/>
      <c r="AS30" s="885"/>
      <c r="AT30" s="888"/>
      <c r="AU30" s="776"/>
    </row>
    <row r="31" spans="1:47" s="32" customFormat="1" ht="33.75" customHeight="1" x14ac:dyDescent="0.2">
      <c r="A31" s="770"/>
      <c r="B31" s="833"/>
      <c r="C31" s="833"/>
      <c r="D31" s="773"/>
      <c r="E31" s="773"/>
      <c r="F31" s="773"/>
      <c r="G31" s="82" t="s">
        <v>11</v>
      </c>
      <c r="H31" s="218">
        <v>2904115961.224318</v>
      </c>
      <c r="I31" s="220"/>
      <c r="J31" s="220"/>
      <c r="K31" s="220"/>
      <c r="L31" s="220"/>
      <c r="M31" s="225">
        <v>809070023</v>
      </c>
      <c r="N31" s="225">
        <v>809070023</v>
      </c>
      <c r="O31" s="225">
        <v>809070023</v>
      </c>
      <c r="P31" s="225">
        <v>808235801</v>
      </c>
      <c r="Q31" s="218">
        <v>806314864</v>
      </c>
      <c r="R31" s="218">
        <v>805513758</v>
      </c>
      <c r="S31" s="218">
        <v>1375089764</v>
      </c>
      <c r="T31" s="218">
        <v>1375089764</v>
      </c>
      <c r="U31" s="218">
        <v>1375089764</v>
      </c>
      <c r="V31" s="218">
        <v>1365629231</v>
      </c>
      <c r="W31" s="218">
        <v>1364377898</v>
      </c>
      <c r="X31" s="218">
        <v>1364377898.224318</v>
      </c>
      <c r="Y31" s="218">
        <v>734393077</v>
      </c>
      <c r="Z31" s="218">
        <v>734224305</v>
      </c>
      <c r="AA31" s="214">
        <v>719020004</v>
      </c>
      <c r="AB31" s="214">
        <v>719020004</v>
      </c>
      <c r="AC31" s="218"/>
      <c r="AD31" s="218">
        <v>699457276</v>
      </c>
      <c r="AE31" s="133"/>
      <c r="AF31" s="87"/>
      <c r="AG31" s="87"/>
      <c r="AH31" s="87"/>
      <c r="AI31" s="87"/>
      <c r="AJ31" s="358"/>
      <c r="AK31" s="535">
        <v>274847614</v>
      </c>
      <c r="AL31" s="536">
        <v>348022375</v>
      </c>
      <c r="AM31" s="539">
        <v>699457276</v>
      </c>
      <c r="AN31" s="305"/>
      <c r="AO31" s="336">
        <f>AM31/AB31</f>
        <v>0.9727925121816221</v>
      </c>
      <c r="AP31" s="344">
        <f>(L31+R31+X31+AM31)/H31</f>
        <v>0.98802836062188681</v>
      </c>
      <c r="AQ31" s="799"/>
      <c r="AR31" s="885"/>
      <c r="AS31" s="885"/>
      <c r="AT31" s="888"/>
      <c r="AU31" s="776"/>
    </row>
    <row r="32" spans="1:47" s="32" customFormat="1" ht="33.75" customHeight="1" x14ac:dyDescent="0.25">
      <c r="A32" s="770"/>
      <c r="B32" s="833"/>
      <c r="C32" s="833"/>
      <c r="D32" s="773"/>
      <c r="E32" s="773"/>
      <c r="F32" s="773"/>
      <c r="G32" s="90" t="s">
        <v>12</v>
      </c>
      <c r="H32" s="98">
        <v>15</v>
      </c>
      <c r="I32" s="105">
        <v>15</v>
      </c>
      <c r="J32" s="126">
        <v>15</v>
      </c>
      <c r="K32" s="98">
        <v>15</v>
      </c>
      <c r="L32" s="98">
        <v>15</v>
      </c>
      <c r="M32" s="105">
        <v>15</v>
      </c>
      <c r="N32" s="105">
        <v>15</v>
      </c>
      <c r="O32" s="105">
        <v>15</v>
      </c>
      <c r="P32" s="105">
        <v>15</v>
      </c>
      <c r="Q32" s="138">
        <v>15</v>
      </c>
      <c r="R32" s="83">
        <v>15</v>
      </c>
      <c r="S32" s="83">
        <v>15</v>
      </c>
      <c r="T32" s="83">
        <v>15</v>
      </c>
      <c r="U32" s="96">
        <v>15</v>
      </c>
      <c r="V32" s="98">
        <v>15</v>
      </c>
      <c r="W32" s="103">
        <v>15</v>
      </c>
      <c r="X32" s="139">
        <v>15</v>
      </c>
      <c r="Y32" s="98">
        <v>15</v>
      </c>
      <c r="Z32" s="98">
        <v>15</v>
      </c>
      <c r="AA32" s="97">
        <v>15</v>
      </c>
      <c r="AB32" s="519">
        <f>+AB28+AB30</f>
        <v>15</v>
      </c>
      <c r="AC32" s="103"/>
      <c r="AD32" s="151">
        <v>15</v>
      </c>
      <c r="AE32" s="98">
        <v>15</v>
      </c>
      <c r="AF32" s="98"/>
      <c r="AG32" s="96"/>
      <c r="AH32" s="98"/>
      <c r="AI32" s="98"/>
      <c r="AJ32" s="358"/>
      <c r="AK32" s="376">
        <v>15</v>
      </c>
      <c r="AL32" s="211">
        <v>15</v>
      </c>
      <c r="AM32" s="377">
        <v>15</v>
      </c>
      <c r="AN32" s="317"/>
      <c r="AO32" s="336">
        <f t="shared" si="0"/>
        <v>1</v>
      </c>
      <c r="AP32" s="345">
        <f>AM32/H32</f>
        <v>1</v>
      </c>
      <c r="AQ32" s="799"/>
      <c r="AR32" s="885"/>
      <c r="AS32" s="885"/>
      <c r="AT32" s="888"/>
      <c r="AU32" s="776"/>
    </row>
    <row r="33" spans="1:47" s="32" customFormat="1" ht="33.75" customHeight="1" thickBot="1" x14ac:dyDescent="0.3">
      <c r="A33" s="770"/>
      <c r="B33" s="834"/>
      <c r="C33" s="834"/>
      <c r="D33" s="774"/>
      <c r="E33" s="774"/>
      <c r="F33" s="774"/>
      <c r="G33" s="106" t="s">
        <v>13</v>
      </c>
      <c r="H33" s="221">
        <v>18789099169.224319</v>
      </c>
      <c r="I33" s="221">
        <v>956012090</v>
      </c>
      <c r="J33" s="221">
        <v>956012090</v>
      </c>
      <c r="K33" s="221">
        <v>1070593101</v>
      </c>
      <c r="L33" s="221">
        <v>1023888298</v>
      </c>
      <c r="M33" s="223">
        <v>4231997023</v>
      </c>
      <c r="N33" s="223">
        <v>4231997023</v>
      </c>
      <c r="O33" s="223">
        <v>4231997023</v>
      </c>
      <c r="P33" s="223">
        <v>4231162801</v>
      </c>
      <c r="Q33" s="221">
        <v>4360421597</v>
      </c>
      <c r="R33" s="221">
        <v>4234135414</v>
      </c>
      <c r="S33" s="221">
        <v>6047227764</v>
      </c>
      <c r="T33" s="221">
        <v>6047227764</v>
      </c>
      <c r="U33" s="221">
        <v>6071855764</v>
      </c>
      <c r="V33" s="221">
        <v>6228210551</v>
      </c>
      <c r="W33" s="221">
        <v>6426089108</v>
      </c>
      <c r="X33" s="221">
        <v>6176156152.2243176</v>
      </c>
      <c r="Y33" s="221">
        <v>5169637077</v>
      </c>
      <c r="Z33" s="221">
        <v>5169468305</v>
      </c>
      <c r="AA33" s="223">
        <v>5154264004</v>
      </c>
      <c r="AB33" s="223">
        <v>5154264004</v>
      </c>
      <c r="AC33" s="221">
        <v>0</v>
      </c>
      <c r="AD33" s="221">
        <v>4763186262</v>
      </c>
      <c r="AE33" s="107">
        <f>+AE29+AE31</f>
        <v>3312847000</v>
      </c>
      <c r="AF33" s="107">
        <v>0</v>
      </c>
      <c r="AG33" s="107">
        <v>0</v>
      </c>
      <c r="AH33" s="107">
        <v>0</v>
      </c>
      <c r="AI33" s="107">
        <v>0</v>
      </c>
      <c r="AJ33" s="358"/>
      <c r="AK33" s="378">
        <v>761452614</v>
      </c>
      <c r="AL33" s="368">
        <v>4124670324</v>
      </c>
      <c r="AM33" s="368">
        <f>+AM29+AM31</f>
        <v>4763186262</v>
      </c>
      <c r="AN33" s="313"/>
      <c r="AO33" s="339">
        <f t="shared" si="0"/>
        <v>0.92412539565367591</v>
      </c>
      <c r="AP33" s="346">
        <f>(L33+R33+X33+AM33)/H33</f>
        <v>0.86206187855748073</v>
      </c>
      <c r="AQ33" s="800"/>
      <c r="AR33" s="886"/>
      <c r="AS33" s="886"/>
      <c r="AT33" s="889"/>
      <c r="AU33" s="890"/>
    </row>
    <row r="34" spans="1:47" s="32" customFormat="1" ht="33.75" customHeight="1" x14ac:dyDescent="0.25">
      <c r="A34" s="770"/>
      <c r="B34" s="812">
        <v>5</v>
      </c>
      <c r="C34" s="832" t="s">
        <v>158</v>
      </c>
      <c r="D34" s="772" t="s">
        <v>103</v>
      </c>
      <c r="E34" s="772">
        <v>464</v>
      </c>
      <c r="F34" s="772">
        <v>177</v>
      </c>
      <c r="G34" s="70" t="s">
        <v>8</v>
      </c>
      <c r="H34" s="129">
        <v>1</v>
      </c>
      <c r="I34" s="80">
        <v>0.2</v>
      </c>
      <c r="J34" s="116">
        <v>0.2</v>
      </c>
      <c r="K34" s="71">
        <v>0.2</v>
      </c>
      <c r="L34" s="140">
        <v>0.2</v>
      </c>
      <c r="M34" s="140">
        <v>0.9</v>
      </c>
      <c r="N34" s="140">
        <v>0.9</v>
      </c>
      <c r="O34" s="71">
        <v>0.9</v>
      </c>
      <c r="P34" s="140">
        <v>0.9</v>
      </c>
      <c r="Q34" s="71">
        <v>0.9</v>
      </c>
      <c r="R34" s="131">
        <v>0.9</v>
      </c>
      <c r="S34" s="141">
        <v>1</v>
      </c>
      <c r="T34" s="141">
        <v>1</v>
      </c>
      <c r="U34" s="141">
        <v>1</v>
      </c>
      <c r="V34" s="141">
        <v>1</v>
      </c>
      <c r="W34" s="141">
        <v>0.9</v>
      </c>
      <c r="X34" s="141">
        <v>0.9</v>
      </c>
      <c r="Y34" s="141">
        <v>1</v>
      </c>
      <c r="Z34" s="141">
        <v>1</v>
      </c>
      <c r="AA34" s="142">
        <v>1</v>
      </c>
      <c r="AB34" s="520">
        <v>1</v>
      </c>
      <c r="AC34" s="77"/>
      <c r="AD34" s="379">
        <v>0.97</v>
      </c>
      <c r="AE34" s="77">
        <v>0</v>
      </c>
      <c r="AF34" s="77"/>
      <c r="AG34" s="114"/>
      <c r="AH34" s="77"/>
      <c r="AI34" s="77"/>
      <c r="AJ34" s="358"/>
      <c r="AK34" s="546">
        <v>0.93</v>
      </c>
      <c r="AL34" s="553">
        <v>0.94</v>
      </c>
      <c r="AM34" s="554">
        <v>0.97</v>
      </c>
      <c r="AN34" s="318"/>
      <c r="AO34" s="299">
        <f t="shared" si="0"/>
        <v>0.97</v>
      </c>
      <c r="AP34" s="213">
        <f>AM34/H34</f>
        <v>0.97</v>
      </c>
      <c r="AQ34" s="792" t="s">
        <v>313</v>
      </c>
      <c r="AR34" s="772" t="s">
        <v>104</v>
      </c>
      <c r="AS34" s="772" t="s">
        <v>104</v>
      </c>
      <c r="AT34" s="801" t="s">
        <v>296</v>
      </c>
      <c r="AU34" s="801" t="s">
        <v>321</v>
      </c>
    </row>
    <row r="35" spans="1:47" s="32" customFormat="1" ht="33.75" customHeight="1" x14ac:dyDescent="0.2">
      <c r="A35" s="770"/>
      <c r="B35" s="813"/>
      <c r="C35" s="833"/>
      <c r="D35" s="773"/>
      <c r="E35" s="773"/>
      <c r="F35" s="773"/>
      <c r="G35" s="82" t="s">
        <v>9</v>
      </c>
      <c r="H35" s="218">
        <f>L35+R35+X35+AD35+AE35</f>
        <v>12114029594</v>
      </c>
      <c r="I35" s="218">
        <v>293134159</v>
      </c>
      <c r="J35" s="218">
        <v>293134159</v>
      </c>
      <c r="K35" s="218">
        <v>394000000</v>
      </c>
      <c r="L35" s="215">
        <v>393240000</v>
      </c>
      <c r="M35" s="218">
        <v>4310056000</v>
      </c>
      <c r="N35" s="218">
        <v>4310056000</v>
      </c>
      <c r="O35" s="218">
        <v>4310056000</v>
      </c>
      <c r="P35" s="218">
        <v>4297406000</v>
      </c>
      <c r="Q35" s="218">
        <v>4331730900</v>
      </c>
      <c r="R35" s="218">
        <v>65056000</v>
      </c>
      <c r="S35" s="218">
        <v>6867186000</v>
      </c>
      <c r="T35" s="218">
        <v>6859037043</v>
      </c>
      <c r="U35" s="218">
        <v>6414288135</v>
      </c>
      <c r="V35" s="218">
        <v>10778672135</v>
      </c>
      <c r="W35" s="218">
        <v>10749656245</v>
      </c>
      <c r="X35" s="218">
        <v>10666823736</v>
      </c>
      <c r="Y35" s="218">
        <v>797740000</v>
      </c>
      <c r="Z35" s="214">
        <v>797740000</v>
      </c>
      <c r="AA35" s="214">
        <v>2457740000</v>
      </c>
      <c r="AB35" s="214">
        <v>2669560000</v>
      </c>
      <c r="AC35" s="218"/>
      <c r="AD35" s="218">
        <v>988909858</v>
      </c>
      <c r="AE35" s="87">
        <v>0</v>
      </c>
      <c r="AF35" s="87"/>
      <c r="AG35" s="87"/>
      <c r="AH35" s="87"/>
      <c r="AI35" s="87"/>
      <c r="AJ35" s="358"/>
      <c r="AK35" s="535">
        <v>88800000</v>
      </c>
      <c r="AL35" s="536">
        <v>790281000</v>
      </c>
      <c r="AM35" s="536">
        <v>988909858</v>
      </c>
      <c r="AN35" s="302"/>
      <c r="AO35" s="299">
        <f t="shared" si="0"/>
        <v>0.37043927014189604</v>
      </c>
      <c r="AP35" s="89">
        <f>(L35+R35+X35+AM35)/H35</f>
        <v>1</v>
      </c>
      <c r="AQ35" s="793"/>
      <c r="AR35" s="773"/>
      <c r="AS35" s="773"/>
      <c r="AT35" s="802"/>
      <c r="AU35" s="802"/>
    </row>
    <row r="36" spans="1:47" s="32" customFormat="1" ht="33.75" customHeight="1" x14ac:dyDescent="0.25">
      <c r="A36" s="770"/>
      <c r="B36" s="813"/>
      <c r="C36" s="833"/>
      <c r="D36" s="773"/>
      <c r="E36" s="773"/>
      <c r="F36" s="773"/>
      <c r="G36" s="90" t="s">
        <v>10</v>
      </c>
      <c r="H36" s="84"/>
      <c r="I36" s="91"/>
      <c r="J36" s="92"/>
      <c r="K36" s="91"/>
      <c r="L36" s="91"/>
      <c r="M36" s="91"/>
      <c r="N36" s="91"/>
      <c r="O36" s="91"/>
      <c r="P36" s="91"/>
      <c r="Q36" s="118"/>
      <c r="R36" s="93"/>
      <c r="S36" s="93"/>
      <c r="T36" s="93"/>
      <c r="U36" s="93"/>
      <c r="V36" s="93"/>
      <c r="W36" s="93"/>
      <c r="X36" s="93"/>
      <c r="Y36" s="93"/>
      <c r="Z36" s="93"/>
      <c r="AA36" s="93"/>
      <c r="AB36" s="93"/>
      <c r="AC36" s="93"/>
      <c r="AD36" s="93"/>
      <c r="AE36" s="93"/>
      <c r="AF36" s="93"/>
      <c r="AG36" s="93"/>
      <c r="AH36" s="93"/>
      <c r="AI36" s="93"/>
      <c r="AJ36" s="93"/>
      <c r="AK36" s="93"/>
      <c r="AL36" s="93"/>
      <c r="AM36" s="93"/>
      <c r="AN36" s="304"/>
      <c r="AO36" s="300"/>
      <c r="AP36" s="303"/>
      <c r="AQ36" s="793"/>
      <c r="AR36" s="773"/>
      <c r="AS36" s="773"/>
      <c r="AT36" s="802"/>
      <c r="AU36" s="802"/>
    </row>
    <row r="37" spans="1:47" s="32" customFormat="1" ht="33.75" customHeight="1" x14ac:dyDescent="0.2">
      <c r="A37" s="770"/>
      <c r="B37" s="813"/>
      <c r="C37" s="833"/>
      <c r="D37" s="773"/>
      <c r="E37" s="773"/>
      <c r="F37" s="773"/>
      <c r="G37" s="82" t="s">
        <v>11</v>
      </c>
      <c r="H37" s="218">
        <v>4604221755</v>
      </c>
      <c r="I37" s="220"/>
      <c r="J37" s="220"/>
      <c r="K37" s="220"/>
      <c r="L37" s="220"/>
      <c r="M37" s="219">
        <v>393240000</v>
      </c>
      <c r="N37" s="219">
        <v>393240000</v>
      </c>
      <c r="O37" s="219">
        <v>393240000</v>
      </c>
      <c r="P37" s="219">
        <v>393240000</v>
      </c>
      <c r="Q37" s="218">
        <v>393240000</v>
      </c>
      <c r="R37" s="218">
        <v>393240000</v>
      </c>
      <c r="S37" s="218">
        <v>7318800</v>
      </c>
      <c r="T37" s="218">
        <v>7318800</v>
      </c>
      <c r="U37" s="218">
        <v>7318800</v>
      </c>
      <c r="V37" s="218">
        <v>7318800</v>
      </c>
      <c r="W37" s="218">
        <v>7318800</v>
      </c>
      <c r="X37" s="218">
        <v>7318800</v>
      </c>
      <c r="Y37" s="218">
        <v>4203662955</v>
      </c>
      <c r="Z37" s="218">
        <v>4203662955</v>
      </c>
      <c r="AA37" s="214">
        <v>4203662955</v>
      </c>
      <c r="AB37" s="214">
        <v>4203662955</v>
      </c>
      <c r="AC37" s="218"/>
      <c r="AD37" s="218">
        <v>3326254684</v>
      </c>
      <c r="AE37" s="122">
        <v>0</v>
      </c>
      <c r="AF37" s="195"/>
      <c r="AG37" s="96"/>
      <c r="AH37" s="195"/>
      <c r="AI37" s="195"/>
      <c r="AJ37" s="358"/>
      <c r="AK37" s="537">
        <v>23679600</v>
      </c>
      <c r="AL37" s="536">
        <v>1697434598</v>
      </c>
      <c r="AM37" s="539">
        <v>3326254684</v>
      </c>
      <c r="AN37" s="305"/>
      <c r="AO37" s="299">
        <f t="shared" si="0"/>
        <v>0.79127530432562954</v>
      </c>
      <c r="AP37" s="113">
        <f>(L37+R37+X37+AM37)/H37</f>
        <v>0.80943396784762378</v>
      </c>
      <c r="AQ37" s="793"/>
      <c r="AR37" s="773"/>
      <c r="AS37" s="773"/>
      <c r="AT37" s="802"/>
      <c r="AU37" s="802"/>
    </row>
    <row r="38" spans="1:47" s="32" customFormat="1" ht="33.75" customHeight="1" x14ac:dyDescent="0.25">
      <c r="A38" s="770"/>
      <c r="B38" s="813"/>
      <c r="C38" s="833"/>
      <c r="D38" s="773"/>
      <c r="E38" s="773"/>
      <c r="F38" s="773"/>
      <c r="G38" s="90" t="s">
        <v>12</v>
      </c>
      <c r="H38" s="98">
        <v>1</v>
      </c>
      <c r="I38" s="98">
        <v>0.2</v>
      </c>
      <c r="J38" s="124">
        <v>0.2</v>
      </c>
      <c r="K38" s="124">
        <v>0.2</v>
      </c>
      <c r="L38" s="143">
        <v>0.2</v>
      </c>
      <c r="M38" s="143">
        <v>0.9</v>
      </c>
      <c r="N38" s="124">
        <v>0.9</v>
      </c>
      <c r="O38" s="124">
        <v>0.9</v>
      </c>
      <c r="P38" s="143">
        <v>0.9</v>
      </c>
      <c r="Q38" s="124">
        <v>0.9</v>
      </c>
      <c r="R38" s="144">
        <v>0.9</v>
      </c>
      <c r="S38" s="144">
        <v>1</v>
      </c>
      <c r="T38" s="144">
        <v>1</v>
      </c>
      <c r="U38" s="96">
        <v>1</v>
      </c>
      <c r="V38" s="124">
        <v>1</v>
      </c>
      <c r="W38" s="138">
        <v>0.9</v>
      </c>
      <c r="X38" s="145">
        <v>0.9</v>
      </c>
      <c r="Y38" s="145">
        <v>1</v>
      </c>
      <c r="Z38" s="145">
        <v>1</v>
      </c>
      <c r="AA38" s="149">
        <v>1</v>
      </c>
      <c r="AB38" s="521">
        <v>1</v>
      </c>
      <c r="AC38" s="159">
        <v>0</v>
      </c>
      <c r="AD38" s="159">
        <v>0.97</v>
      </c>
      <c r="AE38" s="122"/>
      <c r="AF38" s="83"/>
      <c r="AG38" s="96"/>
      <c r="AH38" s="83"/>
      <c r="AI38" s="83"/>
      <c r="AJ38" s="358"/>
      <c r="AK38" s="369">
        <v>0.93</v>
      </c>
      <c r="AL38" s="370">
        <v>0.94</v>
      </c>
      <c r="AM38" s="381">
        <v>0.97</v>
      </c>
      <c r="AN38" s="319"/>
      <c r="AO38" s="299">
        <f t="shared" si="0"/>
        <v>0.97</v>
      </c>
      <c r="AP38" s="127">
        <f>AM38/H38</f>
        <v>0.97</v>
      </c>
      <c r="AQ38" s="793"/>
      <c r="AR38" s="773"/>
      <c r="AS38" s="773"/>
      <c r="AT38" s="802"/>
      <c r="AU38" s="802"/>
    </row>
    <row r="39" spans="1:47" s="32" customFormat="1" ht="33.75" customHeight="1" thickBot="1" x14ac:dyDescent="0.3">
      <c r="A39" s="770"/>
      <c r="B39" s="814"/>
      <c r="C39" s="834"/>
      <c r="D39" s="774"/>
      <c r="E39" s="774"/>
      <c r="F39" s="774"/>
      <c r="G39" s="106" t="s">
        <v>13</v>
      </c>
      <c r="H39" s="221">
        <v>16527081491</v>
      </c>
      <c r="I39" s="221">
        <v>293134159</v>
      </c>
      <c r="J39" s="221">
        <v>293134159</v>
      </c>
      <c r="K39" s="221">
        <v>394000000</v>
      </c>
      <c r="L39" s="221">
        <v>393240000</v>
      </c>
      <c r="M39" s="221">
        <v>4703296000</v>
      </c>
      <c r="N39" s="221">
        <v>4703296000</v>
      </c>
      <c r="O39" s="221">
        <v>4703296000</v>
      </c>
      <c r="P39" s="221">
        <v>4690646000</v>
      </c>
      <c r="Q39" s="221">
        <v>4724970900</v>
      </c>
      <c r="R39" s="221">
        <v>458296000</v>
      </c>
      <c r="S39" s="221">
        <v>6874504800</v>
      </c>
      <c r="T39" s="221">
        <v>6866355843</v>
      </c>
      <c r="U39" s="221">
        <v>6421606935</v>
      </c>
      <c r="V39" s="221">
        <v>10785990935</v>
      </c>
      <c r="W39" s="221">
        <v>10756975045</v>
      </c>
      <c r="X39" s="221">
        <v>10674142536</v>
      </c>
      <c r="Y39" s="221">
        <v>5001402955</v>
      </c>
      <c r="Z39" s="221">
        <v>5001402955</v>
      </c>
      <c r="AA39" s="223">
        <v>6661402955</v>
      </c>
      <c r="AB39" s="223">
        <v>6873222955</v>
      </c>
      <c r="AC39" s="221">
        <v>0</v>
      </c>
      <c r="AD39" s="221">
        <v>4315164542</v>
      </c>
      <c r="AE39" s="122">
        <v>0</v>
      </c>
      <c r="AF39" s="107"/>
      <c r="AG39" s="107"/>
      <c r="AH39" s="365"/>
      <c r="AI39" s="107"/>
      <c r="AJ39" s="358"/>
      <c r="AK39" s="378">
        <v>112479600</v>
      </c>
      <c r="AL39" s="368">
        <v>2487715598</v>
      </c>
      <c r="AM39" s="368">
        <v>4315164542</v>
      </c>
      <c r="AN39" s="313"/>
      <c r="AO39" s="332">
        <f t="shared" si="0"/>
        <v>0.62782257614106451</v>
      </c>
      <c r="AP39" s="293">
        <f>(L39+R39+X39+AM39)/H39</f>
        <v>0.95847794340617865</v>
      </c>
      <c r="AQ39" s="794"/>
      <c r="AR39" s="774"/>
      <c r="AS39" s="774"/>
      <c r="AT39" s="803"/>
      <c r="AU39" s="803"/>
    </row>
    <row r="40" spans="1:47" s="32" customFormat="1" ht="33.75" customHeight="1" x14ac:dyDescent="0.25">
      <c r="A40" s="770"/>
      <c r="B40" s="812">
        <v>6</v>
      </c>
      <c r="C40" s="832" t="s">
        <v>159</v>
      </c>
      <c r="D40" s="772" t="s">
        <v>105</v>
      </c>
      <c r="E40" s="772">
        <v>464</v>
      </c>
      <c r="F40" s="772">
        <v>177</v>
      </c>
      <c r="G40" s="70" t="s">
        <v>8</v>
      </c>
      <c r="H40" s="116">
        <v>38.4</v>
      </c>
      <c r="I40" s="77">
        <v>4</v>
      </c>
      <c r="J40" s="71">
        <v>4</v>
      </c>
      <c r="K40" s="77">
        <v>4</v>
      </c>
      <c r="L40" s="71">
        <v>4.28</v>
      </c>
      <c r="M40" s="71">
        <v>15</v>
      </c>
      <c r="N40" s="71">
        <v>15</v>
      </c>
      <c r="O40" s="77">
        <v>15</v>
      </c>
      <c r="P40" s="77">
        <v>15</v>
      </c>
      <c r="Q40" s="77">
        <v>15</v>
      </c>
      <c r="R40" s="131">
        <v>3.4</v>
      </c>
      <c r="S40" s="76">
        <v>15</v>
      </c>
      <c r="T40" s="76">
        <v>10</v>
      </c>
      <c r="U40" s="114">
        <v>10</v>
      </c>
      <c r="V40" s="78">
        <v>10</v>
      </c>
      <c r="W40" s="71">
        <v>10</v>
      </c>
      <c r="X40" s="71">
        <v>0</v>
      </c>
      <c r="Y40" s="71">
        <v>20</v>
      </c>
      <c r="Z40" s="71">
        <v>20</v>
      </c>
      <c r="AA40" s="81">
        <v>20</v>
      </c>
      <c r="AB40" s="520">
        <v>20</v>
      </c>
      <c r="AC40" s="77"/>
      <c r="AD40" s="379">
        <v>0</v>
      </c>
      <c r="AE40" s="71">
        <v>10.72</v>
      </c>
      <c r="AF40" s="77"/>
      <c r="AG40" s="114"/>
      <c r="AH40" s="77"/>
      <c r="AI40" s="77"/>
      <c r="AJ40" s="358"/>
      <c r="AK40" s="546">
        <v>0</v>
      </c>
      <c r="AL40" s="553">
        <v>0</v>
      </c>
      <c r="AM40" s="547">
        <v>0</v>
      </c>
      <c r="AN40" s="301"/>
      <c r="AO40" s="334">
        <f t="shared" si="0"/>
        <v>0</v>
      </c>
      <c r="AP40" s="341">
        <f>(L40+R40+X40+AM40)/H40</f>
        <v>0.2</v>
      </c>
      <c r="AQ40" s="795" t="s">
        <v>314</v>
      </c>
      <c r="AR40" s="801" t="s">
        <v>315</v>
      </c>
      <c r="AS40" s="801" t="s">
        <v>316</v>
      </c>
      <c r="AT40" s="772" t="s">
        <v>251</v>
      </c>
      <c r="AU40" s="772" t="s">
        <v>238</v>
      </c>
    </row>
    <row r="41" spans="1:47" s="32" customFormat="1" ht="33.75" customHeight="1" x14ac:dyDescent="0.2">
      <c r="A41" s="770"/>
      <c r="B41" s="813"/>
      <c r="C41" s="833"/>
      <c r="D41" s="773"/>
      <c r="E41" s="773"/>
      <c r="F41" s="773"/>
      <c r="G41" s="82" t="s">
        <v>9</v>
      </c>
      <c r="H41" s="218">
        <v>4002694053</v>
      </c>
      <c r="I41" s="218">
        <v>1684857126</v>
      </c>
      <c r="J41" s="218">
        <v>1684857126</v>
      </c>
      <c r="K41" s="218">
        <v>1684857126</v>
      </c>
      <c r="L41" s="215">
        <v>848451625</v>
      </c>
      <c r="M41" s="218">
        <v>1526619000</v>
      </c>
      <c r="N41" s="218">
        <v>1526619000</v>
      </c>
      <c r="O41" s="218">
        <v>1526619000</v>
      </c>
      <c r="P41" s="218">
        <v>1526619000</v>
      </c>
      <c r="Q41" s="218">
        <v>1526619000</v>
      </c>
      <c r="R41" s="218">
        <v>293692909</v>
      </c>
      <c r="S41" s="218">
        <v>959057000</v>
      </c>
      <c r="T41" s="218">
        <v>959057000</v>
      </c>
      <c r="U41" s="218">
        <v>1017710408</v>
      </c>
      <c r="V41" s="218">
        <v>1027710408</v>
      </c>
      <c r="W41" s="218">
        <v>1038205308</v>
      </c>
      <c r="X41" s="218">
        <v>817484519</v>
      </c>
      <c r="Y41" s="218">
        <v>1039853000</v>
      </c>
      <c r="Z41" s="218">
        <v>1039853000</v>
      </c>
      <c r="AA41" s="214">
        <v>1039853000</v>
      </c>
      <c r="AB41" s="214">
        <v>1039853000</v>
      </c>
      <c r="AC41" s="218"/>
      <c r="AD41" s="218">
        <v>233615000</v>
      </c>
      <c r="AE41" s="218">
        <v>835925000</v>
      </c>
      <c r="AF41" s="87"/>
      <c r="AG41" s="87"/>
      <c r="AH41" s="87"/>
      <c r="AI41" s="87"/>
      <c r="AJ41" s="358"/>
      <c r="AK41" s="535">
        <v>103140000</v>
      </c>
      <c r="AL41" s="536">
        <v>233615000</v>
      </c>
      <c r="AM41" s="536">
        <v>233615000</v>
      </c>
      <c r="AN41" s="302"/>
      <c r="AO41" s="336">
        <f t="shared" si="0"/>
        <v>0.22466156274011809</v>
      </c>
      <c r="AP41" s="342">
        <f>(L41+R41+X41+AM41)/H41</f>
        <v>0.54794196707494391</v>
      </c>
      <c r="AQ41" s="796"/>
      <c r="AR41" s="802"/>
      <c r="AS41" s="802"/>
      <c r="AT41" s="773"/>
      <c r="AU41" s="773"/>
    </row>
    <row r="42" spans="1:47" s="32" customFormat="1" ht="33.75" customHeight="1" x14ac:dyDescent="0.25">
      <c r="A42" s="770"/>
      <c r="B42" s="813"/>
      <c r="C42" s="833"/>
      <c r="D42" s="773"/>
      <c r="E42" s="773"/>
      <c r="F42" s="773"/>
      <c r="G42" s="90" t="s">
        <v>10</v>
      </c>
      <c r="H42" s="146">
        <v>21.6</v>
      </c>
      <c r="I42" s="91"/>
      <c r="J42" s="92"/>
      <c r="K42" s="91"/>
      <c r="L42" s="91"/>
      <c r="M42" s="91"/>
      <c r="N42" s="91"/>
      <c r="O42" s="91"/>
      <c r="P42" s="91"/>
      <c r="Q42" s="118"/>
      <c r="R42" s="93"/>
      <c r="S42" s="147">
        <v>11.6</v>
      </c>
      <c r="T42" s="147">
        <v>11.6</v>
      </c>
      <c r="U42" s="147">
        <v>11.6</v>
      </c>
      <c r="V42" s="148">
        <v>11.6</v>
      </c>
      <c r="W42" s="148">
        <v>11.6</v>
      </c>
      <c r="X42" s="138">
        <v>0</v>
      </c>
      <c r="Y42" s="138">
        <v>21.6</v>
      </c>
      <c r="Z42" s="138">
        <v>21.6</v>
      </c>
      <c r="AA42" s="88">
        <v>21.6</v>
      </c>
      <c r="AB42" s="209">
        <v>21.6</v>
      </c>
      <c r="AC42" s="96"/>
      <c r="AD42" s="382">
        <v>0.9</v>
      </c>
      <c r="AE42" s="96"/>
      <c r="AF42" s="96"/>
      <c r="AG42" s="96"/>
      <c r="AH42" s="96"/>
      <c r="AI42" s="96"/>
      <c r="AJ42" s="358"/>
      <c r="AK42" s="543">
        <v>0</v>
      </c>
      <c r="AL42" s="544">
        <v>0.1</v>
      </c>
      <c r="AM42" s="555">
        <v>0.9</v>
      </c>
      <c r="AN42" s="320"/>
      <c r="AO42" s="336">
        <f>AM42/AB42</f>
        <v>4.1666666666666664E-2</v>
      </c>
      <c r="AP42" s="351">
        <f>X42+AM42/H42</f>
        <v>4.1666666666666664E-2</v>
      </c>
      <c r="AQ42" s="796"/>
      <c r="AR42" s="802"/>
      <c r="AS42" s="802"/>
      <c r="AT42" s="773"/>
      <c r="AU42" s="773"/>
    </row>
    <row r="43" spans="1:47" s="32" customFormat="1" ht="33.75" customHeight="1" x14ac:dyDescent="0.2">
      <c r="A43" s="770"/>
      <c r="B43" s="813"/>
      <c r="C43" s="833"/>
      <c r="D43" s="773"/>
      <c r="E43" s="773"/>
      <c r="F43" s="773"/>
      <c r="G43" s="82" t="s">
        <v>11</v>
      </c>
      <c r="H43" s="214">
        <v>1208187752</v>
      </c>
      <c r="I43" s="220"/>
      <c r="J43" s="220"/>
      <c r="K43" s="220"/>
      <c r="L43" s="220"/>
      <c r="M43" s="225">
        <v>499364921</v>
      </c>
      <c r="N43" s="225">
        <v>499364921</v>
      </c>
      <c r="O43" s="225">
        <v>499364921</v>
      </c>
      <c r="P43" s="225">
        <v>499364921</v>
      </c>
      <c r="Q43" s="218">
        <v>499364921</v>
      </c>
      <c r="R43" s="218">
        <v>488639766</v>
      </c>
      <c r="S43" s="214">
        <v>153669060</v>
      </c>
      <c r="T43" s="214">
        <v>153669060</v>
      </c>
      <c r="U43" s="214">
        <v>153669060</v>
      </c>
      <c r="V43" s="218">
        <v>153669060</v>
      </c>
      <c r="W43" s="218">
        <v>153665244</v>
      </c>
      <c r="X43" s="218">
        <v>153665244</v>
      </c>
      <c r="Y43" s="218">
        <v>565882742</v>
      </c>
      <c r="Z43" s="218">
        <v>565882742</v>
      </c>
      <c r="AA43" s="214">
        <v>565882742</v>
      </c>
      <c r="AB43" s="214">
        <v>565882742</v>
      </c>
      <c r="AC43" s="218"/>
      <c r="AD43" s="218">
        <v>223018138</v>
      </c>
      <c r="AE43" s="195"/>
      <c r="AF43" s="96"/>
      <c r="AG43" s="96"/>
      <c r="AH43" s="96"/>
      <c r="AI43" s="96"/>
      <c r="AJ43" s="358"/>
      <c r="AK43" s="535">
        <v>162300814</v>
      </c>
      <c r="AL43" s="536">
        <v>162300814</v>
      </c>
      <c r="AM43" s="539">
        <v>223018138</v>
      </c>
      <c r="AN43" s="305"/>
      <c r="AO43" s="336">
        <f t="shared" si="0"/>
        <v>0.39410662571504962</v>
      </c>
      <c r="AP43" s="342">
        <f>(L43+R43+X43+AM43)/H43</f>
        <v>0.71621579226206222</v>
      </c>
      <c r="AQ43" s="796"/>
      <c r="AR43" s="802"/>
      <c r="AS43" s="802"/>
      <c r="AT43" s="773"/>
      <c r="AU43" s="773"/>
    </row>
    <row r="44" spans="1:47" s="32" customFormat="1" ht="33.75" customHeight="1" x14ac:dyDescent="0.25">
      <c r="A44" s="770"/>
      <c r="B44" s="813"/>
      <c r="C44" s="833"/>
      <c r="D44" s="773"/>
      <c r="E44" s="773"/>
      <c r="F44" s="773"/>
      <c r="G44" s="90" t="s">
        <v>12</v>
      </c>
      <c r="H44" s="105">
        <v>60</v>
      </c>
      <c r="I44" s="98">
        <v>4</v>
      </c>
      <c r="J44" s="124">
        <v>4</v>
      </c>
      <c r="K44" s="98">
        <v>4</v>
      </c>
      <c r="L44" s="124">
        <v>4.28</v>
      </c>
      <c r="M44" s="126">
        <v>15</v>
      </c>
      <c r="N44" s="105">
        <v>15</v>
      </c>
      <c r="O44" s="105">
        <v>15</v>
      </c>
      <c r="P44" s="105">
        <v>15</v>
      </c>
      <c r="Q44" s="98">
        <v>15</v>
      </c>
      <c r="R44" s="144">
        <v>3.4</v>
      </c>
      <c r="S44" s="147">
        <v>26.6</v>
      </c>
      <c r="T44" s="150">
        <v>21.6</v>
      </c>
      <c r="U44" s="88">
        <v>21.6</v>
      </c>
      <c r="V44" s="143">
        <v>21.6</v>
      </c>
      <c r="W44" s="138">
        <v>21.6</v>
      </c>
      <c r="X44" s="138">
        <v>0</v>
      </c>
      <c r="Y44" s="138">
        <v>41.6</v>
      </c>
      <c r="Z44" s="138">
        <v>41.6</v>
      </c>
      <c r="AA44" s="150">
        <v>41.6</v>
      </c>
      <c r="AB44" s="522">
        <v>41.6</v>
      </c>
      <c r="AC44" s="384">
        <v>41.6</v>
      </c>
      <c r="AD44" s="383">
        <v>0.9</v>
      </c>
      <c r="AE44" s="133">
        <v>10.72</v>
      </c>
      <c r="AF44" s="96"/>
      <c r="AG44" s="96"/>
      <c r="AH44" s="96"/>
      <c r="AI44" s="96"/>
      <c r="AJ44" s="358"/>
      <c r="AK44" s="385">
        <v>0</v>
      </c>
      <c r="AL44" s="386">
        <v>0.1</v>
      </c>
      <c r="AM44" s="381">
        <v>0.9</v>
      </c>
      <c r="AN44" s="320"/>
      <c r="AO44" s="336">
        <f t="shared" si="0"/>
        <v>2.1634615384615384E-2</v>
      </c>
      <c r="AP44" s="345">
        <f>(L44+R44+X44+AM44)/H44</f>
        <v>0.14299999999999999</v>
      </c>
      <c r="AQ44" s="796"/>
      <c r="AR44" s="802"/>
      <c r="AS44" s="802"/>
      <c r="AT44" s="773"/>
      <c r="AU44" s="773"/>
    </row>
    <row r="45" spans="1:47" s="32" customFormat="1" ht="33.75" customHeight="1" thickBot="1" x14ac:dyDescent="0.3">
      <c r="A45" s="770"/>
      <c r="B45" s="814"/>
      <c r="C45" s="834"/>
      <c r="D45" s="774"/>
      <c r="E45" s="774"/>
      <c r="F45" s="774"/>
      <c r="G45" s="106" t="s">
        <v>13</v>
      </c>
      <c r="H45" s="223">
        <v>5210881805</v>
      </c>
      <c r="I45" s="223">
        <v>1684857126</v>
      </c>
      <c r="J45" s="223">
        <v>1684857126</v>
      </c>
      <c r="K45" s="223">
        <v>1684857126</v>
      </c>
      <c r="L45" s="223">
        <v>848451625</v>
      </c>
      <c r="M45" s="223">
        <v>2025983921</v>
      </c>
      <c r="N45" s="223">
        <v>2025983921</v>
      </c>
      <c r="O45" s="223">
        <v>2025983921</v>
      </c>
      <c r="P45" s="223">
        <v>2025983921</v>
      </c>
      <c r="Q45" s="223">
        <v>2025983921</v>
      </c>
      <c r="R45" s="223">
        <v>782332675</v>
      </c>
      <c r="S45" s="223">
        <v>1112726060</v>
      </c>
      <c r="T45" s="223">
        <v>1112726060</v>
      </c>
      <c r="U45" s="223">
        <v>1171379468</v>
      </c>
      <c r="V45" s="223">
        <v>1181379468</v>
      </c>
      <c r="W45" s="223">
        <v>1191870552</v>
      </c>
      <c r="X45" s="223">
        <v>971149763</v>
      </c>
      <c r="Y45" s="223">
        <v>1605735742</v>
      </c>
      <c r="Z45" s="223">
        <v>1605735742</v>
      </c>
      <c r="AA45" s="223">
        <v>1605735742</v>
      </c>
      <c r="AB45" s="223">
        <v>1605735742</v>
      </c>
      <c r="AC45" s="221">
        <v>0</v>
      </c>
      <c r="AD45" s="221">
        <v>456633138</v>
      </c>
      <c r="AE45" s="107">
        <f>+AE41+AE43</f>
        <v>835925000</v>
      </c>
      <c r="AF45" s="107">
        <v>0</v>
      </c>
      <c r="AG45" s="107">
        <v>0</v>
      </c>
      <c r="AH45" s="107">
        <v>0</v>
      </c>
      <c r="AI45" s="107">
        <v>0</v>
      </c>
      <c r="AJ45" s="358"/>
      <c r="AK45" s="378">
        <v>265440814</v>
      </c>
      <c r="AL45" s="368">
        <v>395915814</v>
      </c>
      <c r="AM45" s="368">
        <v>456633138</v>
      </c>
      <c r="AN45" s="313"/>
      <c r="AO45" s="339">
        <f t="shared" si="0"/>
        <v>0.28437626818423278</v>
      </c>
      <c r="AP45" s="346">
        <f>(L45+R45+X45+AM45)/H45</f>
        <v>0.5869577003387817</v>
      </c>
      <c r="AQ45" s="797"/>
      <c r="AR45" s="803"/>
      <c r="AS45" s="803"/>
      <c r="AT45" s="774"/>
      <c r="AU45" s="774"/>
    </row>
    <row r="46" spans="1:47" s="32" customFormat="1" ht="33.75" customHeight="1" thickBot="1" x14ac:dyDescent="0.3">
      <c r="A46" s="770"/>
      <c r="B46" s="812">
        <v>7</v>
      </c>
      <c r="C46" s="832" t="s">
        <v>160</v>
      </c>
      <c r="D46" s="772" t="s">
        <v>103</v>
      </c>
      <c r="E46" s="772">
        <v>464</v>
      </c>
      <c r="F46" s="772">
        <v>177</v>
      </c>
      <c r="G46" s="70" t="s">
        <v>8</v>
      </c>
      <c r="H46" s="80">
        <v>800</v>
      </c>
      <c r="I46" s="80">
        <v>342</v>
      </c>
      <c r="J46" s="116">
        <v>342</v>
      </c>
      <c r="K46" s="77">
        <v>342</v>
      </c>
      <c r="L46" s="77">
        <v>342</v>
      </c>
      <c r="M46" s="77">
        <v>520</v>
      </c>
      <c r="N46" s="77">
        <v>520</v>
      </c>
      <c r="O46" s="77">
        <v>520</v>
      </c>
      <c r="P46" s="77">
        <v>520</v>
      </c>
      <c r="Q46" s="77">
        <v>475</v>
      </c>
      <c r="R46" s="76">
        <v>315</v>
      </c>
      <c r="S46" s="76">
        <v>445</v>
      </c>
      <c r="T46" s="76">
        <v>445</v>
      </c>
      <c r="U46" s="114">
        <v>445</v>
      </c>
      <c r="V46" s="78">
        <v>408</v>
      </c>
      <c r="W46" s="76">
        <v>408</v>
      </c>
      <c r="X46" s="76">
        <v>408</v>
      </c>
      <c r="Y46" s="77">
        <v>522.6</v>
      </c>
      <c r="Z46" s="77">
        <v>522.6</v>
      </c>
      <c r="AA46" s="79">
        <v>523</v>
      </c>
      <c r="AB46" s="79">
        <v>523</v>
      </c>
      <c r="AC46" s="387">
        <v>523</v>
      </c>
      <c r="AD46" s="388">
        <v>477.1</v>
      </c>
      <c r="AE46" s="77">
        <v>800</v>
      </c>
      <c r="AF46" s="77"/>
      <c r="AG46" s="114"/>
      <c r="AH46" s="77"/>
      <c r="AI46" s="77"/>
      <c r="AJ46" s="358"/>
      <c r="AK46" s="556">
        <v>408</v>
      </c>
      <c r="AL46" s="557">
        <v>408</v>
      </c>
      <c r="AM46" s="558">
        <v>477.1</v>
      </c>
      <c r="AN46" s="307"/>
      <c r="AO46" s="334">
        <f t="shared" si="0"/>
        <v>0.91223709369024863</v>
      </c>
      <c r="AP46" s="341">
        <f>AM46/H46</f>
        <v>0.59637499999999999</v>
      </c>
      <c r="AQ46" s="795" t="s">
        <v>317</v>
      </c>
      <c r="AR46" s="772" t="s">
        <v>113</v>
      </c>
      <c r="AS46" s="772" t="s">
        <v>113</v>
      </c>
      <c r="AT46" s="801" t="s">
        <v>125</v>
      </c>
      <c r="AU46" s="775" t="s">
        <v>322</v>
      </c>
    </row>
    <row r="47" spans="1:47" s="32" customFormat="1" ht="33.75" customHeight="1" x14ac:dyDescent="0.2">
      <c r="A47" s="770"/>
      <c r="B47" s="813"/>
      <c r="C47" s="833"/>
      <c r="D47" s="773"/>
      <c r="E47" s="773"/>
      <c r="F47" s="773"/>
      <c r="G47" s="82" t="s">
        <v>9</v>
      </c>
      <c r="H47" s="227">
        <v>22284436168.5</v>
      </c>
      <c r="I47" s="218">
        <v>1427329433</v>
      </c>
      <c r="J47" s="218">
        <v>1427329433</v>
      </c>
      <c r="K47" s="218">
        <v>1293598995</v>
      </c>
      <c r="L47" s="215">
        <v>1220549002</v>
      </c>
      <c r="M47" s="218">
        <v>4861167000</v>
      </c>
      <c r="N47" s="218">
        <v>4861167000</v>
      </c>
      <c r="O47" s="218">
        <v>4861167000</v>
      </c>
      <c r="P47" s="218">
        <v>6678817000</v>
      </c>
      <c r="Q47" s="218">
        <v>6773775642</v>
      </c>
      <c r="R47" s="218">
        <v>4028365738</v>
      </c>
      <c r="S47" s="218">
        <v>9471492000</v>
      </c>
      <c r="T47" s="218">
        <v>9479640957</v>
      </c>
      <c r="U47" s="218">
        <v>9381957242</v>
      </c>
      <c r="V47" s="218">
        <v>9319527942</v>
      </c>
      <c r="W47" s="218">
        <v>9282375408</v>
      </c>
      <c r="X47" s="218">
        <v>7997243428.5</v>
      </c>
      <c r="Y47" s="218">
        <v>5924041000</v>
      </c>
      <c r="Z47" s="214">
        <v>5924041000</v>
      </c>
      <c r="AA47" s="214">
        <v>5464041000</v>
      </c>
      <c r="AB47" s="214">
        <v>5404379990</v>
      </c>
      <c r="AC47" s="218"/>
      <c r="AD47" s="218">
        <v>5171036817</v>
      </c>
      <c r="AE47" s="218">
        <v>5048654000</v>
      </c>
      <c r="AF47" s="87"/>
      <c r="AG47" s="87"/>
      <c r="AH47" s="87"/>
      <c r="AI47" s="87"/>
      <c r="AJ47" s="358"/>
      <c r="AK47" s="535">
        <v>238505000</v>
      </c>
      <c r="AL47" s="536">
        <v>3857518704</v>
      </c>
      <c r="AM47" s="536">
        <v>5171036817</v>
      </c>
      <c r="AN47" s="302"/>
      <c r="AO47" s="336">
        <f t="shared" si="0"/>
        <v>0.95682332229936329</v>
      </c>
      <c r="AP47" s="342">
        <f>(L47+R47+X47+AM47)/H47</f>
        <v>0.82645999415203919</v>
      </c>
      <c r="AQ47" s="796"/>
      <c r="AR47" s="773"/>
      <c r="AS47" s="773"/>
      <c r="AT47" s="802"/>
      <c r="AU47" s="776"/>
    </row>
    <row r="48" spans="1:47" s="32" customFormat="1" ht="33.75" customHeight="1" thickBot="1" x14ac:dyDescent="0.3">
      <c r="A48" s="770"/>
      <c r="B48" s="813"/>
      <c r="C48" s="833"/>
      <c r="D48" s="773"/>
      <c r="E48" s="773"/>
      <c r="F48" s="773"/>
      <c r="G48" s="90" t="s">
        <v>10</v>
      </c>
      <c r="H48" s="91"/>
      <c r="I48" s="91"/>
      <c r="J48" s="92"/>
      <c r="K48" s="91"/>
      <c r="L48" s="91"/>
      <c r="M48" s="91"/>
      <c r="N48" s="91"/>
      <c r="O48" s="91"/>
      <c r="P48" s="91"/>
      <c r="Q48" s="91"/>
      <c r="R48" s="91"/>
      <c r="S48" s="91"/>
      <c r="T48" s="91"/>
      <c r="U48" s="91"/>
      <c r="V48" s="94"/>
      <c r="W48" s="94"/>
      <c r="X48" s="94"/>
      <c r="Y48" s="94"/>
      <c r="Z48" s="94"/>
      <c r="AA48" s="94"/>
      <c r="AB48" s="94"/>
      <c r="AC48" s="94"/>
      <c r="AD48" s="94"/>
      <c r="AE48" s="94"/>
      <c r="AF48" s="94"/>
      <c r="AG48" s="94"/>
      <c r="AH48" s="94"/>
      <c r="AI48" s="94"/>
      <c r="AJ48" s="94"/>
      <c r="AK48" s="94"/>
      <c r="AL48" s="94"/>
      <c r="AM48" s="94"/>
      <c r="AN48" s="311"/>
      <c r="AO48" s="338"/>
      <c r="AP48" s="343"/>
      <c r="AQ48" s="796"/>
      <c r="AR48" s="773"/>
      <c r="AS48" s="773"/>
      <c r="AT48" s="802"/>
      <c r="AU48" s="776"/>
    </row>
    <row r="49" spans="1:47" s="32" customFormat="1" ht="33.75" customHeight="1" thickBot="1" x14ac:dyDescent="0.25">
      <c r="A49" s="770"/>
      <c r="B49" s="813"/>
      <c r="C49" s="833"/>
      <c r="D49" s="773"/>
      <c r="E49" s="773"/>
      <c r="F49" s="773"/>
      <c r="G49" s="82" t="s">
        <v>11</v>
      </c>
      <c r="H49" s="227">
        <v>7778117994</v>
      </c>
      <c r="I49" s="220"/>
      <c r="J49" s="220"/>
      <c r="K49" s="220"/>
      <c r="L49" s="220"/>
      <c r="M49" s="225">
        <v>757313420</v>
      </c>
      <c r="N49" s="225">
        <v>757313420</v>
      </c>
      <c r="O49" s="225">
        <v>757313420</v>
      </c>
      <c r="P49" s="225">
        <v>757218646</v>
      </c>
      <c r="Q49" s="218">
        <v>724594941</v>
      </c>
      <c r="R49" s="218">
        <v>648177502</v>
      </c>
      <c r="S49" s="218">
        <v>1082028252</v>
      </c>
      <c r="T49" s="218">
        <v>1082028252</v>
      </c>
      <c r="U49" s="218">
        <v>1082028252</v>
      </c>
      <c r="V49" s="218">
        <v>1082028252</v>
      </c>
      <c r="W49" s="218">
        <v>1079806286</v>
      </c>
      <c r="X49" s="228">
        <v>1075607586</v>
      </c>
      <c r="Y49" s="218">
        <v>6054501678</v>
      </c>
      <c r="Z49" s="214">
        <v>6054332906</v>
      </c>
      <c r="AA49" s="214">
        <v>6053881907</v>
      </c>
      <c r="AB49" s="214">
        <v>6049134974</v>
      </c>
      <c r="AC49" s="218"/>
      <c r="AD49" s="218">
        <v>4313177153</v>
      </c>
      <c r="AE49" s="96"/>
      <c r="AF49" s="195"/>
      <c r="AG49" s="96"/>
      <c r="AH49" s="195"/>
      <c r="AI49" s="195"/>
      <c r="AJ49" s="358"/>
      <c r="AK49" s="535">
        <v>1652884649</v>
      </c>
      <c r="AL49" s="536">
        <v>4117537623</v>
      </c>
      <c r="AM49" s="539">
        <v>4313177153</v>
      </c>
      <c r="AN49" s="305"/>
      <c r="AO49" s="336">
        <f t="shared" si="0"/>
        <v>0.71302379125918314</v>
      </c>
      <c r="AP49" s="344">
        <f>(L49+R49+X49+AM49)/H49</f>
        <v>0.77614690927251062</v>
      </c>
      <c r="AQ49" s="796"/>
      <c r="AR49" s="773"/>
      <c r="AS49" s="773"/>
      <c r="AT49" s="802"/>
      <c r="AU49" s="776"/>
    </row>
    <row r="50" spans="1:47" s="32" customFormat="1" ht="33.75" customHeight="1" x14ac:dyDescent="0.25">
      <c r="A50" s="770"/>
      <c r="B50" s="813"/>
      <c r="C50" s="833"/>
      <c r="D50" s="773"/>
      <c r="E50" s="773"/>
      <c r="F50" s="773"/>
      <c r="G50" s="90" t="s">
        <v>12</v>
      </c>
      <c r="H50" s="105">
        <v>800</v>
      </c>
      <c r="I50" s="105">
        <v>342</v>
      </c>
      <c r="J50" s="126">
        <v>342</v>
      </c>
      <c r="K50" s="98">
        <v>342</v>
      </c>
      <c r="L50" s="98">
        <v>342</v>
      </c>
      <c r="M50" s="105">
        <v>520</v>
      </c>
      <c r="N50" s="105">
        <v>520</v>
      </c>
      <c r="O50" s="105">
        <v>520</v>
      </c>
      <c r="P50" s="105">
        <v>520</v>
      </c>
      <c r="Q50" s="98">
        <v>475</v>
      </c>
      <c r="R50" s="125">
        <v>315</v>
      </c>
      <c r="S50" s="125">
        <v>445</v>
      </c>
      <c r="T50" s="87">
        <v>445</v>
      </c>
      <c r="U50" s="96">
        <v>445</v>
      </c>
      <c r="V50" s="151">
        <v>408</v>
      </c>
      <c r="W50" s="76">
        <v>408</v>
      </c>
      <c r="X50" s="211">
        <v>408</v>
      </c>
      <c r="Y50" s="83">
        <v>522.6</v>
      </c>
      <c r="Z50" s="83">
        <v>522.6</v>
      </c>
      <c r="AA50" s="97">
        <v>523</v>
      </c>
      <c r="AB50" s="519">
        <v>523</v>
      </c>
      <c r="AC50" s="98"/>
      <c r="AD50" s="389">
        <v>478</v>
      </c>
      <c r="AE50" s="98">
        <v>800</v>
      </c>
      <c r="AF50" s="98"/>
      <c r="AG50" s="96"/>
      <c r="AH50" s="98"/>
      <c r="AI50" s="98"/>
      <c r="AJ50" s="358"/>
      <c r="AK50" s="376">
        <v>408</v>
      </c>
      <c r="AL50" s="211">
        <v>408</v>
      </c>
      <c r="AM50" s="390">
        <v>477.1</v>
      </c>
      <c r="AN50" s="312"/>
      <c r="AO50" s="336">
        <f t="shared" si="0"/>
        <v>0.91223709369024863</v>
      </c>
      <c r="AP50" s="345">
        <f>AM50/H50</f>
        <v>0.59637499999999999</v>
      </c>
      <c r="AQ50" s="796"/>
      <c r="AR50" s="773"/>
      <c r="AS50" s="773"/>
      <c r="AT50" s="802"/>
      <c r="AU50" s="776"/>
    </row>
    <row r="51" spans="1:47" s="32" customFormat="1" ht="32.25" customHeight="1" thickBot="1" x14ac:dyDescent="0.3">
      <c r="A51" s="770"/>
      <c r="B51" s="814"/>
      <c r="C51" s="834"/>
      <c r="D51" s="774"/>
      <c r="E51" s="774"/>
      <c r="F51" s="774"/>
      <c r="G51" s="106" t="s">
        <v>13</v>
      </c>
      <c r="H51" s="221">
        <v>30062554162.5</v>
      </c>
      <c r="I51" s="221">
        <v>1427329433</v>
      </c>
      <c r="J51" s="221">
        <v>1427329433</v>
      </c>
      <c r="K51" s="221">
        <v>1293598995</v>
      </c>
      <c r="L51" s="221">
        <v>1220549002</v>
      </c>
      <c r="M51" s="221">
        <v>5618480420</v>
      </c>
      <c r="N51" s="221">
        <v>5618480420</v>
      </c>
      <c r="O51" s="221">
        <v>5618480420</v>
      </c>
      <c r="P51" s="221">
        <v>7436035646</v>
      </c>
      <c r="Q51" s="221">
        <v>7498370583</v>
      </c>
      <c r="R51" s="221">
        <v>4676543240</v>
      </c>
      <c r="S51" s="221">
        <v>10553520252</v>
      </c>
      <c r="T51" s="221">
        <v>10561669209</v>
      </c>
      <c r="U51" s="221">
        <v>10463985494</v>
      </c>
      <c r="V51" s="221">
        <v>10401556194</v>
      </c>
      <c r="W51" s="221">
        <v>10362181694</v>
      </c>
      <c r="X51" s="221">
        <v>9072851014.5</v>
      </c>
      <c r="Y51" s="223">
        <f t="shared" ref="Y51:AA51" si="1">+Y47+Y49</f>
        <v>11978542678</v>
      </c>
      <c r="Z51" s="223">
        <f t="shared" si="1"/>
        <v>11978373906</v>
      </c>
      <c r="AA51" s="223">
        <f t="shared" si="1"/>
        <v>11517922907</v>
      </c>
      <c r="AB51" s="223">
        <f>+AB47+AB49</f>
        <v>11453514964</v>
      </c>
      <c r="AC51" s="221">
        <f t="shared" ref="AC51:AD51" si="2">+AC47+AC49</f>
        <v>0</v>
      </c>
      <c r="AD51" s="221">
        <f t="shared" si="2"/>
        <v>9484213970</v>
      </c>
      <c r="AE51" s="107">
        <f>+AE47+AE49</f>
        <v>5048654000</v>
      </c>
      <c r="AF51" s="107">
        <v>0</v>
      </c>
      <c r="AG51" s="107">
        <v>0</v>
      </c>
      <c r="AH51" s="107">
        <v>0</v>
      </c>
      <c r="AI51" s="107">
        <v>0</v>
      </c>
      <c r="AJ51" s="358"/>
      <c r="AK51" s="378">
        <v>1891389649</v>
      </c>
      <c r="AL51" s="368">
        <v>7975056327</v>
      </c>
      <c r="AM51" s="368">
        <f>+AM47+AM49</f>
        <v>9484213970</v>
      </c>
      <c r="AN51" s="313"/>
      <c r="AO51" s="339">
        <f t="shared" si="0"/>
        <v>0.82806142916041159</v>
      </c>
      <c r="AP51" s="346">
        <f>(L51+R51+X51+AM51)/H51</f>
        <v>0.81344243387689563</v>
      </c>
      <c r="AQ51" s="797"/>
      <c r="AR51" s="774"/>
      <c r="AS51" s="774"/>
      <c r="AT51" s="803"/>
      <c r="AU51" s="777"/>
    </row>
    <row r="52" spans="1:47" s="32" customFormat="1" ht="33.75" customHeight="1" thickBot="1" x14ac:dyDescent="0.3">
      <c r="A52" s="770"/>
      <c r="B52" s="891">
        <v>8</v>
      </c>
      <c r="C52" s="812" t="s">
        <v>161</v>
      </c>
      <c r="D52" s="832" t="s">
        <v>103</v>
      </c>
      <c r="E52" s="832">
        <v>438</v>
      </c>
      <c r="F52" s="772">
        <v>177</v>
      </c>
      <c r="G52" s="70" t="s">
        <v>8</v>
      </c>
      <c r="H52" s="77">
        <v>115</v>
      </c>
      <c r="I52" s="77">
        <v>10</v>
      </c>
      <c r="J52" s="71">
        <v>10</v>
      </c>
      <c r="K52" s="77">
        <v>10</v>
      </c>
      <c r="L52" s="77">
        <v>1</v>
      </c>
      <c r="M52" s="77">
        <v>33.6</v>
      </c>
      <c r="N52" s="71">
        <v>33.6</v>
      </c>
      <c r="O52" s="71">
        <v>33.6</v>
      </c>
      <c r="P52" s="140">
        <v>33.6</v>
      </c>
      <c r="Q52" s="71">
        <v>33.6</v>
      </c>
      <c r="R52" s="141">
        <v>27.6</v>
      </c>
      <c r="S52" s="141">
        <v>40.6</v>
      </c>
      <c r="T52" s="141">
        <v>40.6</v>
      </c>
      <c r="U52" s="152">
        <v>40.6</v>
      </c>
      <c r="V52" s="71">
        <v>40.6</v>
      </c>
      <c r="W52" s="141">
        <v>40.6</v>
      </c>
      <c r="X52" s="141">
        <v>33.6</v>
      </c>
      <c r="Y52" s="71">
        <v>85.6</v>
      </c>
      <c r="Z52" s="71">
        <v>85.6</v>
      </c>
      <c r="AA52" s="116">
        <v>85.6</v>
      </c>
      <c r="AB52" s="116">
        <v>85.6</v>
      </c>
      <c r="AC52" s="77"/>
      <c r="AD52" s="192">
        <v>59.8</v>
      </c>
      <c r="AE52" s="77">
        <v>115</v>
      </c>
      <c r="AF52" s="77"/>
      <c r="AG52" s="114"/>
      <c r="AH52" s="77"/>
      <c r="AI52" s="77"/>
      <c r="AJ52" s="358"/>
      <c r="AK52" s="559">
        <v>33.6</v>
      </c>
      <c r="AL52" s="560">
        <v>33.6</v>
      </c>
      <c r="AM52" s="561">
        <v>59.8</v>
      </c>
      <c r="AN52" s="301"/>
      <c r="AO52" s="334">
        <f t="shared" si="0"/>
        <v>0.69859813084112155</v>
      </c>
      <c r="AP52" s="341">
        <f>AM52/H52</f>
        <v>0.52</v>
      </c>
      <c r="AQ52" s="795" t="s">
        <v>332</v>
      </c>
      <c r="AR52" s="772" t="s">
        <v>132</v>
      </c>
      <c r="AS52" s="772" t="s">
        <v>133</v>
      </c>
      <c r="AT52" s="801" t="s">
        <v>162</v>
      </c>
      <c r="AU52" s="775" t="s">
        <v>163</v>
      </c>
    </row>
    <row r="53" spans="1:47" s="32" customFormat="1" ht="33.75" customHeight="1" x14ac:dyDescent="0.2">
      <c r="A53" s="770"/>
      <c r="B53" s="892"/>
      <c r="C53" s="813"/>
      <c r="D53" s="833"/>
      <c r="E53" s="833"/>
      <c r="F53" s="773"/>
      <c r="G53" s="82" t="s">
        <v>9</v>
      </c>
      <c r="H53" s="227">
        <v>5198915489</v>
      </c>
      <c r="I53" s="218">
        <v>587994548.89999998</v>
      </c>
      <c r="J53" s="218">
        <v>587994548.89999998</v>
      </c>
      <c r="K53" s="218">
        <v>555967780</v>
      </c>
      <c r="L53" s="215">
        <v>387590454</v>
      </c>
      <c r="M53" s="218">
        <v>2073967000</v>
      </c>
      <c r="N53" s="218">
        <v>2073967000</v>
      </c>
      <c r="O53" s="218">
        <v>2073967000</v>
      </c>
      <c r="P53" s="218">
        <v>444967000</v>
      </c>
      <c r="Q53" s="215">
        <v>393318585</v>
      </c>
      <c r="R53" s="218">
        <v>365209035</v>
      </c>
      <c r="S53" s="218">
        <v>261351000</v>
      </c>
      <c r="T53" s="218">
        <v>261351000</v>
      </c>
      <c r="U53" s="218">
        <v>302688500</v>
      </c>
      <c r="V53" s="218">
        <v>302688500</v>
      </c>
      <c r="W53" s="218">
        <v>301032000</v>
      </c>
      <c r="X53" s="218">
        <v>301032000</v>
      </c>
      <c r="Y53" s="218">
        <v>1327835000</v>
      </c>
      <c r="Z53" s="214">
        <v>1327835000</v>
      </c>
      <c r="AA53" s="214">
        <v>1218744000</v>
      </c>
      <c r="AB53" s="214">
        <v>1204122900</v>
      </c>
      <c r="AC53" s="218"/>
      <c r="AD53" s="218">
        <v>1181571000</v>
      </c>
      <c r="AE53" s="218">
        <v>902303000</v>
      </c>
      <c r="AF53" s="87"/>
      <c r="AG53" s="87"/>
      <c r="AH53" s="87"/>
      <c r="AI53" s="87"/>
      <c r="AJ53" s="358"/>
      <c r="AK53" s="535">
        <v>70321000</v>
      </c>
      <c r="AL53" s="536">
        <v>1181571000</v>
      </c>
      <c r="AM53" s="536">
        <v>1181571000</v>
      </c>
      <c r="AN53" s="302"/>
      <c r="AO53" s="336">
        <f t="shared" si="0"/>
        <v>0.98127109782564559</v>
      </c>
      <c r="AP53" s="342">
        <f>(L53+R53+X53+AM53)/H53</f>
        <v>0.42997476949369967</v>
      </c>
      <c r="AQ53" s="796"/>
      <c r="AR53" s="773"/>
      <c r="AS53" s="773"/>
      <c r="AT53" s="802"/>
      <c r="AU53" s="776"/>
    </row>
    <row r="54" spans="1:47" s="32" customFormat="1" ht="31.5" customHeight="1" thickBot="1" x14ac:dyDescent="0.3">
      <c r="A54" s="770"/>
      <c r="B54" s="892"/>
      <c r="C54" s="813"/>
      <c r="D54" s="833"/>
      <c r="E54" s="833"/>
      <c r="F54" s="773"/>
      <c r="G54" s="90" t="s">
        <v>10</v>
      </c>
      <c r="H54" s="91"/>
      <c r="I54" s="91"/>
      <c r="J54" s="92"/>
      <c r="K54" s="91"/>
      <c r="L54" s="91"/>
      <c r="M54" s="91"/>
      <c r="N54" s="91"/>
      <c r="O54" s="91"/>
      <c r="P54" s="91"/>
      <c r="Q54" s="154"/>
      <c r="R54" s="93"/>
      <c r="S54" s="93"/>
      <c r="T54" s="93"/>
      <c r="U54" s="93"/>
      <c r="V54" s="93"/>
      <c r="W54" s="93"/>
      <c r="X54" s="93"/>
      <c r="Y54" s="93"/>
      <c r="Z54" s="93"/>
      <c r="AA54" s="93"/>
      <c r="AB54" s="93"/>
      <c r="AC54" s="93"/>
      <c r="AD54" s="93"/>
      <c r="AE54" s="93"/>
      <c r="AF54" s="93"/>
      <c r="AG54" s="93"/>
      <c r="AH54" s="93"/>
      <c r="AI54" s="93"/>
      <c r="AJ54" s="93"/>
      <c r="AK54" s="93"/>
      <c r="AL54" s="93"/>
      <c r="AM54" s="93"/>
      <c r="AN54" s="304"/>
      <c r="AO54" s="338"/>
      <c r="AP54" s="325"/>
      <c r="AQ54" s="796"/>
      <c r="AR54" s="773"/>
      <c r="AS54" s="773"/>
      <c r="AT54" s="802"/>
      <c r="AU54" s="776"/>
    </row>
    <row r="55" spans="1:47" s="32" customFormat="1" ht="33.75" customHeight="1" x14ac:dyDescent="0.2">
      <c r="A55" s="770"/>
      <c r="B55" s="892"/>
      <c r="C55" s="813"/>
      <c r="D55" s="833"/>
      <c r="E55" s="833"/>
      <c r="F55" s="773"/>
      <c r="G55" s="82" t="s">
        <v>11</v>
      </c>
      <c r="H55" s="227">
        <v>718786012</v>
      </c>
      <c r="I55" s="220"/>
      <c r="J55" s="220"/>
      <c r="K55" s="220"/>
      <c r="L55" s="220"/>
      <c r="M55" s="225">
        <v>349492474</v>
      </c>
      <c r="N55" s="225">
        <v>349492474</v>
      </c>
      <c r="O55" s="225">
        <v>349492474</v>
      </c>
      <c r="P55" s="225">
        <v>349492474</v>
      </c>
      <c r="Q55" s="215">
        <v>349492474</v>
      </c>
      <c r="R55" s="215">
        <v>283153510</v>
      </c>
      <c r="S55" s="215">
        <v>211838202</v>
      </c>
      <c r="T55" s="215">
        <v>211838202</v>
      </c>
      <c r="U55" s="215">
        <v>211838202</v>
      </c>
      <c r="V55" s="215">
        <v>211838202</v>
      </c>
      <c r="W55" s="215">
        <v>211838202</v>
      </c>
      <c r="X55" s="215">
        <v>197217102</v>
      </c>
      <c r="Y55" s="215">
        <v>238415400</v>
      </c>
      <c r="Z55" s="215">
        <v>238415400</v>
      </c>
      <c r="AA55" s="229">
        <v>238415400</v>
      </c>
      <c r="AB55" s="229">
        <v>238415400</v>
      </c>
      <c r="AC55" s="215"/>
      <c r="AD55" s="215">
        <v>187834193</v>
      </c>
      <c r="AE55" s="122"/>
      <c r="AF55" s="153"/>
      <c r="AG55" s="153"/>
      <c r="AH55" s="153"/>
      <c r="AI55" s="153"/>
      <c r="AJ55" s="358"/>
      <c r="AK55" s="562">
        <v>68738322</v>
      </c>
      <c r="AL55" s="536">
        <v>187834193</v>
      </c>
      <c r="AM55" s="539">
        <v>187834193</v>
      </c>
      <c r="AN55" s="305"/>
      <c r="AO55" s="336">
        <f t="shared" si="0"/>
        <v>0.78784421224467882</v>
      </c>
      <c r="AP55" s="344">
        <f>(L55+R55+X55+AM55)/H55</f>
        <v>0.92962967259301643</v>
      </c>
      <c r="AQ55" s="796"/>
      <c r="AR55" s="773"/>
      <c r="AS55" s="773"/>
      <c r="AT55" s="802"/>
      <c r="AU55" s="776"/>
    </row>
    <row r="56" spans="1:47" s="32" customFormat="1" ht="33.75" customHeight="1" x14ac:dyDescent="0.25">
      <c r="A56" s="770"/>
      <c r="B56" s="892"/>
      <c r="C56" s="813"/>
      <c r="D56" s="833"/>
      <c r="E56" s="833"/>
      <c r="F56" s="773"/>
      <c r="G56" s="90" t="s">
        <v>12</v>
      </c>
      <c r="H56" s="105">
        <v>115</v>
      </c>
      <c r="I56" s="98">
        <v>10</v>
      </c>
      <c r="J56" s="124">
        <v>10</v>
      </c>
      <c r="K56" s="98">
        <v>10</v>
      </c>
      <c r="L56" s="98">
        <v>1</v>
      </c>
      <c r="M56" s="98">
        <v>33.6</v>
      </c>
      <c r="N56" s="98">
        <v>33.6</v>
      </c>
      <c r="O56" s="98">
        <v>33.6</v>
      </c>
      <c r="P56" s="143">
        <v>33.6</v>
      </c>
      <c r="Q56" s="124">
        <v>33.6</v>
      </c>
      <c r="R56" s="144">
        <v>27.6</v>
      </c>
      <c r="S56" s="144">
        <v>27.6</v>
      </c>
      <c r="T56" s="144">
        <v>27.6</v>
      </c>
      <c r="U56" s="144">
        <v>27.6</v>
      </c>
      <c r="V56" s="144">
        <v>27.6</v>
      </c>
      <c r="W56" s="144">
        <v>40.6</v>
      </c>
      <c r="X56" s="144">
        <v>33.6</v>
      </c>
      <c r="Y56" s="138">
        <v>85.6</v>
      </c>
      <c r="Z56" s="138">
        <v>85.6</v>
      </c>
      <c r="AA56" s="155">
        <v>85.6</v>
      </c>
      <c r="AB56" s="126">
        <f>+AB52+AB54</f>
        <v>85.6</v>
      </c>
      <c r="AC56" s="98"/>
      <c r="AD56" s="391">
        <v>59.8</v>
      </c>
      <c r="AE56" s="98">
        <v>115</v>
      </c>
      <c r="AF56" s="98"/>
      <c r="AG56" s="96"/>
      <c r="AH56" s="98"/>
      <c r="AI56" s="98"/>
      <c r="AJ56" s="358"/>
      <c r="AK56" s="392">
        <v>33.6</v>
      </c>
      <c r="AL56" s="393">
        <v>33.6</v>
      </c>
      <c r="AM56" s="394">
        <v>59.8</v>
      </c>
      <c r="AN56" s="320"/>
      <c r="AO56" s="336">
        <f t="shared" si="0"/>
        <v>0.69859813084112155</v>
      </c>
      <c r="AP56" s="345">
        <f>AM56/H56</f>
        <v>0.52</v>
      </c>
      <c r="AQ56" s="796"/>
      <c r="AR56" s="773"/>
      <c r="AS56" s="773"/>
      <c r="AT56" s="802"/>
      <c r="AU56" s="776"/>
    </row>
    <row r="57" spans="1:47" s="32" customFormat="1" ht="27.75" customHeight="1" thickBot="1" x14ac:dyDescent="0.3">
      <c r="A57" s="770"/>
      <c r="B57" s="892"/>
      <c r="C57" s="814"/>
      <c r="D57" s="834"/>
      <c r="E57" s="834"/>
      <c r="F57" s="774"/>
      <c r="G57" s="106" t="s">
        <v>13</v>
      </c>
      <c r="H57" s="221">
        <v>5917701501</v>
      </c>
      <c r="I57" s="221">
        <v>587994548.89999998</v>
      </c>
      <c r="J57" s="221">
        <v>587994548.89999998</v>
      </c>
      <c r="K57" s="221">
        <v>555967780</v>
      </c>
      <c r="L57" s="221">
        <v>387590454</v>
      </c>
      <c r="M57" s="221">
        <v>2423459474</v>
      </c>
      <c r="N57" s="221">
        <v>2423459474</v>
      </c>
      <c r="O57" s="221">
        <v>2423459474</v>
      </c>
      <c r="P57" s="221">
        <v>794459474</v>
      </c>
      <c r="Q57" s="221">
        <v>742811059</v>
      </c>
      <c r="R57" s="221">
        <v>648362545</v>
      </c>
      <c r="S57" s="221">
        <v>473189202</v>
      </c>
      <c r="T57" s="221">
        <v>473189202</v>
      </c>
      <c r="U57" s="221">
        <v>514526702</v>
      </c>
      <c r="V57" s="221">
        <v>514526702</v>
      </c>
      <c r="W57" s="221">
        <v>512870202</v>
      </c>
      <c r="X57" s="221">
        <v>498249102</v>
      </c>
      <c r="Y57" s="221">
        <v>1566250400</v>
      </c>
      <c r="Z57" s="221">
        <v>1566250400</v>
      </c>
      <c r="AA57" s="223">
        <v>1457159400</v>
      </c>
      <c r="AB57" s="223">
        <v>1442538300</v>
      </c>
      <c r="AC57" s="221">
        <v>0</v>
      </c>
      <c r="AD57" s="221">
        <v>1369405193</v>
      </c>
      <c r="AE57" s="107">
        <f>+AE53+AE55</f>
        <v>902303000</v>
      </c>
      <c r="AF57" s="107">
        <v>0</v>
      </c>
      <c r="AG57" s="107">
        <v>0</v>
      </c>
      <c r="AH57" s="107">
        <v>0</v>
      </c>
      <c r="AI57" s="107">
        <v>0</v>
      </c>
      <c r="AJ57" s="358"/>
      <c r="AK57" s="378">
        <v>139059322</v>
      </c>
      <c r="AL57" s="368">
        <v>1369405193</v>
      </c>
      <c r="AM57" s="368">
        <v>1369405193</v>
      </c>
      <c r="AN57" s="313"/>
      <c r="AO57" s="339">
        <f t="shared" si="0"/>
        <v>0.94930248507093362</v>
      </c>
      <c r="AP57" s="346">
        <f t="shared" ref="AP57:AP69" si="3">(L57+R57+X57+AM57)/H57</f>
        <v>0.49066471053150201</v>
      </c>
      <c r="AQ57" s="797"/>
      <c r="AR57" s="774"/>
      <c r="AS57" s="774"/>
      <c r="AT57" s="803"/>
      <c r="AU57" s="777"/>
    </row>
    <row r="58" spans="1:47" s="32" customFormat="1" ht="27.75" customHeight="1" x14ac:dyDescent="0.25">
      <c r="A58" s="770"/>
      <c r="B58" s="812">
        <v>9</v>
      </c>
      <c r="C58" s="832" t="s">
        <v>164</v>
      </c>
      <c r="D58" s="772" t="s">
        <v>105</v>
      </c>
      <c r="E58" s="772">
        <v>439</v>
      </c>
      <c r="F58" s="772">
        <v>177</v>
      </c>
      <c r="G58" s="70" t="s">
        <v>8</v>
      </c>
      <c r="H58" s="116">
        <v>84.800000000000011</v>
      </c>
      <c r="I58" s="77">
        <v>10</v>
      </c>
      <c r="J58" s="71">
        <v>10</v>
      </c>
      <c r="K58" s="77">
        <v>10</v>
      </c>
      <c r="L58" s="71">
        <v>6.33</v>
      </c>
      <c r="M58" s="71">
        <v>45</v>
      </c>
      <c r="N58" s="140">
        <v>45</v>
      </c>
      <c r="O58" s="77">
        <v>45</v>
      </c>
      <c r="P58" s="77">
        <v>70</v>
      </c>
      <c r="Q58" s="71">
        <v>70</v>
      </c>
      <c r="R58" s="141">
        <v>11.8</v>
      </c>
      <c r="S58" s="141">
        <v>60</v>
      </c>
      <c r="T58" s="141">
        <v>44.67</v>
      </c>
      <c r="U58" s="114">
        <v>44.67</v>
      </c>
      <c r="V58" s="156">
        <v>44.67</v>
      </c>
      <c r="W58" s="141">
        <v>44.67</v>
      </c>
      <c r="X58" s="141">
        <v>3.64</v>
      </c>
      <c r="Y58" s="71">
        <v>53.03</v>
      </c>
      <c r="Z58" s="71">
        <v>53.03</v>
      </c>
      <c r="AA58" s="79">
        <v>53.03</v>
      </c>
      <c r="AB58" s="520">
        <v>53.03</v>
      </c>
      <c r="AC58" s="78"/>
      <c r="AD58" s="156">
        <v>0.59</v>
      </c>
      <c r="AE58" s="71">
        <v>10</v>
      </c>
      <c r="AF58" s="77"/>
      <c r="AG58" s="114"/>
      <c r="AH58" s="77"/>
      <c r="AI58" s="77"/>
      <c r="AJ58" s="358"/>
      <c r="AK58" s="546">
        <v>0</v>
      </c>
      <c r="AL58" s="548">
        <v>0.5</v>
      </c>
      <c r="AM58" s="548">
        <v>1.0899999999999999</v>
      </c>
      <c r="AN58" s="301"/>
      <c r="AO58" s="334">
        <f t="shared" si="0"/>
        <v>2.0554403168018098E-2</v>
      </c>
      <c r="AP58" s="341">
        <f t="shared" si="3"/>
        <v>0.26957547169811319</v>
      </c>
      <c r="AQ58" s="798" t="s">
        <v>265</v>
      </c>
      <c r="AR58" s="772" t="s">
        <v>252</v>
      </c>
      <c r="AS58" s="772" t="s">
        <v>253</v>
      </c>
      <c r="AT58" s="772" t="s">
        <v>137</v>
      </c>
      <c r="AU58" s="772" t="s">
        <v>138</v>
      </c>
    </row>
    <row r="59" spans="1:47" s="32" customFormat="1" ht="33.75" customHeight="1" x14ac:dyDescent="0.2">
      <c r="A59" s="770"/>
      <c r="B59" s="813"/>
      <c r="C59" s="833"/>
      <c r="D59" s="773"/>
      <c r="E59" s="773"/>
      <c r="F59" s="773"/>
      <c r="G59" s="82" t="s">
        <v>9</v>
      </c>
      <c r="H59" s="218">
        <v>8089690303</v>
      </c>
      <c r="I59" s="218">
        <v>1122604667</v>
      </c>
      <c r="J59" s="218">
        <v>1122604667</v>
      </c>
      <c r="K59" s="218">
        <v>1139706445</v>
      </c>
      <c r="L59" s="215">
        <v>1138082493</v>
      </c>
      <c r="M59" s="218">
        <v>1851963000</v>
      </c>
      <c r="N59" s="218">
        <v>1851963000</v>
      </c>
      <c r="O59" s="218">
        <v>1851963000</v>
      </c>
      <c r="P59" s="218">
        <v>1851963000</v>
      </c>
      <c r="Q59" s="218">
        <v>1779090740</v>
      </c>
      <c r="R59" s="218">
        <v>1764074733</v>
      </c>
      <c r="S59" s="218">
        <v>1860257000</v>
      </c>
      <c r="T59" s="218">
        <v>1860257000</v>
      </c>
      <c r="U59" s="218">
        <v>1836868000</v>
      </c>
      <c r="V59" s="218">
        <v>1831892077</v>
      </c>
      <c r="W59" s="230">
        <v>1887596077</v>
      </c>
      <c r="X59" s="230">
        <v>1886841077</v>
      </c>
      <c r="Y59" s="218">
        <v>2301446000</v>
      </c>
      <c r="Z59" s="218">
        <v>2301446000</v>
      </c>
      <c r="AA59" s="214">
        <v>2231519000</v>
      </c>
      <c r="AB59" s="523">
        <v>2231519000</v>
      </c>
      <c r="AC59" s="218"/>
      <c r="AD59" s="218">
        <v>1655916000</v>
      </c>
      <c r="AE59" s="218">
        <v>1652289000</v>
      </c>
      <c r="AF59" s="87"/>
      <c r="AG59" s="87"/>
      <c r="AH59" s="87"/>
      <c r="AI59" s="87"/>
      <c r="AJ59" s="358"/>
      <c r="AK59" s="535">
        <v>75910000</v>
      </c>
      <c r="AL59" s="536">
        <v>1625916000</v>
      </c>
      <c r="AM59" s="536">
        <v>1655916000</v>
      </c>
      <c r="AN59" s="302"/>
      <c r="AO59" s="336">
        <f t="shared" si="0"/>
        <v>0.74205776424041203</v>
      </c>
      <c r="AP59" s="342">
        <f t="shared" si="3"/>
        <v>0.79668245156553796</v>
      </c>
      <c r="AQ59" s="799"/>
      <c r="AR59" s="773"/>
      <c r="AS59" s="773"/>
      <c r="AT59" s="773" t="s">
        <v>137</v>
      </c>
      <c r="AU59" s="773"/>
    </row>
    <row r="60" spans="1:47" s="32" customFormat="1" ht="29.25" customHeight="1" x14ac:dyDescent="0.25">
      <c r="A60" s="770"/>
      <c r="B60" s="813"/>
      <c r="C60" s="833"/>
      <c r="D60" s="773"/>
      <c r="E60" s="773"/>
      <c r="F60" s="773"/>
      <c r="G60" s="90" t="s">
        <v>10</v>
      </c>
      <c r="H60" s="146">
        <v>115.2</v>
      </c>
      <c r="I60" s="91"/>
      <c r="J60" s="92"/>
      <c r="K60" s="91"/>
      <c r="L60" s="91"/>
      <c r="M60" s="157">
        <v>3.67</v>
      </c>
      <c r="N60" s="157">
        <v>3.67</v>
      </c>
      <c r="O60" s="157">
        <v>3.67</v>
      </c>
      <c r="P60" s="157">
        <v>3.67</v>
      </c>
      <c r="Q60" s="138">
        <v>3.67</v>
      </c>
      <c r="R60" s="122">
        <v>0</v>
      </c>
      <c r="S60" s="122">
        <v>61.9</v>
      </c>
      <c r="T60" s="145">
        <v>77.2</v>
      </c>
      <c r="U60" s="158">
        <v>77.2</v>
      </c>
      <c r="V60" s="159">
        <v>77.2</v>
      </c>
      <c r="W60" s="145">
        <v>77.2</v>
      </c>
      <c r="X60" s="145">
        <v>33.200000000000003</v>
      </c>
      <c r="Y60" s="96">
        <v>82</v>
      </c>
      <c r="Z60" s="96">
        <v>82</v>
      </c>
      <c r="AA60" s="97">
        <v>82</v>
      </c>
      <c r="AB60" s="524">
        <v>82</v>
      </c>
      <c r="AC60" s="96"/>
      <c r="AD60" s="395">
        <v>40</v>
      </c>
      <c r="AE60" s="96"/>
      <c r="AF60" s="96"/>
      <c r="AG60" s="96"/>
      <c r="AH60" s="96"/>
      <c r="AI60" s="96"/>
      <c r="AJ60" s="358"/>
      <c r="AK60" s="543">
        <v>0.34</v>
      </c>
      <c r="AL60" s="563">
        <v>0.44</v>
      </c>
      <c r="AM60" s="525">
        <v>40.78</v>
      </c>
      <c r="AN60" s="320"/>
      <c r="AO60" s="336">
        <f t="shared" si="0"/>
        <v>0.4973170731707317</v>
      </c>
      <c r="AP60" s="342">
        <f t="shared" si="3"/>
        <v>0.64218750000000002</v>
      </c>
      <c r="AQ60" s="799"/>
      <c r="AR60" s="773"/>
      <c r="AS60" s="773"/>
      <c r="AT60" s="773" t="s">
        <v>137</v>
      </c>
      <c r="AU60" s="773"/>
    </row>
    <row r="61" spans="1:47" s="32" customFormat="1" ht="28.5" customHeight="1" x14ac:dyDescent="0.2">
      <c r="A61" s="770"/>
      <c r="B61" s="813"/>
      <c r="C61" s="833"/>
      <c r="D61" s="773"/>
      <c r="E61" s="773"/>
      <c r="F61" s="773"/>
      <c r="G61" s="82" t="s">
        <v>11</v>
      </c>
      <c r="H61" s="214">
        <v>3507058034</v>
      </c>
      <c r="I61" s="220"/>
      <c r="J61" s="220"/>
      <c r="K61" s="220"/>
      <c r="L61" s="220"/>
      <c r="M61" s="219">
        <v>1073707081</v>
      </c>
      <c r="N61" s="219">
        <v>1073707081</v>
      </c>
      <c r="O61" s="219">
        <v>1073707081</v>
      </c>
      <c r="P61" s="219">
        <v>1073707081</v>
      </c>
      <c r="Q61" s="215">
        <v>1073707081</v>
      </c>
      <c r="R61" s="215">
        <v>1073707081</v>
      </c>
      <c r="S61" s="215">
        <v>1469796490</v>
      </c>
      <c r="T61" s="215">
        <v>1469796490</v>
      </c>
      <c r="U61" s="215">
        <v>1469796490</v>
      </c>
      <c r="V61" s="215">
        <v>1469796490</v>
      </c>
      <c r="W61" s="215">
        <v>1469796490</v>
      </c>
      <c r="X61" s="215">
        <v>1469796490</v>
      </c>
      <c r="Y61" s="215">
        <v>963554463</v>
      </c>
      <c r="Z61" s="215">
        <v>963554463</v>
      </c>
      <c r="AA61" s="229">
        <v>963554463</v>
      </c>
      <c r="AB61" s="229">
        <v>963554463</v>
      </c>
      <c r="AC61" s="215"/>
      <c r="AD61" s="215">
        <v>746222572</v>
      </c>
      <c r="AE61" s="153"/>
      <c r="AF61" s="153"/>
      <c r="AG61" s="153"/>
      <c r="AH61" s="153"/>
      <c r="AI61" s="153"/>
      <c r="AJ61" s="358"/>
      <c r="AK61" s="562">
        <v>413715338</v>
      </c>
      <c r="AL61" s="564">
        <v>681239572</v>
      </c>
      <c r="AM61" s="539">
        <v>746222572</v>
      </c>
      <c r="AN61" s="305"/>
      <c r="AO61" s="336">
        <f t="shared" si="0"/>
        <v>0.77444773560246594</v>
      </c>
      <c r="AP61" s="342">
        <f t="shared" si="3"/>
        <v>0.93803014124858364</v>
      </c>
      <c r="AQ61" s="799"/>
      <c r="AR61" s="773"/>
      <c r="AS61" s="773"/>
      <c r="AT61" s="773" t="s">
        <v>137</v>
      </c>
      <c r="AU61" s="773"/>
    </row>
    <row r="62" spans="1:47" s="32" customFormat="1" ht="25.5" customHeight="1" x14ac:dyDescent="0.25">
      <c r="A62" s="770"/>
      <c r="B62" s="813"/>
      <c r="C62" s="833"/>
      <c r="D62" s="773"/>
      <c r="E62" s="773"/>
      <c r="F62" s="773"/>
      <c r="G62" s="90" t="s">
        <v>12</v>
      </c>
      <c r="H62" s="105">
        <v>200</v>
      </c>
      <c r="I62" s="98">
        <v>10</v>
      </c>
      <c r="J62" s="124">
        <v>10</v>
      </c>
      <c r="K62" s="98">
        <v>10</v>
      </c>
      <c r="L62" s="124">
        <v>6.33</v>
      </c>
      <c r="M62" s="124">
        <v>48.67</v>
      </c>
      <c r="N62" s="124">
        <v>48.67</v>
      </c>
      <c r="O62" s="124">
        <v>48.67</v>
      </c>
      <c r="P62" s="124">
        <v>73.67</v>
      </c>
      <c r="Q62" s="124">
        <v>73.67</v>
      </c>
      <c r="R62" s="122">
        <v>11.8</v>
      </c>
      <c r="S62" s="122">
        <v>121.9</v>
      </c>
      <c r="T62" s="145">
        <v>121.87</v>
      </c>
      <c r="U62" s="96">
        <v>121.87</v>
      </c>
      <c r="V62" s="159">
        <v>121.87</v>
      </c>
      <c r="W62" s="160">
        <v>121.87</v>
      </c>
      <c r="X62" s="160">
        <v>36.840000000000003</v>
      </c>
      <c r="Y62" s="138">
        <v>135.03</v>
      </c>
      <c r="Z62" s="138">
        <v>135.03</v>
      </c>
      <c r="AA62" s="97">
        <v>135.03</v>
      </c>
      <c r="AB62" s="525">
        <v>135.03</v>
      </c>
      <c r="AC62" s="98"/>
      <c r="AD62" s="396">
        <v>40.590000000000003</v>
      </c>
      <c r="AE62" s="138">
        <v>10</v>
      </c>
      <c r="AF62" s="98"/>
      <c r="AG62" s="96"/>
      <c r="AH62" s="98"/>
      <c r="AI62" s="98"/>
      <c r="AJ62" s="358"/>
      <c r="AK62" s="543">
        <v>0.34</v>
      </c>
      <c r="AL62" s="525">
        <v>0.94</v>
      </c>
      <c r="AM62" s="525">
        <v>41.870000000000005</v>
      </c>
      <c r="AN62" s="320"/>
      <c r="AO62" s="336">
        <f t="shared" si="0"/>
        <v>0.31007924165000372</v>
      </c>
      <c r="AP62" s="345">
        <f t="shared" si="3"/>
        <v>0.48420000000000002</v>
      </c>
      <c r="AQ62" s="799"/>
      <c r="AR62" s="773"/>
      <c r="AS62" s="773"/>
      <c r="AT62" s="773" t="s">
        <v>137</v>
      </c>
      <c r="AU62" s="773"/>
    </row>
    <row r="63" spans="1:47" s="32" customFormat="1" ht="39.75" customHeight="1" thickBot="1" x14ac:dyDescent="0.3">
      <c r="A63" s="770"/>
      <c r="B63" s="814"/>
      <c r="C63" s="834"/>
      <c r="D63" s="774"/>
      <c r="E63" s="774"/>
      <c r="F63" s="774"/>
      <c r="G63" s="106" t="s">
        <v>13</v>
      </c>
      <c r="H63" s="223">
        <v>11596748337</v>
      </c>
      <c r="I63" s="221">
        <v>1122604667</v>
      </c>
      <c r="J63" s="221">
        <v>1122604667</v>
      </c>
      <c r="K63" s="221">
        <v>1139706445</v>
      </c>
      <c r="L63" s="221">
        <v>1138082493</v>
      </c>
      <c r="M63" s="221">
        <v>2925670081</v>
      </c>
      <c r="N63" s="221">
        <v>2925670081</v>
      </c>
      <c r="O63" s="221">
        <v>2925670081</v>
      </c>
      <c r="P63" s="221">
        <v>2925670081</v>
      </c>
      <c r="Q63" s="221">
        <v>2852797821</v>
      </c>
      <c r="R63" s="221">
        <v>2837781814</v>
      </c>
      <c r="S63" s="221">
        <v>3330053490</v>
      </c>
      <c r="T63" s="221">
        <v>3330053490</v>
      </c>
      <c r="U63" s="221">
        <v>3306664490</v>
      </c>
      <c r="V63" s="221">
        <v>3301688567</v>
      </c>
      <c r="W63" s="221">
        <v>3357392567</v>
      </c>
      <c r="X63" s="221">
        <v>3356637567</v>
      </c>
      <c r="Y63" s="221">
        <v>3265000463</v>
      </c>
      <c r="Z63" s="221">
        <v>3265000463</v>
      </c>
      <c r="AA63" s="223">
        <v>3195073463</v>
      </c>
      <c r="AB63" s="223">
        <f>+AB59+AB61</f>
        <v>3195073463</v>
      </c>
      <c r="AC63" s="221">
        <v>0</v>
      </c>
      <c r="AD63" s="221">
        <v>2402138572</v>
      </c>
      <c r="AE63" s="107">
        <f>+AE59+AE61</f>
        <v>1652289000</v>
      </c>
      <c r="AF63" s="107"/>
      <c r="AG63" s="365"/>
      <c r="AH63" s="107"/>
      <c r="AI63" s="107"/>
      <c r="AJ63" s="358"/>
      <c r="AK63" s="565">
        <v>793363764</v>
      </c>
      <c r="AL63" s="566">
        <v>2307155572</v>
      </c>
      <c r="AM63" s="180">
        <v>2402138572</v>
      </c>
      <c r="AN63" s="313"/>
      <c r="AO63" s="339">
        <f t="shared" si="0"/>
        <v>0.75182577171309317</v>
      </c>
      <c r="AP63" s="350">
        <f t="shared" si="3"/>
        <v>0.83942844693293439</v>
      </c>
      <c r="AQ63" s="800"/>
      <c r="AR63" s="774"/>
      <c r="AS63" s="774"/>
      <c r="AT63" s="774" t="s">
        <v>137</v>
      </c>
      <c r="AU63" s="774"/>
    </row>
    <row r="64" spans="1:47" s="32" customFormat="1" ht="45.75" customHeight="1" x14ac:dyDescent="0.25">
      <c r="A64" s="770"/>
      <c r="B64" s="812">
        <v>10</v>
      </c>
      <c r="C64" s="832" t="s">
        <v>165</v>
      </c>
      <c r="D64" s="772" t="s">
        <v>105</v>
      </c>
      <c r="E64" s="772">
        <v>435</v>
      </c>
      <c r="F64" s="772">
        <v>177</v>
      </c>
      <c r="G64" s="70" t="s">
        <v>8</v>
      </c>
      <c r="H64" s="161">
        <v>0.53200000000000003</v>
      </c>
      <c r="I64" s="162">
        <v>5</v>
      </c>
      <c r="J64" s="71">
        <v>5</v>
      </c>
      <c r="K64" s="163">
        <v>0.05</v>
      </c>
      <c r="L64" s="163">
        <v>3.1E-2</v>
      </c>
      <c r="M64" s="163">
        <v>0.2</v>
      </c>
      <c r="N64" s="163">
        <v>0.2</v>
      </c>
      <c r="O64" s="164">
        <v>0.2</v>
      </c>
      <c r="P64" s="164">
        <v>0.2</v>
      </c>
      <c r="Q64" s="165">
        <v>0.2</v>
      </c>
      <c r="R64" s="166">
        <v>0.13700000000000001</v>
      </c>
      <c r="S64" s="166">
        <v>0.35</v>
      </c>
      <c r="T64" s="166">
        <v>0.25850000000000001</v>
      </c>
      <c r="U64" s="166">
        <v>0.25850000000000001</v>
      </c>
      <c r="V64" s="167">
        <v>0.25850000000000001</v>
      </c>
      <c r="W64" s="165">
        <v>0.25850000000000001</v>
      </c>
      <c r="X64" s="165">
        <v>0</v>
      </c>
      <c r="Y64" s="165">
        <v>0.35</v>
      </c>
      <c r="Z64" s="165">
        <v>0.35</v>
      </c>
      <c r="AA64" s="168">
        <v>0.35</v>
      </c>
      <c r="AB64" s="168">
        <v>0.35</v>
      </c>
      <c r="AC64" s="397"/>
      <c r="AD64" s="397">
        <v>0</v>
      </c>
      <c r="AE64" s="165">
        <v>1.4E-2</v>
      </c>
      <c r="AF64" s="164"/>
      <c r="AG64" s="114"/>
      <c r="AH64" s="164"/>
      <c r="AI64" s="164"/>
      <c r="AJ64" s="358"/>
      <c r="AK64" s="567">
        <v>0</v>
      </c>
      <c r="AL64" s="568">
        <v>0</v>
      </c>
      <c r="AM64" s="568">
        <v>0</v>
      </c>
      <c r="AN64" s="321"/>
      <c r="AO64" s="334">
        <f t="shared" si="0"/>
        <v>0</v>
      </c>
      <c r="AP64" s="349">
        <f t="shared" si="3"/>
        <v>0.31578947368421051</v>
      </c>
      <c r="AQ64" s="798" t="s">
        <v>271</v>
      </c>
      <c r="AR64" s="772" t="s">
        <v>272</v>
      </c>
      <c r="AS64" s="772" t="s">
        <v>254</v>
      </c>
      <c r="AT64" s="801" t="s">
        <v>141</v>
      </c>
      <c r="AU64" s="775" t="s">
        <v>273</v>
      </c>
    </row>
    <row r="65" spans="1:47" s="32" customFormat="1" ht="56.25" customHeight="1" thickBot="1" x14ac:dyDescent="0.25">
      <c r="A65" s="770"/>
      <c r="B65" s="813"/>
      <c r="C65" s="833"/>
      <c r="D65" s="773"/>
      <c r="E65" s="773"/>
      <c r="F65" s="773"/>
      <c r="G65" s="82" t="s">
        <v>9</v>
      </c>
      <c r="H65" s="218">
        <v>5232162713</v>
      </c>
      <c r="I65" s="218">
        <v>454522393</v>
      </c>
      <c r="J65" s="218">
        <v>454522393</v>
      </c>
      <c r="K65" s="218">
        <v>277869386</v>
      </c>
      <c r="L65" s="215">
        <v>277154416</v>
      </c>
      <c r="M65" s="218">
        <v>1233357000</v>
      </c>
      <c r="N65" s="218">
        <v>1233357000</v>
      </c>
      <c r="O65" s="218">
        <v>1233357000</v>
      </c>
      <c r="P65" s="218">
        <v>1226007000</v>
      </c>
      <c r="Q65" s="218">
        <v>970783000</v>
      </c>
      <c r="R65" s="218">
        <v>935053537</v>
      </c>
      <c r="S65" s="218">
        <v>1553036000</v>
      </c>
      <c r="T65" s="218">
        <v>1553036000</v>
      </c>
      <c r="U65" s="218">
        <v>1621761458</v>
      </c>
      <c r="V65" s="218">
        <v>1621761458</v>
      </c>
      <c r="W65" s="218">
        <v>1503657458</v>
      </c>
      <c r="X65" s="218">
        <v>1487006760</v>
      </c>
      <c r="Y65" s="218">
        <v>1913202000</v>
      </c>
      <c r="Z65" s="231">
        <v>1913202000</v>
      </c>
      <c r="AA65" s="214">
        <v>1292220000</v>
      </c>
      <c r="AB65" s="214">
        <v>1292220000</v>
      </c>
      <c r="AC65" s="218"/>
      <c r="AD65" s="294">
        <v>1142278256</v>
      </c>
      <c r="AE65" s="294">
        <v>1013907000</v>
      </c>
      <c r="AF65" s="87"/>
      <c r="AG65" s="87"/>
      <c r="AH65" s="87"/>
      <c r="AI65" s="87"/>
      <c r="AJ65" s="358"/>
      <c r="AK65" s="535">
        <v>95696584</v>
      </c>
      <c r="AL65" s="536">
        <v>1104146243</v>
      </c>
      <c r="AM65" s="536">
        <v>1142278256</v>
      </c>
      <c r="AN65" s="302"/>
      <c r="AO65" s="336">
        <f t="shared" si="0"/>
        <v>0.88396577672532539</v>
      </c>
      <c r="AP65" s="342">
        <f t="shared" si="3"/>
        <v>0.73420747398686648</v>
      </c>
      <c r="AQ65" s="799"/>
      <c r="AR65" s="773"/>
      <c r="AS65" s="773"/>
      <c r="AT65" s="802"/>
      <c r="AU65" s="776"/>
    </row>
    <row r="66" spans="1:47" s="32" customFormat="1" ht="33.75" customHeight="1" x14ac:dyDescent="0.25">
      <c r="A66" s="770"/>
      <c r="B66" s="813"/>
      <c r="C66" s="833"/>
      <c r="D66" s="773"/>
      <c r="E66" s="773"/>
      <c r="F66" s="773"/>
      <c r="G66" s="90" t="s">
        <v>10</v>
      </c>
      <c r="H66" s="170">
        <v>0.46800000000000003</v>
      </c>
      <c r="I66" s="91"/>
      <c r="J66" s="92"/>
      <c r="K66" s="91"/>
      <c r="L66" s="91"/>
      <c r="M66" s="171">
        <v>1.9E-2</v>
      </c>
      <c r="N66" s="172">
        <v>1.9E-2</v>
      </c>
      <c r="O66" s="171">
        <v>1.9</v>
      </c>
      <c r="P66" s="173">
        <v>1.9E-2</v>
      </c>
      <c r="Q66" s="165">
        <v>1.9E-2</v>
      </c>
      <c r="R66" s="165">
        <v>9.4999999999999998E-3</v>
      </c>
      <c r="S66" s="165">
        <v>7.4999999999999997E-2</v>
      </c>
      <c r="T66" s="165">
        <v>0.2</v>
      </c>
      <c r="U66" s="165">
        <v>0.2</v>
      </c>
      <c r="V66" s="165">
        <v>0.2</v>
      </c>
      <c r="W66" s="165">
        <v>0.2</v>
      </c>
      <c r="X66" s="165">
        <v>0.2</v>
      </c>
      <c r="Y66" s="165">
        <v>0.25850000000000001</v>
      </c>
      <c r="Z66" s="174">
        <v>0.25850000000000001</v>
      </c>
      <c r="AA66" s="175">
        <v>0.25850000000000001</v>
      </c>
      <c r="AB66" s="175">
        <v>0.25850000000000001</v>
      </c>
      <c r="AC66" s="360"/>
      <c r="AD66" s="398">
        <v>0.154</v>
      </c>
      <c r="AE66" s="360"/>
      <c r="AF66" s="360"/>
      <c r="AG66" s="360"/>
      <c r="AH66" s="360"/>
      <c r="AI66" s="360"/>
      <c r="AJ66" s="358"/>
      <c r="AK66" s="569">
        <v>0</v>
      </c>
      <c r="AL66" s="175">
        <v>0</v>
      </c>
      <c r="AM66" s="175">
        <v>0.154</v>
      </c>
      <c r="AN66" s="322"/>
      <c r="AO66" s="336">
        <f t="shared" si="0"/>
        <v>0.5957446808510638</v>
      </c>
      <c r="AP66" s="342">
        <f t="shared" si="3"/>
        <v>0.77670940170940173</v>
      </c>
      <c r="AQ66" s="799"/>
      <c r="AR66" s="773"/>
      <c r="AS66" s="773"/>
      <c r="AT66" s="802"/>
      <c r="AU66" s="776"/>
    </row>
    <row r="67" spans="1:47" s="32" customFormat="1" ht="33.75" customHeight="1" thickBot="1" x14ac:dyDescent="0.25">
      <c r="A67" s="770"/>
      <c r="B67" s="813"/>
      <c r="C67" s="833"/>
      <c r="D67" s="773"/>
      <c r="E67" s="773"/>
      <c r="F67" s="773"/>
      <c r="G67" s="82" t="s">
        <v>11</v>
      </c>
      <c r="H67" s="214">
        <v>1906119382.0110195</v>
      </c>
      <c r="I67" s="220"/>
      <c r="J67" s="220"/>
      <c r="K67" s="220"/>
      <c r="L67" s="220"/>
      <c r="M67" s="225">
        <v>211924274</v>
      </c>
      <c r="N67" s="225">
        <v>211924274</v>
      </c>
      <c r="O67" s="225">
        <v>211924274</v>
      </c>
      <c r="P67" s="225">
        <v>211924274</v>
      </c>
      <c r="Q67" s="215">
        <v>211216300</v>
      </c>
      <c r="R67" s="215">
        <v>184434737</v>
      </c>
      <c r="S67" s="215">
        <v>485081534</v>
      </c>
      <c r="T67" s="215">
        <v>493661534</v>
      </c>
      <c r="U67" s="215">
        <v>493661534</v>
      </c>
      <c r="V67" s="215">
        <v>493661534</v>
      </c>
      <c r="W67" s="215">
        <v>485367534</v>
      </c>
      <c r="X67" s="215">
        <v>402532054</v>
      </c>
      <c r="Y67" s="215">
        <v>1319152591</v>
      </c>
      <c r="Z67" s="232">
        <v>1319152591.0110195</v>
      </c>
      <c r="AA67" s="229">
        <v>1319152591</v>
      </c>
      <c r="AB67" s="229">
        <v>1319152591</v>
      </c>
      <c r="AC67" s="215"/>
      <c r="AD67" s="215">
        <v>1015645618</v>
      </c>
      <c r="AE67" s="153"/>
      <c r="AF67" s="153"/>
      <c r="AG67" s="153"/>
      <c r="AH67" s="153"/>
      <c r="AI67" s="153"/>
      <c r="AJ67" s="358"/>
      <c r="AK67" s="562">
        <v>322858758</v>
      </c>
      <c r="AL67" s="536">
        <v>962891410</v>
      </c>
      <c r="AM67" s="539">
        <v>1015645618</v>
      </c>
      <c r="AN67" s="305"/>
      <c r="AO67" s="336">
        <f t="shared" si="0"/>
        <v>0.76992277082219673</v>
      </c>
      <c r="AP67" s="342">
        <f t="shared" si="3"/>
        <v>0.84077231684680243</v>
      </c>
      <c r="AQ67" s="799"/>
      <c r="AR67" s="773"/>
      <c r="AS67" s="773"/>
      <c r="AT67" s="802"/>
      <c r="AU67" s="776"/>
    </row>
    <row r="68" spans="1:47" s="32" customFormat="1" ht="33.75" customHeight="1" x14ac:dyDescent="0.25">
      <c r="A68" s="770"/>
      <c r="B68" s="813"/>
      <c r="C68" s="833"/>
      <c r="D68" s="773"/>
      <c r="E68" s="773"/>
      <c r="F68" s="773"/>
      <c r="G68" s="90" t="s">
        <v>12</v>
      </c>
      <c r="H68" s="176">
        <v>1</v>
      </c>
      <c r="I68" s="177">
        <v>0.05</v>
      </c>
      <c r="J68" s="124">
        <v>5</v>
      </c>
      <c r="K68" s="178">
        <v>0.05</v>
      </c>
      <c r="L68" s="178">
        <v>3.1E-2</v>
      </c>
      <c r="M68" s="179">
        <v>0.219</v>
      </c>
      <c r="N68" s="172">
        <v>0.219</v>
      </c>
      <c r="O68" s="126">
        <v>21.9</v>
      </c>
      <c r="P68" s="172">
        <v>0.219</v>
      </c>
      <c r="Q68" s="165">
        <v>0.219</v>
      </c>
      <c r="R68" s="165">
        <v>0.14650000000000002</v>
      </c>
      <c r="S68" s="165">
        <v>0.42499999999999999</v>
      </c>
      <c r="T68" s="165">
        <v>0.45850000000000002</v>
      </c>
      <c r="U68" s="165">
        <v>0.45850000000000002</v>
      </c>
      <c r="V68" s="165">
        <v>0.45850000000000002</v>
      </c>
      <c r="W68" s="165">
        <v>0.45850000000000002</v>
      </c>
      <c r="X68" s="165">
        <v>0.2</v>
      </c>
      <c r="Y68" s="165">
        <v>0.60850000000000004</v>
      </c>
      <c r="Z68" s="174">
        <v>0.60850000000000004</v>
      </c>
      <c r="AA68" s="208">
        <v>0.60850000000000004</v>
      </c>
      <c r="AB68" s="526">
        <f>+AB64+AB66</f>
        <v>0.60850000000000004</v>
      </c>
      <c r="AC68" s="399"/>
      <c r="AD68" s="398">
        <v>0.154</v>
      </c>
      <c r="AE68" s="400">
        <v>3.2000000000000001E-2</v>
      </c>
      <c r="AF68" s="401"/>
      <c r="AG68" s="96"/>
      <c r="AH68" s="98"/>
      <c r="AI68" s="98"/>
      <c r="AJ68" s="358"/>
      <c r="AK68" s="569">
        <v>0</v>
      </c>
      <c r="AL68" s="175">
        <v>0</v>
      </c>
      <c r="AM68" s="570">
        <f>+AM64+AM66</f>
        <v>0.154</v>
      </c>
      <c r="AN68" s="322"/>
      <c r="AO68" s="336">
        <f t="shared" si="0"/>
        <v>0.25308134757600653</v>
      </c>
      <c r="AP68" s="342">
        <f t="shared" si="3"/>
        <v>0.53150000000000008</v>
      </c>
      <c r="AQ68" s="799"/>
      <c r="AR68" s="773"/>
      <c r="AS68" s="773"/>
      <c r="AT68" s="802"/>
      <c r="AU68" s="776"/>
    </row>
    <row r="69" spans="1:47" s="32" customFormat="1" ht="48" customHeight="1" thickBot="1" x14ac:dyDescent="0.3">
      <c r="A69" s="770"/>
      <c r="B69" s="814"/>
      <c r="C69" s="834"/>
      <c r="D69" s="774"/>
      <c r="E69" s="774"/>
      <c r="F69" s="774"/>
      <c r="G69" s="106" t="s">
        <v>13</v>
      </c>
      <c r="H69" s="180">
        <v>7138282095.0110197</v>
      </c>
      <c r="I69" s="223">
        <v>454522393</v>
      </c>
      <c r="J69" s="223">
        <v>454522393</v>
      </c>
      <c r="K69" s="223">
        <v>277869386</v>
      </c>
      <c r="L69" s="223">
        <v>277154416</v>
      </c>
      <c r="M69" s="223">
        <v>1445281274</v>
      </c>
      <c r="N69" s="223">
        <v>1445281274</v>
      </c>
      <c r="O69" s="223">
        <v>1445281274</v>
      </c>
      <c r="P69" s="223">
        <v>1437931274</v>
      </c>
      <c r="Q69" s="223">
        <v>1181999300</v>
      </c>
      <c r="R69" s="223">
        <v>1119488274</v>
      </c>
      <c r="S69" s="223">
        <v>2038117534</v>
      </c>
      <c r="T69" s="223">
        <v>2046697534</v>
      </c>
      <c r="U69" s="223">
        <v>2115422992</v>
      </c>
      <c r="V69" s="223">
        <v>2115422992</v>
      </c>
      <c r="W69" s="223">
        <v>1989024992</v>
      </c>
      <c r="X69" s="223">
        <v>1889538814</v>
      </c>
      <c r="Y69" s="223">
        <v>3232354591</v>
      </c>
      <c r="Z69" s="223">
        <v>3232354591.0110197</v>
      </c>
      <c r="AA69" s="223">
        <v>2611372591</v>
      </c>
      <c r="AB69" s="223">
        <v>2611372591</v>
      </c>
      <c r="AC69" s="221">
        <v>0</v>
      </c>
      <c r="AD69" s="221">
        <v>2157923874</v>
      </c>
      <c r="AE69" s="107">
        <f>+AE65+AE67</f>
        <v>1013907000</v>
      </c>
      <c r="AF69" s="107">
        <v>0</v>
      </c>
      <c r="AG69" s="107">
        <v>0</v>
      </c>
      <c r="AH69" s="107">
        <v>0</v>
      </c>
      <c r="AI69" s="107">
        <v>0</v>
      </c>
      <c r="AJ69" s="358"/>
      <c r="AK69" s="565">
        <v>418555342</v>
      </c>
      <c r="AL69" s="180">
        <v>2067037653</v>
      </c>
      <c r="AM69" s="180">
        <v>2157923874</v>
      </c>
      <c r="AN69" s="313"/>
      <c r="AO69" s="339">
        <f t="shared" si="0"/>
        <v>0.82635617814064743</v>
      </c>
      <c r="AP69" s="346">
        <f t="shared" si="3"/>
        <v>0.76266324383634432</v>
      </c>
      <c r="AQ69" s="800"/>
      <c r="AR69" s="774"/>
      <c r="AS69" s="774"/>
      <c r="AT69" s="803"/>
      <c r="AU69" s="777"/>
    </row>
    <row r="70" spans="1:47" s="32" customFormat="1" ht="51.75" customHeight="1" x14ac:dyDescent="0.25">
      <c r="A70" s="770"/>
      <c r="B70" s="812">
        <v>11</v>
      </c>
      <c r="C70" s="815" t="s">
        <v>166</v>
      </c>
      <c r="D70" s="772" t="s">
        <v>103</v>
      </c>
      <c r="E70" s="772">
        <v>435</v>
      </c>
      <c r="F70" s="772">
        <v>177</v>
      </c>
      <c r="G70" s="70" t="s">
        <v>8</v>
      </c>
      <c r="H70" s="181">
        <v>4</v>
      </c>
      <c r="I70" s="116">
        <v>0.5</v>
      </c>
      <c r="J70" s="116">
        <v>0.5</v>
      </c>
      <c r="K70" s="140">
        <v>0.5</v>
      </c>
      <c r="L70" s="140">
        <v>0.5</v>
      </c>
      <c r="M70" s="140">
        <v>1</v>
      </c>
      <c r="N70" s="140">
        <v>1</v>
      </c>
      <c r="O70" s="77">
        <v>1</v>
      </c>
      <c r="P70" s="77">
        <v>1</v>
      </c>
      <c r="Q70" s="71">
        <v>1</v>
      </c>
      <c r="R70" s="141">
        <v>0.9</v>
      </c>
      <c r="S70" s="141">
        <v>2</v>
      </c>
      <c r="T70" s="141">
        <v>2</v>
      </c>
      <c r="U70" s="141">
        <v>1.9</v>
      </c>
      <c r="V70" s="141">
        <v>1.9</v>
      </c>
      <c r="W70" s="141">
        <v>1.9</v>
      </c>
      <c r="X70" s="141">
        <v>1.9</v>
      </c>
      <c r="Y70" s="141">
        <v>3.9</v>
      </c>
      <c r="Z70" s="141">
        <v>3.9</v>
      </c>
      <c r="AA70" s="115">
        <v>3.9</v>
      </c>
      <c r="AB70" s="115">
        <v>3.9</v>
      </c>
      <c r="AC70" s="141"/>
      <c r="AD70" s="379">
        <v>3.2</v>
      </c>
      <c r="AE70" s="141">
        <v>4</v>
      </c>
      <c r="AF70" s="141">
        <v>4</v>
      </c>
      <c r="AG70" s="141">
        <v>4</v>
      </c>
      <c r="AH70" s="141">
        <v>4</v>
      </c>
      <c r="AI70" s="141">
        <v>4</v>
      </c>
      <c r="AJ70" s="358"/>
      <c r="AK70" s="546">
        <v>1.98</v>
      </c>
      <c r="AL70" s="553">
        <v>2.4</v>
      </c>
      <c r="AM70" s="525">
        <v>3.2</v>
      </c>
      <c r="AN70" s="301"/>
      <c r="AO70" s="334">
        <f t="shared" si="0"/>
        <v>0.8205128205128206</v>
      </c>
      <c r="AP70" s="341">
        <f>AM70/H70</f>
        <v>0.8</v>
      </c>
      <c r="AQ70" s="798" t="s">
        <v>310</v>
      </c>
      <c r="AR70" s="772" t="s">
        <v>104</v>
      </c>
      <c r="AS70" s="772" t="s">
        <v>104</v>
      </c>
      <c r="AT70" s="801" t="s">
        <v>236</v>
      </c>
      <c r="AU70" s="775" t="s">
        <v>237</v>
      </c>
    </row>
    <row r="71" spans="1:47" s="32" customFormat="1" ht="33.75" customHeight="1" x14ac:dyDescent="0.2">
      <c r="A71" s="770"/>
      <c r="B71" s="813"/>
      <c r="C71" s="816"/>
      <c r="D71" s="773"/>
      <c r="E71" s="773"/>
      <c r="F71" s="773"/>
      <c r="G71" s="82" t="s">
        <v>9</v>
      </c>
      <c r="H71" s="233">
        <v>2558500172</v>
      </c>
      <c r="I71" s="218">
        <v>291706430</v>
      </c>
      <c r="J71" s="218">
        <v>291706430</v>
      </c>
      <c r="K71" s="218">
        <v>315702212</v>
      </c>
      <c r="L71" s="215">
        <v>303116375</v>
      </c>
      <c r="M71" s="218">
        <v>836704000</v>
      </c>
      <c r="N71" s="218">
        <v>836704000</v>
      </c>
      <c r="O71" s="218">
        <v>836704000</v>
      </c>
      <c r="P71" s="218">
        <v>837269000</v>
      </c>
      <c r="Q71" s="218">
        <v>582337150</v>
      </c>
      <c r="R71" s="218">
        <v>319593507</v>
      </c>
      <c r="S71" s="218">
        <v>330729000</v>
      </c>
      <c r="T71" s="218">
        <v>330729000</v>
      </c>
      <c r="U71" s="218">
        <v>472360000</v>
      </c>
      <c r="V71" s="218">
        <v>472360000</v>
      </c>
      <c r="W71" s="218">
        <v>454578000</v>
      </c>
      <c r="X71" s="218">
        <v>454557290</v>
      </c>
      <c r="Y71" s="218">
        <v>889196000</v>
      </c>
      <c r="Z71" s="214">
        <v>889196000</v>
      </c>
      <c r="AA71" s="229">
        <v>589196000</v>
      </c>
      <c r="AB71" s="229">
        <v>589196000</v>
      </c>
      <c r="AC71" s="215"/>
      <c r="AD71" s="215">
        <v>302819000</v>
      </c>
      <c r="AE71" s="215">
        <v>445413000</v>
      </c>
      <c r="AF71" s="87"/>
      <c r="AG71" s="87"/>
      <c r="AH71" s="87"/>
      <c r="AI71" s="87"/>
      <c r="AJ71" s="358"/>
      <c r="AK71" s="535">
        <v>0</v>
      </c>
      <c r="AL71" s="571">
        <v>263819000</v>
      </c>
      <c r="AM71" s="536">
        <v>302819000</v>
      </c>
      <c r="AN71" s="302"/>
      <c r="AO71" s="336">
        <f t="shared" si="0"/>
        <v>0.51395291210395178</v>
      </c>
      <c r="AP71" s="342">
        <f>(L71+R71+X71+AM71)/H71</f>
        <v>0.53941218652378498</v>
      </c>
      <c r="AQ71" s="799"/>
      <c r="AR71" s="773"/>
      <c r="AS71" s="773"/>
      <c r="AT71" s="802"/>
      <c r="AU71" s="776"/>
    </row>
    <row r="72" spans="1:47" s="32" customFormat="1" ht="33.75" customHeight="1" x14ac:dyDescent="0.25">
      <c r="A72" s="770"/>
      <c r="B72" s="813"/>
      <c r="C72" s="816"/>
      <c r="D72" s="773"/>
      <c r="E72" s="773"/>
      <c r="F72" s="773"/>
      <c r="G72" s="90" t="s">
        <v>10</v>
      </c>
      <c r="H72" s="182"/>
      <c r="I72" s="91"/>
      <c r="J72" s="92"/>
      <c r="K72" s="91"/>
      <c r="L72" s="91"/>
      <c r="M72" s="91"/>
      <c r="N72" s="91"/>
      <c r="O72" s="91"/>
      <c r="P72" s="91"/>
      <c r="Q72" s="91"/>
      <c r="R72" s="91"/>
      <c r="S72" s="91"/>
      <c r="T72" s="91"/>
      <c r="U72" s="91"/>
      <c r="V72" s="94"/>
      <c r="W72" s="94"/>
      <c r="X72" s="94"/>
      <c r="Y72" s="94"/>
      <c r="Z72" s="94"/>
      <c r="AA72" s="94"/>
      <c r="AB72" s="94"/>
      <c r="AC72" s="94"/>
      <c r="AD72" s="94"/>
      <c r="AE72" s="94"/>
      <c r="AF72" s="94"/>
      <c r="AG72" s="94"/>
      <c r="AH72" s="94"/>
      <c r="AI72" s="94"/>
      <c r="AJ72" s="94"/>
      <c r="AK72" s="94"/>
      <c r="AL72" s="94"/>
      <c r="AM72" s="94"/>
      <c r="AN72" s="311"/>
      <c r="AO72" s="338"/>
      <c r="AP72" s="343"/>
      <c r="AQ72" s="799"/>
      <c r="AR72" s="773"/>
      <c r="AS72" s="773"/>
      <c r="AT72" s="802"/>
      <c r="AU72" s="776"/>
    </row>
    <row r="73" spans="1:47" s="32" customFormat="1" ht="33.75" customHeight="1" x14ac:dyDescent="0.2">
      <c r="A73" s="770"/>
      <c r="B73" s="813"/>
      <c r="C73" s="816"/>
      <c r="D73" s="773"/>
      <c r="E73" s="773"/>
      <c r="F73" s="773"/>
      <c r="G73" s="82" t="s">
        <v>11</v>
      </c>
      <c r="H73" s="233">
        <v>603712091.01101947</v>
      </c>
      <c r="I73" s="220"/>
      <c r="J73" s="220"/>
      <c r="K73" s="220"/>
      <c r="L73" s="220"/>
      <c r="M73" s="225">
        <v>212646884</v>
      </c>
      <c r="N73" s="225">
        <v>212646884</v>
      </c>
      <c r="O73" s="225">
        <v>212646884</v>
      </c>
      <c r="P73" s="225">
        <v>212646882</v>
      </c>
      <c r="Q73" s="215">
        <v>212646882</v>
      </c>
      <c r="R73" s="215">
        <v>212646882</v>
      </c>
      <c r="S73" s="215">
        <v>103935187</v>
      </c>
      <c r="T73" s="215">
        <v>103935187</v>
      </c>
      <c r="U73" s="215">
        <v>103935187</v>
      </c>
      <c r="V73" s="215">
        <v>103925487</v>
      </c>
      <c r="W73" s="215">
        <v>103925487</v>
      </c>
      <c r="X73" s="215">
        <v>97794254</v>
      </c>
      <c r="Y73" s="215">
        <v>293270955</v>
      </c>
      <c r="Z73" s="215">
        <v>293270955.01101953</v>
      </c>
      <c r="AA73" s="229">
        <v>293270955</v>
      </c>
      <c r="AB73" s="229">
        <v>293270955</v>
      </c>
      <c r="AC73" s="215"/>
      <c r="AD73" s="215">
        <v>139949797</v>
      </c>
      <c r="AE73" s="153"/>
      <c r="AF73" s="153"/>
      <c r="AG73" s="153"/>
      <c r="AH73" s="153"/>
      <c r="AI73" s="153"/>
      <c r="AJ73" s="358"/>
      <c r="AK73" s="562">
        <v>67825832</v>
      </c>
      <c r="AL73" s="536">
        <v>74588745</v>
      </c>
      <c r="AM73" s="539">
        <v>139949797</v>
      </c>
      <c r="AN73" s="305"/>
      <c r="AO73" s="336">
        <f t="shared" si="0"/>
        <v>0.47720305953925779</v>
      </c>
      <c r="AP73" s="344">
        <f>(L73+R73+X73+AM73)/H73</f>
        <v>0.74603596599455735</v>
      </c>
      <c r="AQ73" s="799"/>
      <c r="AR73" s="773"/>
      <c r="AS73" s="773"/>
      <c r="AT73" s="802"/>
      <c r="AU73" s="776"/>
    </row>
    <row r="74" spans="1:47" s="32" customFormat="1" ht="33.75" customHeight="1" x14ac:dyDescent="0.25">
      <c r="A74" s="770"/>
      <c r="B74" s="813"/>
      <c r="C74" s="816"/>
      <c r="D74" s="773"/>
      <c r="E74" s="773"/>
      <c r="F74" s="773"/>
      <c r="G74" s="90" t="s">
        <v>12</v>
      </c>
      <c r="H74" s="105">
        <v>800</v>
      </c>
      <c r="I74" s="124">
        <v>0.5</v>
      </c>
      <c r="J74" s="124">
        <v>0.5</v>
      </c>
      <c r="K74" s="143">
        <v>0.5</v>
      </c>
      <c r="L74" s="143">
        <v>0.5</v>
      </c>
      <c r="M74" s="105">
        <v>1</v>
      </c>
      <c r="N74" s="105">
        <v>1</v>
      </c>
      <c r="O74" s="105">
        <v>1</v>
      </c>
      <c r="P74" s="105">
        <v>1</v>
      </c>
      <c r="Q74" s="138">
        <v>1</v>
      </c>
      <c r="R74" s="145">
        <v>0.9</v>
      </c>
      <c r="S74" s="145">
        <v>2</v>
      </c>
      <c r="T74" s="145">
        <v>2</v>
      </c>
      <c r="U74" s="145">
        <v>1.9</v>
      </c>
      <c r="V74" s="124">
        <v>1.9</v>
      </c>
      <c r="W74" s="124">
        <v>1.9</v>
      </c>
      <c r="X74" s="124">
        <v>1.9</v>
      </c>
      <c r="Y74" s="124">
        <v>3.9</v>
      </c>
      <c r="Z74" s="124">
        <v>3.9</v>
      </c>
      <c r="AA74" s="209">
        <v>3.9</v>
      </c>
      <c r="AB74" s="527">
        <f>+AB70</f>
        <v>3.9</v>
      </c>
      <c r="AC74" s="402"/>
      <c r="AD74" s="402">
        <v>3.2</v>
      </c>
      <c r="AE74" s="124">
        <v>4</v>
      </c>
      <c r="AF74" s="98"/>
      <c r="AG74" s="96"/>
      <c r="AH74" s="98"/>
      <c r="AI74" s="98"/>
      <c r="AJ74" s="358"/>
      <c r="AK74" s="543">
        <v>1.98</v>
      </c>
      <c r="AL74" s="544">
        <v>2.4</v>
      </c>
      <c r="AM74" s="542">
        <v>3.2</v>
      </c>
      <c r="AN74" s="323"/>
      <c r="AO74" s="336">
        <f t="shared" si="0"/>
        <v>0.8205128205128206</v>
      </c>
      <c r="AP74" s="345">
        <f>AM74/H70</f>
        <v>0.8</v>
      </c>
      <c r="AQ74" s="799"/>
      <c r="AR74" s="773"/>
      <c r="AS74" s="773"/>
      <c r="AT74" s="802"/>
      <c r="AU74" s="776"/>
    </row>
    <row r="75" spans="1:47" s="32" customFormat="1" ht="33.75" customHeight="1" thickBot="1" x14ac:dyDescent="0.3">
      <c r="A75" s="771"/>
      <c r="B75" s="814"/>
      <c r="C75" s="817"/>
      <c r="D75" s="774"/>
      <c r="E75" s="774"/>
      <c r="F75" s="774"/>
      <c r="G75" s="106" t="s">
        <v>13</v>
      </c>
      <c r="H75" s="221">
        <v>3162212263.0110197</v>
      </c>
      <c r="I75" s="221">
        <v>291706430</v>
      </c>
      <c r="J75" s="221">
        <v>291706430</v>
      </c>
      <c r="K75" s="221">
        <v>315702212</v>
      </c>
      <c r="L75" s="221">
        <v>303116375</v>
      </c>
      <c r="M75" s="221">
        <v>1049350884</v>
      </c>
      <c r="N75" s="221">
        <v>1049350884</v>
      </c>
      <c r="O75" s="221">
        <v>1049350884</v>
      </c>
      <c r="P75" s="221">
        <v>1049915882</v>
      </c>
      <c r="Q75" s="221">
        <v>794984032</v>
      </c>
      <c r="R75" s="221">
        <v>532240389</v>
      </c>
      <c r="S75" s="221">
        <v>434664187</v>
      </c>
      <c r="T75" s="221">
        <v>434664187</v>
      </c>
      <c r="U75" s="221">
        <v>576295187</v>
      </c>
      <c r="V75" s="221">
        <v>576285487</v>
      </c>
      <c r="W75" s="221">
        <v>558503487</v>
      </c>
      <c r="X75" s="221">
        <v>552351544</v>
      </c>
      <c r="Y75" s="221">
        <v>1182466955</v>
      </c>
      <c r="Z75" s="221">
        <v>1182466955.0110195</v>
      </c>
      <c r="AA75" s="223">
        <v>882466955</v>
      </c>
      <c r="AB75" s="223">
        <v>882466955</v>
      </c>
      <c r="AC75" s="221">
        <v>0</v>
      </c>
      <c r="AD75" s="221">
        <v>442768797</v>
      </c>
      <c r="AE75" s="215">
        <f>+AE71+AE73</f>
        <v>445413000</v>
      </c>
      <c r="AF75" s="107">
        <v>0</v>
      </c>
      <c r="AG75" s="107">
        <v>0</v>
      </c>
      <c r="AH75" s="107">
        <v>0</v>
      </c>
      <c r="AI75" s="107">
        <v>0</v>
      </c>
      <c r="AJ75" s="358"/>
      <c r="AK75" s="565">
        <v>67825832</v>
      </c>
      <c r="AL75" s="180">
        <v>338407745</v>
      </c>
      <c r="AM75" s="180">
        <v>442768797</v>
      </c>
      <c r="AN75" s="313">
        <v>0</v>
      </c>
      <c r="AO75" s="339">
        <f t="shared" ref="AO75:AO104" si="4">AM75/AB75</f>
        <v>0.50173980395673856</v>
      </c>
      <c r="AP75" s="346">
        <f>(L75+R75+X75+AM75)/H75</f>
        <v>0.57885965670661277</v>
      </c>
      <c r="AQ75" s="800"/>
      <c r="AR75" s="774"/>
      <c r="AS75" s="774"/>
      <c r="AT75" s="803"/>
      <c r="AU75" s="777"/>
    </row>
    <row r="76" spans="1:47" s="32" customFormat="1" ht="33.75" hidden="1" customHeight="1" x14ac:dyDescent="0.3">
      <c r="A76" s="781" t="s">
        <v>177</v>
      </c>
      <c r="B76" s="818">
        <v>12</v>
      </c>
      <c r="C76" s="772" t="s">
        <v>167</v>
      </c>
      <c r="D76" s="772" t="s">
        <v>103</v>
      </c>
      <c r="E76" s="772">
        <v>439</v>
      </c>
      <c r="F76" s="772">
        <v>177</v>
      </c>
      <c r="G76" s="70" t="s">
        <v>8</v>
      </c>
      <c r="H76" s="71">
        <v>62.33</v>
      </c>
      <c r="I76" s="77">
        <v>55</v>
      </c>
      <c r="J76" s="71">
        <v>55</v>
      </c>
      <c r="K76" s="140">
        <v>55</v>
      </c>
      <c r="L76" s="71">
        <v>62.33</v>
      </c>
      <c r="M76" s="72"/>
      <c r="N76" s="72"/>
      <c r="O76" s="72"/>
      <c r="P76" s="73"/>
      <c r="Q76" s="72"/>
      <c r="R76" s="74"/>
      <c r="S76" s="74"/>
      <c r="T76" s="74"/>
      <c r="U76" s="73"/>
      <c r="V76" s="73"/>
      <c r="W76" s="73"/>
      <c r="X76" s="183"/>
      <c r="Y76" s="73"/>
      <c r="Z76" s="73"/>
      <c r="AA76" s="81"/>
      <c r="AB76" s="80"/>
      <c r="AC76" s="77"/>
      <c r="AD76" s="77"/>
      <c r="AE76" s="77"/>
      <c r="AF76" s="77"/>
      <c r="AG76" s="114"/>
      <c r="AH76" s="77"/>
      <c r="AI76" s="77"/>
      <c r="AJ76" s="358">
        <v>0</v>
      </c>
      <c r="AK76" s="546"/>
      <c r="AL76" s="553"/>
      <c r="AM76" s="553"/>
      <c r="AN76" s="318"/>
      <c r="AO76" s="299" t="e">
        <f t="shared" si="4"/>
        <v>#DIV/0!</v>
      </c>
      <c r="AP76" s="348"/>
      <c r="AQ76" s="772"/>
      <c r="AR76" s="772"/>
      <c r="AS76" s="772"/>
      <c r="AT76" s="772"/>
      <c r="AU76" s="778"/>
    </row>
    <row r="77" spans="1:47" s="32" customFormat="1" ht="33.75" hidden="1" customHeight="1" x14ac:dyDescent="0.25">
      <c r="A77" s="782"/>
      <c r="B77" s="819"/>
      <c r="C77" s="773"/>
      <c r="D77" s="773"/>
      <c r="E77" s="773"/>
      <c r="F77" s="773"/>
      <c r="G77" s="82" t="s">
        <v>9</v>
      </c>
      <c r="H77" s="87">
        <v>243630106</v>
      </c>
      <c r="I77" s="87">
        <v>279700000</v>
      </c>
      <c r="J77" s="117">
        <v>279700000</v>
      </c>
      <c r="K77" s="87">
        <v>243630107</v>
      </c>
      <c r="L77" s="98">
        <v>243630106</v>
      </c>
      <c r="M77" s="84"/>
      <c r="N77" s="84"/>
      <c r="O77" s="84"/>
      <c r="P77" s="84"/>
      <c r="Q77" s="85"/>
      <c r="R77" s="85"/>
      <c r="S77" s="85"/>
      <c r="T77" s="85"/>
      <c r="U77" s="84"/>
      <c r="V77" s="84"/>
      <c r="W77" s="84"/>
      <c r="X77" s="184"/>
      <c r="Y77" s="84"/>
      <c r="Z77" s="84"/>
      <c r="AA77" s="88"/>
      <c r="AB77" s="86"/>
      <c r="AC77" s="87"/>
      <c r="AD77" s="87"/>
      <c r="AE77" s="87"/>
      <c r="AF77" s="87"/>
      <c r="AG77" s="96"/>
      <c r="AH77" s="87"/>
      <c r="AI77" s="87"/>
      <c r="AJ77" s="358">
        <v>0</v>
      </c>
      <c r="AK77" s="572"/>
      <c r="AL77" s="571"/>
      <c r="AM77" s="571"/>
      <c r="AN77" s="324"/>
      <c r="AO77" s="299" t="e">
        <f t="shared" si="4"/>
        <v>#DIV/0!</v>
      </c>
      <c r="AP77" s="185"/>
      <c r="AQ77" s="773"/>
      <c r="AR77" s="773"/>
      <c r="AS77" s="773"/>
      <c r="AT77" s="773"/>
      <c r="AU77" s="779"/>
    </row>
    <row r="78" spans="1:47" s="32" customFormat="1" ht="33.75" hidden="1" customHeight="1" x14ac:dyDescent="0.25">
      <c r="A78" s="782"/>
      <c r="B78" s="819"/>
      <c r="C78" s="773"/>
      <c r="D78" s="773"/>
      <c r="E78" s="773"/>
      <c r="F78" s="773"/>
      <c r="G78" s="90" t="s">
        <v>10</v>
      </c>
      <c r="H78" s="157"/>
      <c r="I78" s="91"/>
      <c r="J78" s="92"/>
      <c r="K78" s="91"/>
      <c r="L78" s="91"/>
      <c r="M78" s="91"/>
      <c r="N78" s="91"/>
      <c r="O78" s="91"/>
      <c r="P78" s="91"/>
      <c r="Q78" s="100"/>
      <c r="R78" s="93"/>
      <c r="S78" s="93"/>
      <c r="T78" s="93"/>
      <c r="U78" s="91"/>
      <c r="V78" s="94"/>
      <c r="W78" s="94"/>
      <c r="X78" s="95"/>
      <c r="Y78" s="94"/>
      <c r="Z78" s="94"/>
      <c r="AA78" s="88"/>
      <c r="AB78" s="88"/>
      <c r="AC78" s="96"/>
      <c r="AD78" s="96"/>
      <c r="AE78" s="96"/>
      <c r="AF78" s="96"/>
      <c r="AG78" s="96"/>
      <c r="AH78" s="96"/>
      <c r="AI78" s="96"/>
      <c r="AJ78" s="358">
        <v>0</v>
      </c>
      <c r="AK78" s="537"/>
      <c r="AL78" s="539"/>
      <c r="AM78" s="539"/>
      <c r="AN78" s="325"/>
      <c r="AO78" s="299" t="e">
        <f t="shared" si="4"/>
        <v>#DIV/0!</v>
      </c>
      <c r="AP78" s="186"/>
      <c r="AQ78" s="773"/>
      <c r="AR78" s="773"/>
      <c r="AS78" s="773"/>
      <c r="AT78" s="773"/>
      <c r="AU78" s="779"/>
    </row>
    <row r="79" spans="1:47" s="32" customFormat="1" ht="33.75" hidden="1" customHeight="1" x14ac:dyDescent="0.25">
      <c r="A79" s="782"/>
      <c r="B79" s="819"/>
      <c r="C79" s="773"/>
      <c r="D79" s="773"/>
      <c r="E79" s="773"/>
      <c r="F79" s="773"/>
      <c r="G79" s="82" t="s">
        <v>11</v>
      </c>
      <c r="H79" s="87">
        <v>183226731</v>
      </c>
      <c r="I79" s="120"/>
      <c r="J79" s="92"/>
      <c r="K79" s="120"/>
      <c r="L79" s="120"/>
      <c r="M79" s="121">
        <v>183303796</v>
      </c>
      <c r="N79" s="121">
        <v>183303796</v>
      </c>
      <c r="O79" s="121">
        <v>183303796</v>
      </c>
      <c r="P79" s="121">
        <v>183303796</v>
      </c>
      <c r="Q79" s="153">
        <v>183303796</v>
      </c>
      <c r="R79" s="87">
        <v>183226731</v>
      </c>
      <c r="S79" s="93"/>
      <c r="T79" s="93"/>
      <c r="U79" s="120"/>
      <c r="V79" s="135"/>
      <c r="W79" s="135"/>
      <c r="X79" s="95"/>
      <c r="Y79" s="135"/>
      <c r="Z79" s="135"/>
      <c r="AA79" s="88"/>
      <c r="AB79" s="123"/>
      <c r="AC79" s="195"/>
      <c r="AD79" s="195"/>
      <c r="AE79" s="195"/>
      <c r="AF79" s="195"/>
      <c r="AG79" s="96"/>
      <c r="AH79" s="195"/>
      <c r="AI79" s="195"/>
      <c r="AJ79" s="358">
        <v>0</v>
      </c>
      <c r="AK79" s="537"/>
      <c r="AL79" s="539"/>
      <c r="AM79" s="539"/>
      <c r="AN79" s="325"/>
      <c r="AO79" s="299" t="e">
        <f t="shared" si="4"/>
        <v>#DIV/0!</v>
      </c>
      <c r="AP79" s="186"/>
      <c r="AQ79" s="773"/>
      <c r="AR79" s="773"/>
      <c r="AS79" s="773"/>
      <c r="AT79" s="773"/>
      <c r="AU79" s="779"/>
    </row>
    <row r="80" spans="1:47" s="32" customFormat="1" ht="33.75" hidden="1" customHeight="1" x14ac:dyDescent="0.25">
      <c r="A80" s="782"/>
      <c r="B80" s="819"/>
      <c r="C80" s="773"/>
      <c r="D80" s="773"/>
      <c r="E80" s="773"/>
      <c r="F80" s="773"/>
      <c r="G80" s="90" t="s">
        <v>12</v>
      </c>
      <c r="H80" s="124">
        <v>62.33</v>
      </c>
      <c r="I80" s="98">
        <v>55</v>
      </c>
      <c r="J80" s="124">
        <v>55</v>
      </c>
      <c r="K80" s="98">
        <v>55</v>
      </c>
      <c r="L80" s="124">
        <v>62.33</v>
      </c>
      <c r="M80" s="99"/>
      <c r="N80" s="99"/>
      <c r="O80" s="100"/>
      <c r="P80" s="99"/>
      <c r="Q80" s="100"/>
      <c r="R80" s="101"/>
      <c r="S80" s="101"/>
      <c r="T80" s="101"/>
      <c r="U80" s="99"/>
      <c r="V80" s="99"/>
      <c r="W80" s="99"/>
      <c r="X80" s="187"/>
      <c r="Y80" s="99"/>
      <c r="Z80" s="99"/>
      <c r="AA80" s="88"/>
      <c r="AB80" s="105"/>
      <c r="AC80" s="98"/>
      <c r="AD80" s="98"/>
      <c r="AE80" s="98"/>
      <c r="AF80" s="98"/>
      <c r="AG80" s="96"/>
      <c r="AH80" s="98"/>
      <c r="AI80" s="98"/>
      <c r="AJ80" s="358">
        <v>0</v>
      </c>
      <c r="AK80" s="573"/>
      <c r="AL80" s="574"/>
      <c r="AM80" s="574"/>
      <c r="AN80" s="326"/>
      <c r="AO80" s="299" t="e">
        <f t="shared" si="4"/>
        <v>#DIV/0!</v>
      </c>
      <c r="AP80" s="188"/>
      <c r="AQ80" s="773"/>
      <c r="AR80" s="773"/>
      <c r="AS80" s="773"/>
      <c r="AT80" s="773"/>
      <c r="AU80" s="779"/>
    </row>
    <row r="81" spans="1:47" s="32" customFormat="1" ht="33.75" hidden="1" customHeight="1" thickBot="1" x14ac:dyDescent="0.3">
      <c r="A81" s="805"/>
      <c r="B81" s="820"/>
      <c r="C81" s="774"/>
      <c r="D81" s="774"/>
      <c r="E81" s="774"/>
      <c r="F81" s="774"/>
      <c r="G81" s="106" t="s">
        <v>13</v>
      </c>
      <c r="H81" s="107">
        <v>426856837</v>
      </c>
      <c r="I81" s="107">
        <v>279700000</v>
      </c>
      <c r="J81" s="128">
        <v>279700000</v>
      </c>
      <c r="K81" s="107">
        <v>243630107</v>
      </c>
      <c r="L81" s="107">
        <v>243630106</v>
      </c>
      <c r="M81" s="110">
        <v>183303796</v>
      </c>
      <c r="N81" s="110">
        <v>183303796</v>
      </c>
      <c r="O81" s="110">
        <v>183303796</v>
      </c>
      <c r="P81" s="110">
        <v>183303796</v>
      </c>
      <c r="Q81" s="107">
        <v>183303796</v>
      </c>
      <c r="R81" s="107">
        <v>183226731</v>
      </c>
      <c r="S81" s="109"/>
      <c r="T81" s="109"/>
      <c r="U81" s="108"/>
      <c r="V81" s="108"/>
      <c r="W81" s="108"/>
      <c r="X81" s="189"/>
      <c r="Y81" s="108"/>
      <c r="Z81" s="108"/>
      <c r="AA81" s="112"/>
      <c r="AB81" s="110"/>
      <c r="AC81" s="107"/>
      <c r="AD81" s="107"/>
      <c r="AE81" s="107"/>
      <c r="AF81" s="107"/>
      <c r="AG81" s="403"/>
      <c r="AH81" s="107"/>
      <c r="AI81" s="107"/>
      <c r="AJ81" s="358">
        <v>0</v>
      </c>
      <c r="AK81" s="575"/>
      <c r="AL81" s="576"/>
      <c r="AM81" s="576"/>
      <c r="AN81" s="327"/>
      <c r="AO81" s="299" t="e">
        <f t="shared" si="4"/>
        <v>#DIV/0!</v>
      </c>
      <c r="AP81" s="190"/>
      <c r="AQ81" s="774"/>
      <c r="AR81" s="774"/>
      <c r="AS81" s="774"/>
      <c r="AT81" s="774"/>
      <c r="AU81" s="780"/>
    </row>
    <row r="82" spans="1:47" s="32" customFormat="1" ht="33.75" hidden="1" customHeight="1" x14ac:dyDescent="0.25">
      <c r="A82" s="781" t="s">
        <v>176</v>
      </c>
      <c r="B82" s="818">
        <v>13</v>
      </c>
      <c r="C82" s="772" t="s">
        <v>168</v>
      </c>
      <c r="D82" s="772" t="s">
        <v>105</v>
      </c>
      <c r="E82" s="772">
        <v>440</v>
      </c>
      <c r="F82" s="772">
        <v>177</v>
      </c>
      <c r="G82" s="70" t="s">
        <v>8</v>
      </c>
      <c r="H82" s="77">
        <v>56</v>
      </c>
      <c r="I82" s="77">
        <v>56</v>
      </c>
      <c r="J82" s="71">
        <v>56</v>
      </c>
      <c r="K82" s="77">
        <v>56</v>
      </c>
      <c r="L82" s="77">
        <v>56</v>
      </c>
      <c r="M82" s="80">
        <v>125</v>
      </c>
      <c r="N82" s="80">
        <v>125</v>
      </c>
      <c r="O82" s="80">
        <v>125</v>
      </c>
      <c r="P82" s="73"/>
      <c r="Q82" s="73"/>
      <c r="R82" s="74"/>
      <c r="S82" s="74"/>
      <c r="T82" s="74"/>
      <c r="U82" s="73"/>
      <c r="V82" s="73"/>
      <c r="W82" s="73"/>
      <c r="X82" s="183"/>
      <c r="Y82" s="73"/>
      <c r="Z82" s="73"/>
      <c r="AA82" s="81"/>
      <c r="AB82" s="80"/>
      <c r="AC82" s="77"/>
      <c r="AD82" s="77"/>
      <c r="AE82" s="77"/>
      <c r="AF82" s="77"/>
      <c r="AG82" s="114"/>
      <c r="AH82" s="77"/>
      <c r="AI82" s="77"/>
      <c r="AJ82" s="358">
        <v>0</v>
      </c>
      <c r="AK82" s="546"/>
      <c r="AL82" s="553"/>
      <c r="AM82" s="553"/>
      <c r="AN82" s="318"/>
      <c r="AO82" s="299" t="e">
        <f t="shared" si="4"/>
        <v>#DIV/0!</v>
      </c>
      <c r="AP82" s="169"/>
      <c r="AQ82" s="772"/>
      <c r="AR82" s="772"/>
      <c r="AS82" s="772"/>
      <c r="AT82" s="772"/>
      <c r="AU82" s="778"/>
    </row>
    <row r="83" spans="1:47" s="32" customFormat="1" ht="33.75" hidden="1" customHeight="1" x14ac:dyDescent="0.25">
      <c r="A83" s="782"/>
      <c r="B83" s="819"/>
      <c r="C83" s="773"/>
      <c r="D83" s="773"/>
      <c r="E83" s="773"/>
      <c r="F83" s="773"/>
      <c r="G83" s="82" t="s">
        <v>9</v>
      </c>
      <c r="H83" s="87">
        <v>496056248</v>
      </c>
      <c r="I83" s="87">
        <v>627036384</v>
      </c>
      <c r="J83" s="117">
        <v>627036384</v>
      </c>
      <c r="K83" s="87">
        <v>509081448</v>
      </c>
      <c r="L83" s="98">
        <v>496056248</v>
      </c>
      <c r="M83" s="84"/>
      <c r="N83" s="84"/>
      <c r="O83" s="84"/>
      <c r="P83" s="84"/>
      <c r="Q83" s="85"/>
      <c r="R83" s="85"/>
      <c r="S83" s="85"/>
      <c r="T83" s="85"/>
      <c r="U83" s="84"/>
      <c r="V83" s="84"/>
      <c r="W83" s="84"/>
      <c r="X83" s="184"/>
      <c r="Y83" s="84"/>
      <c r="Z83" s="84"/>
      <c r="AA83" s="88"/>
      <c r="AB83" s="86"/>
      <c r="AC83" s="87"/>
      <c r="AD83" s="87"/>
      <c r="AE83" s="87"/>
      <c r="AF83" s="87"/>
      <c r="AG83" s="96"/>
      <c r="AH83" s="87"/>
      <c r="AI83" s="87"/>
      <c r="AJ83" s="358">
        <v>0</v>
      </c>
      <c r="AK83" s="572"/>
      <c r="AL83" s="571"/>
      <c r="AM83" s="571"/>
      <c r="AN83" s="328"/>
      <c r="AO83" s="299" t="e">
        <f t="shared" si="4"/>
        <v>#DIV/0!</v>
      </c>
      <c r="AP83" s="185"/>
      <c r="AQ83" s="773"/>
      <c r="AR83" s="773"/>
      <c r="AS83" s="773"/>
      <c r="AT83" s="773"/>
      <c r="AU83" s="779"/>
    </row>
    <row r="84" spans="1:47" s="32" customFormat="1" ht="33.75" hidden="1" customHeight="1" x14ac:dyDescent="0.25">
      <c r="A84" s="782"/>
      <c r="B84" s="819"/>
      <c r="C84" s="773"/>
      <c r="D84" s="773"/>
      <c r="E84" s="773"/>
      <c r="F84" s="773"/>
      <c r="G84" s="90" t="s">
        <v>10</v>
      </c>
      <c r="H84" s="157"/>
      <c r="I84" s="91"/>
      <c r="J84" s="92"/>
      <c r="K84" s="91"/>
      <c r="L84" s="91"/>
      <c r="M84" s="91"/>
      <c r="N84" s="91"/>
      <c r="O84" s="91"/>
      <c r="P84" s="94"/>
      <c r="Q84" s="118"/>
      <c r="R84" s="93"/>
      <c r="S84" s="93"/>
      <c r="T84" s="93"/>
      <c r="U84" s="91"/>
      <c r="V84" s="94"/>
      <c r="W84" s="94"/>
      <c r="X84" s="95"/>
      <c r="Y84" s="94"/>
      <c r="Z84" s="94"/>
      <c r="AA84" s="88"/>
      <c r="AB84" s="88"/>
      <c r="AC84" s="96"/>
      <c r="AD84" s="96"/>
      <c r="AE84" s="96"/>
      <c r="AF84" s="96"/>
      <c r="AG84" s="96"/>
      <c r="AH84" s="96"/>
      <c r="AI84" s="96"/>
      <c r="AJ84" s="358">
        <v>0</v>
      </c>
      <c r="AK84" s="537"/>
      <c r="AL84" s="539"/>
      <c r="AM84" s="539"/>
      <c r="AN84" s="325"/>
      <c r="AO84" s="299" t="e">
        <f t="shared" si="4"/>
        <v>#DIV/0!</v>
      </c>
      <c r="AP84" s="186"/>
      <c r="AQ84" s="773"/>
      <c r="AR84" s="773"/>
      <c r="AS84" s="773"/>
      <c r="AT84" s="773"/>
      <c r="AU84" s="779"/>
    </row>
    <row r="85" spans="1:47" s="32" customFormat="1" ht="33.75" hidden="1" customHeight="1" x14ac:dyDescent="0.25">
      <c r="A85" s="782"/>
      <c r="B85" s="819"/>
      <c r="C85" s="773"/>
      <c r="D85" s="773"/>
      <c r="E85" s="773"/>
      <c r="F85" s="773"/>
      <c r="G85" s="82" t="s">
        <v>11</v>
      </c>
      <c r="H85" s="87">
        <v>383291772</v>
      </c>
      <c r="I85" s="120"/>
      <c r="J85" s="92"/>
      <c r="K85" s="120"/>
      <c r="L85" s="120"/>
      <c r="M85" s="121">
        <v>383607921</v>
      </c>
      <c r="N85" s="121">
        <v>383607921</v>
      </c>
      <c r="O85" s="121">
        <v>383607921</v>
      </c>
      <c r="P85" s="123">
        <v>383607920</v>
      </c>
      <c r="Q85" s="153">
        <v>383456918</v>
      </c>
      <c r="R85" s="153">
        <v>383291772</v>
      </c>
      <c r="S85" s="93"/>
      <c r="T85" s="93"/>
      <c r="U85" s="120"/>
      <c r="V85" s="135"/>
      <c r="W85" s="135"/>
      <c r="X85" s="95"/>
      <c r="Y85" s="135"/>
      <c r="Z85" s="135"/>
      <c r="AA85" s="88"/>
      <c r="AB85" s="123"/>
      <c r="AC85" s="195"/>
      <c r="AD85" s="195"/>
      <c r="AE85" s="195"/>
      <c r="AF85" s="195"/>
      <c r="AG85" s="96"/>
      <c r="AH85" s="195"/>
      <c r="AI85" s="195"/>
      <c r="AJ85" s="358">
        <v>0</v>
      </c>
      <c r="AK85" s="537"/>
      <c r="AL85" s="539"/>
      <c r="AM85" s="539"/>
      <c r="AN85" s="325"/>
      <c r="AO85" s="299" t="e">
        <f t="shared" si="4"/>
        <v>#DIV/0!</v>
      </c>
      <c r="AP85" s="186"/>
      <c r="AQ85" s="773"/>
      <c r="AR85" s="773"/>
      <c r="AS85" s="773"/>
      <c r="AT85" s="773"/>
      <c r="AU85" s="779"/>
    </row>
    <row r="86" spans="1:47" s="32" customFormat="1" ht="33.75" hidden="1" customHeight="1" x14ac:dyDescent="0.25">
      <c r="A86" s="782"/>
      <c r="B86" s="819"/>
      <c r="C86" s="773"/>
      <c r="D86" s="773"/>
      <c r="E86" s="773"/>
      <c r="F86" s="773"/>
      <c r="G86" s="90" t="s">
        <v>12</v>
      </c>
      <c r="H86" s="98">
        <v>56</v>
      </c>
      <c r="I86" s="98">
        <v>56</v>
      </c>
      <c r="J86" s="124">
        <v>56</v>
      </c>
      <c r="K86" s="98">
        <v>56</v>
      </c>
      <c r="L86" s="98">
        <v>56</v>
      </c>
      <c r="M86" s="105">
        <v>125</v>
      </c>
      <c r="N86" s="105">
        <v>125</v>
      </c>
      <c r="O86" s="105">
        <v>125</v>
      </c>
      <c r="P86" s="99"/>
      <c r="Q86" s="99"/>
      <c r="R86" s="101"/>
      <c r="S86" s="101"/>
      <c r="T86" s="101"/>
      <c r="U86" s="99"/>
      <c r="V86" s="99"/>
      <c r="W86" s="99"/>
      <c r="X86" s="187"/>
      <c r="Y86" s="99"/>
      <c r="Z86" s="99"/>
      <c r="AA86" s="88"/>
      <c r="AB86" s="105"/>
      <c r="AC86" s="98"/>
      <c r="AD86" s="98"/>
      <c r="AE86" s="98"/>
      <c r="AF86" s="98"/>
      <c r="AG86" s="96"/>
      <c r="AH86" s="98"/>
      <c r="AI86" s="98"/>
      <c r="AJ86" s="358">
        <v>0</v>
      </c>
      <c r="AK86" s="573"/>
      <c r="AL86" s="574"/>
      <c r="AM86" s="574"/>
      <c r="AN86" s="326"/>
      <c r="AO86" s="299" t="e">
        <f t="shared" si="4"/>
        <v>#DIV/0!</v>
      </c>
      <c r="AP86" s="188"/>
      <c r="AQ86" s="773"/>
      <c r="AR86" s="773"/>
      <c r="AS86" s="773"/>
      <c r="AT86" s="773"/>
      <c r="AU86" s="779"/>
    </row>
    <row r="87" spans="1:47" s="32" customFormat="1" ht="33.75" hidden="1" customHeight="1" thickBot="1" x14ac:dyDescent="0.3">
      <c r="A87" s="782"/>
      <c r="B87" s="820"/>
      <c r="C87" s="774"/>
      <c r="D87" s="774"/>
      <c r="E87" s="774"/>
      <c r="F87" s="774"/>
      <c r="G87" s="106" t="s">
        <v>13</v>
      </c>
      <c r="H87" s="107">
        <v>879348020</v>
      </c>
      <c r="I87" s="107">
        <v>627036384</v>
      </c>
      <c r="J87" s="128">
        <v>627036384</v>
      </c>
      <c r="K87" s="107">
        <v>509081448</v>
      </c>
      <c r="L87" s="107">
        <v>496056248</v>
      </c>
      <c r="M87" s="110">
        <v>383607921</v>
      </c>
      <c r="N87" s="110">
        <v>383607921</v>
      </c>
      <c r="O87" s="110">
        <v>383607921</v>
      </c>
      <c r="P87" s="110">
        <v>383607920</v>
      </c>
      <c r="Q87" s="107">
        <v>383456918</v>
      </c>
      <c r="R87" s="110">
        <v>383291772</v>
      </c>
      <c r="S87" s="109"/>
      <c r="T87" s="109"/>
      <c r="U87" s="108"/>
      <c r="V87" s="108"/>
      <c r="W87" s="108"/>
      <c r="X87" s="189"/>
      <c r="Y87" s="108"/>
      <c r="Z87" s="108"/>
      <c r="AA87" s="111"/>
      <c r="AB87" s="110"/>
      <c r="AC87" s="107"/>
      <c r="AD87" s="107"/>
      <c r="AE87" s="107"/>
      <c r="AF87" s="107"/>
      <c r="AG87" s="403"/>
      <c r="AH87" s="107"/>
      <c r="AI87" s="107"/>
      <c r="AJ87" s="358">
        <v>0</v>
      </c>
      <c r="AK87" s="575"/>
      <c r="AL87" s="576"/>
      <c r="AM87" s="576"/>
      <c r="AN87" s="327"/>
      <c r="AO87" s="332" t="e">
        <f t="shared" si="4"/>
        <v>#DIV/0!</v>
      </c>
      <c r="AP87" s="347"/>
      <c r="AQ87" s="774"/>
      <c r="AR87" s="774"/>
      <c r="AS87" s="774"/>
      <c r="AT87" s="774"/>
      <c r="AU87" s="780"/>
    </row>
    <row r="88" spans="1:47" s="32" customFormat="1" ht="33.75" customHeight="1" x14ac:dyDescent="0.25">
      <c r="A88" s="782"/>
      <c r="B88" s="818">
        <v>14</v>
      </c>
      <c r="C88" s="772" t="s">
        <v>169</v>
      </c>
      <c r="D88" s="772" t="s">
        <v>103</v>
      </c>
      <c r="E88" s="772">
        <v>440</v>
      </c>
      <c r="F88" s="772">
        <v>177</v>
      </c>
      <c r="G88" s="70" t="s">
        <v>8</v>
      </c>
      <c r="H88" s="77">
        <v>2</v>
      </c>
      <c r="I88" s="71">
        <v>0.5</v>
      </c>
      <c r="J88" s="71">
        <v>0.5</v>
      </c>
      <c r="K88" s="140">
        <v>0.5</v>
      </c>
      <c r="L88" s="140">
        <v>0.5</v>
      </c>
      <c r="M88" s="140">
        <v>1</v>
      </c>
      <c r="N88" s="140">
        <v>1</v>
      </c>
      <c r="O88" s="130">
        <v>1</v>
      </c>
      <c r="P88" s="191">
        <v>1</v>
      </c>
      <c r="Q88" s="130">
        <v>0.73</v>
      </c>
      <c r="R88" s="141">
        <v>0.85</v>
      </c>
      <c r="S88" s="141">
        <v>1.5</v>
      </c>
      <c r="T88" s="141">
        <v>1.5</v>
      </c>
      <c r="U88" s="192">
        <v>1.5</v>
      </c>
      <c r="V88" s="192">
        <v>1.5</v>
      </c>
      <c r="W88" s="141">
        <v>1.5</v>
      </c>
      <c r="X88" s="141">
        <v>1.34</v>
      </c>
      <c r="Y88" s="130">
        <v>1.7</v>
      </c>
      <c r="Z88" s="130">
        <v>1.7</v>
      </c>
      <c r="AA88" s="193">
        <v>1.7</v>
      </c>
      <c r="AB88" s="528">
        <v>1.7</v>
      </c>
      <c r="AC88" s="404"/>
      <c r="AD88" s="193">
        <v>1.52</v>
      </c>
      <c r="AE88" s="585">
        <v>2</v>
      </c>
      <c r="AF88" s="404"/>
      <c r="AG88" s="114"/>
      <c r="AH88" s="77"/>
      <c r="AI88" s="77"/>
      <c r="AJ88" s="358"/>
      <c r="AK88" s="559">
        <v>1.45</v>
      </c>
      <c r="AL88" s="560">
        <v>1.45</v>
      </c>
      <c r="AM88" s="577">
        <v>1.52</v>
      </c>
      <c r="AN88" s="301"/>
      <c r="AO88" s="334">
        <f t="shared" si="4"/>
        <v>0.89411764705882357</v>
      </c>
      <c r="AP88" s="341">
        <f>AL88/H88</f>
        <v>0.72499999999999998</v>
      </c>
      <c r="AQ88" s="795" t="s">
        <v>325</v>
      </c>
      <c r="AR88" s="772" t="s">
        <v>104</v>
      </c>
      <c r="AS88" s="772" t="s">
        <v>104</v>
      </c>
      <c r="AT88" s="792" t="s">
        <v>170</v>
      </c>
      <c r="AU88" s="783" t="s">
        <v>326</v>
      </c>
    </row>
    <row r="89" spans="1:47" s="32" customFormat="1" ht="33.75" customHeight="1" x14ac:dyDescent="0.2">
      <c r="A89" s="782"/>
      <c r="B89" s="819"/>
      <c r="C89" s="773"/>
      <c r="D89" s="773"/>
      <c r="E89" s="773"/>
      <c r="F89" s="773"/>
      <c r="G89" s="82" t="s">
        <v>9</v>
      </c>
      <c r="H89" s="218">
        <v>1694832716</v>
      </c>
      <c r="I89" s="218">
        <v>94398882</v>
      </c>
      <c r="J89" s="218">
        <v>94398882</v>
      </c>
      <c r="K89" s="218">
        <v>52491882</v>
      </c>
      <c r="L89" s="215">
        <v>52491564</v>
      </c>
      <c r="M89" s="218">
        <v>592217000</v>
      </c>
      <c r="N89" s="218">
        <v>592217000</v>
      </c>
      <c r="O89" s="218">
        <v>592217000</v>
      </c>
      <c r="P89" s="218">
        <v>592217000</v>
      </c>
      <c r="Q89" s="218">
        <v>512378000</v>
      </c>
      <c r="R89" s="218">
        <v>511806152</v>
      </c>
      <c r="S89" s="218">
        <v>239429000</v>
      </c>
      <c r="T89" s="218">
        <v>239429000</v>
      </c>
      <c r="U89" s="218">
        <v>277983500</v>
      </c>
      <c r="V89" s="218">
        <v>275698000</v>
      </c>
      <c r="W89" s="218">
        <v>240352000</v>
      </c>
      <c r="X89" s="218">
        <v>225978000</v>
      </c>
      <c r="Y89" s="218">
        <v>449483000</v>
      </c>
      <c r="Z89" s="214">
        <v>449483000</v>
      </c>
      <c r="AA89" s="214">
        <v>402883000</v>
      </c>
      <c r="AB89" s="214">
        <v>402883000</v>
      </c>
      <c r="AC89" s="218"/>
      <c r="AD89" s="218">
        <v>65180000</v>
      </c>
      <c r="AE89" s="218">
        <v>303710000</v>
      </c>
      <c r="AF89" s="133"/>
      <c r="AG89" s="133"/>
      <c r="AH89" s="133"/>
      <c r="AI89" s="133"/>
      <c r="AJ89" s="358"/>
      <c r="AK89" s="572">
        <v>35849000</v>
      </c>
      <c r="AL89" s="571">
        <v>65180000</v>
      </c>
      <c r="AM89" s="536">
        <v>65180000</v>
      </c>
      <c r="AN89" s="302"/>
      <c r="AO89" s="336">
        <f t="shared" si="4"/>
        <v>0.16178394223633163</v>
      </c>
      <c r="AP89" s="342">
        <f>(L89+R89+X89+AM89)/H89</f>
        <v>0.50474345221454886</v>
      </c>
      <c r="AQ89" s="796"/>
      <c r="AR89" s="773"/>
      <c r="AS89" s="773"/>
      <c r="AT89" s="793"/>
      <c r="AU89" s="784"/>
    </row>
    <row r="90" spans="1:47" s="32" customFormat="1" ht="33.75" customHeight="1" x14ac:dyDescent="0.25">
      <c r="A90" s="782"/>
      <c r="B90" s="819"/>
      <c r="C90" s="773"/>
      <c r="D90" s="773"/>
      <c r="E90" s="773"/>
      <c r="F90" s="773"/>
      <c r="G90" s="90" t="s">
        <v>10</v>
      </c>
      <c r="H90" s="157"/>
      <c r="I90" s="91"/>
      <c r="J90" s="92"/>
      <c r="K90" s="91"/>
      <c r="L90" s="91"/>
      <c r="M90" s="91"/>
      <c r="N90" s="91"/>
      <c r="O90" s="91"/>
      <c r="P90" s="94"/>
      <c r="Q90" s="118"/>
      <c r="R90" s="93"/>
      <c r="S90" s="93"/>
      <c r="T90" s="93"/>
      <c r="U90" s="93"/>
      <c r="V90" s="93"/>
      <c r="W90" s="93"/>
      <c r="X90" s="93"/>
      <c r="Y90" s="93"/>
      <c r="Z90" s="93"/>
      <c r="AA90" s="93"/>
      <c r="AB90" s="93"/>
      <c r="AC90" s="93"/>
      <c r="AD90" s="93"/>
      <c r="AE90" s="93"/>
      <c r="AF90" s="93"/>
      <c r="AG90" s="93"/>
      <c r="AH90" s="93"/>
      <c r="AI90" s="93"/>
      <c r="AJ90" s="93"/>
      <c r="AK90" s="93"/>
      <c r="AL90" s="93"/>
      <c r="AM90" s="93"/>
      <c r="AN90" s="304"/>
      <c r="AO90" s="338"/>
      <c r="AP90" s="325"/>
      <c r="AQ90" s="796"/>
      <c r="AR90" s="773"/>
      <c r="AS90" s="773"/>
      <c r="AT90" s="793"/>
      <c r="AU90" s="784"/>
    </row>
    <row r="91" spans="1:47" s="32" customFormat="1" ht="33.75" customHeight="1" x14ac:dyDescent="0.2">
      <c r="A91" s="782"/>
      <c r="B91" s="819"/>
      <c r="C91" s="773"/>
      <c r="D91" s="773"/>
      <c r="E91" s="773"/>
      <c r="F91" s="773"/>
      <c r="G91" s="82" t="s">
        <v>11</v>
      </c>
      <c r="H91" s="218">
        <v>453934610</v>
      </c>
      <c r="I91" s="220"/>
      <c r="J91" s="220"/>
      <c r="K91" s="220"/>
      <c r="L91" s="220"/>
      <c r="M91" s="225">
        <v>18586968</v>
      </c>
      <c r="N91" s="225">
        <v>18586968</v>
      </c>
      <c r="O91" s="225">
        <v>18586968</v>
      </c>
      <c r="P91" s="214">
        <v>18586968</v>
      </c>
      <c r="Q91" s="215">
        <v>18586968</v>
      </c>
      <c r="R91" s="215">
        <v>18586968</v>
      </c>
      <c r="S91" s="218">
        <v>229011909</v>
      </c>
      <c r="T91" s="218">
        <v>239581909</v>
      </c>
      <c r="U91" s="218">
        <v>239581909</v>
      </c>
      <c r="V91" s="218">
        <v>239581909</v>
      </c>
      <c r="W91" s="215">
        <v>239581909</v>
      </c>
      <c r="X91" s="215">
        <v>239581909</v>
      </c>
      <c r="Y91" s="215">
        <v>195765733</v>
      </c>
      <c r="Z91" s="215">
        <v>195765733</v>
      </c>
      <c r="AA91" s="229">
        <v>195765733</v>
      </c>
      <c r="AB91" s="229">
        <v>195765733</v>
      </c>
      <c r="AC91" s="215"/>
      <c r="AD91" s="215">
        <v>195765733</v>
      </c>
      <c r="AE91" s="122"/>
      <c r="AF91" s="153"/>
      <c r="AG91" s="153"/>
      <c r="AH91" s="153"/>
      <c r="AI91" s="153"/>
      <c r="AJ91" s="358"/>
      <c r="AK91" s="562">
        <v>44781733</v>
      </c>
      <c r="AL91" s="536">
        <v>158019733</v>
      </c>
      <c r="AM91" s="539">
        <v>195765733</v>
      </c>
      <c r="AN91" s="305"/>
      <c r="AO91" s="336">
        <f t="shared" si="4"/>
        <v>1</v>
      </c>
      <c r="AP91" s="344">
        <f>(L91+R91+X91+AM91)/H91</f>
        <v>1</v>
      </c>
      <c r="AQ91" s="796"/>
      <c r="AR91" s="773"/>
      <c r="AS91" s="773"/>
      <c r="AT91" s="793"/>
      <c r="AU91" s="784"/>
    </row>
    <row r="92" spans="1:47" s="32" customFormat="1" ht="33.75" customHeight="1" x14ac:dyDescent="0.25">
      <c r="A92" s="782"/>
      <c r="B92" s="819"/>
      <c r="C92" s="773"/>
      <c r="D92" s="773"/>
      <c r="E92" s="773"/>
      <c r="F92" s="773"/>
      <c r="G92" s="90" t="s">
        <v>12</v>
      </c>
      <c r="H92" s="98">
        <v>2</v>
      </c>
      <c r="I92" s="124">
        <v>0.5</v>
      </c>
      <c r="J92" s="124">
        <v>0.5</v>
      </c>
      <c r="K92" s="124">
        <v>0.5</v>
      </c>
      <c r="L92" s="124">
        <v>0.5</v>
      </c>
      <c r="M92" s="126">
        <v>1</v>
      </c>
      <c r="N92" s="126">
        <v>1</v>
      </c>
      <c r="O92" s="126">
        <v>1</v>
      </c>
      <c r="P92" s="126">
        <v>1</v>
      </c>
      <c r="Q92" s="124">
        <v>0.73</v>
      </c>
      <c r="R92" s="144">
        <v>0.85</v>
      </c>
      <c r="S92" s="122">
        <v>1.5</v>
      </c>
      <c r="T92" s="133">
        <v>1.5</v>
      </c>
      <c r="U92" s="158">
        <v>1.5</v>
      </c>
      <c r="V92" s="145">
        <v>1.5</v>
      </c>
      <c r="W92" s="144">
        <v>1.5</v>
      </c>
      <c r="X92" s="144">
        <v>1.34</v>
      </c>
      <c r="Y92" s="124">
        <v>1.7</v>
      </c>
      <c r="Z92" s="124">
        <v>1.7</v>
      </c>
      <c r="AA92" s="155">
        <v>1.7</v>
      </c>
      <c r="AB92" s="155">
        <v>1.7</v>
      </c>
      <c r="AC92" s="391">
        <v>0</v>
      </c>
      <c r="AD92" s="124">
        <f>+AD88+AD90</f>
        <v>1.52</v>
      </c>
      <c r="AE92" s="527">
        <f>+AE88+AE90</f>
        <v>2</v>
      </c>
      <c r="AF92" s="124"/>
      <c r="AG92" s="96"/>
      <c r="AH92" s="98"/>
      <c r="AI92" s="98"/>
      <c r="AJ92" s="358"/>
      <c r="AK92" s="578">
        <v>1.45</v>
      </c>
      <c r="AL92" s="579">
        <v>1.45</v>
      </c>
      <c r="AM92" s="580">
        <v>1.52</v>
      </c>
      <c r="AN92" s="320"/>
      <c r="AO92" s="336">
        <f t="shared" si="4"/>
        <v>0.89411764705882357</v>
      </c>
      <c r="AP92" s="345">
        <f>AM92/H92</f>
        <v>0.76</v>
      </c>
      <c r="AQ92" s="796"/>
      <c r="AR92" s="773"/>
      <c r="AS92" s="773"/>
      <c r="AT92" s="793"/>
      <c r="AU92" s="784"/>
    </row>
    <row r="93" spans="1:47" s="32" customFormat="1" ht="33.75" customHeight="1" thickBot="1" x14ac:dyDescent="0.3">
      <c r="A93" s="782"/>
      <c r="B93" s="820"/>
      <c r="C93" s="774"/>
      <c r="D93" s="774"/>
      <c r="E93" s="774"/>
      <c r="F93" s="774"/>
      <c r="G93" s="106" t="s">
        <v>13</v>
      </c>
      <c r="H93" s="221">
        <v>2148767326</v>
      </c>
      <c r="I93" s="221">
        <v>94398882</v>
      </c>
      <c r="J93" s="221">
        <v>94398882</v>
      </c>
      <c r="K93" s="221">
        <v>52491882</v>
      </c>
      <c r="L93" s="221">
        <v>52491564</v>
      </c>
      <c r="M93" s="221">
        <v>610803968</v>
      </c>
      <c r="N93" s="221">
        <v>610803968</v>
      </c>
      <c r="O93" s="221">
        <v>610803968</v>
      </c>
      <c r="P93" s="221">
        <v>610803968</v>
      </c>
      <c r="Q93" s="221">
        <v>530964968</v>
      </c>
      <c r="R93" s="221">
        <v>530393120</v>
      </c>
      <c r="S93" s="221">
        <v>468440909</v>
      </c>
      <c r="T93" s="221">
        <v>479010909</v>
      </c>
      <c r="U93" s="221">
        <v>517565409</v>
      </c>
      <c r="V93" s="221">
        <v>515279909</v>
      </c>
      <c r="W93" s="221">
        <v>479933909</v>
      </c>
      <c r="X93" s="221">
        <v>465559909</v>
      </c>
      <c r="Y93" s="221">
        <v>645248733</v>
      </c>
      <c r="Z93" s="221">
        <v>645248733</v>
      </c>
      <c r="AA93" s="223">
        <v>598648733</v>
      </c>
      <c r="AB93" s="223">
        <v>598648733</v>
      </c>
      <c r="AC93" s="221">
        <v>0</v>
      </c>
      <c r="AD93" s="221">
        <v>260945733</v>
      </c>
      <c r="AE93" s="107">
        <f>+AE89+AE91</f>
        <v>303710000</v>
      </c>
      <c r="AF93" s="107">
        <v>0</v>
      </c>
      <c r="AG93" s="107">
        <v>0</v>
      </c>
      <c r="AH93" s="107">
        <v>0</v>
      </c>
      <c r="AI93" s="107">
        <v>0</v>
      </c>
      <c r="AJ93" s="358"/>
      <c r="AK93" s="565">
        <v>80630733</v>
      </c>
      <c r="AL93" s="180">
        <v>223199733</v>
      </c>
      <c r="AM93" s="180">
        <v>260945733</v>
      </c>
      <c r="AN93" s="313"/>
      <c r="AO93" s="339">
        <f t="shared" si="4"/>
        <v>0.43589123072611596</v>
      </c>
      <c r="AP93" s="346">
        <f>(L93+R93+X93+AM93)/H93</f>
        <v>0.60936812941840124</v>
      </c>
      <c r="AQ93" s="797"/>
      <c r="AR93" s="774"/>
      <c r="AS93" s="774"/>
      <c r="AT93" s="794"/>
      <c r="AU93" s="785"/>
    </row>
    <row r="94" spans="1:47" s="32" customFormat="1" ht="33.75" customHeight="1" x14ac:dyDescent="0.25">
      <c r="A94" s="782"/>
      <c r="B94" s="818">
        <v>15</v>
      </c>
      <c r="C94" s="772" t="s">
        <v>171</v>
      </c>
      <c r="D94" s="786" t="s">
        <v>106</v>
      </c>
      <c r="E94" s="786">
        <v>440</v>
      </c>
      <c r="F94" s="786">
        <v>177</v>
      </c>
      <c r="G94" s="70" t="s">
        <v>8</v>
      </c>
      <c r="H94" s="77">
        <v>4</v>
      </c>
      <c r="I94" s="77">
        <v>4</v>
      </c>
      <c r="J94" s="71">
        <v>4</v>
      </c>
      <c r="K94" s="77">
        <v>4</v>
      </c>
      <c r="L94" s="77">
        <v>4</v>
      </c>
      <c r="M94" s="77">
        <v>4</v>
      </c>
      <c r="N94" s="77">
        <v>4</v>
      </c>
      <c r="O94" s="77">
        <v>4</v>
      </c>
      <c r="P94" s="77">
        <v>4</v>
      </c>
      <c r="Q94" s="77">
        <v>4</v>
      </c>
      <c r="R94" s="76">
        <v>4</v>
      </c>
      <c r="S94" s="141">
        <v>4</v>
      </c>
      <c r="T94" s="141">
        <v>4</v>
      </c>
      <c r="U94" s="141">
        <v>4</v>
      </c>
      <c r="V94" s="141">
        <v>4</v>
      </c>
      <c r="W94" s="76">
        <v>4</v>
      </c>
      <c r="X94" s="76">
        <v>4</v>
      </c>
      <c r="Y94" s="76">
        <v>4</v>
      </c>
      <c r="Z94" s="76">
        <v>4</v>
      </c>
      <c r="AA94" s="75">
        <v>4</v>
      </c>
      <c r="AB94" s="75">
        <v>4</v>
      </c>
      <c r="AC94" s="76"/>
      <c r="AD94" s="405">
        <v>4</v>
      </c>
      <c r="AE94" s="76">
        <v>4</v>
      </c>
      <c r="AF94" s="76"/>
      <c r="AG94" s="76"/>
      <c r="AH94" s="76"/>
      <c r="AI94" s="76"/>
      <c r="AJ94" s="358"/>
      <c r="AK94" s="581">
        <v>4</v>
      </c>
      <c r="AL94" s="560">
        <v>4</v>
      </c>
      <c r="AM94" s="560">
        <v>4</v>
      </c>
      <c r="AN94" s="301"/>
      <c r="AO94" s="334">
        <f t="shared" si="4"/>
        <v>1</v>
      </c>
      <c r="AP94" s="341">
        <f>14/16</f>
        <v>0.875</v>
      </c>
      <c r="AQ94" s="795" t="s">
        <v>337</v>
      </c>
      <c r="AR94" s="772" t="s">
        <v>172</v>
      </c>
      <c r="AS94" s="772" t="s">
        <v>172</v>
      </c>
      <c r="AT94" s="821" t="s">
        <v>338</v>
      </c>
      <c r="AU94" s="789" t="s">
        <v>339</v>
      </c>
    </row>
    <row r="95" spans="1:47" s="32" customFormat="1" ht="33.75" customHeight="1" x14ac:dyDescent="0.2">
      <c r="A95" s="782"/>
      <c r="B95" s="819"/>
      <c r="C95" s="773"/>
      <c r="D95" s="787"/>
      <c r="E95" s="787"/>
      <c r="F95" s="787"/>
      <c r="G95" s="82" t="s">
        <v>9</v>
      </c>
      <c r="H95" s="218">
        <v>2354843127</v>
      </c>
      <c r="I95" s="218">
        <v>417445330</v>
      </c>
      <c r="J95" s="218">
        <v>417445330</v>
      </c>
      <c r="K95" s="218">
        <v>382170830</v>
      </c>
      <c r="L95" s="215">
        <v>377155900</v>
      </c>
      <c r="M95" s="218">
        <v>629964000</v>
      </c>
      <c r="N95" s="218">
        <v>629964000</v>
      </c>
      <c r="O95" s="218">
        <v>629964000</v>
      </c>
      <c r="P95" s="218">
        <v>574964000</v>
      </c>
      <c r="Q95" s="218">
        <v>560272350</v>
      </c>
      <c r="R95" s="218">
        <v>521408343</v>
      </c>
      <c r="S95" s="218">
        <v>442031000</v>
      </c>
      <c r="T95" s="218">
        <v>442031000</v>
      </c>
      <c r="U95" s="218">
        <v>430862000</v>
      </c>
      <c r="V95" s="218">
        <v>419508300</v>
      </c>
      <c r="W95" s="218">
        <v>404295400</v>
      </c>
      <c r="X95" s="218">
        <v>384162884</v>
      </c>
      <c r="Y95" s="218">
        <v>597479000</v>
      </c>
      <c r="Z95" s="214">
        <v>597479000</v>
      </c>
      <c r="AA95" s="214">
        <v>544079000</v>
      </c>
      <c r="AB95" s="214">
        <v>544079000</v>
      </c>
      <c r="AC95" s="218"/>
      <c r="AD95" s="218">
        <v>412786047</v>
      </c>
      <c r="AE95" s="87">
        <v>662298000</v>
      </c>
      <c r="AF95" s="87"/>
      <c r="AG95" s="87"/>
      <c r="AH95" s="87"/>
      <c r="AI95" s="87"/>
      <c r="AJ95" s="358"/>
      <c r="AK95" s="535">
        <v>135263017</v>
      </c>
      <c r="AL95" s="536">
        <v>320991244</v>
      </c>
      <c r="AM95" s="536">
        <v>412786047</v>
      </c>
      <c r="AN95" s="302"/>
      <c r="AO95" s="336">
        <f t="shared" si="4"/>
        <v>0.75868770344012537</v>
      </c>
      <c r="AP95" s="342">
        <f>(L95+R95+X95+AM95)/H95</f>
        <v>0.72001109312110878</v>
      </c>
      <c r="AQ95" s="796"/>
      <c r="AR95" s="773"/>
      <c r="AS95" s="773"/>
      <c r="AT95" s="822"/>
      <c r="AU95" s="790"/>
    </row>
    <row r="96" spans="1:47" s="32" customFormat="1" ht="33.75" customHeight="1" x14ac:dyDescent="0.25">
      <c r="A96" s="782"/>
      <c r="B96" s="819"/>
      <c r="C96" s="773"/>
      <c r="D96" s="787"/>
      <c r="E96" s="787"/>
      <c r="F96" s="787"/>
      <c r="G96" s="90" t="s">
        <v>10</v>
      </c>
      <c r="H96" s="157"/>
      <c r="I96" s="91"/>
      <c r="J96" s="92"/>
      <c r="K96" s="91"/>
      <c r="L96" s="91"/>
      <c r="M96" s="91"/>
      <c r="N96" s="91"/>
      <c r="O96" s="91"/>
      <c r="P96" s="118"/>
      <c r="Q96" s="118"/>
      <c r="R96" s="93"/>
      <c r="S96" s="93"/>
      <c r="T96" s="93"/>
      <c r="U96" s="93"/>
      <c r="V96" s="93"/>
      <c r="W96" s="93"/>
      <c r="X96" s="93"/>
      <c r="Y96" s="94"/>
      <c r="Z96" s="94"/>
      <c r="AA96" s="94"/>
      <c r="AB96" s="94"/>
      <c r="AC96" s="94"/>
      <c r="AD96" s="94"/>
      <c r="AE96" s="94"/>
      <c r="AF96" s="94"/>
      <c r="AG96" s="94"/>
      <c r="AH96" s="94"/>
      <c r="AI96" s="94"/>
      <c r="AJ96" s="94"/>
      <c r="AK96" s="94"/>
      <c r="AL96" s="94"/>
      <c r="AM96" s="94"/>
      <c r="AN96" s="311"/>
      <c r="AO96" s="338"/>
      <c r="AP96" s="343"/>
      <c r="AQ96" s="796"/>
      <c r="AR96" s="773"/>
      <c r="AS96" s="773"/>
      <c r="AT96" s="822"/>
      <c r="AU96" s="790"/>
    </row>
    <row r="97" spans="1:49" s="32" customFormat="1" ht="33.75" customHeight="1" x14ac:dyDescent="0.2">
      <c r="A97" s="782"/>
      <c r="B97" s="819"/>
      <c r="C97" s="773"/>
      <c r="D97" s="787"/>
      <c r="E97" s="787"/>
      <c r="F97" s="787"/>
      <c r="G97" s="82" t="s">
        <v>11</v>
      </c>
      <c r="H97" s="218">
        <v>621992236</v>
      </c>
      <c r="I97" s="220"/>
      <c r="J97" s="220"/>
      <c r="K97" s="220"/>
      <c r="L97" s="220"/>
      <c r="M97" s="225">
        <v>260228091</v>
      </c>
      <c r="N97" s="225">
        <v>260228091</v>
      </c>
      <c r="O97" s="225">
        <v>260228091</v>
      </c>
      <c r="P97" s="225">
        <v>260228087</v>
      </c>
      <c r="Q97" s="218">
        <v>255570736</v>
      </c>
      <c r="R97" s="230">
        <v>252712523</v>
      </c>
      <c r="S97" s="230">
        <v>213469317</v>
      </c>
      <c r="T97" s="230">
        <v>233029317</v>
      </c>
      <c r="U97" s="230">
        <v>233029317</v>
      </c>
      <c r="V97" s="230">
        <v>233029317</v>
      </c>
      <c r="W97" s="230">
        <v>233029317</v>
      </c>
      <c r="X97" s="230">
        <v>233023567</v>
      </c>
      <c r="Y97" s="218">
        <v>136256146</v>
      </c>
      <c r="Z97" s="214">
        <v>136256145.76330304</v>
      </c>
      <c r="AA97" s="214">
        <v>133685813</v>
      </c>
      <c r="AB97" s="214">
        <v>133685813</v>
      </c>
      <c r="AC97" s="218"/>
      <c r="AD97" s="218">
        <v>126494345</v>
      </c>
      <c r="AE97" s="96"/>
      <c r="AF97" s="195"/>
      <c r="AG97" s="96"/>
      <c r="AH97" s="195"/>
      <c r="AI97" s="195"/>
      <c r="AJ97" s="358"/>
      <c r="AK97" s="535">
        <v>89371243</v>
      </c>
      <c r="AL97" s="536">
        <v>117259935</v>
      </c>
      <c r="AM97" s="539">
        <v>126494345</v>
      </c>
      <c r="AN97" s="305"/>
      <c r="AO97" s="336">
        <f t="shared" si="4"/>
        <v>0.94620619915742299</v>
      </c>
      <c r="AP97" s="344">
        <f>(L97+R97+X97+AM97)/H97</f>
        <v>0.98430559027106568</v>
      </c>
      <c r="AQ97" s="796"/>
      <c r="AR97" s="773"/>
      <c r="AS97" s="773"/>
      <c r="AT97" s="822"/>
      <c r="AU97" s="790"/>
    </row>
    <row r="98" spans="1:49" s="32" customFormat="1" ht="33.75" customHeight="1" x14ac:dyDescent="0.25">
      <c r="A98" s="782"/>
      <c r="B98" s="819"/>
      <c r="C98" s="773"/>
      <c r="D98" s="787"/>
      <c r="E98" s="787"/>
      <c r="F98" s="787"/>
      <c r="G98" s="90" t="s">
        <v>12</v>
      </c>
      <c r="H98" s="98">
        <v>4</v>
      </c>
      <c r="I98" s="98">
        <v>4</v>
      </c>
      <c r="J98" s="124">
        <v>4</v>
      </c>
      <c r="K98" s="105">
        <v>4</v>
      </c>
      <c r="L98" s="105">
        <v>4</v>
      </c>
      <c r="M98" s="105">
        <v>4</v>
      </c>
      <c r="N98" s="105">
        <v>4</v>
      </c>
      <c r="O98" s="105">
        <v>4</v>
      </c>
      <c r="P98" s="105">
        <v>4</v>
      </c>
      <c r="Q98" s="83">
        <v>4</v>
      </c>
      <c r="R98" s="125">
        <v>4</v>
      </c>
      <c r="S98" s="145">
        <v>4</v>
      </c>
      <c r="T98" s="145">
        <v>4</v>
      </c>
      <c r="U98" s="145">
        <v>4</v>
      </c>
      <c r="V98" s="145">
        <v>4</v>
      </c>
      <c r="W98" s="125">
        <v>4</v>
      </c>
      <c r="X98" s="125">
        <v>4</v>
      </c>
      <c r="Y98" s="98">
        <v>4</v>
      </c>
      <c r="Z98" s="98">
        <v>4</v>
      </c>
      <c r="AA98" s="210">
        <v>4</v>
      </c>
      <c r="AB98" s="210">
        <v>4</v>
      </c>
      <c r="AC98" s="98"/>
      <c r="AD98" s="83">
        <v>4</v>
      </c>
      <c r="AE98" s="98">
        <v>4</v>
      </c>
      <c r="AF98" s="98"/>
      <c r="AG98" s="96"/>
      <c r="AH98" s="98"/>
      <c r="AI98" s="98"/>
      <c r="AJ98" s="358"/>
      <c r="AK98" s="543">
        <v>4</v>
      </c>
      <c r="AL98" s="544">
        <v>4</v>
      </c>
      <c r="AM98" s="580">
        <v>4</v>
      </c>
      <c r="AN98" s="329"/>
      <c r="AO98" s="336">
        <f t="shared" si="4"/>
        <v>1</v>
      </c>
      <c r="AP98" s="345">
        <f>AM98/H98</f>
        <v>1</v>
      </c>
      <c r="AQ98" s="796"/>
      <c r="AR98" s="773"/>
      <c r="AS98" s="773"/>
      <c r="AT98" s="822"/>
      <c r="AU98" s="790"/>
    </row>
    <row r="99" spans="1:49" s="32" customFormat="1" ht="33.75" customHeight="1" thickBot="1" x14ac:dyDescent="0.3">
      <c r="A99" s="782"/>
      <c r="B99" s="820"/>
      <c r="C99" s="774"/>
      <c r="D99" s="788"/>
      <c r="E99" s="788"/>
      <c r="F99" s="788"/>
      <c r="G99" s="106" t="s">
        <v>13</v>
      </c>
      <c r="H99" s="221">
        <v>2976835363</v>
      </c>
      <c r="I99" s="221">
        <v>417445330</v>
      </c>
      <c r="J99" s="221">
        <v>417445330</v>
      </c>
      <c r="K99" s="221">
        <v>382170830</v>
      </c>
      <c r="L99" s="221">
        <v>377155900</v>
      </c>
      <c r="M99" s="221">
        <v>890192091</v>
      </c>
      <c r="N99" s="221">
        <v>890192091</v>
      </c>
      <c r="O99" s="221">
        <v>890192091</v>
      </c>
      <c r="P99" s="221">
        <v>835192087</v>
      </c>
      <c r="Q99" s="221">
        <v>815843086</v>
      </c>
      <c r="R99" s="221">
        <v>774120866</v>
      </c>
      <c r="S99" s="221">
        <v>655500317</v>
      </c>
      <c r="T99" s="221">
        <v>675060317</v>
      </c>
      <c r="U99" s="221">
        <v>663891317</v>
      </c>
      <c r="V99" s="221">
        <v>652537617</v>
      </c>
      <c r="W99" s="221">
        <v>637324717</v>
      </c>
      <c r="X99" s="221">
        <v>617186451</v>
      </c>
      <c r="Y99" s="221">
        <v>733735146</v>
      </c>
      <c r="Z99" s="221">
        <v>733735145.76330304</v>
      </c>
      <c r="AA99" s="223">
        <v>677764813</v>
      </c>
      <c r="AB99" s="223">
        <v>677764813</v>
      </c>
      <c r="AC99" s="221">
        <v>0</v>
      </c>
      <c r="AD99" s="228">
        <v>539280392</v>
      </c>
      <c r="AE99" s="407">
        <f>+AE95+AE97</f>
        <v>662298000</v>
      </c>
      <c r="AF99" s="407">
        <v>0</v>
      </c>
      <c r="AG99" s="407">
        <v>0</v>
      </c>
      <c r="AH99" s="407">
        <v>0</v>
      </c>
      <c r="AI99" s="407">
        <v>0</v>
      </c>
      <c r="AJ99" s="408"/>
      <c r="AK99" s="582">
        <v>224634260</v>
      </c>
      <c r="AL99" s="583">
        <v>438251179</v>
      </c>
      <c r="AM99" s="583">
        <v>539280392</v>
      </c>
      <c r="AN99" s="330"/>
      <c r="AO99" s="339">
        <f t="shared" si="4"/>
        <v>0.79567481470891877</v>
      </c>
      <c r="AP99" s="346">
        <f>(L99+R99+X99+AM99)/H99</f>
        <v>0.77523387342264649</v>
      </c>
      <c r="AQ99" s="797"/>
      <c r="AR99" s="774"/>
      <c r="AS99" s="774"/>
      <c r="AT99" s="823"/>
      <c r="AU99" s="791"/>
    </row>
    <row r="100" spans="1:49" s="32" customFormat="1" ht="21.75" customHeight="1" x14ac:dyDescent="0.25">
      <c r="A100" s="781"/>
      <c r="B100" s="806">
        <v>16</v>
      </c>
      <c r="C100" s="772" t="s">
        <v>173</v>
      </c>
      <c r="D100" s="786" t="s">
        <v>106</v>
      </c>
      <c r="E100" s="786">
        <v>464</v>
      </c>
      <c r="F100" s="786">
        <v>177</v>
      </c>
      <c r="G100" s="70" t="s">
        <v>8</v>
      </c>
      <c r="H100" s="77">
        <v>100</v>
      </c>
      <c r="I100" s="72"/>
      <c r="J100" s="72"/>
      <c r="K100" s="73"/>
      <c r="L100" s="73"/>
      <c r="M100" s="73"/>
      <c r="N100" s="73"/>
      <c r="O100" s="73"/>
      <c r="P100" s="73"/>
      <c r="Q100" s="73"/>
      <c r="R100" s="74"/>
      <c r="S100" s="74"/>
      <c r="T100" s="74"/>
      <c r="U100" s="73"/>
      <c r="V100" s="73"/>
      <c r="W100" s="73"/>
      <c r="X100" s="183"/>
      <c r="Y100" s="130">
        <v>100</v>
      </c>
      <c r="Z100" s="130">
        <v>100</v>
      </c>
      <c r="AA100" s="193">
        <v>100</v>
      </c>
      <c r="AB100" s="529">
        <v>100</v>
      </c>
      <c r="AC100" s="409"/>
      <c r="AD100" s="406">
        <v>3.1363756921442117E-2</v>
      </c>
      <c r="AE100" s="380">
        <v>100</v>
      </c>
      <c r="AF100" s="380"/>
      <c r="AG100" s="380"/>
      <c r="AH100" s="380"/>
      <c r="AI100" s="380"/>
      <c r="AJ100" s="410"/>
      <c r="AK100" s="559">
        <v>0</v>
      </c>
      <c r="AL100" s="560">
        <v>0</v>
      </c>
      <c r="AM100" s="560">
        <v>3.1363756921442117E-2</v>
      </c>
      <c r="AN100" s="301"/>
      <c r="AO100" s="334">
        <f>AM100/AB100</f>
        <v>3.1363756921442117E-4</v>
      </c>
      <c r="AP100" s="335">
        <f>AM100/AE100</f>
        <v>3.1363756921442117E-4</v>
      </c>
      <c r="AQ100" s="798" t="s">
        <v>345</v>
      </c>
      <c r="AR100" s="772" t="s">
        <v>172</v>
      </c>
      <c r="AS100" s="772" t="s">
        <v>172</v>
      </c>
      <c r="AT100" s="809" t="s">
        <v>346</v>
      </c>
      <c r="AU100" s="789" t="s">
        <v>347</v>
      </c>
    </row>
    <row r="101" spans="1:49" s="32" customFormat="1" ht="33.75" customHeight="1" x14ac:dyDescent="0.2">
      <c r="A101" s="782"/>
      <c r="B101" s="807"/>
      <c r="C101" s="773"/>
      <c r="D101" s="787"/>
      <c r="E101" s="787"/>
      <c r="F101" s="787"/>
      <c r="G101" s="82" t="s">
        <v>9</v>
      </c>
      <c r="H101" s="218">
        <v>550218000</v>
      </c>
      <c r="I101" s="216"/>
      <c r="J101" s="217"/>
      <c r="K101" s="217"/>
      <c r="L101" s="217"/>
      <c r="M101" s="217"/>
      <c r="N101" s="217"/>
      <c r="O101" s="217"/>
      <c r="P101" s="217"/>
      <c r="Q101" s="217"/>
      <c r="R101" s="217"/>
      <c r="S101" s="217"/>
      <c r="T101" s="217"/>
      <c r="U101" s="217"/>
      <c r="V101" s="217"/>
      <c r="W101" s="217"/>
      <c r="X101" s="217"/>
      <c r="Y101" s="218">
        <v>550218000</v>
      </c>
      <c r="Z101" s="218">
        <v>550218000</v>
      </c>
      <c r="AA101" s="214">
        <v>550218000</v>
      </c>
      <c r="AB101" s="214">
        <v>570869110</v>
      </c>
      <c r="AC101" s="411"/>
      <c r="AD101" s="412">
        <v>17904600</v>
      </c>
      <c r="AE101" s="412">
        <v>947801000</v>
      </c>
      <c r="AF101" s="359"/>
      <c r="AG101" s="359"/>
      <c r="AH101" s="359"/>
      <c r="AI101" s="359"/>
      <c r="AJ101" s="358"/>
      <c r="AK101" s="535">
        <v>0</v>
      </c>
      <c r="AL101" s="536">
        <v>0</v>
      </c>
      <c r="AM101" s="536">
        <v>17904600</v>
      </c>
      <c r="AN101" s="302"/>
      <c r="AO101" s="336">
        <f t="shared" si="4"/>
        <v>3.1363756921442117E-2</v>
      </c>
      <c r="AP101" s="337">
        <f>AM101/AB101</f>
        <v>3.1363756921442117E-2</v>
      </c>
      <c r="AQ101" s="799"/>
      <c r="AR101" s="773"/>
      <c r="AS101" s="773"/>
      <c r="AT101" s="810"/>
      <c r="AU101" s="790"/>
    </row>
    <row r="102" spans="1:49" s="32" customFormat="1" ht="24.75" customHeight="1" x14ac:dyDescent="0.25">
      <c r="A102" s="782"/>
      <c r="B102" s="807"/>
      <c r="C102" s="773"/>
      <c r="D102" s="787"/>
      <c r="E102" s="787"/>
      <c r="F102" s="787"/>
      <c r="G102" s="90" t="s">
        <v>10</v>
      </c>
      <c r="H102" s="157"/>
      <c r="I102" s="91"/>
      <c r="J102" s="92"/>
      <c r="K102" s="91"/>
      <c r="L102" s="91"/>
      <c r="M102" s="91"/>
      <c r="N102" s="91"/>
      <c r="O102" s="91"/>
      <c r="P102" s="91"/>
      <c r="Q102" s="91"/>
      <c r="R102" s="93"/>
      <c r="S102" s="93"/>
      <c r="T102" s="93"/>
      <c r="U102" s="91"/>
      <c r="V102" s="94"/>
      <c r="W102" s="94"/>
      <c r="X102" s="95"/>
      <c r="Y102" s="93"/>
      <c r="Z102" s="93"/>
      <c r="AA102" s="93"/>
      <c r="AB102" s="93"/>
      <c r="AC102" s="93"/>
      <c r="AD102" s="93"/>
      <c r="AE102" s="93"/>
      <c r="AF102" s="93"/>
      <c r="AG102" s="93"/>
      <c r="AH102" s="93"/>
      <c r="AI102" s="93"/>
      <c r="AJ102" s="93"/>
      <c r="AK102" s="93"/>
      <c r="AL102" s="93"/>
      <c r="AM102" s="93"/>
      <c r="AN102" s="304"/>
      <c r="AO102" s="338"/>
      <c r="AP102" s="304"/>
      <c r="AQ102" s="799"/>
      <c r="AR102" s="773"/>
      <c r="AS102" s="773"/>
      <c r="AT102" s="810"/>
      <c r="AU102" s="790"/>
    </row>
    <row r="103" spans="1:49" s="32" customFormat="1" ht="25.5" customHeight="1" x14ac:dyDescent="0.2">
      <c r="A103" s="782"/>
      <c r="B103" s="807"/>
      <c r="C103" s="773"/>
      <c r="D103" s="787"/>
      <c r="E103" s="787"/>
      <c r="F103" s="787"/>
      <c r="G103" s="82" t="s">
        <v>11</v>
      </c>
      <c r="H103" s="134">
        <v>0</v>
      </c>
      <c r="I103" s="91"/>
      <c r="J103" s="92"/>
      <c r="K103" s="91"/>
      <c r="L103" s="91"/>
      <c r="M103" s="91"/>
      <c r="N103" s="91"/>
      <c r="O103" s="91"/>
      <c r="P103" s="91"/>
      <c r="Q103" s="91"/>
      <c r="R103" s="93"/>
      <c r="S103" s="93"/>
      <c r="T103" s="93"/>
      <c r="U103" s="120"/>
      <c r="V103" s="135"/>
      <c r="W103" s="135"/>
      <c r="X103" s="95"/>
      <c r="Y103" s="195"/>
      <c r="Z103" s="195"/>
      <c r="AA103" s="88"/>
      <c r="AB103" s="123"/>
      <c r="AC103" s="413"/>
      <c r="AD103" s="414"/>
      <c r="AE103" s="371"/>
      <c r="AF103" s="371"/>
      <c r="AG103" s="364"/>
      <c r="AH103" s="371"/>
      <c r="AI103" s="371"/>
      <c r="AJ103" s="413"/>
      <c r="AK103" s="535">
        <v>0</v>
      </c>
      <c r="AL103" s="536"/>
      <c r="AM103" s="539"/>
      <c r="AN103" s="305"/>
      <c r="AO103" s="336"/>
      <c r="AP103" s="337">
        <v>0</v>
      </c>
      <c r="AQ103" s="799"/>
      <c r="AR103" s="773"/>
      <c r="AS103" s="773"/>
      <c r="AT103" s="810"/>
      <c r="AU103" s="790"/>
    </row>
    <row r="104" spans="1:49" s="32" customFormat="1" ht="23.25" customHeight="1" x14ac:dyDescent="0.2">
      <c r="A104" s="782"/>
      <c r="B104" s="807"/>
      <c r="C104" s="773"/>
      <c r="D104" s="787"/>
      <c r="E104" s="787"/>
      <c r="F104" s="787"/>
      <c r="G104" s="90" t="s">
        <v>12</v>
      </c>
      <c r="H104" s="105">
        <v>100</v>
      </c>
      <c r="I104" s="99"/>
      <c r="J104" s="100"/>
      <c r="K104" s="99"/>
      <c r="L104" s="99"/>
      <c r="M104" s="99"/>
      <c r="N104" s="99"/>
      <c r="O104" s="99"/>
      <c r="P104" s="99"/>
      <c r="Q104" s="99"/>
      <c r="R104" s="101"/>
      <c r="S104" s="101"/>
      <c r="T104" s="101"/>
      <c r="U104" s="99"/>
      <c r="V104" s="99"/>
      <c r="W104" s="99"/>
      <c r="X104" s="187"/>
      <c r="Y104" s="124">
        <v>100</v>
      </c>
      <c r="Z104" s="124">
        <v>100</v>
      </c>
      <c r="AA104" s="194">
        <v>100</v>
      </c>
      <c r="AB104" s="194">
        <v>100</v>
      </c>
      <c r="AC104" s="415">
        <v>0</v>
      </c>
      <c r="AD104" s="416">
        <v>3.1363756921442117E-2</v>
      </c>
      <c r="AE104" s="417">
        <v>100</v>
      </c>
      <c r="AF104" s="417"/>
      <c r="AG104" s="364"/>
      <c r="AH104" s="417"/>
      <c r="AI104" s="417"/>
      <c r="AJ104" s="418"/>
      <c r="AK104" s="584">
        <v>0</v>
      </c>
      <c r="AL104" s="544">
        <v>3.1363756921442117E-2</v>
      </c>
      <c r="AM104" s="544">
        <v>3.1363756921442117E-2</v>
      </c>
      <c r="AN104" s="305"/>
      <c r="AO104" s="336">
        <f t="shared" si="4"/>
        <v>3.1363756921442117E-4</v>
      </c>
      <c r="AP104" s="337">
        <f>AM104/AB104</f>
        <v>3.1363756921442117E-4</v>
      </c>
      <c r="AQ104" s="799"/>
      <c r="AR104" s="773"/>
      <c r="AS104" s="773"/>
      <c r="AT104" s="810"/>
      <c r="AU104" s="790"/>
    </row>
    <row r="105" spans="1:49" s="32" customFormat="1" ht="23.25" customHeight="1" thickBot="1" x14ac:dyDescent="0.25">
      <c r="A105" s="805"/>
      <c r="B105" s="808"/>
      <c r="C105" s="774"/>
      <c r="D105" s="788"/>
      <c r="E105" s="788"/>
      <c r="F105" s="788"/>
      <c r="G105" s="106" t="s">
        <v>13</v>
      </c>
      <c r="H105" s="221">
        <v>550218000</v>
      </c>
      <c r="I105" s="222"/>
      <c r="J105" s="222"/>
      <c r="K105" s="222"/>
      <c r="L105" s="222"/>
      <c r="M105" s="222"/>
      <c r="N105" s="222"/>
      <c r="O105" s="222"/>
      <c r="P105" s="222"/>
      <c r="Q105" s="222"/>
      <c r="R105" s="222"/>
      <c r="S105" s="222"/>
      <c r="T105" s="222"/>
      <c r="U105" s="222"/>
      <c r="V105" s="222"/>
      <c r="W105" s="222"/>
      <c r="X105" s="222"/>
      <c r="Y105" s="221">
        <v>550218000</v>
      </c>
      <c r="Z105" s="221">
        <v>550218000</v>
      </c>
      <c r="AA105" s="221">
        <v>550218000</v>
      </c>
      <c r="AB105" s="223">
        <v>570869110</v>
      </c>
      <c r="AC105" s="419">
        <v>0</v>
      </c>
      <c r="AD105" s="420">
        <v>17904600</v>
      </c>
      <c r="AE105" s="368">
        <v>0</v>
      </c>
      <c r="AF105" s="368">
        <v>0</v>
      </c>
      <c r="AG105" s="368">
        <v>0</v>
      </c>
      <c r="AH105" s="368">
        <v>0</v>
      </c>
      <c r="AI105" s="368">
        <v>0</v>
      </c>
      <c r="AJ105" s="421">
        <v>0</v>
      </c>
      <c r="AK105" s="565">
        <v>0</v>
      </c>
      <c r="AL105" s="180">
        <v>17904600</v>
      </c>
      <c r="AM105" s="180">
        <v>17904600</v>
      </c>
      <c r="AN105" s="306"/>
      <c r="AO105" s="339">
        <f>AM105/AB105</f>
        <v>3.1363756921442117E-2</v>
      </c>
      <c r="AP105" s="340">
        <f>AM105/AB105</f>
        <v>3.1363756921442117E-2</v>
      </c>
      <c r="AQ105" s="800"/>
      <c r="AR105" s="774"/>
      <c r="AS105" s="774"/>
      <c r="AT105" s="811"/>
      <c r="AU105" s="804"/>
    </row>
    <row r="106" spans="1:49" s="33" customFormat="1" ht="31.5" customHeight="1" x14ac:dyDescent="0.2">
      <c r="A106" s="835" t="s">
        <v>14</v>
      </c>
      <c r="B106" s="836"/>
      <c r="C106" s="836"/>
      <c r="D106" s="836"/>
      <c r="E106" s="836"/>
      <c r="F106" s="837"/>
      <c r="G106" s="196" t="s">
        <v>9</v>
      </c>
      <c r="H106" s="197">
        <f>H101+H95+H89+H83+H77+H71+H65+H59+H53+H47+H41+H35+H29+H23+H17+H11</f>
        <v>89297623536.5</v>
      </c>
      <c r="I106" s="197">
        <f t="shared" ref="I106:AL106" si="5">I101+I95+I89+I83+I77+I71+I65+I59+I53+I47+I41+I35+I29+I23+I17+I11</f>
        <v>9202587595.8999996</v>
      </c>
      <c r="J106" s="197">
        <f t="shared" si="5"/>
        <v>9202587595.8999996</v>
      </c>
      <c r="K106" s="197">
        <f t="shared" si="5"/>
        <v>8815435580</v>
      </c>
      <c r="L106" s="197">
        <f t="shared" si="5"/>
        <v>7605977666</v>
      </c>
      <c r="M106" s="197">
        <f t="shared" si="5"/>
        <v>23740059000</v>
      </c>
      <c r="N106" s="197">
        <f t="shared" si="5"/>
        <v>23740059000</v>
      </c>
      <c r="O106" s="197">
        <f t="shared" si="5"/>
        <v>23740059000</v>
      </c>
      <c r="P106" s="197">
        <f t="shared" si="5"/>
        <v>23736059000</v>
      </c>
      <c r="Q106" s="197">
        <f t="shared" si="5"/>
        <v>23248862200</v>
      </c>
      <c r="R106" s="197">
        <f t="shared" si="5"/>
        <v>13299050143</v>
      </c>
      <c r="S106" s="197">
        <f t="shared" si="5"/>
        <v>29083799000</v>
      </c>
      <c r="T106" s="197">
        <f t="shared" si="5"/>
        <v>29083799000</v>
      </c>
      <c r="U106" s="197">
        <f t="shared" si="5"/>
        <v>28989441000</v>
      </c>
      <c r="V106" s="197">
        <f t="shared" si="5"/>
        <v>33252437987</v>
      </c>
      <c r="W106" s="197">
        <f t="shared" si="5"/>
        <v>33122392027</v>
      </c>
      <c r="X106" s="197">
        <f t="shared" si="5"/>
        <v>31205444869.5</v>
      </c>
      <c r="Y106" s="198">
        <f t="shared" si="5"/>
        <v>23732627000</v>
      </c>
      <c r="Z106" s="198">
        <f t="shared" si="5"/>
        <v>23732627000</v>
      </c>
      <c r="AA106" s="197">
        <f t="shared" si="5"/>
        <v>23732627000</v>
      </c>
      <c r="AB106" s="197">
        <f t="shared" si="5"/>
        <v>23732627000</v>
      </c>
      <c r="AC106" s="198">
        <f t="shared" si="5"/>
        <v>0</v>
      </c>
      <c r="AD106" s="422">
        <f t="shared" si="5"/>
        <v>16340344064</v>
      </c>
      <c r="AE106" s="198">
        <f t="shared" si="5"/>
        <v>17301573000</v>
      </c>
      <c r="AF106" s="198">
        <f t="shared" si="5"/>
        <v>0</v>
      </c>
      <c r="AG106" s="198">
        <f t="shared" si="5"/>
        <v>0</v>
      </c>
      <c r="AH106" s="198">
        <f t="shared" si="5"/>
        <v>0</v>
      </c>
      <c r="AI106" s="198">
        <f t="shared" si="5"/>
        <v>0</v>
      </c>
      <c r="AJ106" s="198">
        <f>AJ101+AJ95+AJ89+AJ83+AJ77+AJ71+AJ65+AJ59+AJ53+AJ47+AJ41+AJ35+AJ29+AJ23+AJ17+AJ11</f>
        <v>0</v>
      </c>
      <c r="AK106" s="197">
        <f t="shared" si="5"/>
        <v>2190797101</v>
      </c>
      <c r="AL106" s="197">
        <f t="shared" si="5"/>
        <v>14276935640</v>
      </c>
      <c r="AM106" s="197">
        <f>AM11+AM17+AM23+AM29+AM35+AM41+AM47+AM53+AM59+AM65+AM71+AM89+AM95+AM101</f>
        <v>16340344064</v>
      </c>
      <c r="AN106" s="197">
        <v>0</v>
      </c>
      <c r="AO106" s="333">
        <f>X106/V106</f>
        <v>0.93844081091737486</v>
      </c>
      <c r="AP106" s="331"/>
      <c r="AQ106" s="866"/>
      <c r="AR106" s="867"/>
      <c r="AS106" s="867"/>
      <c r="AT106" s="867"/>
      <c r="AU106" s="868"/>
    </row>
    <row r="107" spans="1:49" s="33" customFormat="1" ht="28.5" customHeight="1" x14ac:dyDescent="0.2">
      <c r="A107" s="835"/>
      <c r="B107" s="836"/>
      <c r="C107" s="836"/>
      <c r="D107" s="836"/>
      <c r="E107" s="836"/>
      <c r="F107" s="837"/>
      <c r="G107" s="82" t="s">
        <v>11</v>
      </c>
      <c r="H107" s="199">
        <f>H103+H97+H91+H79+H85+H73+H67+H61+H55+H49+H43+H37+H31+H25+H19+H13</f>
        <v>26731863460.257381</v>
      </c>
      <c r="I107" s="199">
        <f t="shared" ref="I107:AL107" si="6">I103+I97+I91+I79+I85+I73+I67+I61+I55+I49+I43+I37+I31+I25+I19+I13</f>
        <v>0</v>
      </c>
      <c r="J107" s="199">
        <f t="shared" si="6"/>
        <v>0</v>
      </c>
      <c r="K107" s="199">
        <f t="shared" si="6"/>
        <v>0</v>
      </c>
      <c r="L107" s="199">
        <f t="shared" si="6"/>
        <v>0</v>
      </c>
      <c r="M107" s="199">
        <f t="shared" si="6"/>
        <v>5584606952</v>
      </c>
      <c r="N107" s="199">
        <f t="shared" si="6"/>
        <v>5584606952</v>
      </c>
      <c r="O107" s="199">
        <f t="shared" si="6"/>
        <v>5584606952</v>
      </c>
      <c r="P107" s="199">
        <f t="shared" si="6"/>
        <v>5575286230</v>
      </c>
      <c r="Q107" s="199">
        <f t="shared" si="6"/>
        <v>5535225261</v>
      </c>
      <c r="R107" s="199">
        <f t="shared" si="6"/>
        <v>5337514428</v>
      </c>
      <c r="S107" s="199">
        <f t="shared" si="6"/>
        <v>5658042716</v>
      </c>
      <c r="T107" s="199">
        <f t="shared" si="6"/>
        <v>5658042716</v>
      </c>
      <c r="U107" s="199">
        <f t="shared" si="6"/>
        <v>5658042716</v>
      </c>
      <c r="V107" s="199">
        <f t="shared" si="6"/>
        <v>5648572483</v>
      </c>
      <c r="W107" s="199">
        <f t="shared" si="6"/>
        <v>5636801368</v>
      </c>
      <c r="X107" s="199">
        <f t="shared" si="6"/>
        <v>5511969772.2243176</v>
      </c>
      <c r="Y107" s="200">
        <f t="shared" si="6"/>
        <v>15882716804</v>
      </c>
      <c r="Z107" s="201">
        <f t="shared" si="6"/>
        <v>15882379259.796362</v>
      </c>
      <c r="AA107" s="202">
        <f t="shared" si="6"/>
        <v>15864153627</v>
      </c>
      <c r="AB107" s="202">
        <f t="shared" si="6"/>
        <v>15859406694</v>
      </c>
      <c r="AC107" s="201">
        <f t="shared" si="6"/>
        <v>991549498</v>
      </c>
      <c r="AD107" s="201">
        <f t="shared" si="6"/>
        <v>11785593385</v>
      </c>
      <c r="AE107" s="201">
        <f t="shared" si="6"/>
        <v>0</v>
      </c>
      <c r="AF107" s="201">
        <f t="shared" si="6"/>
        <v>0</v>
      </c>
      <c r="AG107" s="201">
        <f t="shared" si="6"/>
        <v>0</v>
      </c>
      <c r="AH107" s="201">
        <f t="shared" si="6"/>
        <v>0</v>
      </c>
      <c r="AI107" s="201">
        <f t="shared" si="6"/>
        <v>0</v>
      </c>
      <c r="AJ107" s="201">
        <f t="shared" si="6"/>
        <v>0</v>
      </c>
      <c r="AK107" s="202">
        <f>AK103+AK97+AK91+AK79+AK85+AK73+AK67+AK61+AK55+AK49+AK43+AK37+AK31+AK25+AK19+AK13</f>
        <v>3250913337</v>
      </c>
      <c r="AL107" s="199">
        <f t="shared" si="6"/>
        <v>9021088577</v>
      </c>
      <c r="AM107" s="199">
        <f>AM13+AM19+AM25+AM31+AM37+AM43+AM49+AM55+AM61+AM67+AM73+AM91+AM97+AM103</f>
        <v>11785593385</v>
      </c>
      <c r="AN107" s="199">
        <v>0</v>
      </c>
      <c r="AO107" s="296">
        <f>X107/V107</f>
        <v>0.97581641889401205</v>
      </c>
      <c r="AP107" s="203"/>
      <c r="AQ107" s="869"/>
      <c r="AR107" s="870"/>
      <c r="AS107" s="870"/>
      <c r="AT107" s="870"/>
      <c r="AU107" s="871"/>
    </row>
    <row r="108" spans="1:49" s="33" customFormat="1" ht="35.25" customHeight="1" thickBot="1" x14ac:dyDescent="0.25">
      <c r="A108" s="838"/>
      <c r="B108" s="839"/>
      <c r="C108" s="839"/>
      <c r="D108" s="839"/>
      <c r="E108" s="839"/>
      <c r="F108" s="840"/>
      <c r="G108" s="204" t="s">
        <v>14</v>
      </c>
      <c r="H108" s="205">
        <f>H107+H106</f>
        <v>116029486996.75739</v>
      </c>
      <c r="I108" s="205">
        <f t="shared" ref="I108:AL108" si="7">I107+I106</f>
        <v>9202587595.8999996</v>
      </c>
      <c r="J108" s="205">
        <f t="shared" si="7"/>
        <v>9202587595.8999996</v>
      </c>
      <c r="K108" s="205">
        <f t="shared" si="7"/>
        <v>8815435580</v>
      </c>
      <c r="L108" s="205">
        <f t="shared" si="7"/>
        <v>7605977666</v>
      </c>
      <c r="M108" s="205">
        <f t="shared" si="7"/>
        <v>29324665952</v>
      </c>
      <c r="N108" s="205">
        <f t="shared" si="7"/>
        <v>29324665952</v>
      </c>
      <c r="O108" s="205">
        <f t="shared" si="7"/>
        <v>29324665952</v>
      </c>
      <c r="P108" s="205">
        <f t="shared" si="7"/>
        <v>29311345230</v>
      </c>
      <c r="Q108" s="205">
        <f t="shared" si="7"/>
        <v>28784087461</v>
      </c>
      <c r="R108" s="205">
        <f t="shared" si="7"/>
        <v>18636564571</v>
      </c>
      <c r="S108" s="205">
        <f t="shared" si="7"/>
        <v>34741841716</v>
      </c>
      <c r="T108" s="205">
        <f t="shared" si="7"/>
        <v>34741841716</v>
      </c>
      <c r="U108" s="205">
        <f t="shared" si="7"/>
        <v>34647483716</v>
      </c>
      <c r="V108" s="205">
        <f t="shared" si="7"/>
        <v>38901010470</v>
      </c>
      <c r="W108" s="205">
        <f t="shared" si="7"/>
        <v>38759193395</v>
      </c>
      <c r="X108" s="205">
        <f t="shared" si="7"/>
        <v>36717414641.724319</v>
      </c>
      <c r="Y108" s="206">
        <f t="shared" si="7"/>
        <v>39615343804</v>
      </c>
      <c r="Z108" s="206">
        <f t="shared" si="7"/>
        <v>39615006259.796364</v>
      </c>
      <c r="AA108" s="205">
        <f t="shared" si="7"/>
        <v>39596780627</v>
      </c>
      <c r="AB108" s="205">
        <f t="shared" si="7"/>
        <v>39592033694</v>
      </c>
      <c r="AC108" s="205">
        <f t="shared" si="7"/>
        <v>991549498</v>
      </c>
      <c r="AD108" s="205">
        <f>AD107+AD106</f>
        <v>28125937449</v>
      </c>
      <c r="AE108" s="205">
        <f t="shared" si="7"/>
        <v>17301573000</v>
      </c>
      <c r="AF108" s="205">
        <f t="shared" si="7"/>
        <v>0</v>
      </c>
      <c r="AG108" s="205">
        <f t="shared" si="7"/>
        <v>0</v>
      </c>
      <c r="AH108" s="205">
        <f t="shared" si="7"/>
        <v>0</v>
      </c>
      <c r="AI108" s="205">
        <f t="shared" si="7"/>
        <v>0</v>
      </c>
      <c r="AJ108" s="205">
        <f t="shared" si="7"/>
        <v>0</v>
      </c>
      <c r="AK108" s="205">
        <f t="shared" si="7"/>
        <v>5441710438</v>
      </c>
      <c r="AL108" s="205">
        <f t="shared" si="7"/>
        <v>23298024217</v>
      </c>
      <c r="AM108" s="205">
        <f>AM106+AM107</f>
        <v>28125937449</v>
      </c>
      <c r="AN108" s="205">
        <v>0</v>
      </c>
      <c r="AO108" s="297"/>
      <c r="AP108" s="207"/>
      <c r="AQ108" s="872"/>
      <c r="AR108" s="873"/>
      <c r="AS108" s="873"/>
      <c r="AT108" s="873"/>
      <c r="AU108" s="874"/>
      <c r="AV108" s="2"/>
      <c r="AW108" s="2"/>
    </row>
    <row r="109" spans="1:49" x14ac:dyDescent="0.25">
      <c r="Y109" s="54"/>
      <c r="Z109" s="54"/>
      <c r="AK109" s="55"/>
      <c r="AL109" s="57"/>
    </row>
    <row r="110" spans="1:49" x14ac:dyDescent="0.25">
      <c r="Y110" s="54"/>
      <c r="Z110" s="58"/>
      <c r="AA110" s="57"/>
      <c r="AB110" s="35"/>
      <c r="AC110" s="35"/>
      <c r="AD110" s="25"/>
      <c r="AE110" s="25"/>
      <c r="AF110" s="25"/>
      <c r="AG110" s="25"/>
      <c r="AH110" s="25"/>
      <c r="AI110" s="25"/>
      <c r="AJ110" s="25"/>
      <c r="AM110" s="25"/>
      <c r="AN110" s="25"/>
    </row>
    <row r="111" spans="1:49" x14ac:dyDescent="0.25">
      <c r="G111" s="34" t="s">
        <v>91</v>
      </c>
      <c r="H111" s="25"/>
      <c r="I111" s="25"/>
      <c r="J111" s="25"/>
      <c r="K111" s="25"/>
      <c r="L111" s="25"/>
      <c r="M111" s="25"/>
      <c r="Y111" s="54"/>
      <c r="Z111" s="55"/>
      <c r="AA111" s="57"/>
      <c r="AB111" s="234"/>
      <c r="AC111" s="35"/>
      <c r="AD111" s="235"/>
      <c r="AE111" s="25"/>
      <c r="AF111" s="25"/>
      <c r="AG111" s="25"/>
      <c r="AH111" s="25"/>
      <c r="AI111" s="25"/>
      <c r="AJ111" s="25"/>
      <c r="AM111" s="25"/>
      <c r="AN111" s="25"/>
    </row>
    <row r="112" spans="1:49" ht="15.75" customHeight="1" x14ac:dyDescent="0.25">
      <c r="G112" s="23" t="s">
        <v>92</v>
      </c>
      <c r="H112" s="824" t="s">
        <v>93</v>
      </c>
      <c r="I112" s="824"/>
      <c r="J112" s="824"/>
      <c r="K112" s="824"/>
      <c r="L112" s="826" t="s">
        <v>94</v>
      </c>
      <c r="M112" s="826"/>
      <c r="N112" s="826"/>
      <c r="Z112" s="55"/>
      <c r="AA112" s="57"/>
      <c r="AB112" s="35"/>
      <c r="AC112" s="35"/>
      <c r="AD112" s="25"/>
      <c r="AE112" s="25"/>
      <c r="AF112" s="25"/>
      <c r="AG112" s="25"/>
      <c r="AH112" s="25"/>
      <c r="AI112" s="25"/>
      <c r="AJ112" s="25"/>
      <c r="AM112" s="25"/>
      <c r="AN112" s="25"/>
    </row>
    <row r="113" spans="7:40" x14ac:dyDescent="0.25">
      <c r="G113" s="24">
        <v>11</v>
      </c>
      <c r="H113" s="825" t="s">
        <v>95</v>
      </c>
      <c r="I113" s="825"/>
      <c r="J113" s="825"/>
      <c r="K113" s="825"/>
      <c r="L113" s="827" t="s">
        <v>97</v>
      </c>
      <c r="M113" s="827"/>
      <c r="N113" s="827"/>
      <c r="Y113" s="54"/>
      <c r="Z113" s="25"/>
      <c r="AA113" s="25"/>
      <c r="AB113" s="35"/>
      <c r="AC113" s="35"/>
      <c r="AD113" s="25"/>
      <c r="AE113" s="25"/>
      <c r="AF113" s="25"/>
      <c r="AG113" s="25"/>
      <c r="AH113" s="25"/>
      <c r="AI113" s="25"/>
      <c r="AJ113" s="25"/>
      <c r="AM113" s="25"/>
      <c r="AN113" s="25"/>
    </row>
    <row r="114" spans="7:40" x14ac:dyDescent="0.25">
      <c r="Z114" s="25"/>
      <c r="AA114" s="25"/>
      <c r="AB114" s="35"/>
      <c r="AC114" s="35"/>
      <c r="AD114" s="25"/>
      <c r="AE114" s="25"/>
      <c r="AF114" s="25"/>
      <c r="AG114" s="25"/>
      <c r="AH114" s="25"/>
      <c r="AI114" s="25"/>
      <c r="AJ114" s="25"/>
      <c r="AM114" s="25"/>
      <c r="AN114" s="25"/>
    </row>
    <row r="115" spans="7:40" x14ac:dyDescent="0.25">
      <c r="Y115" s="54"/>
      <c r="Z115" s="54"/>
      <c r="AA115" s="25"/>
      <c r="AB115" s="35"/>
      <c r="AC115" s="35"/>
      <c r="AD115" s="25"/>
      <c r="AE115" s="25"/>
      <c r="AF115" s="25"/>
      <c r="AG115" s="25"/>
      <c r="AH115" s="25"/>
      <c r="AI115" s="25"/>
      <c r="AJ115" s="25"/>
      <c r="AM115" s="25"/>
      <c r="AN115" s="25"/>
    </row>
    <row r="116" spans="7:40" x14ac:dyDescent="0.25">
      <c r="Y116" s="59"/>
      <c r="Z116" s="59"/>
      <c r="AA116" s="25"/>
      <c r="AB116" s="35"/>
      <c r="AC116" s="35"/>
      <c r="AD116" s="25"/>
      <c r="AE116" s="25"/>
      <c r="AF116" s="25"/>
      <c r="AG116" s="25"/>
      <c r="AH116" s="25"/>
      <c r="AI116" s="25"/>
      <c r="AJ116" s="25"/>
      <c r="AM116" s="25"/>
      <c r="AN116" s="25"/>
    </row>
    <row r="117" spans="7:40" x14ac:dyDescent="0.25">
      <c r="Z117" s="25"/>
      <c r="AA117" s="25"/>
      <c r="AB117" s="35"/>
      <c r="AC117" s="35"/>
      <c r="AD117" s="25"/>
      <c r="AE117" s="25"/>
      <c r="AF117" s="25"/>
      <c r="AG117" s="25"/>
      <c r="AH117" s="25"/>
      <c r="AI117" s="25"/>
      <c r="AJ117" s="25"/>
      <c r="AM117" s="25"/>
      <c r="AN117" s="25"/>
    </row>
    <row r="118" spans="7:40" x14ac:dyDescent="0.25">
      <c r="Z118" s="25"/>
      <c r="AA118" s="25"/>
      <c r="AB118" s="35"/>
      <c r="AC118" s="35"/>
      <c r="AD118" s="25"/>
      <c r="AE118" s="25"/>
      <c r="AF118" s="25"/>
      <c r="AG118" s="25"/>
      <c r="AH118" s="25"/>
      <c r="AI118" s="25"/>
      <c r="AJ118" s="25"/>
      <c r="AM118" s="25"/>
      <c r="AN118" s="25"/>
    </row>
  </sheetData>
  <mergeCells count="193">
    <mergeCell ref="AQ52:AQ57"/>
    <mergeCell ref="AR52:AR57"/>
    <mergeCell ref="AS52:AS57"/>
    <mergeCell ref="AT52:AT57"/>
    <mergeCell ref="AU52:AU57"/>
    <mergeCell ref="B52:B57"/>
    <mergeCell ref="C52:C57"/>
    <mergeCell ref="D52:D57"/>
    <mergeCell ref="E52:E57"/>
    <mergeCell ref="F52:F57"/>
    <mergeCell ref="AQ58:AQ63"/>
    <mergeCell ref="AR58:AR63"/>
    <mergeCell ref="AS58:AS63"/>
    <mergeCell ref="AT58:AT63"/>
    <mergeCell ref="AU58:AU63"/>
    <mergeCell ref="B58:B63"/>
    <mergeCell ref="C58:C63"/>
    <mergeCell ref="D58:D63"/>
    <mergeCell ref="E58:E63"/>
    <mergeCell ref="F58:F63"/>
    <mergeCell ref="AQ46:AQ51"/>
    <mergeCell ref="AR46:AR51"/>
    <mergeCell ref="AS46:AS51"/>
    <mergeCell ref="AT46:AT51"/>
    <mergeCell ref="AU46:AU51"/>
    <mergeCell ref="B46:B51"/>
    <mergeCell ref="C46:C51"/>
    <mergeCell ref="D46:D51"/>
    <mergeCell ref="E46:E51"/>
    <mergeCell ref="F46:F51"/>
    <mergeCell ref="AQ40:AQ45"/>
    <mergeCell ref="AR40:AR45"/>
    <mergeCell ref="AS40:AS45"/>
    <mergeCell ref="AT40:AT45"/>
    <mergeCell ref="AU40:AU45"/>
    <mergeCell ref="B40:B45"/>
    <mergeCell ref="C40:C45"/>
    <mergeCell ref="D40:D45"/>
    <mergeCell ref="E40:E45"/>
    <mergeCell ref="F40:F45"/>
    <mergeCell ref="AQ34:AQ39"/>
    <mergeCell ref="AR34:AR39"/>
    <mergeCell ref="AS34:AS39"/>
    <mergeCell ref="AT34:AT39"/>
    <mergeCell ref="AU34:AU39"/>
    <mergeCell ref="B34:B39"/>
    <mergeCell ref="C34:C39"/>
    <mergeCell ref="D34:D39"/>
    <mergeCell ref="E34:E39"/>
    <mergeCell ref="F34:F39"/>
    <mergeCell ref="AQ28:AQ33"/>
    <mergeCell ref="AR28:AR33"/>
    <mergeCell ref="AS28:AS33"/>
    <mergeCell ref="AT28:AT33"/>
    <mergeCell ref="AU28:AU33"/>
    <mergeCell ref="B28:B33"/>
    <mergeCell ref="C28:C33"/>
    <mergeCell ref="D28:D33"/>
    <mergeCell ref="E28:E33"/>
    <mergeCell ref="F28:F33"/>
    <mergeCell ref="AT16:AT21"/>
    <mergeCell ref="AU16:AU21"/>
    <mergeCell ref="B16:B21"/>
    <mergeCell ref="C16:C21"/>
    <mergeCell ref="D16:D21"/>
    <mergeCell ref="E16:E21"/>
    <mergeCell ref="F16:F21"/>
    <mergeCell ref="AQ22:AQ27"/>
    <mergeCell ref="AR22:AR27"/>
    <mergeCell ref="AS22:AS27"/>
    <mergeCell ref="AT22:AT27"/>
    <mergeCell ref="AU22:AU27"/>
    <mergeCell ref="B22:B27"/>
    <mergeCell ref="C22:C27"/>
    <mergeCell ref="D22:D27"/>
    <mergeCell ref="E22:E27"/>
    <mergeCell ref="F22:F27"/>
    <mergeCell ref="AQ106:AU108"/>
    <mergeCell ref="AU10:AU15"/>
    <mergeCell ref="AR10:AR15"/>
    <mergeCell ref="AS10:AS15"/>
    <mergeCell ref="AT10:AT15"/>
    <mergeCell ref="A7:A9"/>
    <mergeCell ref="AS7:AS9"/>
    <mergeCell ref="AT7:AT9"/>
    <mergeCell ref="AP7:AP9"/>
    <mergeCell ref="B7:D8"/>
    <mergeCell ref="J7:AJ7"/>
    <mergeCell ref="I8:L8"/>
    <mergeCell ref="M8:R8"/>
    <mergeCell ref="S8:X8"/>
    <mergeCell ref="Y8:AD8"/>
    <mergeCell ref="AK8:AN8"/>
    <mergeCell ref="F7:F9"/>
    <mergeCell ref="AK7:AN7"/>
    <mergeCell ref="AR7:AR9"/>
    <mergeCell ref="AU7:AU9"/>
    <mergeCell ref="B10:B15"/>
    <mergeCell ref="AQ16:AQ21"/>
    <mergeCell ref="AR16:AR21"/>
    <mergeCell ref="AS16:AS21"/>
    <mergeCell ref="AQ10:AQ15"/>
    <mergeCell ref="AQ7:AQ9"/>
    <mergeCell ref="E7:E9"/>
    <mergeCell ref="G7:G9"/>
    <mergeCell ref="A1:E3"/>
    <mergeCell ref="A4:P4"/>
    <mergeCell ref="A5:P5"/>
    <mergeCell ref="AM3:AU3"/>
    <mergeCell ref="F1:AU1"/>
    <mergeCell ref="F3:AL3"/>
    <mergeCell ref="Q4:AU4"/>
    <mergeCell ref="Q5:AU5"/>
    <mergeCell ref="F2:AU2"/>
    <mergeCell ref="F10:F15"/>
    <mergeCell ref="AE8:AJ8"/>
    <mergeCell ref="H112:K112"/>
    <mergeCell ref="H113:K113"/>
    <mergeCell ref="L112:N112"/>
    <mergeCell ref="L113:N113"/>
    <mergeCell ref="AO7:AO9"/>
    <mergeCell ref="H7:H9"/>
    <mergeCell ref="C10:C15"/>
    <mergeCell ref="D10:D15"/>
    <mergeCell ref="E10:E15"/>
    <mergeCell ref="A106:F108"/>
    <mergeCell ref="B64:B69"/>
    <mergeCell ref="C64:C69"/>
    <mergeCell ref="D64:D69"/>
    <mergeCell ref="E64:E69"/>
    <mergeCell ref="A76:A81"/>
    <mergeCell ref="B76:B81"/>
    <mergeCell ref="C76:C81"/>
    <mergeCell ref="D76:D81"/>
    <mergeCell ref="E76:E81"/>
    <mergeCell ref="B82:B87"/>
    <mergeCell ref="C82:C87"/>
    <mergeCell ref="D82:D87"/>
    <mergeCell ref="E82:E87"/>
    <mergeCell ref="A10:A21"/>
    <mergeCell ref="B70:B75"/>
    <mergeCell ref="C70:C75"/>
    <mergeCell ref="D70:D75"/>
    <mergeCell ref="E70:E75"/>
    <mergeCell ref="AQ70:AQ75"/>
    <mergeCell ref="AR70:AR75"/>
    <mergeCell ref="AS70:AS75"/>
    <mergeCell ref="AT70:AT75"/>
    <mergeCell ref="B94:B99"/>
    <mergeCell ref="C94:C99"/>
    <mergeCell ref="D94:D99"/>
    <mergeCell ref="E94:E99"/>
    <mergeCell ref="AQ94:AQ99"/>
    <mergeCell ref="AR94:AR99"/>
    <mergeCell ref="AS94:AS99"/>
    <mergeCell ref="AT94:AT99"/>
    <mergeCell ref="B88:B93"/>
    <mergeCell ref="C88:C93"/>
    <mergeCell ref="AU100:AU105"/>
    <mergeCell ref="A100:A105"/>
    <mergeCell ref="B100:B105"/>
    <mergeCell ref="C100:C105"/>
    <mergeCell ref="D100:D105"/>
    <mergeCell ref="E100:E105"/>
    <mergeCell ref="AQ100:AQ105"/>
    <mergeCell ref="AR100:AR105"/>
    <mergeCell ref="AS100:AS105"/>
    <mergeCell ref="AT100:AT105"/>
    <mergeCell ref="F100:F105"/>
    <mergeCell ref="A22:A75"/>
    <mergeCell ref="F64:F69"/>
    <mergeCell ref="AU64:AU69"/>
    <mergeCell ref="F70:F75"/>
    <mergeCell ref="AU70:AU75"/>
    <mergeCell ref="F76:F81"/>
    <mergeCell ref="AQ76:AU81"/>
    <mergeCell ref="A82:A99"/>
    <mergeCell ref="F82:F87"/>
    <mergeCell ref="AQ82:AU87"/>
    <mergeCell ref="F88:F93"/>
    <mergeCell ref="AU88:AU93"/>
    <mergeCell ref="F94:F99"/>
    <mergeCell ref="AU94:AU99"/>
    <mergeCell ref="AT88:AT93"/>
    <mergeCell ref="D88:D93"/>
    <mergeCell ref="E88:E93"/>
    <mergeCell ref="AQ88:AQ93"/>
    <mergeCell ref="AR88:AR93"/>
    <mergeCell ref="AS88:AS93"/>
    <mergeCell ref="AQ64:AQ69"/>
    <mergeCell ref="AR64:AR69"/>
    <mergeCell ref="AS64:AS69"/>
    <mergeCell ref="AT64:AT69"/>
  </mergeCells>
  <printOptions horizontalCentered="1" verticalCentered="1"/>
  <pageMargins left="0" right="0" top="0" bottom="0.59055118110236227" header="0.31496062992125984" footer="0"/>
  <pageSetup scale="50" fitToHeight="0" orientation="landscape" r:id="rId1"/>
  <headerFooter>
    <oddFooter>&amp;C&amp;G</oddFooter>
  </headerFooter>
  <drawing r:id="rId2"/>
  <legacyDrawing r:id="rId3"/>
  <legacyDrawingHF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'http://172.22.1.31/Documents and Settings/DIANA.OVIEDO/Escritorio/AJUSTES PROCEDIMIENTOS JUNIO 3/Procedimiento 02/Documents and Settings/Andre/My Documents/Downloads/Territorializacion/Formatos de Territorializacion a 31_12_2009/[285_V2.xls]GESTIÓN'!#REF!</xm:f>
          </x14:formula1>
          <xm:sqref>D94:D105 D52:D87 D34:D45 D16:D27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73"/>
  <sheetViews>
    <sheetView zoomScale="69" zoomScaleNormal="69" workbookViewId="0">
      <selection activeCell="C8" sqref="C8:C9"/>
    </sheetView>
  </sheetViews>
  <sheetFormatPr baseColWidth="10" defaultRowHeight="46.5" customHeight="1" x14ac:dyDescent="0.25"/>
  <cols>
    <col min="1" max="1" width="10.7109375" style="45" customWidth="1"/>
    <col min="2" max="2" width="16" style="45" customWidth="1"/>
    <col min="3" max="3" width="18.85546875" style="48" customWidth="1"/>
    <col min="4" max="4" width="7.28515625" style="45" customWidth="1"/>
    <col min="5" max="5" width="6.42578125" style="45" customWidth="1"/>
    <col min="6" max="6" width="7.42578125" style="45" customWidth="1"/>
    <col min="7" max="7" width="12" style="45" customWidth="1"/>
    <col min="8" max="8" width="10.85546875" style="45" customWidth="1"/>
    <col min="9" max="9" width="8.5703125" style="45" customWidth="1"/>
    <col min="10" max="10" width="9.28515625" style="45" customWidth="1"/>
    <col min="11" max="11" width="9" style="45" customWidth="1"/>
    <col min="12" max="12" width="10.140625" style="45" customWidth="1"/>
    <col min="13" max="13" width="9.28515625" style="45" customWidth="1"/>
    <col min="14" max="15" width="9.28515625" style="47" customWidth="1"/>
    <col min="16" max="18" width="9.5703125" style="47" customWidth="1"/>
    <col min="19" max="19" width="7.7109375" style="47" customWidth="1"/>
    <col min="20" max="20" width="9.28515625" style="47" customWidth="1"/>
    <col min="21" max="21" width="7" style="47" customWidth="1"/>
    <col min="22" max="22" width="42.140625" style="42" customWidth="1"/>
    <col min="23" max="33" width="11.42578125" style="42"/>
    <col min="34" max="16384" width="11.42578125" style="45"/>
  </cols>
  <sheetData>
    <row r="1" spans="1:22" s="40" customFormat="1" ht="46.5" customHeight="1" x14ac:dyDescent="0.25">
      <c r="A1" s="842"/>
      <c r="B1" s="843"/>
      <c r="C1" s="933"/>
      <c r="D1" s="935" t="s">
        <v>100</v>
      </c>
      <c r="E1" s="935"/>
      <c r="F1" s="935"/>
      <c r="G1" s="935"/>
      <c r="H1" s="935"/>
      <c r="I1" s="935"/>
      <c r="J1" s="935"/>
      <c r="K1" s="935"/>
      <c r="L1" s="935"/>
      <c r="M1" s="935"/>
      <c r="N1" s="935"/>
      <c r="O1" s="935"/>
      <c r="P1" s="935"/>
      <c r="Q1" s="935"/>
      <c r="R1" s="935"/>
      <c r="S1" s="935"/>
      <c r="T1" s="935"/>
      <c r="U1" s="935"/>
      <c r="V1" s="935"/>
    </row>
    <row r="2" spans="1:22" s="40" customFormat="1" ht="46.5" customHeight="1" x14ac:dyDescent="0.25">
      <c r="A2" s="760"/>
      <c r="B2" s="761"/>
      <c r="C2" s="761"/>
      <c r="D2" s="936" t="s">
        <v>99</v>
      </c>
      <c r="E2" s="936"/>
      <c r="F2" s="936"/>
      <c r="G2" s="936"/>
      <c r="H2" s="936"/>
      <c r="I2" s="936"/>
      <c r="J2" s="936"/>
      <c r="K2" s="936"/>
      <c r="L2" s="936"/>
      <c r="M2" s="936"/>
      <c r="N2" s="936"/>
      <c r="O2" s="936"/>
      <c r="P2" s="936"/>
      <c r="Q2" s="936"/>
      <c r="R2" s="936"/>
      <c r="S2" s="936"/>
      <c r="T2" s="936"/>
      <c r="U2" s="936"/>
      <c r="V2" s="936"/>
    </row>
    <row r="3" spans="1:22" s="40" customFormat="1" ht="46.5" customHeight="1" thickBot="1" x14ac:dyDescent="0.3">
      <c r="A3" s="846"/>
      <c r="B3" s="847"/>
      <c r="C3" s="934"/>
      <c r="D3" s="951" t="s">
        <v>89</v>
      </c>
      <c r="E3" s="951"/>
      <c r="F3" s="951"/>
      <c r="G3" s="951"/>
      <c r="H3" s="951"/>
      <c r="I3" s="951"/>
      <c r="J3" s="951"/>
      <c r="K3" s="951"/>
      <c r="L3" s="951"/>
      <c r="M3" s="951"/>
      <c r="N3" s="951"/>
      <c r="O3" s="951"/>
      <c r="P3" s="951"/>
      <c r="Q3" s="951"/>
      <c r="R3" s="951"/>
      <c r="S3" s="951"/>
      <c r="T3" s="951"/>
      <c r="U3" s="951"/>
      <c r="V3" s="609" t="s">
        <v>90</v>
      </c>
    </row>
    <row r="4" spans="1:22" s="40" customFormat="1" ht="46.5" customHeight="1" x14ac:dyDescent="0.25">
      <c r="A4" s="944" t="s">
        <v>0</v>
      </c>
      <c r="B4" s="945"/>
      <c r="C4" s="946"/>
      <c r="D4" s="943" t="s">
        <v>107</v>
      </c>
      <c r="E4" s="943"/>
      <c r="F4" s="943"/>
      <c r="G4" s="943"/>
      <c r="H4" s="943"/>
      <c r="I4" s="943"/>
      <c r="J4" s="943"/>
      <c r="K4" s="943"/>
      <c r="L4" s="943"/>
      <c r="M4" s="943"/>
      <c r="N4" s="943"/>
      <c r="O4" s="943"/>
      <c r="P4" s="943"/>
      <c r="Q4" s="943"/>
      <c r="R4" s="943"/>
      <c r="S4" s="943"/>
      <c r="T4" s="943"/>
      <c r="U4" s="943"/>
      <c r="V4" s="943"/>
    </row>
    <row r="5" spans="1:22" s="40" customFormat="1" ht="46.5" customHeight="1" thickBot="1" x14ac:dyDescent="0.3">
      <c r="A5" s="852" t="s">
        <v>2</v>
      </c>
      <c r="B5" s="853"/>
      <c r="C5" s="942"/>
      <c r="D5" s="943" t="s">
        <v>178</v>
      </c>
      <c r="E5" s="943"/>
      <c r="F5" s="943"/>
      <c r="G5" s="943"/>
      <c r="H5" s="943"/>
      <c r="I5" s="943"/>
      <c r="J5" s="943"/>
      <c r="K5" s="943"/>
      <c r="L5" s="943"/>
      <c r="M5" s="943"/>
      <c r="N5" s="943"/>
      <c r="O5" s="943"/>
      <c r="P5" s="943"/>
      <c r="Q5" s="943"/>
      <c r="R5" s="943"/>
      <c r="S5" s="943"/>
      <c r="T5" s="943"/>
      <c r="U5" s="943"/>
      <c r="V5" s="943"/>
    </row>
    <row r="6" spans="1:22" s="41" customFormat="1" ht="46.5" customHeight="1" x14ac:dyDescent="0.25">
      <c r="A6" s="947" t="s">
        <v>32</v>
      </c>
      <c r="B6" s="949" t="s">
        <v>33</v>
      </c>
      <c r="C6" s="937" t="s">
        <v>34</v>
      </c>
      <c r="D6" s="939" t="s">
        <v>35</v>
      </c>
      <c r="E6" s="940"/>
      <c r="F6" s="941" t="s">
        <v>241</v>
      </c>
      <c r="G6" s="941"/>
      <c r="H6" s="941"/>
      <c r="I6" s="941"/>
      <c r="J6" s="941"/>
      <c r="K6" s="941"/>
      <c r="L6" s="941"/>
      <c r="M6" s="941"/>
      <c r="N6" s="941"/>
      <c r="O6" s="941"/>
      <c r="P6" s="941"/>
      <c r="Q6" s="941"/>
      <c r="R6" s="941"/>
      <c r="S6" s="941"/>
      <c r="T6" s="941" t="s">
        <v>39</v>
      </c>
      <c r="U6" s="941"/>
      <c r="V6" s="954" t="s">
        <v>364</v>
      </c>
    </row>
    <row r="7" spans="1:22" s="41" customFormat="1" ht="46.5" customHeight="1" thickBot="1" x14ac:dyDescent="0.3">
      <c r="A7" s="948"/>
      <c r="B7" s="950"/>
      <c r="C7" s="938"/>
      <c r="D7" s="37" t="s">
        <v>36</v>
      </c>
      <c r="E7" s="37" t="s">
        <v>37</v>
      </c>
      <c r="F7" s="37" t="s">
        <v>38</v>
      </c>
      <c r="G7" s="38" t="s">
        <v>15</v>
      </c>
      <c r="H7" s="38" t="s">
        <v>16</v>
      </c>
      <c r="I7" s="38" t="s">
        <v>17</v>
      </c>
      <c r="J7" s="38" t="s">
        <v>18</v>
      </c>
      <c r="K7" s="38" t="s">
        <v>19</v>
      </c>
      <c r="L7" s="38" t="s">
        <v>20</v>
      </c>
      <c r="M7" s="38" t="s">
        <v>21</v>
      </c>
      <c r="N7" s="38" t="s">
        <v>22</v>
      </c>
      <c r="O7" s="38" t="s">
        <v>23</v>
      </c>
      <c r="P7" s="38" t="s">
        <v>24</v>
      </c>
      <c r="Q7" s="38" t="s">
        <v>25</v>
      </c>
      <c r="R7" s="38" t="s">
        <v>26</v>
      </c>
      <c r="S7" s="212" t="s">
        <v>27</v>
      </c>
      <c r="T7" s="39" t="s">
        <v>40</v>
      </c>
      <c r="U7" s="39" t="s">
        <v>41</v>
      </c>
      <c r="V7" s="955"/>
    </row>
    <row r="8" spans="1:22" s="15" customFormat="1" ht="46.5" customHeight="1" x14ac:dyDescent="0.25">
      <c r="A8" s="902" t="s">
        <v>179</v>
      </c>
      <c r="B8" s="925" t="s">
        <v>180</v>
      </c>
      <c r="C8" s="905" t="s">
        <v>181</v>
      </c>
      <c r="D8" s="907" t="s">
        <v>108</v>
      </c>
      <c r="E8" s="907"/>
      <c r="F8" s="9" t="s">
        <v>28</v>
      </c>
      <c r="G8" s="587">
        <v>0.33329999999999999</v>
      </c>
      <c r="H8" s="587">
        <v>0.33329999999999999</v>
      </c>
      <c r="I8" s="587">
        <v>0.33339999999999997</v>
      </c>
      <c r="J8" s="587"/>
      <c r="K8" s="587"/>
      <c r="L8" s="587"/>
      <c r="M8" s="587"/>
      <c r="N8" s="587"/>
      <c r="O8" s="587"/>
      <c r="P8" s="587"/>
      <c r="Q8" s="587"/>
      <c r="R8" s="587"/>
      <c r="S8" s="9">
        <f>SUM(G8:R8)</f>
        <v>1</v>
      </c>
      <c r="T8" s="921">
        <f>SUM(U8:U13)</f>
        <v>1.2999999999999999E-2</v>
      </c>
      <c r="U8" s="952">
        <v>0.01</v>
      </c>
      <c r="V8" s="953" t="s">
        <v>282</v>
      </c>
    </row>
    <row r="9" spans="1:22" s="15" customFormat="1" ht="46.5" customHeight="1" thickBot="1" x14ac:dyDescent="0.3">
      <c r="A9" s="918"/>
      <c r="B9" s="926"/>
      <c r="C9" s="915"/>
      <c r="D9" s="893"/>
      <c r="E9" s="893"/>
      <c r="F9" s="10" t="s">
        <v>29</v>
      </c>
      <c r="G9" s="586">
        <v>0.33329999999999999</v>
      </c>
      <c r="H9" s="586">
        <v>0.33329999999999999</v>
      </c>
      <c r="I9" s="586">
        <v>0.33339999999999997</v>
      </c>
      <c r="J9" s="586"/>
      <c r="K9" s="586"/>
      <c r="L9" s="586"/>
      <c r="M9" s="586"/>
      <c r="N9" s="586"/>
      <c r="O9" s="586"/>
      <c r="P9" s="586"/>
      <c r="Q9" s="586"/>
      <c r="R9" s="586"/>
      <c r="S9" s="10">
        <f>SUM(G9:R9)</f>
        <v>1</v>
      </c>
      <c r="T9" s="922"/>
      <c r="U9" s="916"/>
      <c r="V9" s="897"/>
    </row>
    <row r="10" spans="1:22" s="15" customFormat="1" ht="46.5" customHeight="1" x14ac:dyDescent="0.25">
      <c r="A10" s="918"/>
      <c r="B10" s="926"/>
      <c r="C10" s="915" t="s">
        <v>183</v>
      </c>
      <c r="D10" s="893" t="s">
        <v>108</v>
      </c>
      <c r="E10" s="893"/>
      <c r="F10" s="19" t="s">
        <v>28</v>
      </c>
      <c r="G10" s="588">
        <v>0</v>
      </c>
      <c r="H10" s="588">
        <v>0</v>
      </c>
      <c r="I10" s="588">
        <v>0</v>
      </c>
      <c r="J10" s="588">
        <v>0.2</v>
      </c>
      <c r="K10" s="588">
        <v>0.2</v>
      </c>
      <c r="L10" s="588">
        <v>0.1</v>
      </c>
      <c r="M10" s="588">
        <v>0.1</v>
      </c>
      <c r="N10" s="588">
        <v>0.1</v>
      </c>
      <c r="O10" s="588">
        <v>0.1</v>
      </c>
      <c r="P10" s="588">
        <v>0.1</v>
      </c>
      <c r="Q10" s="588">
        <v>0.1</v>
      </c>
      <c r="R10" s="588">
        <v>0</v>
      </c>
      <c r="S10" s="9">
        <f>SUM(G10:R10)</f>
        <v>0.99999999999999989</v>
      </c>
      <c r="T10" s="922"/>
      <c r="U10" s="916">
        <f>0.15%</f>
        <v>1.5E-3</v>
      </c>
      <c r="V10" s="956" t="s">
        <v>283</v>
      </c>
    </row>
    <row r="11" spans="1:22" s="15" customFormat="1" ht="46.5" customHeight="1" thickBot="1" x14ac:dyDescent="0.3">
      <c r="A11" s="918"/>
      <c r="B11" s="926"/>
      <c r="C11" s="915"/>
      <c r="D11" s="893"/>
      <c r="E11" s="893"/>
      <c r="F11" s="10" t="s">
        <v>29</v>
      </c>
      <c r="G11" s="586">
        <v>0</v>
      </c>
      <c r="H11" s="586">
        <v>0</v>
      </c>
      <c r="I11" s="586">
        <v>0</v>
      </c>
      <c r="J11" s="589">
        <v>0</v>
      </c>
      <c r="K11" s="589">
        <v>0</v>
      </c>
      <c r="L11" s="589">
        <v>0</v>
      </c>
      <c r="M11" s="589">
        <v>0</v>
      </c>
      <c r="N11" s="590">
        <v>0</v>
      </c>
      <c r="O11" s="590">
        <v>0</v>
      </c>
      <c r="P11" s="586"/>
      <c r="Q11" s="586"/>
      <c r="R11" s="586"/>
      <c r="S11" s="10">
        <f>SUM(G11:R11)</f>
        <v>0</v>
      </c>
      <c r="T11" s="922"/>
      <c r="U11" s="916"/>
      <c r="V11" s="897"/>
    </row>
    <row r="12" spans="1:22" s="15" customFormat="1" ht="46.5" customHeight="1" x14ac:dyDescent="0.25">
      <c r="A12" s="918"/>
      <c r="B12" s="926"/>
      <c r="C12" s="915" t="s">
        <v>184</v>
      </c>
      <c r="D12" s="893" t="s">
        <v>108</v>
      </c>
      <c r="E12" s="893"/>
      <c r="F12" s="19" t="s">
        <v>28</v>
      </c>
      <c r="G12" s="591">
        <v>0</v>
      </c>
      <c r="H12" s="591">
        <v>0</v>
      </c>
      <c r="I12" s="591">
        <v>0.15</v>
      </c>
      <c r="J12" s="591">
        <v>0.15</v>
      </c>
      <c r="K12" s="591">
        <v>0.15</v>
      </c>
      <c r="L12" s="591">
        <v>0.15</v>
      </c>
      <c r="M12" s="591">
        <v>0.1</v>
      </c>
      <c r="N12" s="591">
        <v>0.1</v>
      </c>
      <c r="O12" s="591">
        <v>0.1</v>
      </c>
      <c r="P12" s="591">
        <v>0.1</v>
      </c>
      <c r="Q12" s="591"/>
      <c r="R12" s="591"/>
      <c r="S12" s="9">
        <f t="shared" ref="S12" si="0">SUM(G12:R12)</f>
        <v>0.99999999999999989</v>
      </c>
      <c r="T12" s="922"/>
      <c r="U12" s="916">
        <f>0.15%</f>
        <v>1.5E-3</v>
      </c>
      <c r="V12" s="956" t="s">
        <v>289</v>
      </c>
    </row>
    <row r="13" spans="1:22" s="15" customFormat="1" ht="46.5" customHeight="1" thickBot="1" x14ac:dyDescent="0.3">
      <c r="A13" s="918"/>
      <c r="B13" s="926"/>
      <c r="C13" s="915"/>
      <c r="D13" s="893"/>
      <c r="E13" s="893"/>
      <c r="F13" s="10" t="s">
        <v>29</v>
      </c>
      <c r="G13" s="586">
        <v>0</v>
      </c>
      <c r="H13" s="586">
        <v>0</v>
      </c>
      <c r="I13" s="586">
        <v>0.15</v>
      </c>
      <c r="J13" s="589">
        <v>0.15</v>
      </c>
      <c r="K13" s="589">
        <v>0.15</v>
      </c>
      <c r="L13" s="589">
        <v>0.15</v>
      </c>
      <c r="M13" s="590">
        <v>0.1</v>
      </c>
      <c r="N13" s="590">
        <v>0.1</v>
      </c>
      <c r="O13" s="590">
        <v>0.1</v>
      </c>
      <c r="P13" s="586"/>
      <c r="Q13" s="586"/>
      <c r="R13" s="586"/>
      <c r="S13" s="10">
        <f>SUM(F13:O13)</f>
        <v>0.89999999999999991</v>
      </c>
      <c r="T13" s="922"/>
      <c r="U13" s="916"/>
      <c r="V13" s="897"/>
    </row>
    <row r="14" spans="1:22" s="15" customFormat="1" ht="46.5" customHeight="1" x14ac:dyDescent="0.25">
      <c r="A14" s="918"/>
      <c r="B14" s="927" t="s">
        <v>185</v>
      </c>
      <c r="C14" s="915" t="s">
        <v>186</v>
      </c>
      <c r="D14" s="893" t="s">
        <v>108</v>
      </c>
      <c r="E14" s="893"/>
      <c r="F14" s="19" t="s">
        <v>28</v>
      </c>
      <c r="G14" s="587">
        <v>0.14000000000000001</v>
      </c>
      <c r="H14" s="587">
        <v>0.16</v>
      </c>
      <c r="I14" s="587">
        <v>0.12</v>
      </c>
      <c r="J14" s="587">
        <v>0.12</v>
      </c>
      <c r="K14" s="587">
        <v>0.12</v>
      </c>
      <c r="L14" s="587">
        <v>0.12</v>
      </c>
      <c r="M14" s="587">
        <v>0.06</v>
      </c>
      <c r="N14" s="587">
        <v>0.06</v>
      </c>
      <c r="O14" s="587">
        <v>0.06</v>
      </c>
      <c r="P14" s="587">
        <v>0.04</v>
      </c>
      <c r="Q14" s="587">
        <v>0</v>
      </c>
      <c r="R14" s="587">
        <v>0</v>
      </c>
      <c r="S14" s="9">
        <f t="shared" ref="S14" si="1">SUM(G14:R14)</f>
        <v>1.0000000000000002</v>
      </c>
      <c r="T14" s="922">
        <f>SUM(U14:U23)</f>
        <v>7.6999999999999999E-2</v>
      </c>
      <c r="U14" s="916">
        <f>1.54%</f>
        <v>1.54E-2</v>
      </c>
      <c r="V14" s="956" t="s">
        <v>284</v>
      </c>
    </row>
    <row r="15" spans="1:22" s="15" customFormat="1" ht="46.5" customHeight="1" thickBot="1" x14ac:dyDescent="0.3">
      <c r="A15" s="918"/>
      <c r="B15" s="928"/>
      <c r="C15" s="915"/>
      <c r="D15" s="893"/>
      <c r="E15" s="893"/>
      <c r="F15" s="10" t="s">
        <v>29</v>
      </c>
      <c r="G15" s="586">
        <v>0.14000000000000001</v>
      </c>
      <c r="H15" s="586">
        <v>0.16</v>
      </c>
      <c r="I15" s="586">
        <v>0.12</v>
      </c>
      <c r="J15" s="589">
        <v>0.12</v>
      </c>
      <c r="K15" s="589">
        <v>0.12</v>
      </c>
      <c r="L15" s="589">
        <v>0.12</v>
      </c>
      <c r="M15" s="590">
        <v>0.06</v>
      </c>
      <c r="N15" s="590">
        <v>0.06</v>
      </c>
      <c r="O15" s="590">
        <v>0.06</v>
      </c>
      <c r="P15" s="586"/>
      <c r="Q15" s="586"/>
      <c r="R15" s="586"/>
      <c r="S15" s="10">
        <f>SUM(G15:R15)</f>
        <v>0.96000000000000019</v>
      </c>
      <c r="T15" s="922"/>
      <c r="U15" s="916"/>
      <c r="V15" s="897"/>
    </row>
    <row r="16" spans="1:22" s="15" customFormat="1" ht="46.5" customHeight="1" x14ac:dyDescent="0.25">
      <c r="A16" s="918"/>
      <c r="B16" s="928"/>
      <c r="C16" s="915" t="s">
        <v>187</v>
      </c>
      <c r="D16" s="893" t="s">
        <v>108</v>
      </c>
      <c r="E16" s="893"/>
      <c r="F16" s="19" t="s">
        <v>28</v>
      </c>
      <c r="G16" s="588">
        <v>0.12</v>
      </c>
      <c r="H16" s="588">
        <v>0.12</v>
      </c>
      <c r="I16" s="588">
        <v>0.12</v>
      </c>
      <c r="J16" s="588">
        <v>0.14000000000000001</v>
      </c>
      <c r="K16" s="588">
        <v>0.16</v>
      </c>
      <c r="L16" s="588">
        <v>0.12</v>
      </c>
      <c r="M16" s="588">
        <v>0.06</v>
      </c>
      <c r="N16" s="588">
        <v>0.06</v>
      </c>
      <c r="O16" s="588">
        <v>0.06</v>
      </c>
      <c r="P16" s="588">
        <v>0.04</v>
      </c>
      <c r="Q16" s="588">
        <v>0</v>
      </c>
      <c r="R16" s="588">
        <v>0</v>
      </c>
      <c r="S16" s="9">
        <f t="shared" ref="S16:S68" si="2">SUM(G16:R16)</f>
        <v>1.0000000000000002</v>
      </c>
      <c r="T16" s="922"/>
      <c r="U16" s="916">
        <f>1.54%</f>
        <v>1.54E-2</v>
      </c>
      <c r="V16" s="956" t="s">
        <v>285</v>
      </c>
    </row>
    <row r="17" spans="1:22" s="15" customFormat="1" ht="46.5" customHeight="1" thickBot="1" x14ac:dyDescent="0.3">
      <c r="A17" s="918"/>
      <c r="B17" s="928"/>
      <c r="C17" s="915"/>
      <c r="D17" s="893"/>
      <c r="E17" s="893"/>
      <c r="F17" s="10" t="s">
        <v>29</v>
      </c>
      <c r="G17" s="586">
        <v>0.12</v>
      </c>
      <c r="H17" s="586">
        <v>0.12</v>
      </c>
      <c r="I17" s="586">
        <v>0.12</v>
      </c>
      <c r="J17" s="589">
        <v>0.14000000000000001</v>
      </c>
      <c r="K17" s="589">
        <v>0.16</v>
      </c>
      <c r="L17" s="589">
        <v>0.12</v>
      </c>
      <c r="M17" s="590">
        <v>0.06</v>
      </c>
      <c r="N17" s="590">
        <v>0.06</v>
      </c>
      <c r="O17" s="590">
        <v>0.06</v>
      </c>
      <c r="P17" s="592"/>
      <c r="Q17" s="586"/>
      <c r="R17" s="586"/>
      <c r="S17" s="10">
        <f>SUM(G17:R17)</f>
        <v>0.96000000000000019</v>
      </c>
      <c r="T17" s="922"/>
      <c r="U17" s="916"/>
      <c r="V17" s="897"/>
    </row>
    <row r="18" spans="1:22" s="15" customFormat="1" ht="46.5" customHeight="1" x14ac:dyDescent="0.25">
      <c r="A18" s="918"/>
      <c r="B18" s="928"/>
      <c r="C18" s="915" t="s">
        <v>188</v>
      </c>
      <c r="D18" s="893" t="s">
        <v>108</v>
      </c>
      <c r="E18" s="893"/>
      <c r="F18" s="19" t="s">
        <v>28</v>
      </c>
      <c r="G18" s="588">
        <v>0</v>
      </c>
      <c r="H18" s="588">
        <v>0</v>
      </c>
      <c r="I18" s="588">
        <v>0.22</v>
      </c>
      <c r="J18" s="588">
        <v>0.2</v>
      </c>
      <c r="K18" s="588">
        <v>0.2</v>
      </c>
      <c r="L18" s="588">
        <v>0.16</v>
      </c>
      <c r="M18" s="588">
        <v>0.06</v>
      </c>
      <c r="N18" s="588">
        <v>0.06</v>
      </c>
      <c r="O18" s="588">
        <v>0.06</v>
      </c>
      <c r="P18" s="588">
        <v>0.04</v>
      </c>
      <c r="Q18" s="588">
        <v>0</v>
      </c>
      <c r="R18" s="588">
        <v>0</v>
      </c>
      <c r="S18" s="9">
        <f>SUM(G18:R18)</f>
        <v>1.0000000000000002</v>
      </c>
      <c r="T18" s="922"/>
      <c r="U18" s="916">
        <f>1.54%</f>
        <v>1.54E-2</v>
      </c>
      <c r="V18" s="956" t="s">
        <v>286</v>
      </c>
    </row>
    <row r="19" spans="1:22" s="15" customFormat="1" ht="46.5" customHeight="1" thickBot="1" x14ac:dyDescent="0.3">
      <c r="A19" s="918"/>
      <c r="B19" s="928"/>
      <c r="C19" s="915"/>
      <c r="D19" s="893"/>
      <c r="E19" s="893"/>
      <c r="F19" s="10" t="s">
        <v>29</v>
      </c>
      <c r="G19" s="586">
        <v>0</v>
      </c>
      <c r="H19" s="586">
        <v>0</v>
      </c>
      <c r="I19" s="586">
        <v>0.22</v>
      </c>
      <c r="J19" s="589">
        <v>0.2</v>
      </c>
      <c r="K19" s="589">
        <v>0.2</v>
      </c>
      <c r="L19" s="589">
        <v>0.16</v>
      </c>
      <c r="M19" s="590">
        <v>0.06</v>
      </c>
      <c r="N19" s="590">
        <v>0.06</v>
      </c>
      <c r="O19" s="590">
        <v>0.06</v>
      </c>
      <c r="P19" s="586"/>
      <c r="Q19" s="586"/>
      <c r="R19" s="586"/>
      <c r="S19" s="10">
        <f>SUM(G19:R19)</f>
        <v>0.96000000000000019</v>
      </c>
      <c r="T19" s="922"/>
      <c r="U19" s="916"/>
      <c r="V19" s="897"/>
    </row>
    <row r="20" spans="1:22" s="15" customFormat="1" ht="46.5" customHeight="1" x14ac:dyDescent="0.25">
      <c r="A20" s="918"/>
      <c r="B20" s="928"/>
      <c r="C20" s="915" t="s">
        <v>189</v>
      </c>
      <c r="D20" s="893" t="s">
        <v>108</v>
      </c>
      <c r="E20" s="893"/>
      <c r="F20" s="19" t="s">
        <v>28</v>
      </c>
      <c r="G20" s="588">
        <v>8.3699999999999997E-2</v>
      </c>
      <c r="H20" s="588">
        <v>8.3299999999999999E-2</v>
      </c>
      <c r="I20" s="588">
        <v>8.3299999999999999E-2</v>
      </c>
      <c r="J20" s="588">
        <v>8.3299999999999999E-2</v>
      </c>
      <c r="K20" s="588">
        <v>8.3299999999999999E-2</v>
      </c>
      <c r="L20" s="588">
        <v>8.3299999999999999E-2</v>
      </c>
      <c r="M20" s="588">
        <v>8.3299999999999999E-2</v>
      </c>
      <c r="N20" s="588">
        <v>8.3299999999999999E-2</v>
      </c>
      <c r="O20" s="588">
        <v>8.3299999999999999E-2</v>
      </c>
      <c r="P20" s="588">
        <v>8.3299999999999999E-2</v>
      </c>
      <c r="Q20" s="588">
        <v>8.3299999999999999E-2</v>
      </c>
      <c r="R20" s="588">
        <v>8.3299999999999999E-2</v>
      </c>
      <c r="S20" s="9">
        <f>SUM(G20:R20)</f>
        <v>1.0000000000000002</v>
      </c>
      <c r="T20" s="922"/>
      <c r="U20" s="916">
        <f>1.54%</f>
        <v>1.54E-2</v>
      </c>
      <c r="V20" s="956" t="s">
        <v>287</v>
      </c>
    </row>
    <row r="21" spans="1:22" s="15" customFormat="1" ht="46.5" customHeight="1" thickBot="1" x14ac:dyDescent="0.3">
      <c r="A21" s="918"/>
      <c r="B21" s="928"/>
      <c r="C21" s="915"/>
      <c r="D21" s="893"/>
      <c r="E21" s="893"/>
      <c r="F21" s="10" t="s">
        <v>29</v>
      </c>
      <c r="G21" s="586">
        <v>8.3699999999999997E-2</v>
      </c>
      <c r="H21" s="586">
        <v>8.3299999999999999E-2</v>
      </c>
      <c r="I21" s="586">
        <v>8.3299999999999999E-2</v>
      </c>
      <c r="J21" s="589">
        <v>8.3299999999999999E-2</v>
      </c>
      <c r="K21" s="589">
        <v>8.3299999999999999E-2</v>
      </c>
      <c r="L21" s="589">
        <v>8.3299999999999999E-2</v>
      </c>
      <c r="M21" s="590">
        <v>8.3299999999999999E-2</v>
      </c>
      <c r="N21" s="590">
        <v>8.3299999999999999E-2</v>
      </c>
      <c r="O21" s="590">
        <v>8.3299999999999999E-2</v>
      </c>
      <c r="P21" s="586"/>
      <c r="Q21" s="586"/>
      <c r="R21" s="586"/>
      <c r="S21" s="10">
        <f>SUM(G21:R21)</f>
        <v>0.7501000000000001</v>
      </c>
      <c r="T21" s="922"/>
      <c r="U21" s="916"/>
      <c r="V21" s="897"/>
    </row>
    <row r="22" spans="1:22" s="15" customFormat="1" ht="46.5" customHeight="1" x14ac:dyDescent="0.25">
      <c r="A22" s="918"/>
      <c r="B22" s="928"/>
      <c r="C22" s="915" t="s">
        <v>190</v>
      </c>
      <c r="D22" s="893" t="s">
        <v>108</v>
      </c>
      <c r="E22" s="893"/>
      <c r="F22" s="19" t="s">
        <v>28</v>
      </c>
      <c r="G22" s="591">
        <v>0.12</v>
      </c>
      <c r="H22" s="591">
        <v>0.12</v>
      </c>
      <c r="I22" s="591">
        <v>0.12</v>
      </c>
      <c r="J22" s="591">
        <v>0.14000000000000001</v>
      </c>
      <c r="K22" s="591">
        <v>0.16</v>
      </c>
      <c r="L22" s="591">
        <v>0.12</v>
      </c>
      <c r="M22" s="591">
        <v>0.06</v>
      </c>
      <c r="N22" s="591">
        <v>0.06</v>
      </c>
      <c r="O22" s="591">
        <v>0.06</v>
      </c>
      <c r="P22" s="591">
        <v>0.04</v>
      </c>
      <c r="Q22" s="591">
        <v>0</v>
      </c>
      <c r="R22" s="591">
        <v>0</v>
      </c>
      <c r="S22" s="9">
        <f t="shared" ref="S22" si="3">SUM(G22:R22)</f>
        <v>1.0000000000000002</v>
      </c>
      <c r="T22" s="922"/>
      <c r="U22" s="916">
        <f>1.54%</f>
        <v>1.54E-2</v>
      </c>
      <c r="V22" s="956" t="s">
        <v>288</v>
      </c>
    </row>
    <row r="23" spans="1:22" s="15" customFormat="1" ht="46.5" customHeight="1" thickBot="1" x14ac:dyDescent="0.3">
      <c r="A23" s="903"/>
      <c r="B23" s="929"/>
      <c r="C23" s="906"/>
      <c r="D23" s="894"/>
      <c r="E23" s="894"/>
      <c r="F23" s="26" t="s">
        <v>29</v>
      </c>
      <c r="G23" s="593">
        <v>0.12</v>
      </c>
      <c r="H23" s="593">
        <v>0.12</v>
      </c>
      <c r="I23" s="593">
        <v>0.12</v>
      </c>
      <c r="J23" s="594">
        <v>0.14000000000000001</v>
      </c>
      <c r="K23" s="594">
        <v>0.16</v>
      </c>
      <c r="L23" s="594">
        <v>0.12</v>
      </c>
      <c r="M23" s="595">
        <v>0.06</v>
      </c>
      <c r="N23" s="595">
        <v>0.06</v>
      </c>
      <c r="O23" s="595">
        <v>0.06</v>
      </c>
      <c r="P23" s="593"/>
      <c r="Q23" s="593"/>
      <c r="R23" s="593"/>
      <c r="S23" s="10">
        <f>SUM(G23:R23)</f>
        <v>0.96000000000000019</v>
      </c>
      <c r="T23" s="930"/>
      <c r="U23" s="917"/>
      <c r="V23" s="897"/>
    </row>
    <row r="24" spans="1:22" s="16" customFormat="1" ht="46.5" customHeight="1" x14ac:dyDescent="0.25">
      <c r="A24" s="902" t="s">
        <v>191</v>
      </c>
      <c r="B24" s="904" t="s">
        <v>192</v>
      </c>
      <c r="C24" s="905" t="s">
        <v>193</v>
      </c>
      <c r="D24" s="907" t="s">
        <v>108</v>
      </c>
      <c r="E24" s="907"/>
      <c r="F24" s="9" t="s">
        <v>28</v>
      </c>
      <c r="G24" s="587">
        <v>0.05</v>
      </c>
      <c r="H24" s="587">
        <v>0.05</v>
      </c>
      <c r="I24" s="587">
        <v>7.0000000000000007E-2</v>
      </c>
      <c r="J24" s="587">
        <v>7.0000000000000007E-2</v>
      </c>
      <c r="K24" s="587">
        <v>7.0000000000000007E-2</v>
      </c>
      <c r="L24" s="587">
        <v>7.0000000000000007E-2</v>
      </c>
      <c r="M24" s="587">
        <v>0.17</v>
      </c>
      <c r="N24" s="587">
        <v>7.0000000000000007E-2</v>
      </c>
      <c r="O24" s="587">
        <v>7.0000000000000007E-2</v>
      </c>
      <c r="P24" s="587">
        <v>7.0000000000000007E-2</v>
      </c>
      <c r="Q24" s="587">
        <v>7.0000000000000007E-2</v>
      </c>
      <c r="R24" s="587">
        <v>0.17</v>
      </c>
      <c r="S24" s="9">
        <f t="shared" si="2"/>
        <v>1.0000000000000002</v>
      </c>
      <c r="T24" s="908">
        <v>0.05</v>
      </c>
      <c r="U24" s="952">
        <v>1.7000000000000001E-2</v>
      </c>
      <c r="V24" s="953" t="s">
        <v>290</v>
      </c>
    </row>
    <row r="25" spans="1:22" s="16" customFormat="1" ht="46.5" customHeight="1" thickBot="1" x14ac:dyDescent="0.3">
      <c r="A25" s="918"/>
      <c r="B25" s="900"/>
      <c r="C25" s="915"/>
      <c r="D25" s="893"/>
      <c r="E25" s="893"/>
      <c r="F25" s="10" t="s">
        <v>29</v>
      </c>
      <c r="G25" s="586">
        <v>0.05</v>
      </c>
      <c r="H25" s="586">
        <v>0.05</v>
      </c>
      <c r="I25" s="586">
        <v>7.0000000000000007E-2</v>
      </c>
      <c r="J25" s="589">
        <v>7.0000000000000007E-2</v>
      </c>
      <c r="K25" s="589">
        <v>7.0000000000000007E-2</v>
      </c>
      <c r="L25" s="589">
        <v>7.0000000000000007E-2</v>
      </c>
      <c r="M25" s="589">
        <v>0.17</v>
      </c>
      <c r="N25" s="589">
        <v>7.0000000000000007E-2</v>
      </c>
      <c r="O25" s="589">
        <v>7.0000000000000007E-2</v>
      </c>
      <c r="P25" s="586"/>
      <c r="Q25" s="586"/>
      <c r="R25" s="586"/>
      <c r="S25" s="10">
        <f>SUM(G25:R25)</f>
        <v>0.69000000000000017</v>
      </c>
      <c r="T25" s="914"/>
      <c r="U25" s="916"/>
      <c r="V25" s="897"/>
    </row>
    <row r="26" spans="1:22" s="15" customFormat="1" ht="46.5" customHeight="1" x14ac:dyDescent="0.25">
      <c r="A26" s="918"/>
      <c r="B26" s="900"/>
      <c r="C26" s="915" t="s">
        <v>194</v>
      </c>
      <c r="D26" s="893"/>
      <c r="E26" s="893" t="s">
        <v>108</v>
      </c>
      <c r="F26" s="19" t="s">
        <v>28</v>
      </c>
      <c r="G26" s="588">
        <v>0</v>
      </c>
      <c r="H26" s="588">
        <v>0.05</v>
      </c>
      <c r="I26" s="588">
        <v>0.1</v>
      </c>
      <c r="J26" s="588">
        <v>0.1</v>
      </c>
      <c r="K26" s="588">
        <v>0.1</v>
      </c>
      <c r="L26" s="588">
        <v>0.1</v>
      </c>
      <c r="M26" s="588">
        <v>0.1</v>
      </c>
      <c r="N26" s="588">
        <v>0.1</v>
      </c>
      <c r="O26" s="588">
        <v>0.1</v>
      </c>
      <c r="P26" s="588">
        <v>0.1</v>
      </c>
      <c r="Q26" s="588">
        <v>0.1</v>
      </c>
      <c r="R26" s="588">
        <v>0.05</v>
      </c>
      <c r="S26" s="9">
        <f t="shared" si="2"/>
        <v>0.99999999999999989</v>
      </c>
      <c r="T26" s="914"/>
      <c r="U26" s="916">
        <v>1.7000000000000001E-2</v>
      </c>
      <c r="V26" s="953" t="s">
        <v>291</v>
      </c>
    </row>
    <row r="27" spans="1:22" s="15" customFormat="1" ht="46.5" customHeight="1" thickBot="1" x14ac:dyDescent="0.3">
      <c r="A27" s="918"/>
      <c r="B27" s="900"/>
      <c r="C27" s="915"/>
      <c r="D27" s="893"/>
      <c r="E27" s="893"/>
      <c r="F27" s="10" t="s">
        <v>29</v>
      </c>
      <c r="G27" s="586">
        <v>0</v>
      </c>
      <c r="H27" s="586">
        <v>0.05</v>
      </c>
      <c r="I27" s="586">
        <v>0.1</v>
      </c>
      <c r="J27" s="589">
        <v>0.1</v>
      </c>
      <c r="K27" s="589">
        <v>0.1</v>
      </c>
      <c r="L27" s="589">
        <v>0.1</v>
      </c>
      <c r="M27" s="589">
        <v>0.1</v>
      </c>
      <c r="N27" s="589">
        <v>0.1</v>
      </c>
      <c r="O27" s="589">
        <v>0.1</v>
      </c>
      <c r="P27" s="586"/>
      <c r="Q27" s="586"/>
      <c r="R27" s="586"/>
      <c r="S27" s="10">
        <f>SUM(G27:R27)</f>
        <v>0.74999999999999989</v>
      </c>
      <c r="T27" s="914"/>
      <c r="U27" s="916"/>
      <c r="V27" s="897"/>
    </row>
    <row r="28" spans="1:22" s="15" customFormat="1" ht="46.5" customHeight="1" x14ac:dyDescent="0.25">
      <c r="A28" s="918"/>
      <c r="B28" s="900"/>
      <c r="C28" s="932" t="s">
        <v>344</v>
      </c>
      <c r="D28" s="893" t="s">
        <v>108</v>
      </c>
      <c r="E28" s="893"/>
      <c r="F28" s="19" t="s">
        <v>28</v>
      </c>
      <c r="G28" s="588">
        <v>0</v>
      </c>
      <c r="H28" s="588">
        <v>0</v>
      </c>
      <c r="I28" s="588">
        <v>0</v>
      </c>
      <c r="J28" s="588">
        <v>0</v>
      </c>
      <c r="K28" s="588">
        <v>0</v>
      </c>
      <c r="L28" s="588">
        <v>0.1</v>
      </c>
      <c r="M28" s="588">
        <v>0</v>
      </c>
      <c r="N28" s="588">
        <v>0</v>
      </c>
      <c r="O28" s="588">
        <v>0</v>
      </c>
      <c r="P28" s="588">
        <v>0.2</v>
      </c>
      <c r="Q28" s="588">
        <v>0.3</v>
      </c>
      <c r="R28" s="588">
        <v>0.4</v>
      </c>
      <c r="S28" s="9">
        <f t="shared" si="2"/>
        <v>1</v>
      </c>
      <c r="T28" s="914"/>
      <c r="U28" s="916">
        <v>1.6E-2</v>
      </c>
      <c r="V28" s="897" t="s">
        <v>355</v>
      </c>
    </row>
    <row r="29" spans="1:22" s="15" customFormat="1" ht="46.5" customHeight="1" thickBot="1" x14ac:dyDescent="0.3">
      <c r="A29" s="918"/>
      <c r="B29" s="900"/>
      <c r="C29" s="932"/>
      <c r="D29" s="893"/>
      <c r="E29" s="893"/>
      <c r="F29" s="10" t="s">
        <v>29</v>
      </c>
      <c r="G29" s="586">
        <v>0</v>
      </c>
      <c r="H29" s="586">
        <v>0</v>
      </c>
      <c r="I29" s="586">
        <v>0</v>
      </c>
      <c r="J29" s="589">
        <v>0</v>
      </c>
      <c r="K29" s="589">
        <v>0</v>
      </c>
      <c r="L29" s="589">
        <v>0</v>
      </c>
      <c r="M29" s="589">
        <v>0</v>
      </c>
      <c r="N29" s="589">
        <v>0</v>
      </c>
      <c r="O29" s="589">
        <v>0</v>
      </c>
      <c r="P29" s="586"/>
      <c r="Q29" s="586"/>
      <c r="R29" s="586"/>
      <c r="S29" s="10">
        <f>SUM(G29:R29)</f>
        <v>0</v>
      </c>
      <c r="T29" s="914"/>
      <c r="U29" s="916"/>
      <c r="V29" s="897"/>
    </row>
    <row r="30" spans="1:22" s="15" customFormat="1" ht="46.5" customHeight="1" thickBot="1" x14ac:dyDescent="0.3">
      <c r="A30" s="918"/>
      <c r="B30" s="900" t="s">
        <v>195</v>
      </c>
      <c r="C30" s="915" t="s">
        <v>196</v>
      </c>
      <c r="D30" s="893" t="s">
        <v>108</v>
      </c>
      <c r="E30" s="893" t="s">
        <v>108</v>
      </c>
      <c r="F30" s="19" t="s">
        <v>28</v>
      </c>
      <c r="G30" s="587">
        <v>8.3400000000000002E-2</v>
      </c>
      <c r="H30" s="587">
        <v>8.3400000000000002E-2</v>
      </c>
      <c r="I30" s="587">
        <v>8.3400000000000002E-2</v>
      </c>
      <c r="J30" s="587">
        <v>8.3400000000000002E-2</v>
      </c>
      <c r="K30" s="587">
        <v>8.3400000000000002E-2</v>
      </c>
      <c r="L30" s="587">
        <v>8.3400000000000002E-2</v>
      </c>
      <c r="M30" s="587">
        <v>8.3400000000000002E-2</v>
      </c>
      <c r="N30" s="587">
        <v>8.3400000000000002E-2</v>
      </c>
      <c r="O30" s="587">
        <v>8.3400000000000002E-2</v>
      </c>
      <c r="P30" s="587">
        <v>8.3400000000000002E-2</v>
      </c>
      <c r="Q30" s="587">
        <v>8.3400000000000002E-2</v>
      </c>
      <c r="R30" s="587">
        <v>8.2600000000000007E-2</v>
      </c>
      <c r="S30" s="9">
        <f t="shared" si="2"/>
        <v>1.0000000000000002</v>
      </c>
      <c r="T30" s="914">
        <v>0.12</v>
      </c>
      <c r="U30" s="916">
        <v>0.03</v>
      </c>
      <c r="V30" s="897" t="s">
        <v>292</v>
      </c>
    </row>
    <row r="31" spans="1:22" s="15" customFormat="1" ht="46.5" customHeight="1" thickBot="1" x14ac:dyDescent="0.3">
      <c r="A31" s="918"/>
      <c r="B31" s="900"/>
      <c r="C31" s="915"/>
      <c r="D31" s="893"/>
      <c r="E31" s="893"/>
      <c r="F31" s="10" t="s">
        <v>29</v>
      </c>
      <c r="G31" s="586">
        <v>8.3400000000000002E-2</v>
      </c>
      <c r="H31" s="586">
        <v>8.3400000000000002E-2</v>
      </c>
      <c r="I31" s="586">
        <v>8.3400000000000002E-2</v>
      </c>
      <c r="J31" s="589">
        <v>8.3400000000000002E-2</v>
      </c>
      <c r="K31" s="589">
        <v>8.3400000000000002E-2</v>
      </c>
      <c r="L31" s="589">
        <v>8.3400000000000002E-2</v>
      </c>
      <c r="M31" s="596">
        <v>8.3400000000000002E-2</v>
      </c>
      <c r="N31" s="596">
        <v>8.3400000000000002E-2</v>
      </c>
      <c r="O31" s="596">
        <v>8.3400000000000002E-2</v>
      </c>
      <c r="P31" s="586"/>
      <c r="Q31" s="586"/>
      <c r="R31" s="586"/>
      <c r="S31" s="10">
        <f>SUM(G31:R31)</f>
        <v>0.75060000000000016</v>
      </c>
      <c r="T31" s="914"/>
      <c r="U31" s="916"/>
      <c r="V31" s="897"/>
    </row>
    <row r="32" spans="1:22" s="15" customFormat="1" ht="46.5" customHeight="1" x14ac:dyDescent="0.25">
      <c r="A32" s="918"/>
      <c r="B32" s="900"/>
      <c r="C32" s="915" t="s">
        <v>197</v>
      </c>
      <c r="D32" s="893" t="s">
        <v>108</v>
      </c>
      <c r="E32" s="893"/>
      <c r="F32" s="19" t="s">
        <v>28</v>
      </c>
      <c r="G32" s="588">
        <v>8.2600000000000007E-2</v>
      </c>
      <c r="H32" s="588">
        <v>8.3400000000000002E-2</v>
      </c>
      <c r="I32" s="588">
        <v>8.3400000000000002E-2</v>
      </c>
      <c r="J32" s="588">
        <v>8.3400000000000002E-2</v>
      </c>
      <c r="K32" s="588">
        <v>8.3400000000000002E-2</v>
      </c>
      <c r="L32" s="588">
        <v>8.3400000000000002E-2</v>
      </c>
      <c r="M32" s="597">
        <v>8.3400000000000002E-2</v>
      </c>
      <c r="N32" s="597">
        <v>8.3400000000000002E-2</v>
      </c>
      <c r="O32" s="597">
        <v>8.3400000000000002E-2</v>
      </c>
      <c r="P32" s="588">
        <v>8.3400000000000002E-2</v>
      </c>
      <c r="Q32" s="588">
        <v>8.3400000000000002E-2</v>
      </c>
      <c r="R32" s="588">
        <v>8.3400000000000002E-2</v>
      </c>
      <c r="S32" s="9">
        <f t="shared" ref="S32" si="4">SUM(G32:R32)</f>
        <v>1.0000000000000002</v>
      </c>
      <c r="T32" s="914"/>
      <c r="U32" s="916">
        <v>0.03</v>
      </c>
      <c r="V32" s="897" t="s">
        <v>293</v>
      </c>
    </row>
    <row r="33" spans="1:30" s="15" customFormat="1" ht="46.5" customHeight="1" thickBot="1" x14ac:dyDescent="0.3">
      <c r="A33" s="918"/>
      <c r="B33" s="900"/>
      <c r="C33" s="915"/>
      <c r="D33" s="893"/>
      <c r="E33" s="893"/>
      <c r="F33" s="10" t="s">
        <v>29</v>
      </c>
      <c r="G33" s="586">
        <v>8.2600000000000007E-2</v>
      </c>
      <c r="H33" s="586">
        <v>8.3400000000000002E-2</v>
      </c>
      <c r="I33" s="586">
        <v>8.3400000000000002E-2</v>
      </c>
      <c r="J33" s="589">
        <v>8.3400000000000002E-2</v>
      </c>
      <c r="K33" s="598">
        <v>8.3400000000000002E-2</v>
      </c>
      <c r="L33" s="598">
        <v>8.3400000000000002E-2</v>
      </c>
      <c r="M33" s="599">
        <v>8.3400000000000002E-2</v>
      </c>
      <c r="N33" s="599">
        <v>8.3400000000000002E-2</v>
      </c>
      <c r="O33" s="599">
        <v>8.3400000000000002E-2</v>
      </c>
      <c r="P33" s="586"/>
      <c r="Q33" s="586"/>
      <c r="R33" s="586"/>
      <c r="S33" s="10">
        <f>SUM(G33:R33)</f>
        <v>0.74980000000000013</v>
      </c>
      <c r="T33" s="914"/>
      <c r="U33" s="916"/>
      <c r="V33" s="897"/>
    </row>
    <row r="34" spans="1:30" s="15" customFormat="1" ht="46.5" customHeight="1" x14ac:dyDescent="0.25">
      <c r="A34" s="918"/>
      <c r="B34" s="900"/>
      <c r="C34" s="915" t="s">
        <v>198</v>
      </c>
      <c r="D34" s="893" t="s">
        <v>108</v>
      </c>
      <c r="E34" s="893"/>
      <c r="F34" s="19" t="s">
        <v>28</v>
      </c>
      <c r="G34" s="588">
        <v>8.2600000000000007E-2</v>
      </c>
      <c r="H34" s="588">
        <v>8.3400000000000002E-2</v>
      </c>
      <c r="I34" s="588">
        <v>8.3400000000000002E-2</v>
      </c>
      <c r="J34" s="588">
        <v>8.3400000000000002E-2</v>
      </c>
      <c r="K34" s="588">
        <v>8.3400000000000002E-2</v>
      </c>
      <c r="L34" s="588">
        <v>8.3400000000000002E-2</v>
      </c>
      <c r="M34" s="597">
        <v>8.3400000000000002E-2</v>
      </c>
      <c r="N34" s="597">
        <v>8.3400000000000002E-2</v>
      </c>
      <c r="O34" s="597">
        <v>8.3400000000000002E-2</v>
      </c>
      <c r="P34" s="588">
        <v>8.3400000000000002E-2</v>
      </c>
      <c r="Q34" s="588">
        <v>8.3400000000000002E-2</v>
      </c>
      <c r="R34" s="588">
        <v>8.3400000000000002E-2</v>
      </c>
      <c r="S34" s="9">
        <f t="shared" ref="S34" si="5">SUM(G34:R34)</f>
        <v>1.0000000000000002</v>
      </c>
      <c r="T34" s="914"/>
      <c r="U34" s="916">
        <v>0.03</v>
      </c>
      <c r="V34" s="897" t="s">
        <v>294</v>
      </c>
    </row>
    <row r="35" spans="1:30" s="15" customFormat="1" ht="46.5" customHeight="1" thickBot="1" x14ac:dyDescent="0.3">
      <c r="A35" s="918"/>
      <c r="B35" s="900"/>
      <c r="C35" s="915"/>
      <c r="D35" s="893"/>
      <c r="E35" s="893"/>
      <c r="F35" s="10" t="s">
        <v>29</v>
      </c>
      <c r="G35" s="586">
        <v>8.2600000000000007E-2</v>
      </c>
      <c r="H35" s="586">
        <v>8.3400000000000002E-2</v>
      </c>
      <c r="I35" s="586">
        <v>8.3400000000000002E-2</v>
      </c>
      <c r="J35" s="589">
        <v>8.3400000000000002E-2</v>
      </c>
      <c r="K35" s="598">
        <v>8.3400000000000002E-2</v>
      </c>
      <c r="L35" s="598">
        <v>8.3400000000000002E-2</v>
      </c>
      <c r="M35" s="599">
        <v>8.3400000000000002E-2</v>
      </c>
      <c r="N35" s="599">
        <v>8.3400000000000002E-2</v>
      </c>
      <c r="O35" s="599">
        <v>8.3400000000000002E-2</v>
      </c>
      <c r="P35" s="586"/>
      <c r="Q35" s="586"/>
      <c r="R35" s="586"/>
      <c r="S35" s="10">
        <f>SUM(G35:O35)</f>
        <v>0.74980000000000013</v>
      </c>
      <c r="T35" s="914"/>
      <c r="U35" s="916"/>
      <c r="V35" s="897"/>
    </row>
    <row r="36" spans="1:30" s="16" customFormat="1" ht="46.5" customHeight="1" x14ac:dyDescent="0.25">
      <c r="A36" s="918"/>
      <c r="B36" s="900"/>
      <c r="C36" s="915" t="s">
        <v>199</v>
      </c>
      <c r="D36" s="893" t="s">
        <v>108</v>
      </c>
      <c r="E36" s="893"/>
      <c r="F36" s="19" t="s">
        <v>28</v>
      </c>
      <c r="G36" s="588">
        <v>8.2600000000000007E-2</v>
      </c>
      <c r="H36" s="588">
        <v>8.3400000000000002E-2</v>
      </c>
      <c r="I36" s="588">
        <v>8.3400000000000002E-2</v>
      </c>
      <c r="J36" s="588">
        <v>8.3400000000000002E-2</v>
      </c>
      <c r="K36" s="588">
        <v>8.3400000000000002E-2</v>
      </c>
      <c r="L36" s="588">
        <v>8.3400000000000002E-2</v>
      </c>
      <c r="M36" s="597">
        <v>8.3400000000000002E-2</v>
      </c>
      <c r="N36" s="597">
        <v>8.3400000000000002E-2</v>
      </c>
      <c r="O36" s="597">
        <v>8.3400000000000002E-2</v>
      </c>
      <c r="P36" s="588">
        <v>8.3400000000000002E-2</v>
      </c>
      <c r="Q36" s="588">
        <v>8.3400000000000002E-2</v>
      </c>
      <c r="R36" s="588">
        <v>8.3400000000000002E-2</v>
      </c>
      <c r="S36" s="9">
        <f t="shared" si="2"/>
        <v>1.0000000000000002</v>
      </c>
      <c r="T36" s="914"/>
      <c r="U36" s="916">
        <v>0.03</v>
      </c>
      <c r="V36" s="897" t="s">
        <v>295</v>
      </c>
    </row>
    <row r="37" spans="1:30" s="16" customFormat="1" ht="46.5" customHeight="1" thickBot="1" x14ac:dyDescent="0.3">
      <c r="A37" s="918"/>
      <c r="B37" s="900"/>
      <c r="C37" s="915"/>
      <c r="D37" s="893"/>
      <c r="E37" s="893"/>
      <c r="F37" s="10" t="s">
        <v>29</v>
      </c>
      <c r="G37" s="586">
        <v>8.2600000000000007E-2</v>
      </c>
      <c r="H37" s="586">
        <v>8.3400000000000002E-2</v>
      </c>
      <c r="I37" s="586">
        <v>8.3400000000000002E-2</v>
      </c>
      <c r="J37" s="589">
        <v>8.3400000000000002E-2</v>
      </c>
      <c r="K37" s="589">
        <v>8.3400000000000002E-2</v>
      </c>
      <c r="L37" s="589">
        <v>8.3400000000000002E-2</v>
      </c>
      <c r="M37" s="599">
        <v>8.3400000000000002E-2</v>
      </c>
      <c r="N37" s="599">
        <v>8.3400000000000002E-2</v>
      </c>
      <c r="O37" s="599">
        <v>8.3400000000000002E-2</v>
      </c>
      <c r="Q37" s="586"/>
      <c r="R37" s="586"/>
      <c r="S37" s="10">
        <f>SUM(G37:O37)</f>
        <v>0.74980000000000013</v>
      </c>
      <c r="T37" s="914"/>
      <c r="U37" s="916"/>
      <c r="V37" s="897"/>
    </row>
    <row r="38" spans="1:30" s="15" customFormat="1" ht="46.5" customHeight="1" x14ac:dyDescent="0.25">
      <c r="A38" s="918"/>
      <c r="B38" s="900" t="s">
        <v>200</v>
      </c>
      <c r="C38" s="915" t="s">
        <v>201</v>
      </c>
      <c r="D38" s="893"/>
      <c r="E38" s="893" t="s">
        <v>108</v>
      </c>
      <c r="F38" s="19" t="s">
        <v>28</v>
      </c>
      <c r="G38" s="587">
        <v>0.02</v>
      </c>
      <c r="H38" s="587">
        <v>0.03</v>
      </c>
      <c r="I38" s="587">
        <v>0.05</v>
      </c>
      <c r="J38" s="587">
        <v>0.2</v>
      </c>
      <c r="K38" s="587">
        <v>0.2</v>
      </c>
      <c r="L38" s="587">
        <v>0.2</v>
      </c>
      <c r="M38" s="587">
        <v>0.2</v>
      </c>
      <c r="N38" s="587">
        <v>0.05</v>
      </c>
      <c r="O38" s="587">
        <v>0.05</v>
      </c>
      <c r="P38" s="587">
        <v>0</v>
      </c>
      <c r="Q38" s="587">
        <v>0</v>
      </c>
      <c r="R38" s="587">
        <v>0</v>
      </c>
      <c r="S38" s="9">
        <f t="shared" si="2"/>
        <v>1</v>
      </c>
      <c r="T38" s="922">
        <v>0.1</v>
      </c>
      <c r="U38" s="916">
        <v>0.05</v>
      </c>
      <c r="V38" s="897" t="s">
        <v>318</v>
      </c>
    </row>
    <row r="39" spans="1:30" s="15" customFormat="1" ht="46.5" customHeight="1" thickBot="1" x14ac:dyDescent="0.3">
      <c r="A39" s="918"/>
      <c r="B39" s="900"/>
      <c r="C39" s="915"/>
      <c r="D39" s="893"/>
      <c r="E39" s="893"/>
      <c r="F39" s="10" t="s">
        <v>29</v>
      </c>
      <c r="G39" s="586">
        <v>0.02</v>
      </c>
      <c r="H39" s="586">
        <v>0.05</v>
      </c>
      <c r="I39" s="586">
        <v>0.05</v>
      </c>
      <c r="J39" s="589">
        <v>0.01</v>
      </c>
      <c r="K39" s="589">
        <v>0.02</v>
      </c>
      <c r="L39" s="589">
        <v>0.2</v>
      </c>
      <c r="M39" s="589">
        <v>0.2</v>
      </c>
      <c r="N39" s="589">
        <v>0.05</v>
      </c>
      <c r="O39" s="589">
        <v>5.3600000000000002E-2</v>
      </c>
      <c r="P39" s="586"/>
      <c r="Q39" s="586"/>
      <c r="R39" s="586"/>
      <c r="S39" s="10">
        <f>SUM(G39:O39)</f>
        <v>0.65360000000000007</v>
      </c>
      <c r="T39" s="922"/>
      <c r="U39" s="916"/>
      <c r="V39" s="897"/>
    </row>
    <row r="40" spans="1:30" s="18" customFormat="1" ht="46.5" customHeight="1" x14ac:dyDescent="0.25">
      <c r="A40" s="918"/>
      <c r="B40" s="900"/>
      <c r="C40" s="915" t="s">
        <v>202</v>
      </c>
      <c r="D40" s="893"/>
      <c r="E40" s="893" t="s">
        <v>108</v>
      </c>
      <c r="F40" s="19" t="s">
        <v>28</v>
      </c>
      <c r="G40" s="588">
        <v>0.02</v>
      </c>
      <c r="H40" s="588">
        <v>0.02</v>
      </c>
      <c r="I40" s="588">
        <v>0.06</v>
      </c>
      <c r="J40" s="588">
        <v>0.1</v>
      </c>
      <c r="K40" s="588">
        <v>0.1</v>
      </c>
      <c r="L40" s="588">
        <v>0.1</v>
      </c>
      <c r="M40" s="588">
        <v>0.1</v>
      </c>
      <c r="N40" s="588">
        <v>0.1</v>
      </c>
      <c r="O40" s="588">
        <v>0.1</v>
      </c>
      <c r="P40" s="588">
        <v>0.1</v>
      </c>
      <c r="Q40" s="588">
        <v>0.1</v>
      </c>
      <c r="R40" s="588">
        <v>0.1</v>
      </c>
      <c r="S40" s="9">
        <f t="shared" ref="S40:S41" si="6">SUM(G40:R40)</f>
        <v>0.99999999999999989</v>
      </c>
      <c r="T40" s="922"/>
      <c r="U40" s="916">
        <v>0.05</v>
      </c>
      <c r="V40" s="897" t="s">
        <v>319</v>
      </c>
      <c r="W40" s="17"/>
      <c r="X40" s="17"/>
      <c r="Y40" s="17"/>
      <c r="Z40" s="17"/>
      <c r="AA40" s="17"/>
      <c r="AB40" s="17"/>
      <c r="AC40" s="17"/>
      <c r="AD40" s="17"/>
    </row>
    <row r="41" spans="1:30" s="18" customFormat="1" ht="102.75" customHeight="1" thickBot="1" x14ac:dyDescent="0.3">
      <c r="A41" s="918"/>
      <c r="B41" s="900"/>
      <c r="C41" s="915"/>
      <c r="D41" s="893"/>
      <c r="E41" s="893"/>
      <c r="F41" s="10" t="s">
        <v>29</v>
      </c>
      <c r="G41" s="600">
        <v>0.01</v>
      </c>
      <c r="H41" s="600">
        <v>0.01</v>
      </c>
      <c r="I41" s="600">
        <v>0.03</v>
      </c>
      <c r="J41" s="601">
        <v>0.05</v>
      </c>
      <c r="K41" s="601">
        <v>0.05</v>
      </c>
      <c r="L41" s="601">
        <v>0.1</v>
      </c>
      <c r="M41" s="601">
        <v>7.0000000000000007E-2</v>
      </c>
      <c r="N41" s="601">
        <v>0.08</v>
      </c>
      <c r="O41" s="601">
        <v>0.08</v>
      </c>
      <c r="P41" s="600"/>
      <c r="Q41" s="600"/>
      <c r="R41" s="600"/>
      <c r="S41" s="10">
        <f t="shared" si="6"/>
        <v>0.48000000000000004</v>
      </c>
      <c r="T41" s="922"/>
      <c r="U41" s="916"/>
      <c r="V41" s="897"/>
      <c r="W41" s="17"/>
      <c r="X41" s="17"/>
      <c r="Y41" s="17"/>
      <c r="Z41" s="17"/>
      <c r="AA41" s="17"/>
      <c r="AB41" s="17"/>
      <c r="AC41" s="17"/>
      <c r="AD41" s="17"/>
    </row>
    <row r="42" spans="1:30" s="16" customFormat="1" ht="46.5" customHeight="1" x14ac:dyDescent="0.25">
      <c r="A42" s="918"/>
      <c r="B42" s="900" t="s">
        <v>203</v>
      </c>
      <c r="C42" s="915" t="s">
        <v>204</v>
      </c>
      <c r="D42" s="893"/>
      <c r="E42" s="893" t="s">
        <v>108</v>
      </c>
      <c r="F42" s="19" t="s">
        <v>28</v>
      </c>
      <c r="G42" s="602">
        <v>6.6699999999999995E-2</v>
      </c>
      <c r="H42" s="602">
        <v>6.6699999999999995E-2</v>
      </c>
      <c r="I42" s="602">
        <v>6.6699999999999995E-2</v>
      </c>
      <c r="J42" s="602">
        <v>6.6699999999999995E-2</v>
      </c>
      <c r="K42" s="602">
        <v>6.6699999999999995E-2</v>
      </c>
      <c r="L42" s="602">
        <v>6.6699999999999995E-2</v>
      </c>
      <c r="M42" s="602">
        <v>8.3400000000000002E-2</v>
      </c>
      <c r="N42" s="602">
        <v>8.3400000000000002E-2</v>
      </c>
      <c r="O42" s="602">
        <v>8.3400000000000002E-2</v>
      </c>
      <c r="P42" s="602">
        <v>0.1167</v>
      </c>
      <c r="Q42" s="602">
        <v>0.1167</v>
      </c>
      <c r="R42" s="602">
        <v>0.11619999999999989</v>
      </c>
      <c r="S42" s="9">
        <f t="shared" si="2"/>
        <v>0.99999999999999989</v>
      </c>
      <c r="T42" s="914">
        <v>0.06</v>
      </c>
      <c r="U42" s="916">
        <v>0.03</v>
      </c>
      <c r="V42" s="897" t="s">
        <v>297</v>
      </c>
    </row>
    <row r="43" spans="1:30" s="16" customFormat="1" ht="46.5" customHeight="1" thickBot="1" x14ac:dyDescent="0.3">
      <c r="A43" s="918"/>
      <c r="B43" s="900"/>
      <c r="C43" s="915"/>
      <c r="D43" s="893"/>
      <c r="E43" s="893"/>
      <c r="F43" s="10" t="s">
        <v>29</v>
      </c>
      <c r="G43" s="586">
        <v>6.6699999999999995E-2</v>
      </c>
      <c r="H43" s="586">
        <v>6.6699999999999995E-2</v>
      </c>
      <c r="I43" s="586">
        <v>6.6699999999999995E-2</v>
      </c>
      <c r="J43" s="589">
        <v>0.03</v>
      </c>
      <c r="K43" s="589">
        <v>0.03</v>
      </c>
      <c r="L43" s="589">
        <v>0.03</v>
      </c>
      <c r="M43" s="599">
        <v>8.3400000000000002E-2</v>
      </c>
      <c r="N43" s="599">
        <v>8.3400000000000002E-2</v>
      </c>
      <c r="O43" s="599">
        <v>8.3400000000000002E-2</v>
      </c>
      <c r="P43" s="586"/>
      <c r="Q43" s="586"/>
      <c r="R43" s="586"/>
      <c r="S43" s="10">
        <f>SUM(G43:O43)</f>
        <v>0.54030000000000011</v>
      </c>
      <c r="T43" s="914"/>
      <c r="U43" s="916"/>
      <c r="V43" s="897"/>
    </row>
    <row r="44" spans="1:30" s="15" customFormat="1" ht="46.5" customHeight="1" x14ac:dyDescent="0.25">
      <c r="A44" s="918"/>
      <c r="B44" s="900"/>
      <c r="C44" s="915" t="s">
        <v>205</v>
      </c>
      <c r="D44" s="893" t="s">
        <v>108</v>
      </c>
      <c r="E44" s="893"/>
      <c r="F44" s="19" t="s">
        <v>28</v>
      </c>
      <c r="G44" s="588">
        <v>6.6699999999999995E-2</v>
      </c>
      <c r="H44" s="588">
        <v>6.6699999999999995E-2</v>
      </c>
      <c r="I44" s="588">
        <v>6.6699999999999995E-2</v>
      </c>
      <c r="J44" s="588">
        <v>6.6699999999999995E-2</v>
      </c>
      <c r="K44" s="588">
        <v>6.6699999999999995E-2</v>
      </c>
      <c r="L44" s="588">
        <v>6.6699999999999995E-2</v>
      </c>
      <c r="M44" s="588">
        <v>8.3400000000000002E-2</v>
      </c>
      <c r="N44" s="588">
        <v>8.3400000000000002E-2</v>
      </c>
      <c r="O44" s="588">
        <v>8.3400000000000002E-2</v>
      </c>
      <c r="P44" s="588">
        <v>0.1167</v>
      </c>
      <c r="Q44" s="588">
        <v>0.1167</v>
      </c>
      <c r="R44" s="588">
        <v>0.11619999999999989</v>
      </c>
      <c r="S44" s="9">
        <f t="shared" si="2"/>
        <v>0.99999999999999989</v>
      </c>
      <c r="T44" s="914"/>
      <c r="U44" s="916">
        <v>0.03</v>
      </c>
      <c r="V44" s="897" t="s">
        <v>298</v>
      </c>
    </row>
    <row r="45" spans="1:30" s="15" customFormat="1" ht="46.5" customHeight="1" thickBot="1" x14ac:dyDescent="0.3">
      <c r="A45" s="918"/>
      <c r="B45" s="900"/>
      <c r="C45" s="915"/>
      <c r="D45" s="893"/>
      <c r="E45" s="893"/>
      <c r="F45" s="10" t="s">
        <v>29</v>
      </c>
      <c r="G45" s="586">
        <v>6.6699999999999995E-2</v>
      </c>
      <c r="H45" s="586">
        <v>6.6699999999999995E-2</v>
      </c>
      <c r="I45" s="586">
        <v>6.6699999999999995E-2</v>
      </c>
      <c r="J45" s="589">
        <v>0.03</v>
      </c>
      <c r="K45" s="589">
        <v>0.03</v>
      </c>
      <c r="L45" s="589">
        <v>0.03</v>
      </c>
      <c r="M45" s="589">
        <v>0.08</v>
      </c>
      <c r="N45" s="589">
        <v>0.08</v>
      </c>
      <c r="O45" s="589">
        <v>0.09</v>
      </c>
      <c r="P45" s="586"/>
      <c r="Q45" s="586"/>
      <c r="R45" s="586"/>
      <c r="S45" s="10">
        <f>SUM(G45:O45)</f>
        <v>0.54010000000000002</v>
      </c>
      <c r="T45" s="914"/>
      <c r="U45" s="916"/>
      <c r="V45" s="897"/>
    </row>
    <row r="46" spans="1:30" s="15" customFormat="1" ht="46.5" customHeight="1" x14ac:dyDescent="0.25">
      <c r="A46" s="918"/>
      <c r="B46" s="900" t="s">
        <v>206</v>
      </c>
      <c r="C46" s="915" t="s">
        <v>207</v>
      </c>
      <c r="D46" s="893" t="s">
        <v>108</v>
      </c>
      <c r="E46" s="893" t="s">
        <v>108</v>
      </c>
      <c r="F46" s="19" t="s">
        <v>28</v>
      </c>
      <c r="G46" s="587">
        <v>0.08</v>
      </c>
      <c r="H46" s="587">
        <v>0.08</v>
      </c>
      <c r="I46" s="587">
        <v>0.08</v>
      </c>
      <c r="J46" s="587">
        <v>0.08</v>
      </c>
      <c r="K46" s="587">
        <v>0.08</v>
      </c>
      <c r="L46" s="587">
        <v>0.08</v>
      </c>
      <c r="M46" s="587">
        <v>0.08</v>
      </c>
      <c r="N46" s="587">
        <v>0.08</v>
      </c>
      <c r="O46" s="587">
        <v>0.09</v>
      </c>
      <c r="P46" s="587">
        <v>0.09</v>
      </c>
      <c r="Q46" s="587">
        <v>0.09</v>
      </c>
      <c r="R46" s="587">
        <v>0.09</v>
      </c>
      <c r="S46" s="9">
        <f t="shared" si="2"/>
        <v>0.99999999999999989</v>
      </c>
      <c r="T46" s="914">
        <v>0.14000000000000001</v>
      </c>
      <c r="U46" s="916">
        <v>3.5000000000000003E-2</v>
      </c>
      <c r="V46" s="897" t="s">
        <v>299</v>
      </c>
    </row>
    <row r="47" spans="1:30" s="15" customFormat="1" ht="46.5" customHeight="1" thickBot="1" x14ac:dyDescent="0.3">
      <c r="A47" s="918"/>
      <c r="B47" s="900"/>
      <c r="C47" s="915"/>
      <c r="D47" s="893"/>
      <c r="E47" s="893"/>
      <c r="F47" s="10" t="s">
        <v>29</v>
      </c>
      <c r="G47" s="586">
        <v>0.08</v>
      </c>
      <c r="H47" s="586">
        <v>0.08</v>
      </c>
      <c r="I47" s="586">
        <v>0.08</v>
      </c>
      <c r="J47" s="589">
        <v>0.08</v>
      </c>
      <c r="K47" s="589">
        <v>0.08</v>
      </c>
      <c r="L47" s="589">
        <v>0.08</v>
      </c>
      <c r="M47" s="589">
        <v>0.08</v>
      </c>
      <c r="N47" s="589">
        <v>0.08</v>
      </c>
      <c r="O47" s="589">
        <v>0.08</v>
      </c>
      <c r="P47" s="586"/>
      <c r="Q47" s="586"/>
      <c r="R47" s="586"/>
      <c r="S47" s="10">
        <f>SUM(G47:O47)</f>
        <v>0.72</v>
      </c>
      <c r="T47" s="914"/>
      <c r="U47" s="916"/>
      <c r="V47" s="897"/>
    </row>
    <row r="48" spans="1:30" s="15" customFormat="1" ht="46.5" customHeight="1" x14ac:dyDescent="0.25">
      <c r="A48" s="918"/>
      <c r="B48" s="900"/>
      <c r="C48" s="915" t="s">
        <v>208</v>
      </c>
      <c r="D48" s="893" t="s">
        <v>108</v>
      </c>
      <c r="E48" s="893" t="s">
        <v>108</v>
      </c>
      <c r="F48" s="19" t="s">
        <v>28</v>
      </c>
      <c r="G48" s="603">
        <v>0.08</v>
      </c>
      <c r="H48" s="603">
        <v>0.08</v>
      </c>
      <c r="I48" s="587">
        <v>0.08</v>
      </c>
      <c r="J48" s="587">
        <v>0.08</v>
      </c>
      <c r="K48" s="587">
        <v>0.08</v>
      </c>
      <c r="L48" s="587">
        <v>0.08</v>
      </c>
      <c r="M48" s="587">
        <v>0.08</v>
      </c>
      <c r="N48" s="587">
        <v>0.08</v>
      </c>
      <c r="O48" s="587">
        <v>0.09</v>
      </c>
      <c r="P48" s="587">
        <v>0.09</v>
      </c>
      <c r="Q48" s="587">
        <v>0.09</v>
      </c>
      <c r="R48" s="587">
        <v>0.09</v>
      </c>
      <c r="S48" s="9">
        <f t="shared" si="2"/>
        <v>0.99999999999999989</v>
      </c>
      <c r="T48" s="914"/>
      <c r="U48" s="916">
        <v>3.5000000000000003E-2</v>
      </c>
      <c r="V48" s="897" t="s">
        <v>300</v>
      </c>
    </row>
    <row r="49" spans="1:30" s="15" customFormat="1" ht="46.5" customHeight="1" thickBot="1" x14ac:dyDescent="0.3">
      <c r="A49" s="918"/>
      <c r="B49" s="900"/>
      <c r="C49" s="915"/>
      <c r="D49" s="893"/>
      <c r="E49" s="893"/>
      <c r="F49" s="10" t="s">
        <v>29</v>
      </c>
      <c r="G49" s="586">
        <v>0.03</v>
      </c>
      <c r="H49" s="586">
        <v>0.03</v>
      </c>
      <c r="I49" s="586">
        <v>0.05</v>
      </c>
      <c r="J49" s="589">
        <v>0.05</v>
      </c>
      <c r="K49" s="589">
        <v>0.05</v>
      </c>
      <c r="L49" s="589">
        <v>0.05</v>
      </c>
      <c r="M49" s="589">
        <v>0.08</v>
      </c>
      <c r="N49" s="589">
        <v>0.08</v>
      </c>
      <c r="O49" s="589">
        <v>0.09</v>
      </c>
      <c r="P49" s="586"/>
      <c r="Q49" s="586"/>
      <c r="R49" s="586"/>
      <c r="S49" s="10">
        <f>SUM(G49:O49)</f>
        <v>0.51</v>
      </c>
      <c r="T49" s="914"/>
      <c r="U49" s="916"/>
      <c r="V49" s="897"/>
    </row>
    <row r="50" spans="1:30" s="15" customFormat="1" ht="46.5" customHeight="1" x14ac:dyDescent="0.25">
      <c r="A50" s="918"/>
      <c r="B50" s="900"/>
      <c r="C50" s="915" t="s">
        <v>209</v>
      </c>
      <c r="D50" s="893" t="s">
        <v>108</v>
      </c>
      <c r="E50" s="893"/>
      <c r="F50" s="19" t="s">
        <v>28</v>
      </c>
      <c r="G50" s="603">
        <v>0.08</v>
      </c>
      <c r="H50" s="603">
        <v>0.08</v>
      </c>
      <c r="I50" s="587">
        <v>0.08</v>
      </c>
      <c r="J50" s="587">
        <v>0.08</v>
      </c>
      <c r="K50" s="587">
        <v>0.08</v>
      </c>
      <c r="L50" s="587">
        <v>0.08</v>
      </c>
      <c r="M50" s="587">
        <v>0.08</v>
      </c>
      <c r="N50" s="587">
        <v>0.08</v>
      </c>
      <c r="O50" s="587">
        <v>0.09</v>
      </c>
      <c r="P50" s="587">
        <v>0.09</v>
      </c>
      <c r="Q50" s="587">
        <v>0.09</v>
      </c>
      <c r="R50" s="587">
        <v>0.09</v>
      </c>
      <c r="S50" s="9">
        <f>SUM(G50:R50)</f>
        <v>0.99999999999999989</v>
      </c>
      <c r="T50" s="914"/>
      <c r="U50" s="916">
        <v>3.5000000000000003E-2</v>
      </c>
      <c r="V50" s="897" t="s">
        <v>301</v>
      </c>
      <c r="AA50" s="4"/>
    </row>
    <row r="51" spans="1:30" s="15" customFormat="1" ht="46.5" customHeight="1" thickBot="1" x14ac:dyDescent="0.3">
      <c r="A51" s="918"/>
      <c r="B51" s="900"/>
      <c r="C51" s="915"/>
      <c r="D51" s="893"/>
      <c r="E51" s="893"/>
      <c r="F51" s="10" t="s">
        <v>29</v>
      </c>
      <c r="G51" s="586">
        <v>0.02</v>
      </c>
      <c r="H51" s="586">
        <v>0.02</v>
      </c>
      <c r="I51" s="586">
        <v>0.02</v>
      </c>
      <c r="J51" s="589">
        <v>0.05</v>
      </c>
      <c r="K51" s="589">
        <v>0.08</v>
      </c>
      <c r="L51" s="589">
        <v>0.08</v>
      </c>
      <c r="M51" s="589">
        <v>0.08</v>
      </c>
      <c r="N51" s="589">
        <v>9.5000000000000001E-2</v>
      </c>
      <c r="O51" s="589">
        <v>0.105</v>
      </c>
      <c r="P51" s="586"/>
      <c r="Q51" s="586"/>
      <c r="R51" s="586"/>
      <c r="S51" s="10">
        <f>SUM(G51:O51)</f>
        <v>0.55000000000000004</v>
      </c>
      <c r="T51" s="914"/>
      <c r="U51" s="916"/>
      <c r="V51" s="897"/>
    </row>
    <row r="52" spans="1:30" s="15" customFormat="1" ht="46.5" customHeight="1" x14ac:dyDescent="0.25">
      <c r="A52" s="918"/>
      <c r="B52" s="900"/>
      <c r="C52" s="915" t="s">
        <v>210</v>
      </c>
      <c r="D52" s="893" t="s">
        <v>108</v>
      </c>
      <c r="E52" s="893" t="s">
        <v>108</v>
      </c>
      <c r="F52" s="19" t="s">
        <v>28</v>
      </c>
      <c r="G52" s="603">
        <v>0.08</v>
      </c>
      <c r="H52" s="603">
        <v>0.08</v>
      </c>
      <c r="I52" s="587">
        <v>0.08</v>
      </c>
      <c r="J52" s="587">
        <v>0.08</v>
      </c>
      <c r="K52" s="587">
        <v>0.08</v>
      </c>
      <c r="L52" s="587">
        <v>0.08</v>
      </c>
      <c r="M52" s="587">
        <v>0.08</v>
      </c>
      <c r="N52" s="587">
        <v>0.08</v>
      </c>
      <c r="O52" s="587">
        <v>0.09</v>
      </c>
      <c r="P52" s="587">
        <v>0.09</v>
      </c>
      <c r="Q52" s="587">
        <v>0.09</v>
      </c>
      <c r="R52" s="587">
        <v>0.09</v>
      </c>
      <c r="S52" s="9">
        <f t="shared" si="2"/>
        <v>0.99999999999999989</v>
      </c>
      <c r="T52" s="914"/>
      <c r="U52" s="916">
        <v>3.5000000000000003E-2</v>
      </c>
      <c r="V52" s="897" t="s">
        <v>302</v>
      </c>
    </row>
    <row r="53" spans="1:30" s="15" customFormat="1" ht="46.5" customHeight="1" thickBot="1" x14ac:dyDescent="0.3">
      <c r="A53" s="918"/>
      <c r="B53" s="900"/>
      <c r="C53" s="915"/>
      <c r="D53" s="893"/>
      <c r="E53" s="893"/>
      <c r="F53" s="10" t="s">
        <v>29</v>
      </c>
      <c r="G53" s="586">
        <v>0.05</v>
      </c>
      <c r="H53" s="586">
        <v>0.05</v>
      </c>
      <c r="I53" s="586">
        <v>0.03</v>
      </c>
      <c r="J53" s="589">
        <v>0.02</v>
      </c>
      <c r="K53" s="589">
        <v>0.05</v>
      </c>
      <c r="L53" s="589">
        <v>0.08</v>
      </c>
      <c r="M53" s="589">
        <v>0.08</v>
      </c>
      <c r="N53" s="589">
        <v>0.08</v>
      </c>
      <c r="O53" s="589">
        <v>0.09</v>
      </c>
      <c r="P53" s="586"/>
      <c r="Q53" s="586"/>
      <c r="R53" s="586"/>
      <c r="S53" s="10">
        <f t="shared" si="2"/>
        <v>0.53</v>
      </c>
      <c r="T53" s="914"/>
      <c r="U53" s="916"/>
      <c r="V53" s="897"/>
    </row>
    <row r="54" spans="1:30" s="16" customFormat="1" ht="46.5" customHeight="1" x14ac:dyDescent="0.25">
      <c r="A54" s="918"/>
      <c r="B54" s="900" t="s">
        <v>211</v>
      </c>
      <c r="C54" s="915" t="s">
        <v>212</v>
      </c>
      <c r="D54" s="893" t="s">
        <v>182</v>
      </c>
      <c r="E54" s="893" t="s">
        <v>182</v>
      </c>
      <c r="F54" s="19" t="s">
        <v>28</v>
      </c>
      <c r="G54" s="587">
        <v>0.02</v>
      </c>
      <c r="H54" s="587">
        <v>0.02</v>
      </c>
      <c r="I54" s="587">
        <v>0.02</v>
      </c>
      <c r="J54" s="587">
        <v>0.02</v>
      </c>
      <c r="K54" s="587">
        <v>0.02</v>
      </c>
      <c r="L54" s="587">
        <v>0.02</v>
      </c>
      <c r="M54" s="587">
        <v>0.02</v>
      </c>
      <c r="N54" s="587">
        <v>0.05</v>
      </c>
      <c r="O54" s="587">
        <v>0.06</v>
      </c>
      <c r="P54" s="587">
        <v>0.25</v>
      </c>
      <c r="Q54" s="587">
        <v>0.25</v>
      </c>
      <c r="R54" s="587">
        <v>0.25</v>
      </c>
      <c r="S54" s="9">
        <f t="shared" si="2"/>
        <v>1</v>
      </c>
      <c r="T54" s="922">
        <v>0.06</v>
      </c>
      <c r="U54" s="916">
        <f>2%</f>
        <v>0.02</v>
      </c>
      <c r="V54" s="897" t="s">
        <v>334</v>
      </c>
    </row>
    <row r="55" spans="1:30" s="16" customFormat="1" ht="46.5" customHeight="1" thickBot="1" x14ac:dyDescent="0.3">
      <c r="A55" s="918"/>
      <c r="B55" s="900"/>
      <c r="C55" s="915"/>
      <c r="D55" s="893"/>
      <c r="E55" s="893"/>
      <c r="F55" s="10" t="s">
        <v>29</v>
      </c>
      <c r="G55" s="586">
        <v>0.02</v>
      </c>
      <c r="H55" s="586">
        <v>0.02</v>
      </c>
      <c r="I55" s="586">
        <v>0.02</v>
      </c>
      <c r="J55" s="586">
        <v>0.02</v>
      </c>
      <c r="K55" s="586">
        <v>0.02</v>
      </c>
      <c r="L55" s="586">
        <v>0.02</v>
      </c>
      <c r="M55" s="586">
        <v>0.02</v>
      </c>
      <c r="N55" s="586">
        <v>0.05</v>
      </c>
      <c r="O55" s="586">
        <v>0.06</v>
      </c>
      <c r="P55" s="586"/>
      <c r="Q55" s="586"/>
      <c r="R55" s="586"/>
      <c r="S55" s="10">
        <f>SUM(G55:O55)</f>
        <v>0.25</v>
      </c>
      <c r="T55" s="922"/>
      <c r="U55" s="916"/>
      <c r="V55" s="897"/>
    </row>
    <row r="56" spans="1:30" s="15" customFormat="1" ht="46.5" customHeight="1" x14ac:dyDescent="0.25">
      <c r="A56" s="918"/>
      <c r="B56" s="900"/>
      <c r="C56" s="915" t="s">
        <v>213</v>
      </c>
      <c r="D56" s="893" t="s">
        <v>182</v>
      </c>
      <c r="E56" s="893"/>
      <c r="F56" s="19" t="s">
        <v>28</v>
      </c>
      <c r="G56" s="588">
        <v>0.05</v>
      </c>
      <c r="H56" s="588">
        <v>7.0000000000000007E-2</v>
      </c>
      <c r="I56" s="588">
        <v>0.1</v>
      </c>
      <c r="J56" s="588">
        <v>0.1</v>
      </c>
      <c r="K56" s="588">
        <v>0.1</v>
      </c>
      <c r="L56" s="588">
        <v>0.1</v>
      </c>
      <c r="M56" s="588">
        <v>0.1</v>
      </c>
      <c r="N56" s="588">
        <v>0.1</v>
      </c>
      <c r="O56" s="588">
        <v>0.1</v>
      </c>
      <c r="P56" s="588">
        <v>0.08</v>
      </c>
      <c r="Q56" s="588">
        <v>0.05</v>
      </c>
      <c r="R56" s="588">
        <v>0.05</v>
      </c>
      <c r="S56" s="9">
        <f t="shared" si="2"/>
        <v>1</v>
      </c>
      <c r="T56" s="922"/>
      <c r="U56" s="916">
        <f>2%</f>
        <v>0.02</v>
      </c>
      <c r="V56" s="897" t="s">
        <v>335</v>
      </c>
    </row>
    <row r="57" spans="1:30" s="15" customFormat="1" ht="46.5" customHeight="1" thickBot="1" x14ac:dyDescent="0.3">
      <c r="A57" s="918"/>
      <c r="B57" s="900"/>
      <c r="C57" s="915"/>
      <c r="D57" s="893"/>
      <c r="E57" s="893"/>
      <c r="F57" s="10" t="s">
        <v>29</v>
      </c>
      <c r="G57" s="586">
        <v>0.05</v>
      </c>
      <c r="H57" s="586">
        <v>7.0000000000000007E-2</v>
      </c>
      <c r="I57" s="586">
        <v>0.1</v>
      </c>
      <c r="J57" s="586">
        <v>0.1</v>
      </c>
      <c r="K57" s="586">
        <v>0.05</v>
      </c>
      <c r="L57" s="586">
        <v>0.05</v>
      </c>
      <c r="M57" s="586">
        <v>0.1</v>
      </c>
      <c r="N57" s="586">
        <v>0.1</v>
      </c>
      <c r="O57" s="586">
        <v>0.1</v>
      </c>
      <c r="P57" s="586"/>
      <c r="Q57" s="586"/>
      <c r="R57" s="586"/>
      <c r="S57" s="10">
        <f>SUM(G57:O57)</f>
        <v>0.72</v>
      </c>
      <c r="T57" s="922"/>
      <c r="U57" s="916"/>
      <c r="V57" s="897"/>
    </row>
    <row r="58" spans="1:30" s="18" customFormat="1" ht="46.5" customHeight="1" x14ac:dyDescent="0.25">
      <c r="A58" s="918"/>
      <c r="B58" s="900"/>
      <c r="C58" s="915" t="s">
        <v>333</v>
      </c>
      <c r="D58" s="893" t="s">
        <v>182</v>
      </c>
      <c r="E58" s="893"/>
      <c r="F58" s="19" t="s">
        <v>28</v>
      </c>
      <c r="G58" s="588">
        <v>0.05</v>
      </c>
      <c r="H58" s="588">
        <v>0.12</v>
      </c>
      <c r="I58" s="588">
        <v>0.15</v>
      </c>
      <c r="J58" s="588">
        <v>0.1</v>
      </c>
      <c r="K58" s="588">
        <v>0.15</v>
      </c>
      <c r="L58" s="588">
        <v>0.1</v>
      </c>
      <c r="M58" s="588">
        <v>0.1</v>
      </c>
      <c r="N58" s="588">
        <v>0.1</v>
      </c>
      <c r="O58" s="588">
        <v>0.05</v>
      </c>
      <c r="P58" s="588">
        <v>0.04</v>
      </c>
      <c r="Q58" s="588">
        <v>0.02</v>
      </c>
      <c r="R58" s="588">
        <v>0.02</v>
      </c>
      <c r="S58" s="9">
        <f t="shared" si="2"/>
        <v>1</v>
      </c>
      <c r="T58" s="922"/>
      <c r="U58" s="916">
        <f>2%</f>
        <v>0.02</v>
      </c>
      <c r="V58" s="897" t="s">
        <v>336</v>
      </c>
      <c r="W58" s="17"/>
      <c r="X58" s="17"/>
      <c r="Y58" s="17"/>
      <c r="Z58" s="17"/>
      <c r="AA58" s="17"/>
      <c r="AB58" s="17"/>
      <c r="AC58" s="17"/>
      <c r="AD58" s="17"/>
    </row>
    <row r="59" spans="1:30" s="18" customFormat="1" ht="46.5" customHeight="1" thickBot="1" x14ac:dyDescent="0.3">
      <c r="A59" s="918"/>
      <c r="B59" s="900"/>
      <c r="C59" s="915"/>
      <c r="D59" s="893"/>
      <c r="E59" s="893"/>
      <c r="F59" s="10" t="s">
        <v>29</v>
      </c>
      <c r="G59" s="586">
        <v>0.05</v>
      </c>
      <c r="H59" s="586">
        <v>0.12</v>
      </c>
      <c r="I59" s="586">
        <v>0.15</v>
      </c>
      <c r="J59" s="586">
        <v>0.1</v>
      </c>
      <c r="K59" s="588">
        <v>0.15</v>
      </c>
      <c r="L59" s="588">
        <v>0.1</v>
      </c>
      <c r="M59" s="586">
        <v>0.1</v>
      </c>
      <c r="N59" s="586">
        <v>0.1</v>
      </c>
      <c r="O59" s="586">
        <v>0.05</v>
      </c>
      <c r="P59" s="586"/>
      <c r="Q59" s="586"/>
      <c r="R59" s="586"/>
      <c r="S59" s="10">
        <f>SUM(G59:O59)</f>
        <v>0.91999999999999993</v>
      </c>
      <c r="T59" s="922"/>
      <c r="U59" s="916"/>
      <c r="V59" s="897"/>
      <c r="W59" s="17"/>
      <c r="X59" s="17"/>
      <c r="Y59" s="17"/>
      <c r="Z59" s="17"/>
      <c r="AA59" s="17"/>
      <c r="AB59" s="17"/>
      <c r="AC59" s="17"/>
      <c r="AD59" s="17"/>
    </row>
    <row r="60" spans="1:30" s="18" customFormat="1" ht="46.5" customHeight="1" x14ac:dyDescent="0.25">
      <c r="A60" s="918"/>
      <c r="B60" s="900" t="s">
        <v>214</v>
      </c>
      <c r="C60" s="915" t="s">
        <v>215</v>
      </c>
      <c r="D60" s="893" t="s">
        <v>108</v>
      </c>
      <c r="E60" s="893" t="s">
        <v>108</v>
      </c>
      <c r="F60" s="19" t="s">
        <v>28</v>
      </c>
      <c r="G60" s="587">
        <v>0.1</v>
      </c>
      <c r="H60" s="587">
        <v>0.1</v>
      </c>
      <c r="I60" s="587">
        <v>0.1</v>
      </c>
      <c r="J60" s="587">
        <v>0.08</v>
      </c>
      <c r="K60" s="587">
        <v>0.08</v>
      </c>
      <c r="L60" s="587">
        <v>0.08</v>
      </c>
      <c r="M60" s="587">
        <v>8.3299999999999999E-2</v>
      </c>
      <c r="N60" s="587">
        <v>8.3299999999999999E-2</v>
      </c>
      <c r="O60" s="587">
        <v>0.1666</v>
      </c>
      <c r="P60" s="587">
        <v>0.1268</v>
      </c>
      <c r="Q60" s="587"/>
      <c r="R60" s="587"/>
      <c r="S60" s="9">
        <f>J60+K60+L60+M60+N60+O60+P60+Q60+R60+I60+H60+G60</f>
        <v>0.99999999999999989</v>
      </c>
      <c r="T60" s="914">
        <v>0.09</v>
      </c>
      <c r="U60" s="916">
        <v>0.03</v>
      </c>
      <c r="V60" s="897" t="s">
        <v>266</v>
      </c>
      <c r="W60" s="17"/>
      <c r="X60" s="17"/>
      <c r="Y60" s="17"/>
      <c r="Z60" s="17"/>
      <c r="AA60" s="17"/>
      <c r="AB60" s="17"/>
      <c r="AC60" s="17"/>
      <c r="AD60" s="17"/>
    </row>
    <row r="61" spans="1:30" s="18" customFormat="1" ht="46.5" customHeight="1" thickBot="1" x14ac:dyDescent="0.3">
      <c r="A61" s="918"/>
      <c r="B61" s="900"/>
      <c r="C61" s="915"/>
      <c r="D61" s="893"/>
      <c r="E61" s="893"/>
      <c r="F61" s="10" t="s">
        <v>29</v>
      </c>
      <c r="G61" s="586">
        <v>0.1</v>
      </c>
      <c r="H61" s="586">
        <v>0.1</v>
      </c>
      <c r="I61" s="586">
        <v>0.1</v>
      </c>
      <c r="J61" s="589">
        <v>0.08</v>
      </c>
      <c r="K61" s="589">
        <v>0.08</v>
      </c>
      <c r="L61" s="589">
        <v>0.08</v>
      </c>
      <c r="M61" s="589">
        <v>0.08</v>
      </c>
      <c r="N61" s="589">
        <v>0.08</v>
      </c>
      <c r="O61" s="589">
        <v>0.08</v>
      </c>
      <c r="P61" s="586"/>
      <c r="Q61" s="586"/>
      <c r="R61" s="586"/>
      <c r="S61" s="10">
        <f>SUM(G61:O61)</f>
        <v>0.77999999999999992</v>
      </c>
      <c r="T61" s="914"/>
      <c r="U61" s="916"/>
      <c r="V61" s="897"/>
      <c r="W61" s="17"/>
      <c r="X61" s="17"/>
      <c r="Y61" s="17"/>
      <c r="Z61" s="17"/>
      <c r="AA61" s="17"/>
      <c r="AB61" s="17"/>
      <c r="AC61" s="17"/>
      <c r="AD61" s="17"/>
    </row>
    <row r="62" spans="1:30" s="18" customFormat="1" ht="46.5" customHeight="1" x14ac:dyDescent="0.25">
      <c r="A62" s="918"/>
      <c r="B62" s="900"/>
      <c r="C62" s="915" t="s">
        <v>216</v>
      </c>
      <c r="D62" s="893" t="s">
        <v>108</v>
      </c>
      <c r="E62" s="893" t="s">
        <v>108</v>
      </c>
      <c r="F62" s="19" t="s">
        <v>28</v>
      </c>
      <c r="G62" s="588">
        <v>0.02</v>
      </c>
      <c r="H62" s="588">
        <v>0.02</v>
      </c>
      <c r="I62" s="588">
        <v>0.01</v>
      </c>
      <c r="J62" s="588">
        <v>0.2</v>
      </c>
      <c r="K62" s="588">
        <v>0.2</v>
      </c>
      <c r="L62" s="588">
        <v>0.2</v>
      </c>
      <c r="M62" s="588">
        <v>0.2</v>
      </c>
      <c r="N62" s="588">
        <v>0.12</v>
      </c>
      <c r="O62" s="588">
        <v>0.02</v>
      </c>
      <c r="P62" s="588">
        <v>0.01</v>
      </c>
      <c r="Q62" s="588"/>
      <c r="R62" s="588"/>
      <c r="S62" s="9">
        <f t="shared" si="2"/>
        <v>1</v>
      </c>
      <c r="T62" s="914"/>
      <c r="U62" s="916">
        <v>0.03</v>
      </c>
      <c r="V62" s="897" t="s">
        <v>267</v>
      </c>
      <c r="W62" s="17"/>
      <c r="X62" s="17"/>
      <c r="Y62" s="17"/>
      <c r="Z62" s="17"/>
      <c r="AA62" s="17"/>
      <c r="AB62" s="17"/>
      <c r="AC62" s="17"/>
      <c r="AD62" s="17"/>
    </row>
    <row r="63" spans="1:30" s="18" customFormat="1" ht="46.5" customHeight="1" thickBot="1" x14ac:dyDescent="0.3">
      <c r="A63" s="918"/>
      <c r="B63" s="900"/>
      <c r="C63" s="915"/>
      <c r="D63" s="893"/>
      <c r="E63" s="893"/>
      <c r="F63" s="10" t="s">
        <v>29</v>
      </c>
      <c r="G63" s="586">
        <v>0.02</v>
      </c>
      <c r="H63" s="586">
        <v>0.02</v>
      </c>
      <c r="I63" s="586">
        <v>0.01</v>
      </c>
      <c r="J63" s="589">
        <v>0.2</v>
      </c>
      <c r="K63" s="589">
        <v>0.2</v>
      </c>
      <c r="L63" s="589">
        <v>0.2</v>
      </c>
      <c r="M63" s="589">
        <v>0.05</v>
      </c>
      <c r="N63" s="589">
        <v>0.05</v>
      </c>
      <c r="O63" s="589">
        <v>0.05</v>
      </c>
      <c r="P63" s="586"/>
      <c r="Q63" s="586"/>
      <c r="R63" s="586"/>
      <c r="S63" s="10">
        <f>SUM(G63:O63)</f>
        <v>0.80000000000000016</v>
      </c>
      <c r="T63" s="914"/>
      <c r="U63" s="916"/>
      <c r="V63" s="897"/>
      <c r="W63" s="17"/>
      <c r="X63" s="17"/>
      <c r="Y63" s="17"/>
      <c r="Z63" s="17"/>
      <c r="AA63" s="17"/>
      <c r="AB63" s="17"/>
      <c r="AC63" s="17"/>
      <c r="AD63" s="17"/>
    </row>
    <row r="64" spans="1:30" s="18" customFormat="1" ht="46.5" customHeight="1" x14ac:dyDescent="0.25">
      <c r="A64" s="918"/>
      <c r="B64" s="900"/>
      <c r="C64" s="915" t="s">
        <v>217</v>
      </c>
      <c r="D64" s="893" t="s">
        <v>108</v>
      </c>
      <c r="E64" s="893" t="s">
        <v>108</v>
      </c>
      <c r="F64" s="19" t="s">
        <v>28</v>
      </c>
      <c r="G64" s="588">
        <v>3.3E-3</v>
      </c>
      <c r="H64" s="588">
        <v>3.3E-3</v>
      </c>
      <c r="I64" s="588">
        <v>5.4800000000000001E-2</v>
      </c>
      <c r="J64" s="588">
        <v>0.1181</v>
      </c>
      <c r="K64" s="588">
        <v>0.1181</v>
      </c>
      <c r="L64" s="588">
        <v>0.1181</v>
      </c>
      <c r="M64" s="588">
        <v>0.1181</v>
      </c>
      <c r="N64" s="588">
        <v>0.1181</v>
      </c>
      <c r="O64" s="588">
        <v>0.1181</v>
      </c>
      <c r="P64" s="588">
        <v>0.1181</v>
      </c>
      <c r="Q64" s="588">
        <v>5.4800000000000001E-2</v>
      </c>
      <c r="R64" s="588">
        <v>5.7099999999999998E-2</v>
      </c>
      <c r="S64" s="9">
        <f t="shared" si="2"/>
        <v>0.99999999999999989</v>
      </c>
      <c r="T64" s="914"/>
      <c r="U64" s="916">
        <v>0.03</v>
      </c>
      <c r="V64" s="897" t="s">
        <v>268</v>
      </c>
      <c r="W64" s="17"/>
      <c r="X64" s="17"/>
      <c r="Y64" s="17"/>
      <c r="Z64" s="17"/>
      <c r="AA64" s="17"/>
      <c r="AB64" s="17"/>
      <c r="AC64" s="17"/>
      <c r="AD64" s="17"/>
    </row>
    <row r="65" spans="1:30" s="18" customFormat="1" ht="46.5" customHeight="1" thickBot="1" x14ac:dyDescent="0.3">
      <c r="A65" s="918"/>
      <c r="B65" s="900"/>
      <c r="C65" s="915"/>
      <c r="D65" s="968"/>
      <c r="E65" s="968"/>
      <c r="F65" s="67" t="s">
        <v>29</v>
      </c>
      <c r="G65" s="604">
        <v>3.3E-3</v>
      </c>
      <c r="H65" s="604">
        <v>3.3E-3</v>
      </c>
      <c r="I65" s="604">
        <v>5.4800000000000001E-2</v>
      </c>
      <c r="J65" s="605">
        <v>0</v>
      </c>
      <c r="K65" s="605">
        <v>0</v>
      </c>
      <c r="L65" s="605">
        <v>0.02</v>
      </c>
      <c r="M65" s="605">
        <v>0.08</v>
      </c>
      <c r="N65" s="605">
        <v>0.08</v>
      </c>
      <c r="O65" s="605">
        <v>0.08</v>
      </c>
      <c r="P65" s="604"/>
      <c r="Q65" s="604"/>
      <c r="R65" s="604"/>
      <c r="S65" s="10">
        <f>SUM(G65:O65)</f>
        <v>0.32140000000000002</v>
      </c>
      <c r="T65" s="931"/>
      <c r="U65" s="966"/>
      <c r="V65" s="897"/>
      <c r="W65" s="17"/>
      <c r="X65" s="17"/>
      <c r="Y65" s="17"/>
      <c r="Z65" s="17"/>
      <c r="AA65" s="17"/>
      <c r="AB65" s="17"/>
      <c r="AC65" s="17"/>
      <c r="AD65" s="17"/>
    </row>
    <row r="66" spans="1:30" s="18" customFormat="1" ht="46.5" customHeight="1" x14ac:dyDescent="0.25">
      <c r="A66" s="918"/>
      <c r="B66" s="900" t="s">
        <v>218</v>
      </c>
      <c r="C66" s="915" t="s">
        <v>219</v>
      </c>
      <c r="D66" s="967" t="s">
        <v>108</v>
      </c>
      <c r="E66" s="967" t="s">
        <v>108</v>
      </c>
      <c r="F66" s="68" t="s">
        <v>28</v>
      </c>
      <c r="G66" s="597">
        <v>0.159</v>
      </c>
      <c r="H66" s="597">
        <v>0.159</v>
      </c>
      <c r="I66" s="597">
        <v>0.159</v>
      </c>
      <c r="J66" s="597">
        <v>0.1111</v>
      </c>
      <c r="K66" s="597">
        <v>0.1111</v>
      </c>
      <c r="L66" s="597">
        <v>0.1108</v>
      </c>
      <c r="M66" s="597">
        <v>0.05</v>
      </c>
      <c r="N66" s="597">
        <v>0.06</v>
      </c>
      <c r="O66" s="597">
        <v>0.08</v>
      </c>
      <c r="P66" s="597"/>
      <c r="Q66" s="597"/>
      <c r="R66" s="597"/>
      <c r="S66" s="9">
        <f t="shared" si="2"/>
        <v>0.99999999999999989</v>
      </c>
      <c r="T66" s="965">
        <v>0.09</v>
      </c>
      <c r="U66" s="957">
        <v>0.03</v>
      </c>
      <c r="V66" s="964" t="s">
        <v>274</v>
      </c>
      <c r="W66" s="17"/>
      <c r="X66" s="17"/>
      <c r="Y66" s="17"/>
      <c r="Z66" s="17"/>
      <c r="AA66" s="17"/>
      <c r="AB66" s="17"/>
      <c r="AC66" s="17"/>
    </row>
    <row r="67" spans="1:30" s="18" customFormat="1" ht="46.5" customHeight="1" thickBot="1" x14ac:dyDescent="0.3">
      <c r="A67" s="918"/>
      <c r="B67" s="900"/>
      <c r="C67" s="915"/>
      <c r="D67" s="967"/>
      <c r="E67" s="967"/>
      <c r="F67" s="66" t="s">
        <v>29</v>
      </c>
      <c r="G67" s="600">
        <v>0.159</v>
      </c>
      <c r="H67" s="600">
        <v>0.159</v>
      </c>
      <c r="I67" s="600">
        <v>0.159</v>
      </c>
      <c r="J67" s="601">
        <v>0.1111</v>
      </c>
      <c r="K67" s="601">
        <v>0.1111</v>
      </c>
      <c r="L67" s="601">
        <v>0.1108</v>
      </c>
      <c r="M67" s="601">
        <v>0.19</v>
      </c>
      <c r="N67" s="601">
        <v>0</v>
      </c>
      <c r="O67" s="601">
        <v>0</v>
      </c>
      <c r="P67" s="600"/>
      <c r="Q67" s="600"/>
      <c r="R67" s="600"/>
      <c r="S67" s="10">
        <f>SUM(G67:O67)</f>
        <v>1</v>
      </c>
      <c r="T67" s="965"/>
      <c r="U67" s="957"/>
      <c r="V67" s="964"/>
      <c r="W67" s="17"/>
      <c r="X67" s="17"/>
      <c r="Y67" s="17"/>
      <c r="Z67" s="17"/>
      <c r="AA67" s="17"/>
      <c r="AB67" s="17"/>
      <c r="AC67" s="17"/>
    </row>
    <row r="68" spans="1:30" s="15" customFormat="1" ht="46.5" customHeight="1" x14ac:dyDescent="0.25">
      <c r="A68" s="918"/>
      <c r="B68" s="900"/>
      <c r="C68" s="915" t="s">
        <v>220</v>
      </c>
      <c r="D68" s="967" t="s">
        <v>108</v>
      </c>
      <c r="E68" s="967" t="s">
        <v>108</v>
      </c>
      <c r="F68" s="68" t="s">
        <v>28</v>
      </c>
      <c r="G68" s="597">
        <v>0</v>
      </c>
      <c r="H68" s="597">
        <v>0</v>
      </c>
      <c r="I68" s="597">
        <v>0</v>
      </c>
      <c r="J68" s="597">
        <v>0.20499999999999999</v>
      </c>
      <c r="K68" s="597">
        <v>0.2</v>
      </c>
      <c r="L68" s="597">
        <v>0.14000000000000001</v>
      </c>
      <c r="M68" s="597">
        <v>0.155</v>
      </c>
      <c r="N68" s="597">
        <v>0.15</v>
      </c>
      <c r="O68" s="597">
        <v>0.15</v>
      </c>
      <c r="P68" s="597"/>
      <c r="Q68" s="597"/>
      <c r="R68" s="597"/>
      <c r="S68" s="9">
        <f t="shared" si="2"/>
        <v>1</v>
      </c>
      <c r="T68" s="965"/>
      <c r="U68" s="957">
        <v>0.03</v>
      </c>
      <c r="V68" s="964" t="s">
        <v>275</v>
      </c>
    </row>
    <row r="69" spans="1:30" s="15" customFormat="1" ht="46.5" customHeight="1" thickBot="1" x14ac:dyDescent="0.3">
      <c r="A69" s="918"/>
      <c r="B69" s="900"/>
      <c r="C69" s="915"/>
      <c r="D69" s="967"/>
      <c r="E69" s="967"/>
      <c r="F69" s="66" t="s">
        <v>29</v>
      </c>
      <c r="G69" s="600">
        <v>0</v>
      </c>
      <c r="H69" s="600">
        <v>0</v>
      </c>
      <c r="I69" s="600">
        <v>0</v>
      </c>
      <c r="J69" s="601">
        <v>0</v>
      </c>
      <c r="K69" s="601">
        <v>0</v>
      </c>
      <c r="L69" s="601">
        <v>0</v>
      </c>
      <c r="M69" s="601">
        <v>8.5000000000000006E-2</v>
      </c>
      <c r="N69" s="601">
        <v>8.5000000000000006E-2</v>
      </c>
      <c r="O69" s="601">
        <v>8.5000000000000006E-2</v>
      </c>
      <c r="P69" s="600"/>
      <c r="Q69" s="600"/>
      <c r="R69" s="600"/>
      <c r="S69" s="10">
        <f>SUM(J69:O69)</f>
        <v>0.255</v>
      </c>
      <c r="T69" s="965"/>
      <c r="U69" s="957"/>
      <c r="V69" s="964"/>
    </row>
    <row r="70" spans="1:30" s="15" customFormat="1" ht="46.5" customHeight="1" x14ac:dyDescent="0.25">
      <c r="A70" s="918"/>
      <c r="B70" s="900"/>
      <c r="C70" s="915" t="s">
        <v>221</v>
      </c>
      <c r="D70" s="967" t="s">
        <v>108</v>
      </c>
      <c r="E70" s="967" t="s">
        <v>108</v>
      </c>
      <c r="F70" s="68" t="s">
        <v>28</v>
      </c>
      <c r="G70" s="597">
        <v>8.3299999999999999E-2</v>
      </c>
      <c r="H70" s="597">
        <v>8.3299999999999999E-2</v>
      </c>
      <c r="I70" s="597">
        <v>8.3299999999999999E-2</v>
      </c>
      <c r="J70" s="597">
        <v>8.3299999999999999E-2</v>
      </c>
      <c r="K70" s="597">
        <v>8.3299999999999999E-2</v>
      </c>
      <c r="L70" s="597">
        <v>8.3299999999999999E-2</v>
      </c>
      <c r="M70" s="597">
        <v>8.3299999999999999E-2</v>
      </c>
      <c r="N70" s="597">
        <v>8.3299999999999999E-2</v>
      </c>
      <c r="O70" s="597">
        <v>8.3299999999999999E-2</v>
      </c>
      <c r="P70" s="597">
        <v>8.3299999999999999E-2</v>
      </c>
      <c r="Q70" s="597">
        <v>8.3299999999999999E-2</v>
      </c>
      <c r="R70" s="597">
        <v>8.3699999999999997E-2</v>
      </c>
      <c r="S70" s="9">
        <f t="shared" ref="S70:S76" si="7">SUM(G70:R70)</f>
        <v>1</v>
      </c>
      <c r="T70" s="965"/>
      <c r="U70" s="957">
        <v>0.03</v>
      </c>
      <c r="V70" s="964" t="s">
        <v>276</v>
      </c>
    </row>
    <row r="71" spans="1:30" s="15" customFormat="1" ht="59.25" customHeight="1" thickBot="1" x14ac:dyDescent="0.3">
      <c r="A71" s="918"/>
      <c r="B71" s="900"/>
      <c r="C71" s="915"/>
      <c r="D71" s="967"/>
      <c r="E71" s="967"/>
      <c r="F71" s="66" t="s">
        <v>29</v>
      </c>
      <c r="G71" s="600">
        <v>8.3299999999999999E-2</v>
      </c>
      <c r="H71" s="600">
        <v>8.3299999999999999E-2</v>
      </c>
      <c r="I71" s="600">
        <v>8.3299999999999999E-2</v>
      </c>
      <c r="J71" s="601">
        <v>8.3299999999999999E-2</v>
      </c>
      <c r="K71" s="601">
        <v>8.3299999999999999E-2</v>
      </c>
      <c r="L71" s="601">
        <v>8.3299999999999999E-2</v>
      </c>
      <c r="M71" s="601">
        <v>8.3299999999999999E-2</v>
      </c>
      <c r="N71" s="601">
        <v>8.3299999999999999E-2</v>
      </c>
      <c r="O71" s="601">
        <v>8.3299999999999999E-2</v>
      </c>
      <c r="P71" s="600"/>
      <c r="Q71" s="600"/>
      <c r="R71" s="600"/>
      <c r="S71" s="10">
        <f t="shared" si="7"/>
        <v>0.74970000000000003</v>
      </c>
      <c r="T71" s="965"/>
      <c r="U71" s="957"/>
      <c r="V71" s="964"/>
    </row>
    <row r="72" spans="1:30" s="15" customFormat="1" ht="46.5" customHeight="1" x14ac:dyDescent="0.25">
      <c r="A72" s="918"/>
      <c r="B72" s="962" t="s">
        <v>222</v>
      </c>
      <c r="C72" s="961" t="s">
        <v>242</v>
      </c>
      <c r="D72" s="969" t="s">
        <v>108</v>
      </c>
      <c r="E72" s="969"/>
      <c r="F72" s="65" t="s">
        <v>28</v>
      </c>
      <c r="G72" s="602">
        <v>0</v>
      </c>
      <c r="H72" s="602">
        <v>0.05</v>
      </c>
      <c r="I72" s="602">
        <v>7.0000000000000007E-2</v>
      </c>
      <c r="J72" s="602">
        <v>0.23</v>
      </c>
      <c r="K72" s="602">
        <v>0.1</v>
      </c>
      <c r="L72" s="602">
        <v>0.15</v>
      </c>
      <c r="M72" s="602">
        <v>0.09</v>
      </c>
      <c r="N72" s="602">
        <v>0.08</v>
      </c>
      <c r="O72" s="602">
        <v>0.08</v>
      </c>
      <c r="P72" s="602">
        <v>0.15</v>
      </c>
      <c r="Q72" s="602"/>
      <c r="R72" s="602"/>
      <c r="S72" s="9">
        <f t="shared" si="7"/>
        <v>1</v>
      </c>
      <c r="T72" s="963">
        <v>7.0000000000000007E-2</v>
      </c>
      <c r="U72" s="958">
        <v>0.01</v>
      </c>
      <c r="V72" s="924" t="s">
        <v>305</v>
      </c>
    </row>
    <row r="73" spans="1:30" s="15" customFormat="1" ht="50.25" customHeight="1" thickBot="1" x14ac:dyDescent="0.3">
      <c r="A73" s="918"/>
      <c r="B73" s="900"/>
      <c r="C73" s="915"/>
      <c r="D73" s="893"/>
      <c r="E73" s="893"/>
      <c r="F73" s="10" t="s">
        <v>29</v>
      </c>
      <c r="G73" s="586">
        <v>0</v>
      </c>
      <c r="H73" s="586">
        <v>0.05</v>
      </c>
      <c r="I73" s="586">
        <v>7.0000000000000007E-2</v>
      </c>
      <c r="J73" s="589">
        <v>0.13</v>
      </c>
      <c r="K73" s="589">
        <v>0.1</v>
      </c>
      <c r="L73" s="589">
        <v>0.15</v>
      </c>
      <c r="M73" s="589">
        <v>0.17</v>
      </c>
      <c r="N73" s="589">
        <v>0.16</v>
      </c>
      <c r="O73" s="589">
        <v>0.17</v>
      </c>
      <c r="P73" s="586"/>
      <c r="Q73" s="586"/>
      <c r="R73" s="586"/>
      <c r="S73" s="10">
        <f>SUM(G73:O73)</f>
        <v>1</v>
      </c>
      <c r="T73" s="914"/>
      <c r="U73" s="916"/>
      <c r="V73" s="897"/>
    </row>
    <row r="74" spans="1:30" s="16" customFormat="1" ht="46.5" customHeight="1" x14ac:dyDescent="0.25">
      <c r="A74" s="918"/>
      <c r="B74" s="900"/>
      <c r="C74" s="915" t="s">
        <v>243</v>
      </c>
      <c r="D74" s="893" t="s">
        <v>108</v>
      </c>
      <c r="E74" s="893"/>
      <c r="F74" s="19" t="s">
        <v>28</v>
      </c>
      <c r="G74" s="588">
        <v>0</v>
      </c>
      <c r="H74" s="588">
        <v>0</v>
      </c>
      <c r="I74" s="588">
        <v>0.1</v>
      </c>
      <c r="J74" s="588">
        <v>0.1</v>
      </c>
      <c r="K74" s="588">
        <v>0.2</v>
      </c>
      <c r="L74" s="588">
        <v>0.2</v>
      </c>
      <c r="M74" s="588">
        <v>0.2</v>
      </c>
      <c r="N74" s="588">
        <v>0.2</v>
      </c>
      <c r="O74" s="588"/>
      <c r="P74" s="588"/>
      <c r="Q74" s="588"/>
      <c r="R74" s="588"/>
      <c r="S74" s="9">
        <f t="shared" ref="S74" si="8">SUM(G74:R74)</f>
        <v>1</v>
      </c>
      <c r="T74" s="914"/>
      <c r="U74" s="916">
        <v>0.01</v>
      </c>
      <c r="V74" s="924" t="s">
        <v>306</v>
      </c>
    </row>
    <row r="75" spans="1:30" s="16" customFormat="1" ht="46.5" customHeight="1" thickBot="1" x14ac:dyDescent="0.3">
      <c r="A75" s="918"/>
      <c r="B75" s="900"/>
      <c r="C75" s="915"/>
      <c r="D75" s="893"/>
      <c r="E75" s="893"/>
      <c r="F75" s="10" t="s">
        <v>29</v>
      </c>
      <c r="G75" s="586">
        <v>0</v>
      </c>
      <c r="H75" s="586">
        <v>0</v>
      </c>
      <c r="I75" s="586">
        <v>0.1</v>
      </c>
      <c r="J75" s="589">
        <v>0.1</v>
      </c>
      <c r="K75" s="589">
        <v>0.1</v>
      </c>
      <c r="L75" s="589">
        <v>0.2</v>
      </c>
      <c r="M75" s="589">
        <v>0.25</v>
      </c>
      <c r="N75" s="589">
        <v>0.25</v>
      </c>
      <c r="O75" s="586"/>
      <c r="P75" s="586"/>
      <c r="Q75" s="586"/>
      <c r="R75" s="586"/>
      <c r="S75" s="10">
        <f>SUM(G75:N75)</f>
        <v>1</v>
      </c>
      <c r="T75" s="914"/>
      <c r="U75" s="916"/>
      <c r="V75" s="897"/>
    </row>
    <row r="76" spans="1:30" s="15" customFormat="1" ht="46.5" customHeight="1" x14ac:dyDescent="0.25">
      <c r="A76" s="918"/>
      <c r="B76" s="900"/>
      <c r="C76" s="915" t="s">
        <v>244</v>
      </c>
      <c r="D76" s="893" t="s">
        <v>108</v>
      </c>
      <c r="E76" s="893"/>
      <c r="F76" s="19" t="s">
        <v>28</v>
      </c>
      <c r="G76" s="588">
        <v>0.04</v>
      </c>
      <c r="H76" s="588">
        <v>0.04</v>
      </c>
      <c r="I76" s="588">
        <v>0.01</v>
      </c>
      <c r="J76" s="588">
        <v>0.04</v>
      </c>
      <c r="K76" s="588">
        <v>0.05</v>
      </c>
      <c r="L76" s="588">
        <v>9.3299999999999994E-2</v>
      </c>
      <c r="M76" s="588">
        <v>9.3299999999999994E-2</v>
      </c>
      <c r="N76" s="588">
        <v>8.3400000000000002E-2</v>
      </c>
      <c r="O76" s="588">
        <v>0.1</v>
      </c>
      <c r="P76" s="588">
        <v>0.15</v>
      </c>
      <c r="Q76" s="588">
        <v>0.15</v>
      </c>
      <c r="R76" s="588">
        <v>0.15</v>
      </c>
      <c r="S76" s="9">
        <f t="shared" si="7"/>
        <v>1</v>
      </c>
      <c r="T76" s="914"/>
      <c r="U76" s="916">
        <v>0.01</v>
      </c>
      <c r="V76" s="924" t="s">
        <v>307</v>
      </c>
    </row>
    <row r="77" spans="1:30" s="15" customFormat="1" ht="49.5" customHeight="1" thickBot="1" x14ac:dyDescent="0.3">
      <c r="A77" s="918"/>
      <c r="B77" s="900"/>
      <c r="C77" s="915"/>
      <c r="D77" s="893"/>
      <c r="E77" s="893"/>
      <c r="F77" s="10" t="s">
        <v>29</v>
      </c>
      <c r="G77" s="586">
        <v>0.04</v>
      </c>
      <c r="H77" s="586">
        <v>0.04</v>
      </c>
      <c r="I77" s="586">
        <v>0.01</v>
      </c>
      <c r="J77" s="589">
        <v>0.02</v>
      </c>
      <c r="K77" s="589">
        <v>0.05</v>
      </c>
      <c r="L77" s="589">
        <v>0.1133</v>
      </c>
      <c r="M77" s="598">
        <v>9.3299999999999994E-2</v>
      </c>
      <c r="N77" s="598">
        <v>8.3400000000000002E-2</v>
      </c>
      <c r="O77" s="598">
        <v>0.1</v>
      </c>
      <c r="P77" s="586"/>
      <c r="Q77" s="586"/>
      <c r="R77" s="586"/>
      <c r="S77" s="10">
        <f>SUM(G77:O77)</f>
        <v>0.54999999999999993</v>
      </c>
      <c r="T77" s="914"/>
      <c r="U77" s="916"/>
      <c r="V77" s="897"/>
    </row>
    <row r="78" spans="1:30" s="18" customFormat="1" ht="46.5" customHeight="1" x14ac:dyDescent="0.25">
      <c r="A78" s="918"/>
      <c r="B78" s="900"/>
      <c r="C78" s="915" t="s">
        <v>245</v>
      </c>
      <c r="D78" s="893" t="s">
        <v>108</v>
      </c>
      <c r="E78" s="893"/>
      <c r="F78" s="19" t="s">
        <v>28</v>
      </c>
      <c r="G78" s="588">
        <v>0.1633</v>
      </c>
      <c r="H78" s="588">
        <v>4.1700000000000001E-2</v>
      </c>
      <c r="I78" s="588">
        <v>0</v>
      </c>
      <c r="J78" s="588">
        <v>0.1633</v>
      </c>
      <c r="K78" s="588">
        <v>8.9899999999999994E-2</v>
      </c>
      <c r="L78" s="588">
        <v>8.3299999999999999E-2</v>
      </c>
      <c r="M78" s="588">
        <v>8.3299999999999999E-2</v>
      </c>
      <c r="N78" s="588">
        <v>8.3299999999999999E-2</v>
      </c>
      <c r="O78" s="588">
        <v>8.3299999999999999E-2</v>
      </c>
      <c r="P78" s="588">
        <v>8.3299999999999999E-2</v>
      </c>
      <c r="Q78" s="588">
        <v>7.5300000000000006E-2</v>
      </c>
      <c r="R78" s="588">
        <v>0.05</v>
      </c>
      <c r="S78" s="9">
        <f t="shared" ref="S78:S84" si="9">SUM(G78:R78)</f>
        <v>1.0000000000000002</v>
      </c>
      <c r="T78" s="914"/>
      <c r="U78" s="916">
        <v>0.01</v>
      </c>
      <c r="V78" s="924" t="s">
        <v>308</v>
      </c>
      <c r="W78" s="17"/>
      <c r="X78" s="17"/>
      <c r="Y78" s="17"/>
      <c r="Z78" s="17"/>
      <c r="AA78" s="17"/>
      <c r="AB78" s="17"/>
      <c r="AC78" s="17"/>
      <c r="AD78" s="17"/>
    </row>
    <row r="79" spans="1:30" s="18" customFormat="1" ht="60" customHeight="1" thickBot="1" x14ac:dyDescent="0.3">
      <c r="A79" s="918"/>
      <c r="B79" s="900"/>
      <c r="C79" s="915"/>
      <c r="D79" s="893"/>
      <c r="E79" s="893"/>
      <c r="F79" s="10" t="s">
        <v>29</v>
      </c>
      <c r="G79" s="586">
        <v>0.1633</v>
      </c>
      <c r="H79" s="586">
        <v>4.1700000000000001E-2</v>
      </c>
      <c r="I79" s="586">
        <v>0</v>
      </c>
      <c r="J79" s="589">
        <v>0.1</v>
      </c>
      <c r="K79" s="589">
        <v>7.0000000000000007E-2</v>
      </c>
      <c r="L79" s="589">
        <v>0.1031</v>
      </c>
      <c r="M79" s="598">
        <v>8.3299999999999999E-2</v>
      </c>
      <c r="N79" s="598">
        <v>8.3299999999999999E-2</v>
      </c>
      <c r="O79" s="598">
        <v>8.3299999999999999E-2</v>
      </c>
      <c r="P79" s="606"/>
      <c r="Q79" s="606"/>
      <c r="R79" s="606"/>
      <c r="S79" s="10">
        <f>SUM(G79:O79)</f>
        <v>0.7280000000000002</v>
      </c>
      <c r="T79" s="914"/>
      <c r="U79" s="916"/>
      <c r="V79" s="897"/>
      <c r="W79" s="17"/>
      <c r="X79" s="17"/>
      <c r="Y79" s="17"/>
      <c r="Z79" s="17"/>
      <c r="AA79" s="17"/>
      <c r="AB79" s="17"/>
      <c r="AC79" s="17"/>
      <c r="AD79" s="17"/>
    </row>
    <row r="80" spans="1:30" s="18" customFormat="1" ht="46.5" customHeight="1" x14ac:dyDescent="0.25">
      <c r="A80" s="918"/>
      <c r="B80" s="900"/>
      <c r="C80" s="915" t="s">
        <v>246</v>
      </c>
      <c r="D80" s="893" t="s">
        <v>108</v>
      </c>
      <c r="E80" s="893"/>
      <c r="F80" s="19" t="s">
        <v>28</v>
      </c>
      <c r="G80" s="588">
        <v>0</v>
      </c>
      <c r="H80" s="588">
        <v>7.0000000000000007E-2</v>
      </c>
      <c r="I80" s="588">
        <v>0</v>
      </c>
      <c r="J80" s="588">
        <v>0.2</v>
      </c>
      <c r="K80" s="588">
        <v>0.2</v>
      </c>
      <c r="L80" s="588">
        <v>0.05</v>
      </c>
      <c r="M80" s="588">
        <v>0.04</v>
      </c>
      <c r="N80" s="588">
        <v>0.08</v>
      </c>
      <c r="O80" s="588">
        <v>0.08</v>
      </c>
      <c r="P80" s="588">
        <v>0.15</v>
      </c>
      <c r="Q80" s="588">
        <v>0.08</v>
      </c>
      <c r="R80" s="588">
        <v>0.05</v>
      </c>
      <c r="S80" s="9">
        <f t="shared" si="9"/>
        <v>1</v>
      </c>
      <c r="T80" s="914"/>
      <c r="U80" s="916">
        <v>0.01</v>
      </c>
      <c r="V80" s="924" t="s">
        <v>309</v>
      </c>
      <c r="W80" s="17"/>
      <c r="X80" s="17"/>
      <c r="Y80" s="17"/>
      <c r="Z80" s="17"/>
      <c r="AA80" s="17"/>
      <c r="AB80" s="17"/>
      <c r="AC80" s="17"/>
      <c r="AD80" s="17"/>
    </row>
    <row r="81" spans="1:30" s="18" customFormat="1" ht="117.75" customHeight="1" thickBot="1" x14ac:dyDescent="0.3">
      <c r="A81" s="918"/>
      <c r="B81" s="900"/>
      <c r="C81" s="915"/>
      <c r="D81" s="893"/>
      <c r="E81" s="893"/>
      <c r="F81" s="10" t="s">
        <v>29</v>
      </c>
      <c r="G81" s="586">
        <v>0</v>
      </c>
      <c r="H81" s="586">
        <v>7.0000000000000007E-2</v>
      </c>
      <c r="I81" s="586">
        <v>0</v>
      </c>
      <c r="J81" s="589">
        <v>0.1</v>
      </c>
      <c r="K81" s="589">
        <v>7.0000000000000007E-2</v>
      </c>
      <c r="L81" s="589">
        <v>0.16650000000000001</v>
      </c>
      <c r="M81" s="598">
        <v>0.04</v>
      </c>
      <c r="N81" s="598">
        <v>0.08</v>
      </c>
      <c r="O81" s="598">
        <v>0.08</v>
      </c>
      <c r="P81" s="586"/>
      <c r="Q81" s="586"/>
      <c r="R81" s="586"/>
      <c r="S81" s="10">
        <f>SUM(G81:O81)</f>
        <v>0.60649999999999993</v>
      </c>
      <c r="T81" s="914"/>
      <c r="U81" s="916"/>
      <c r="V81" s="897"/>
      <c r="W81" s="17"/>
      <c r="X81" s="17"/>
      <c r="Y81" s="17"/>
      <c r="Z81" s="17"/>
      <c r="AA81" s="17"/>
      <c r="AB81" s="17"/>
      <c r="AC81" s="17"/>
      <c r="AD81" s="17"/>
    </row>
    <row r="82" spans="1:30" s="18" customFormat="1" ht="46.5" customHeight="1" x14ac:dyDescent="0.25">
      <c r="A82" s="918"/>
      <c r="B82" s="900"/>
      <c r="C82" s="915" t="s">
        <v>247</v>
      </c>
      <c r="D82" s="893" t="s">
        <v>108</v>
      </c>
      <c r="E82" s="893" t="s">
        <v>108</v>
      </c>
      <c r="F82" s="19" t="s">
        <v>28</v>
      </c>
      <c r="G82" s="588">
        <v>0</v>
      </c>
      <c r="H82" s="588">
        <v>0.05</v>
      </c>
      <c r="I82" s="588">
        <v>0.1</v>
      </c>
      <c r="J82" s="588">
        <v>0.2</v>
      </c>
      <c r="K82" s="588">
        <v>0.2</v>
      </c>
      <c r="L82" s="588">
        <v>0.05</v>
      </c>
      <c r="M82" s="588">
        <v>0.04</v>
      </c>
      <c r="N82" s="588">
        <v>0.05</v>
      </c>
      <c r="O82" s="588">
        <v>0.06</v>
      </c>
      <c r="P82" s="588">
        <v>0.1</v>
      </c>
      <c r="Q82" s="588">
        <v>0.1</v>
      </c>
      <c r="R82" s="588">
        <v>0.05</v>
      </c>
      <c r="S82" s="9">
        <f>SUM(G82:R82)</f>
        <v>1.0000000000000002</v>
      </c>
      <c r="T82" s="914"/>
      <c r="U82" s="916">
        <v>0.01</v>
      </c>
      <c r="V82" s="915" t="s">
        <v>303</v>
      </c>
      <c r="W82" s="17"/>
      <c r="X82" s="17"/>
      <c r="Y82" s="17"/>
      <c r="Z82" s="17"/>
      <c r="AA82" s="17"/>
      <c r="AB82" s="17"/>
      <c r="AC82" s="17"/>
      <c r="AD82" s="17"/>
    </row>
    <row r="83" spans="1:30" s="18" customFormat="1" ht="46.5" customHeight="1" thickBot="1" x14ac:dyDescent="0.3">
      <c r="A83" s="918"/>
      <c r="B83" s="900"/>
      <c r="C83" s="915"/>
      <c r="D83" s="893"/>
      <c r="E83" s="893"/>
      <c r="F83" s="10" t="s">
        <v>29</v>
      </c>
      <c r="G83" s="586">
        <v>0</v>
      </c>
      <c r="H83" s="586">
        <v>0.05</v>
      </c>
      <c r="I83" s="586">
        <v>0.1</v>
      </c>
      <c r="J83" s="589">
        <v>0.2</v>
      </c>
      <c r="K83" s="589">
        <v>0.2</v>
      </c>
      <c r="L83" s="589">
        <v>0.05</v>
      </c>
      <c r="M83" s="589">
        <v>0.04</v>
      </c>
      <c r="N83" s="589">
        <v>0.05</v>
      </c>
      <c r="O83" s="589">
        <v>0.06</v>
      </c>
      <c r="P83" s="586"/>
      <c r="Q83" s="586"/>
      <c r="R83" s="586"/>
      <c r="S83" s="10">
        <f t="shared" si="9"/>
        <v>0.75000000000000022</v>
      </c>
      <c r="T83" s="914"/>
      <c r="U83" s="916"/>
      <c r="V83" s="915"/>
      <c r="W83" s="17"/>
      <c r="X83" s="17"/>
      <c r="Y83" s="17"/>
      <c r="Z83" s="17"/>
      <c r="AA83" s="17"/>
      <c r="AB83" s="17"/>
      <c r="AC83" s="17"/>
      <c r="AD83" s="17"/>
    </row>
    <row r="84" spans="1:30" s="18" customFormat="1" ht="46.5" customHeight="1" x14ac:dyDescent="0.25">
      <c r="A84" s="918"/>
      <c r="B84" s="900"/>
      <c r="C84" s="915" t="s">
        <v>248</v>
      </c>
      <c r="D84" s="893" t="s">
        <v>108</v>
      </c>
      <c r="E84" s="893" t="s">
        <v>108</v>
      </c>
      <c r="F84" s="19" t="s">
        <v>28</v>
      </c>
      <c r="G84" s="588">
        <v>0</v>
      </c>
      <c r="H84" s="588">
        <v>0</v>
      </c>
      <c r="I84" s="588">
        <v>0</v>
      </c>
      <c r="J84" s="588">
        <v>0.02</v>
      </c>
      <c r="K84" s="588">
        <v>0.2</v>
      </c>
      <c r="L84" s="588">
        <v>0.18</v>
      </c>
      <c r="M84" s="588">
        <v>0.04</v>
      </c>
      <c r="N84" s="588">
        <v>0.08</v>
      </c>
      <c r="O84" s="588">
        <v>0.08</v>
      </c>
      <c r="P84" s="588">
        <v>0.15</v>
      </c>
      <c r="Q84" s="588">
        <v>0.2</v>
      </c>
      <c r="R84" s="588">
        <v>0.05</v>
      </c>
      <c r="S84" s="9">
        <f t="shared" si="9"/>
        <v>1</v>
      </c>
      <c r="T84" s="914"/>
      <c r="U84" s="916">
        <v>0.01</v>
      </c>
      <c r="V84" s="915" t="s">
        <v>304</v>
      </c>
      <c r="W84" s="17"/>
      <c r="X84" s="17"/>
      <c r="Y84" s="17"/>
      <c r="Z84" s="17"/>
      <c r="AA84" s="17"/>
      <c r="AB84" s="17"/>
      <c r="AC84" s="17"/>
      <c r="AD84" s="17"/>
    </row>
    <row r="85" spans="1:30" s="18" customFormat="1" ht="46.5" customHeight="1" thickBot="1" x14ac:dyDescent="0.3">
      <c r="A85" s="903"/>
      <c r="B85" s="901"/>
      <c r="C85" s="906"/>
      <c r="D85" s="894"/>
      <c r="E85" s="894"/>
      <c r="F85" s="26" t="s">
        <v>29</v>
      </c>
      <c r="G85" s="593">
        <v>0</v>
      </c>
      <c r="H85" s="593">
        <v>0</v>
      </c>
      <c r="I85" s="593">
        <v>0</v>
      </c>
      <c r="J85" s="594">
        <v>0</v>
      </c>
      <c r="K85" s="594">
        <v>0</v>
      </c>
      <c r="L85" s="594">
        <v>0.18</v>
      </c>
      <c r="M85" s="607">
        <v>0.04</v>
      </c>
      <c r="N85" s="607">
        <v>0.05</v>
      </c>
      <c r="O85" s="607">
        <v>0.06</v>
      </c>
      <c r="P85" s="593"/>
      <c r="Q85" s="593"/>
      <c r="R85" s="593"/>
      <c r="S85" s="10">
        <f>SUM(G85:O85)</f>
        <v>0.33</v>
      </c>
      <c r="T85" s="909"/>
      <c r="U85" s="917"/>
      <c r="V85" s="915"/>
      <c r="W85" s="17"/>
      <c r="X85" s="17"/>
      <c r="Y85" s="17"/>
      <c r="Z85" s="17"/>
      <c r="AA85" s="17"/>
      <c r="AB85" s="17"/>
      <c r="AC85" s="17"/>
      <c r="AD85" s="17"/>
    </row>
    <row r="86" spans="1:30" s="18" customFormat="1" ht="46.5" customHeight="1" x14ac:dyDescent="0.25">
      <c r="A86" s="902" t="s">
        <v>223</v>
      </c>
      <c r="B86" s="904" t="s">
        <v>224</v>
      </c>
      <c r="C86" s="919" t="s">
        <v>225</v>
      </c>
      <c r="D86" s="907"/>
      <c r="E86" s="907" t="s">
        <v>182</v>
      </c>
      <c r="F86" s="9" t="s">
        <v>28</v>
      </c>
      <c r="G86" s="587">
        <v>0.25</v>
      </c>
      <c r="H86" s="587">
        <v>0.25</v>
      </c>
      <c r="I86" s="587">
        <v>0.3</v>
      </c>
      <c r="J86" s="587">
        <v>0.2</v>
      </c>
      <c r="K86" s="587">
        <v>0</v>
      </c>
      <c r="L86" s="587">
        <v>0</v>
      </c>
      <c r="M86" s="587">
        <v>0</v>
      </c>
      <c r="N86" s="587">
        <v>0</v>
      </c>
      <c r="O86" s="587">
        <v>0</v>
      </c>
      <c r="P86" s="587">
        <v>0</v>
      </c>
      <c r="Q86" s="587">
        <v>0</v>
      </c>
      <c r="R86" s="587">
        <v>0</v>
      </c>
      <c r="S86" s="9">
        <f>SUM(G86:R86)</f>
        <v>1</v>
      </c>
      <c r="T86" s="921">
        <v>0.05</v>
      </c>
      <c r="U86" s="923">
        <v>1.2500000000000001E-2</v>
      </c>
      <c r="V86" s="911" t="s">
        <v>257</v>
      </c>
      <c r="W86" s="17"/>
      <c r="X86" s="17"/>
      <c r="Y86" s="17"/>
      <c r="Z86" s="17"/>
      <c r="AA86" s="17"/>
      <c r="AB86" s="17"/>
      <c r="AC86" s="17"/>
    </row>
    <row r="87" spans="1:30" s="18" customFormat="1" ht="46.5" customHeight="1" thickBot="1" x14ac:dyDescent="0.3">
      <c r="A87" s="918"/>
      <c r="B87" s="900"/>
      <c r="C87" s="920"/>
      <c r="D87" s="893"/>
      <c r="E87" s="893"/>
      <c r="F87" s="10" t="s">
        <v>29</v>
      </c>
      <c r="G87" s="586">
        <v>0.25</v>
      </c>
      <c r="H87" s="586">
        <v>0.2</v>
      </c>
      <c r="I87" s="586">
        <v>0.25</v>
      </c>
      <c r="J87" s="586">
        <v>0.25</v>
      </c>
      <c r="K87" s="586">
        <v>0.05</v>
      </c>
      <c r="L87" s="586">
        <v>0</v>
      </c>
      <c r="M87" s="586"/>
      <c r="N87" s="586"/>
      <c r="O87" s="586"/>
      <c r="P87" s="586"/>
      <c r="Q87" s="586"/>
      <c r="R87" s="586"/>
      <c r="S87" s="10">
        <f>SUM(G87:O87)</f>
        <v>1</v>
      </c>
      <c r="T87" s="922"/>
      <c r="U87" s="899"/>
      <c r="V87" s="897"/>
      <c r="W87" s="17"/>
      <c r="X87" s="17"/>
      <c r="Y87" s="17"/>
      <c r="Z87" s="17"/>
      <c r="AA87" s="17"/>
      <c r="AB87" s="17"/>
      <c r="AC87" s="17"/>
    </row>
    <row r="88" spans="1:30" s="15" customFormat="1" ht="46.5" customHeight="1" x14ac:dyDescent="0.25">
      <c r="A88" s="918"/>
      <c r="B88" s="900"/>
      <c r="C88" s="920" t="s">
        <v>226</v>
      </c>
      <c r="D88" s="893" t="s">
        <v>182</v>
      </c>
      <c r="E88" s="893"/>
      <c r="F88" s="19" t="s">
        <v>28</v>
      </c>
      <c r="G88" s="588">
        <v>0</v>
      </c>
      <c r="H88" s="588">
        <v>0</v>
      </c>
      <c r="I88" s="588">
        <v>0.1</v>
      </c>
      <c r="J88" s="588">
        <v>0.1</v>
      </c>
      <c r="K88" s="588">
        <v>0.1</v>
      </c>
      <c r="L88" s="588">
        <v>0.1</v>
      </c>
      <c r="M88" s="588">
        <v>0.1</v>
      </c>
      <c r="N88" s="588">
        <v>0.1</v>
      </c>
      <c r="O88" s="588">
        <v>0.1</v>
      </c>
      <c r="P88" s="588">
        <v>0.1</v>
      </c>
      <c r="Q88" s="588">
        <v>0.1</v>
      </c>
      <c r="R88" s="588">
        <v>0.1</v>
      </c>
      <c r="S88" s="9">
        <f>SUM(G88:R88)</f>
        <v>0.99999999999999989</v>
      </c>
      <c r="T88" s="922"/>
      <c r="U88" s="899">
        <v>1.2500000000000001E-2</v>
      </c>
      <c r="V88" s="897" t="s">
        <v>327</v>
      </c>
    </row>
    <row r="89" spans="1:30" s="15" customFormat="1" ht="46.5" customHeight="1" thickBot="1" x14ac:dyDescent="0.3">
      <c r="A89" s="918"/>
      <c r="B89" s="900"/>
      <c r="C89" s="920"/>
      <c r="D89" s="893"/>
      <c r="E89" s="893"/>
      <c r="F89" s="10" t="s">
        <v>29</v>
      </c>
      <c r="G89" s="586">
        <v>0</v>
      </c>
      <c r="H89" s="586">
        <v>0</v>
      </c>
      <c r="I89" s="586">
        <v>0.1</v>
      </c>
      <c r="J89" s="586">
        <v>0.1</v>
      </c>
      <c r="K89" s="586">
        <v>0.1</v>
      </c>
      <c r="L89" s="586">
        <v>0.1</v>
      </c>
      <c r="M89" s="586">
        <v>0.1</v>
      </c>
      <c r="N89" s="586">
        <v>0.1</v>
      </c>
      <c r="O89" s="586">
        <v>0.1</v>
      </c>
      <c r="P89" s="586"/>
      <c r="Q89" s="586"/>
      <c r="R89" s="586"/>
      <c r="S89" s="10">
        <f>SUM(G89:O89)</f>
        <v>0.7</v>
      </c>
      <c r="T89" s="922"/>
      <c r="U89" s="899"/>
      <c r="V89" s="897"/>
    </row>
    <row r="90" spans="1:30" s="15" customFormat="1" ht="46.5" customHeight="1" x14ac:dyDescent="0.25">
      <c r="A90" s="918"/>
      <c r="B90" s="900"/>
      <c r="C90" s="920" t="s">
        <v>227</v>
      </c>
      <c r="D90" s="893" t="s">
        <v>182</v>
      </c>
      <c r="E90" s="893"/>
      <c r="F90" s="19" t="s">
        <v>28</v>
      </c>
      <c r="G90" s="588">
        <v>0</v>
      </c>
      <c r="H90" s="588">
        <v>0</v>
      </c>
      <c r="I90" s="588">
        <v>0</v>
      </c>
      <c r="J90" s="588">
        <v>0.05</v>
      </c>
      <c r="K90" s="588">
        <v>0.08</v>
      </c>
      <c r="L90" s="588">
        <v>0.08</v>
      </c>
      <c r="M90" s="588">
        <v>0.08</v>
      </c>
      <c r="N90" s="588">
        <v>0.1</v>
      </c>
      <c r="O90" s="588">
        <v>0.1</v>
      </c>
      <c r="P90" s="588">
        <v>0.1</v>
      </c>
      <c r="Q90" s="588">
        <v>0.2</v>
      </c>
      <c r="R90" s="588">
        <v>0.21</v>
      </c>
      <c r="S90" s="9">
        <f>SUM(G90:R90)</f>
        <v>1</v>
      </c>
      <c r="T90" s="922"/>
      <c r="U90" s="899">
        <v>1.2500000000000001E-2</v>
      </c>
      <c r="V90" s="897" t="s">
        <v>328</v>
      </c>
    </row>
    <row r="91" spans="1:30" s="15" customFormat="1" ht="46.5" customHeight="1" thickBot="1" x14ac:dyDescent="0.3">
      <c r="A91" s="918"/>
      <c r="B91" s="900"/>
      <c r="C91" s="920"/>
      <c r="D91" s="893"/>
      <c r="E91" s="893"/>
      <c r="F91" s="10" t="s">
        <v>29</v>
      </c>
      <c r="G91" s="586">
        <v>0.02</v>
      </c>
      <c r="H91" s="586">
        <v>0.02</v>
      </c>
      <c r="I91" s="586">
        <v>0.02</v>
      </c>
      <c r="J91" s="586">
        <v>0.05</v>
      </c>
      <c r="K91" s="586">
        <v>0.02</v>
      </c>
      <c r="L91" s="586">
        <v>0.05</v>
      </c>
      <c r="M91" s="586">
        <v>0.08</v>
      </c>
      <c r="N91" s="586">
        <v>0.09</v>
      </c>
      <c r="O91" s="586">
        <v>0.1</v>
      </c>
      <c r="P91" s="586"/>
      <c r="Q91" s="586"/>
      <c r="R91" s="586"/>
      <c r="S91" s="10">
        <f>SUM(G91:O91)</f>
        <v>0.44999999999999996</v>
      </c>
      <c r="T91" s="922"/>
      <c r="U91" s="899"/>
      <c r="V91" s="897"/>
    </row>
    <row r="92" spans="1:30" s="15" customFormat="1" ht="46.5" customHeight="1" x14ac:dyDescent="0.25">
      <c r="A92" s="918"/>
      <c r="B92" s="900"/>
      <c r="C92" s="920" t="s">
        <v>228</v>
      </c>
      <c r="D92" s="893" t="s">
        <v>182</v>
      </c>
      <c r="E92" s="893"/>
      <c r="F92" s="19" t="s">
        <v>28</v>
      </c>
      <c r="G92" s="588">
        <v>8.3299999999999999E-2</v>
      </c>
      <c r="H92" s="588">
        <v>8.3299999999999999E-2</v>
      </c>
      <c r="I92" s="588">
        <v>8.3299999999999999E-2</v>
      </c>
      <c r="J92" s="588">
        <v>8.3299999999999999E-2</v>
      </c>
      <c r="K92" s="588">
        <v>8.3299999999999999E-2</v>
      </c>
      <c r="L92" s="588">
        <v>8.3299999999999999E-2</v>
      </c>
      <c r="M92" s="588">
        <v>8.3299999999999999E-2</v>
      </c>
      <c r="N92" s="588">
        <v>8.3299999999999999E-2</v>
      </c>
      <c r="O92" s="588">
        <v>8.3400000000000002E-2</v>
      </c>
      <c r="P92" s="588">
        <v>8.3400000000000002E-2</v>
      </c>
      <c r="Q92" s="588">
        <v>8.3400000000000002E-2</v>
      </c>
      <c r="R92" s="588">
        <v>8.3400000000000002E-2</v>
      </c>
      <c r="S92" s="9">
        <f>SUM(G92:R92)</f>
        <v>1</v>
      </c>
      <c r="T92" s="922"/>
      <c r="U92" s="899">
        <v>1.2500000000000001E-2</v>
      </c>
      <c r="V92" s="897" t="s">
        <v>329</v>
      </c>
    </row>
    <row r="93" spans="1:30" s="15" customFormat="1" ht="46.5" customHeight="1" thickBot="1" x14ac:dyDescent="0.3">
      <c r="A93" s="918"/>
      <c r="B93" s="900"/>
      <c r="C93" s="920"/>
      <c r="D93" s="893"/>
      <c r="E93" s="893"/>
      <c r="F93" s="10" t="s">
        <v>29</v>
      </c>
      <c r="G93" s="586">
        <v>8.3000000000000004E-2</v>
      </c>
      <c r="H93" s="586">
        <v>8.3000000000000004E-2</v>
      </c>
      <c r="I93" s="586">
        <v>0</v>
      </c>
      <c r="J93" s="586">
        <v>8.3299999999999999E-2</v>
      </c>
      <c r="K93" s="586">
        <v>8.3299999999999999E-2</v>
      </c>
      <c r="L93" s="586">
        <v>8.3299999999999999E-2</v>
      </c>
      <c r="M93" s="586">
        <v>8.3299999999999999E-2</v>
      </c>
      <c r="N93" s="586">
        <v>8.3299999999999999E-2</v>
      </c>
      <c r="O93" s="586">
        <v>8.3400000000000002E-2</v>
      </c>
      <c r="P93" s="586"/>
      <c r="Q93" s="586"/>
      <c r="R93" s="586"/>
      <c r="S93" s="10">
        <f>SUM(G93:R93)</f>
        <v>0.66590000000000005</v>
      </c>
      <c r="T93" s="922"/>
      <c r="U93" s="899"/>
      <c r="V93" s="897"/>
    </row>
    <row r="94" spans="1:30" s="16" customFormat="1" ht="46.5" customHeight="1" x14ac:dyDescent="0.25">
      <c r="A94" s="918"/>
      <c r="B94" s="900" t="s">
        <v>229</v>
      </c>
      <c r="C94" s="912" t="s">
        <v>230</v>
      </c>
      <c r="D94" s="893" t="s">
        <v>182</v>
      </c>
      <c r="E94" s="893" t="s">
        <v>182</v>
      </c>
      <c r="F94" s="19" t="s">
        <v>28</v>
      </c>
      <c r="G94" s="587">
        <v>8.4000000000000005E-2</v>
      </c>
      <c r="H94" s="587">
        <v>8.3000000000000004E-2</v>
      </c>
      <c r="I94" s="587">
        <v>8.3000000000000004E-2</v>
      </c>
      <c r="J94" s="587">
        <v>8.3000000000000004E-2</v>
      </c>
      <c r="K94" s="587">
        <v>8.3000000000000004E-2</v>
      </c>
      <c r="L94" s="587">
        <v>8.3000000000000004E-2</v>
      </c>
      <c r="M94" s="587">
        <v>8.3000000000000004E-2</v>
      </c>
      <c r="N94" s="587">
        <v>8.4000000000000005E-2</v>
      </c>
      <c r="O94" s="587">
        <v>8.4000000000000005E-2</v>
      </c>
      <c r="P94" s="587">
        <v>8.4000000000000005E-2</v>
      </c>
      <c r="Q94" s="587">
        <v>8.3000000000000004E-2</v>
      </c>
      <c r="R94" s="587">
        <v>8.3000000000000004E-2</v>
      </c>
      <c r="S94" s="9">
        <f t="shared" ref="S94:S99" si="10">SUM(G94:R94)</f>
        <v>0.99999999999999989</v>
      </c>
      <c r="T94" s="914">
        <v>7.0000000000000007E-2</v>
      </c>
      <c r="U94" s="895">
        <v>2.3300000000000001E-2</v>
      </c>
      <c r="V94" s="897" t="s">
        <v>258</v>
      </c>
    </row>
    <row r="95" spans="1:30" s="16" customFormat="1" ht="46.5" customHeight="1" thickBot="1" x14ac:dyDescent="0.3">
      <c r="A95" s="918"/>
      <c r="B95" s="900"/>
      <c r="C95" s="913"/>
      <c r="D95" s="893"/>
      <c r="E95" s="893"/>
      <c r="F95" s="10" t="s">
        <v>29</v>
      </c>
      <c r="G95" s="586">
        <v>8.4000000000000005E-2</v>
      </c>
      <c r="H95" s="586">
        <v>8.3000000000000004E-2</v>
      </c>
      <c r="I95" s="586">
        <v>8.3000000000000004E-2</v>
      </c>
      <c r="J95" s="600">
        <v>8.4000000000000005E-2</v>
      </c>
      <c r="K95" s="600">
        <v>8.3000000000000004E-2</v>
      </c>
      <c r="L95" s="600">
        <v>8.3000000000000004E-2</v>
      </c>
      <c r="M95" s="586"/>
      <c r="N95" s="586"/>
      <c r="O95" s="586"/>
      <c r="P95" s="586"/>
      <c r="Q95" s="586"/>
      <c r="R95" s="586"/>
      <c r="S95" s="10">
        <f>SUM(G95:O95)</f>
        <v>0.5</v>
      </c>
      <c r="T95" s="914"/>
      <c r="U95" s="895"/>
      <c r="V95" s="897"/>
    </row>
    <row r="96" spans="1:30" s="15" customFormat="1" ht="46.5" customHeight="1" x14ac:dyDescent="0.25">
      <c r="A96" s="918"/>
      <c r="B96" s="900"/>
      <c r="C96" s="915" t="s">
        <v>231</v>
      </c>
      <c r="D96" s="893" t="s">
        <v>182</v>
      </c>
      <c r="E96" s="893"/>
      <c r="F96" s="19" t="s">
        <v>28</v>
      </c>
      <c r="G96" s="588">
        <v>1.67E-2</v>
      </c>
      <c r="H96" s="588">
        <v>1.67E-2</v>
      </c>
      <c r="I96" s="588">
        <v>1.67E-2</v>
      </c>
      <c r="J96" s="588">
        <v>1.67E-2</v>
      </c>
      <c r="K96" s="588">
        <v>1.67E-2</v>
      </c>
      <c r="L96" s="588">
        <v>1.67E-2</v>
      </c>
      <c r="M96" s="588">
        <v>3.3399999999999999E-2</v>
      </c>
      <c r="N96" s="588">
        <v>3.3399999999999999E-2</v>
      </c>
      <c r="O96" s="588">
        <v>3.3399999999999999E-2</v>
      </c>
      <c r="P96" s="588">
        <v>0.26669999999999999</v>
      </c>
      <c r="Q96" s="588">
        <v>0.26669999999999999</v>
      </c>
      <c r="R96" s="588">
        <v>0.26620000000000005</v>
      </c>
      <c r="S96" s="9">
        <f t="shared" si="10"/>
        <v>1</v>
      </c>
      <c r="T96" s="914"/>
      <c r="U96" s="895">
        <v>2.3300000000000001E-2</v>
      </c>
      <c r="V96" s="897" t="s">
        <v>259</v>
      </c>
    </row>
    <row r="97" spans="1:33" s="15" customFormat="1" ht="46.5" customHeight="1" thickBot="1" x14ac:dyDescent="0.3">
      <c r="A97" s="918"/>
      <c r="B97" s="900"/>
      <c r="C97" s="915"/>
      <c r="D97" s="893"/>
      <c r="E97" s="893"/>
      <c r="F97" s="10" t="s">
        <v>29</v>
      </c>
      <c r="G97" s="600">
        <v>0</v>
      </c>
      <c r="H97" s="600">
        <v>0</v>
      </c>
      <c r="I97" s="600">
        <v>0</v>
      </c>
      <c r="J97" s="600">
        <v>1.67E-2</v>
      </c>
      <c r="K97" s="600">
        <v>1.67E-2</v>
      </c>
      <c r="L97" s="600">
        <v>1.67E-2</v>
      </c>
      <c r="M97" s="586"/>
      <c r="N97" s="586"/>
      <c r="O97" s="586"/>
      <c r="P97" s="586"/>
      <c r="Q97" s="586"/>
      <c r="R97" s="586"/>
      <c r="S97" s="10">
        <f>SUM(G97:R97)</f>
        <v>5.0099999999999999E-2</v>
      </c>
      <c r="T97" s="914"/>
      <c r="U97" s="895"/>
      <c r="V97" s="897"/>
    </row>
    <row r="98" spans="1:33" s="16" customFormat="1" ht="46.5" customHeight="1" x14ac:dyDescent="0.25">
      <c r="A98" s="918"/>
      <c r="B98" s="900"/>
      <c r="C98" s="915" t="s">
        <v>232</v>
      </c>
      <c r="D98" s="893" t="s">
        <v>182</v>
      </c>
      <c r="E98" s="893"/>
      <c r="F98" s="19" t="s">
        <v>28</v>
      </c>
      <c r="G98" s="588">
        <v>8.3400000000000002E-2</v>
      </c>
      <c r="H98" s="588">
        <v>8.3400000000000002E-2</v>
      </c>
      <c r="I98" s="588">
        <v>8.3400000000000002E-2</v>
      </c>
      <c r="J98" s="588">
        <v>8.3400000000000002E-2</v>
      </c>
      <c r="K98" s="588">
        <v>8.3400000000000002E-2</v>
      </c>
      <c r="L98" s="588">
        <v>8.3400000000000002E-2</v>
      </c>
      <c r="M98" s="588">
        <v>8.3400000000000002E-2</v>
      </c>
      <c r="N98" s="588">
        <v>8.3400000000000002E-2</v>
      </c>
      <c r="O98" s="588">
        <v>8.3400000000000002E-2</v>
      </c>
      <c r="P98" s="588">
        <v>8.3400000000000002E-2</v>
      </c>
      <c r="Q98" s="588">
        <v>8.3400000000000002E-2</v>
      </c>
      <c r="R98" s="588">
        <v>8.2600000000000007E-2</v>
      </c>
      <c r="S98" s="9">
        <f>SUM(G98:R98)</f>
        <v>1.0000000000000002</v>
      </c>
      <c r="T98" s="914"/>
      <c r="U98" s="895">
        <v>2.3400000000000001E-2</v>
      </c>
      <c r="V98" s="897" t="s">
        <v>330</v>
      </c>
    </row>
    <row r="99" spans="1:33" s="16" customFormat="1" ht="46.5" customHeight="1" thickBot="1" x14ac:dyDescent="0.3">
      <c r="A99" s="903"/>
      <c r="B99" s="901"/>
      <c r="C99" s="906"/>
      <c r="D99" s="894"/>
      <c r="E99" s="894"/>
      <c r="F99" s="26" t="s">
        <v>29</v>
      </c>
      <c r="G99" s="593">
        <v>8.3400000000000002E-2</v>
      </c>
      <c r="H99" s="593">
        <v>8.3400000000000002E-2</v>
      </c>
      <c r="I99" s="593">
        <v>8.3400000000000002E-2</v>
      </c>
      <c r="J99" s="608">
        <v>8.3400000000000002E-2</v>
      </c>
      <c r="K99" s="608">
        <v>8.3400000000000002E-2</v>
      </c>
      <c r="L99" s="608">
        <v>8.3400000000000002E-2</v>
      </c>
      <c r="M99" s="593">
        <v>8.3400000000000002E-2</v>
      </c>
      <c r="N99" s="593">
        <v>8.3400000000000002E-2</v>
      </c>
      <c r="O99" s="593">
        <v>8.3400000000000002E-2</v>
      </c>
      <c r="P99" s="593"/>
      <c r="Q99" s="593"/>
      <c r="R99" s="593"/>
      <c r="S99" s="10">
        <f t="shared" si="10"/>
        <v>0.75060000000000016</v>
      </c>
      <c r="T99" s="909"/>
      <c r="U99" s="896"/>
      <c r="V99" s="898"/>
    </row>
    <row r="100" spans="1:33" s="16" customFormat="1" ht="46.5" customHeight="1" x14ac:dyDescent="0.25">
      <c r="A100" s="902" t="s">
        <v>233</v>
      </c>
      <c r="B100" s="904" t="s">
        <v>234</v>
      </c>
      <c r="C100" s="905" t="s">
        <v>235</v>
      </c>
      <c r="D100" s="907" t="s">
        <v>182</v>
      </c>
      <c r="E100" s="907"/>
      <c r="F100" s="9" t="s">
        <v>28</v>
      </c>
      <c r="G100" s="587">
        <v>8.3400000000000002E-2</v>
      </c>
      <c r="H100" s="587">
        <v>8.3400000000000002E-2</v>
      </c>
      <c r="I100" s="587">
        <v>8.3400000000000002E-2</v>
      </c>
      <c r="J100" s="587">
        <v>8.3400000000000002E-2</v>
      </c>
      <c r="K100" s="587">
        <v>8.3400000000000002E-2</v>
      </c>
      <c r="L100" s="587">
        <v>8.3400000000000002E-2</v>
      </c>
      <c r="M100" s="587">
        <v>8.3400000000000002E-2</v>
      </c>
      <c r="N100" s="587">
        <v>8.3400000000000002E-2</v>
      </c>
      <c r="O100" s="587">
        <v>8.3400000000000002E-2</v>
      </c>
      <c r="P100" s="587">
        <v>8.3400000000000002E-2</v>
      </c>
      <c r="Q100" s="587">
        <v>8.3400000000000002E-2</v>
      </c>
      <c r="R100" s="587">
        <v>8.2600000000000007E-2</v>
      </c>
      <c r="S100" s="9">
        <f>SUM(G100:R100)</f>
        <v>1.0000000000000002</v>
      </c>
      <c r="T100" s="908">
        <v>0.01</v>
      </c>
      <c r="U100" s="910">
        <v>0.01</v>
      </c>
      <c r="V100" s="911" t="s">
        <v>174</v>
      </c>
    </row>
    <row r="101" spans="1:33" s="16" customFormat="1" ht="46.5" customHeight="1" thickBot="1" x14ac:dyDescent="0.3">
      <c r="A101" s="903"/>
      <c r="B101" s="901"/>
      <c r="C101" s="906"/>
      <c r="D101" s="894"/>
      <c r="E101" s="894"/>
      <c r="F101" s="26" t="s">
        <v>29</v>
      </c>
      <c r="G101" s="593"/>
      <c r="H101" s="593"/>
      <c r="I101" s="593"/>
      <c r="J101" s="593">
        <v>0</v>
      </c>
      <c r="K101" s="593">
        <v>0</v>
      </c>
      <c r="L101" s="593">
        <v>0</v>
      </c>
      <c r="M101" s="593"/>
      <c r="N101" s="593"/>
      <c r="O101" s="593"/>
      <c r="P101" s="593"/>
      <c r="Q101" s="593"/>
      <c r="R101" s="593"/>
      <c r="S101" s="10">
        <f>SUM(G101:I101)</f>
        <v>0</v>
      </c>
      <c r="T101" s="909"/>
      <c r="U101" s="896"/>
      <c r="V101" s="898"/>
    </row>
    <row r="102" spans="1:33" s="5" customFormat="1" ht="46.5" customHeight="1" thickBot="1" x14ac:dyDescent="0.3">
      <c r="A102" s="959" t="s">
        <v>30</v>
      </c>
      <c r="B102" s="960"/>
      <c r="C102" s="960"/>
      <c r="D102" s="960"/>
      <c r="E102" s="960"/>
      <c r="F102" s="960"/>
      <c r="G102" s="960"/>
      <c r="H102" s="960"/>
      <c r="I102" s="960"/>
      <c r="J102" s="960"/>
      <c r="K102" s="960"/>
      <c r="L102" s="960"/>
      <c r="M102" s="960"/>
      <c r="N102" s="960"/>
      <c r="O102" s="960"/>
      <c r="P102" s="960"/>
      <c r="Q102" s="960"/>
      <c r="R102" s="960"/>
      <c r="S102" s="960"/>
      <c r="T102" s="20">
        <f>SUM(T8:T101)</f>
        <v>1.0000000000000002</v>
      </c>
      <c r="U102" s="20">
        <f>SUM(U8:U101)</f>
        <v>1.0000000000000002</v>
      </c>
      <c r="V102" s="11"/>
      <c r="W102" s="4"/>
      <c r="X102" s="4"/>
      <c r="Y102" s="4"/>
      <c r="Z102" s="4"/>
      <c r="AA102" s="4"/>
      <c r="AB102" s="4"/>
      <c r="AC102" s="4"/>
      <c r="AD102" s="4"/>
      <c r="AE102" s="4"/>
      <c r="AF102" s="4"/>
      <c r="AG102" s="4"/>
    </row>
    <row r="103" spans="1:33" ht="32.25" customHeight="1" x14ac:dyDescent="0.25">
      <c r="A103" s="42"/>
      <c r="B103" s="42"/>
      <c r="C103" s="43"/>
      <c r="D103" s="42"/>
      <c r="E103" s="42"/>
      <c r="F103" s="42"/>
      <c r="G103" s="42"/>
      <c r="H103" s="42"/>
      <c r="I103" s="42"/>
      <c r="J103" s="42"/>
      <c r="K103" s="42"/>
      <c r="L103" s="42"/>
      <c r="M103" s="42"/>
      <c r="N103" s="44"/>
      <c r="O103" s="44"/>
      <c r="P103" s="44"/>
      <c r="Q103" s="44"/>
      <c r="R103" s="44"/>
      <c r="S103" s="44"/>
      <c r="T103" s="44"/>
      <c r="U103" s="44"/>
    </row>
    <row r="104" spans="1:33" ht="21.75" customHeight="1" x14ac:dyDescent="0.25">
      <c r="A104" s="42"/>
      <c r="B104" s="42"/>
      <c r="C104" s="43"/>
      <c r="D104" s="42"/>
      <c r="E104" s="42"/>
      <c r="F104" s="42"/>
      <c r="G104" s="42"/>
      <c r="H104" s="42"/>
      <c r="I104" s="42"/>
      <c r="J104" s="42"/>
      <c r="K104" s="42"/>
      <c r="L104" s="42"/>
      <c r="M104" s="42"/>
      <c r="N104" s="44"/>
      <c r="O104" s="44"/>
      <c r="P104" s="44"/>
      <c r="Q104" s="44"/>
      <c r="R104" s="44"/>
      <c r="S104" s="44"/>
      <c r="T104" s="44"/>
      <c r="U104" s="44"/>
    </row>
    <row r="105" spans="1:33" ht="46.5" customHeight="1" x14ac:dyDescent="0.25">
      <c r="A105" s="34" t="s">
        <v>91</v>
      </c>
      <c r="B105" s="21"/>
      <c r="C105" s="21"/>
      <c r="D105" s="21"/>
      <c r="E105" s="21"/>
      <c r="F105" s="21"/>
      <c r="G105" s="21"/>
      <c r="H105" s="46"/>
      <c r="I105" s="42"/>
      <c r="J105" s="42"/>
      <c r="K105" s="42"/>
      <c r="L105" s="42"/>
      <c r="M105" s="42"/>
      <c r="N105" s="44"/>
      <c r="O105" s="44"/>
      <c r="P105" s="44"/>
      <c r="Q105" s="44"/>
      <c r="R105" s="44"/>
      <c r="S105" s="44"/>
      <c r="T105" s="44"/>
      <c r="U105" s="44"/>
    </row>
    <row r="106" spans="1:33" ht="46.5" customHeight="1" x14ac:dyDescent="0.25">
      <c r="A106" s="23" t="s">
        <v>92</v>
      </c>
      <c r="B106" s="824" t="s">
        <v>93</v>
      </c>
      <c r="C106" s="824"/>
      <c r="D106" s="824"/>
      <c r="E106" s="824"/>
      <c r="F106" s="824"/>
      <c r="G106" s="824"/>
      <c r="H106" s="824"/>
      <c r="I106" s="826" t="s">
        <v>94</v>
      </c>
      <c r="J106" s="826"/>
      <c r="K106" s="826"/>
      <c r="L106" s="826"/>
      <c r="M106" s="826"/>
      <c r="N106" s="826"/>
      <c r="O106" s="826"/>
      <c r="P106" s="44"/>
      <c r="Q106" s="44"/>
      <c r="R106" s="44"/>
      <c r="S106" s="44"/>
      <c r="T106" s="44"/>
      <c r="U106" s="44"/>
    </row>
    <row r="107" spans="1:33" ht="46.5" customHeight="1" x14ac:dyDescent="0.25">
      <c r="A107" s="24">
        <v>11</v>
      </c>
      <c r="B107" s="827" t="s">
        <v>95</v>
      </c>
      <c r="C107" s="827"/>
      <c r="D107" s="827"/>
      <c r="E107" s="827"/>
      <c r="F107" s="827"/>
      <c r="G107" s="827"/>
      <c r="H107" s="827"/>
      <c r="I107" s="827" t="s">
        <v>97</v>
      </c>
      <c r="J107" s="827"/>
      <c r="K107" s="827"/>
      <c r="L107" s="827"/>
      <c r="M107" s="827"/>
      <c r="N107" s="827"/>
      <c r="O107" s="827"/>
      <c r="P107" s="44"/>
      <c r="Q107" s="44"/>
      <c r="R107" s="44"/>
      <c r="S107" s="44"/>
      <c r="T107" s="44"/>
      <c r="U107" s="44"/>
    </row>
    <row r="108" spans="1:33" ht="46.5" customHeight="1" x14ac:dyDescent="0.25">
      <c r="A108" s="42"/>
      <c r="B108" s="42"/>
      <c r="C108" s="43"/>
      <c r="D108" s="42"/>
      <c r="E108" s="42"/>
      <c r="F108" s="42"/>
      <c r="G108" s="42"/>
      <c r="H108" s="42"/>
      <c r="I108" s="42"/>
      <c r="J108" s="42"/>
      <c r="K108" s="42"/>
      <c r="L108" s="42"/>
      <c r="M108" s="42"/>
      <c r="N108" s="44"/>
      <c r="O108" s="44"/>
      <c r="P108" s="44"/>
      <c r="Q108" s="44"/>
      <c r="R108" s="44"/>
      <c r="S108" s="44"/>
      <c r="T108" s="44"/>
      <c r="U108" s="44"/>
    </row>
    <row r="109" spans="1:33" ht="46.5" customHeight="1" x14ac:dyDescent="0.25">
      <c r="A109" s="42"/>
      <c r="B109" s="42"/>
      <c r="C109" s="43"/>
      <c r="D109" s="42"/>
      <c r="E109" s="42"/>
      <c r="F109" s="42"/>
      <c r="G109" s="42"/>
      <c r="H109" s="42"/>
      <c r="I109" s="42"/>
      <c r="J109" s="42"/>
      <c r="K109" s="42"/>
      <c r="L109" s="42"/>
      <c r="M109" s="42"/>
      <c r="N109" s="44"/>
      <c r="O109" s="44"/>
      <c r="P109" s="44"/>
      <c r="Q109" s="44"/>
      <c r="R109" s="44"/>
      <c r="S109" s="44"/>
      <c r="T109" s="44"/>
      <c r="U109" s="44"/>
    </row>
    <row r="110" spans="1:33" ht="46.5" customHeight="1" x14ac:dyDescent="0.25">
      <c r="A110" s="42"/>
      <c r="B110" s="42"/>
      <c r="C110" s="43"/>
      <c r="D110" s="42"/>
      <c r="E110" s="42"/>
      <c r="F110" s="42"/>
      <c r="G110" s="42"/>
      <c r="H110" s="42"/>
      <c r="I110" s="42"/>
      <c r="J110" s="42"/>
      <c r="K110" s="42"/>
      <c r="L110" s="42"/>
      <c r="M110" s="42"/>
      <c r="N110" s="44"/>
      <c r="O110" s="44"/>
      <c r="P110" s="44"/>
      <c r="Q110" s="44"/>
      <c r="R110" s="44"/>
      <c r="S110" s="44"/>
      <c r="T110" s="44"/>
      <c r="U110" s="44"/>
    </row>
    <row r="111" spans="1:33" ht="46.5" customHeight="1" x14ac:dyDescent="0.25">
      <c r="A111" s="42"/>
      <c r="B111" s="42"/>
      <c r="C111" s="43"/>
      <c r="D111" s="42"/>
      <c r="E111" s="42"/>
      <c r="F111" s="42"/>
      <c r="G111" s="42"/>
      <c r="H111" s="42"/>
      <c r="I111" s="42"/>
      <c r="J111" s="42"/>
      <c r="K111" s="42"/>
      <c r="L111" s="42"/>
      <c r="M111" s="42"/>
      <c r="N111" s="44"/>
      <c r="O111" s="44"/>
      <c r="P111" s="44"/>
      <c r="Q111" s="44"/>
      <c r="R111" s="44"/>
      <c r="S111" s="44"/>
      <c r="T111" s="44"/>
      <c r="U111" s="44"/>
    </row>
    <row r="112" spans="1:33" ht="46.5" customHeight="1" x14ac:dyDescent="0.25">
      <c r="A112" s="42"/>
      <c r="B112" s="42"/>
      <c r="C112" s="43"/>
      <c r="D112" s="42"/>
      <c r="E112" s="42"/>
      <c r="F112" s="42"/>
      <c r="G112" s="42"/>
      <c r="H112" s="42"/>
      <c r="I112" s="42"/>
      <c r="J112" s="42"/>
      <c r="K112" s="42"/>
      <c r="L112" s="42"/>
      <c r="M112" s="42"/>
      <c r="N112" s="44"/>
      <c r="O112" s="44"/>
      <c r="P112" s="44"/>
      <c r="Q112" s="44"/>
      <c r="R112" s="44"/>
      <c r="S112" s="44"/>
      <c r="T112" s="44"/>
      <c r="U112" s="44"/>
    </row>
    <row r="113" spans="1:21" ht="46.5" customHeight="1" x14ac:dyDescent="0.25">
      <c r="A113" s="42"/>
      <c r="B113" s="42"/>
      <c r="C113" s="43"/>
      <c r="D113" s="42"/>
      <c r="E113" s="42"/>
      <c r="F113" s="42"/>
      <c r="G113" s="42"/>
      <c r="H113" s="42"/>
      <c r="I113" s="42"/>
      <c r="J113" s="42"/>
      <c r="K113" s="42"/>
      <c r="L113" s="42"/>
      <c r="M113" s="42"/>
      <c r="N113" s="44"/>
      <c r="O113" s="44"/>
      <c r="P113" s="44"/>
      <c r="Q113" s="44"/>
      <c r="R113" s="44"/>
      <c r="S113" s="44"/>
      <c r="T113" s="44"/>
      <c r="U113" s="44"/>
    </row>
    <row r="114" spans="1:21" ht="46.5" customHeight="1" x14ac:dyDescent="0.25">
      <c r="A114" s="42"/>
      <c r="B114" s="42"/>
      <c r="C114" s="43"/>
      <c r="D114" s="42"/>
      <c r="E114" s="42"/>
      <c r="F114" s="42"/>
      <c r="G114" s="42"/>
      <c r="H114" s="42"/>
      <c r="I114" s="42"/>
      <c r="J114" s="42"/>
      <c r="K114" s="42"/>
      <c r="L114" s="42"/>
      <c r="M114" s="42"/>
      <c r="N114" s="44"/>
      <c r="O114" s="44"/>
      <c r="P114" s="44"/>
      <c r="Q114" s="44"/>
      <c r="R114" s="44"/>
      <c r="S114" s="44"/>
      <c r="T114" s="44"/>
      <c r="U114" s="44"/>
    </row>
    <row r="115" spans="1:21" ht="46.5" customHeight="1" x14ac:dyDescent="0.25">
      <c r="A115" s="42"/>
      <c r="B115" s="42"/>
      <c r="C115" s="43"/>
      <c r="D115" s="42"/>
      <c r="E115" s="42"/>
      <c r="F115" s="42"/>
      <c r="G115" s="42"/>
      <c r="H115" s="42"/>
      <c r="I115" s="42"/>
      <c r="J115" s="42"/>
      <c r="K115" s="42"/>
      <c r="L115" s="42"/>
      <c r="M115" s="42"/>
      <c r="N115" s="44"/>
      <c r="O115" s="44"/>
      <c r="P115" s="44"/>
      <c r="Q115" s="44"/>
      <c r="R115" s="44"/>
      <c r="S115" s="44"/>
      <c r="T115" s="44"/>
      <c r="U115" s="44"/>
    </row>
    <row r="116" spans="1:21" ht="46.5" customHeight="1" x14ac:dyDescent="0.25">
      <c r="A116" s="42"/>
      <c r="B116" s="42"/>
      <c r="C116" s="43"/>
      <c r="D116" s="42"/>
      <c r="E116" s="42"/>
      <c r="F116" s="42"/>
      <c r="G116" s="42"/>
      <c r="H116" s="42"/>
      <c r="I116" s="42"/>
      <c r="J116" s="42"/>
      <c r="K116" s="42"/>
      <c r="L116" s="42"/>
      <c r="M116" s="42"/>
      <c r="N116" s="44"/>
      <c r="O116" s="44"/>
      <c r="P116" s="44"/>
      <c r="Q116" s="44"/>
      <c r="R116" s="44"/>
      <c r="S116" s="44"/>
      <c r="T116" s="44"/>
      <c r="U116" s="44"/>
    </row>
    <row r="117" spans="1:21" ht="46.5" customHeight="1" x14ac:dyDescent="0.25">
      <c r="A117" s="42"/>
      <c r="B117" s="42"/>
      <c r="C117" s="43"/>
      <c r="D117" s="42"/>
      <c r="E117" s="42"/>
      <c r="F117" s="42"/>
      <c r="G117" s="42"/>
      <c r="H117" s="42"/>
      <c r="I117" s="42"/>
      <c r="J117" s="42"/>
      <c r="K117" s="42"/>
      <c r="L117" s="42"/>
      <c r="M117" s="42"/>
      <c r="N117" s="44"/>
      <c r="O117" s="44"/>
      <c r="P117" s="44"/>
      <c r="Q117" s="44"/>
      <c r="R117" s="44"/>
      <c r="S117" s="44"/>
      <c r="T117" s="44"/>
      <c r="U117" s="44"/>
    </row>
    <row r="118" spans="1:21" ht="46.5" customHeight="1" x14ac:dyDescent="0.25">
      <c r="A118" s="42"/>
      <c r="B118" s="42"/>
      <c r="C118" s="43"/>
      <c r="D118" s="42"/>
      <c r="E118" s="42"/>
      <c r="F118" s="42"/>
      <c r="G118" s="42"/>
      <c r="H118" s="42"/>
      <c r="I118" s="42"/>
      <c r="J118" s="42"/>
      <c r="K118" s="42"/>
      <c r="L118" s="42"/>
      <c r="M118" s="42"/>
      <c r="N118" s="44"/>
      <c r="O118" s="44"/>
      <c r="P118" s="44"/>
      <c r="Q118" s="44"/>
      <c r="R118" s="44"/>
      <c r="S118" s="44"/>
      <c r="T118" s="44"/>
      <c r="U118" s="44"/>
    </row>
    <row r="119" spans="1:21" ht="46.5" customHeight="1" x14ac:dyDescent="0.25">
      <c r="A119" s="42"/>
      <c r="B119" s="42"/>
      <c r="C119" s="43"/>
      <c r="D119" s="42"/>
      <c r="E119" s="42"/>
      <c r="F119" s="42"/>
      <c r="G119" s="42"/>
      <c r="H119" s="42"/>
      <c r="I119" s="42"/>
      <c r="J119" s="42"/>
      <c r="K119" s="42"/>
      <c r="L119" s="42"/>
      <c r="M119" s="42"/>
      <c r="N119" s="44"/>
      <c r="O119" s="44"/>
      <c r="P119" s="44"/>
      <c r="Q119" s="44"/>
      <c r="R119" s="44"/>
      <c r="S119" s="44"/>
      <c r="T119" s="44"/>
      <c r="U119" s="44"/>
    </row>
    <row r="120" spans="1:21" ht="46.5" customHeight="1" x14ac:dyDescent="0.25">
      <c r="A120" s="42"/>
      <c r="B120" s="42"/>
      <c r="C120" s="43"/>
      <c r="D120" s="42"/>
      <c r="E120" s="42"/>
      <c r="F120" s="42"/>
      <c r="G120" s="42"/>
      <c r="H120" s="42"/>
      <c r="I120" s="42"/>
      <c r="J120" s="42"/>
      <c r="K120" s="42"/>
      <c r="L120" s="42"/>
      <c r="M120" s="42"/>
      <c r="N120" s="44"/>
      <c r="O120" s="44"/>
      <c r="P120" s="44"/>
      <c r="Q120" s="44"/>
      <c r="R120" s="44"/>
      <c r="S120" s="44"/>
      <c r="T120" s="44"/>
      <c r="U120" s="44"/>
    </row>
    <row r="121" spans="1:21" ht="46.5" customHeight="1" x14ac:dyDescent="0.25">
      <c r="A121" s="42"/>
      <c r="B121" s="42"/>
      <c r="C121" s="43"/>
      <c r="D121" s="42"/>
      <c r="E121" s="42"/>
      <c r="F121" s="42"/>
      <c r="G121" s="42"/>
      <c r="H121" s="42"/>
      <c r="I121" s="42"/>
      <c r="J121" s="42"/>
      <c r="K121" s="42"/>
      <c r="L121" s="42"/>
      <c r="M121" s="42"/>
      <c r="N121" s="44"/>
      <c r="O121" s="44"/>
      <c r="P121" s="44"/>
      <c r="Q121" s="44"/>
      <c r="R121" s="44"/>
      <c r="S121" s="44"/>
      <c r="T121" s="44"/>
      <c r="U121" s="44"/>
    </row>
    <row r="122" spans="1:21" ht="46.5" customHeight="1" x14ac:dyDescent="0.25">
      <c r="A122" s="42"/>
      <c r="B122" s="42"/>
      <c r="C122" s="43"/>
      <c r="D122" s="42"/>
      <c r="E122" s="42"/>
      <c r="F122" s="42"/>
      <c r="G122" s="42"/>
      <c r="H122" s="42"/>
      <c r="I122" s="42"/>
      <c r="J122" s="42"/>
      <c r="K122" s="42"/>
      <c r="L122" s="42"/>
      <c r="M122" s="42"/>
      <c r="N122" s="44"/>
      <c r="O122" s="44"/>
      <c r="P122" s="44"/>
      <c r="Q122" s="44"/>
      <c r="R122" s="44"/>
      <c r="S122" s="44"/>
      <c r="T122" s="44"/>
      <c r="U122" s="44"/>
    </row>
    <row r="123" spans="1:21" ht="46.5" customHeight="1" x14ac:dyDescent="0.25">
      <c r="A123" s="42"/>
      <c r="B123" s="42"/>
      <c r="C123" s="43"/>
      <c r="D123" s="42"/>
      <c r="E123" s="42"/>
      <c r="F123" s="42"/>
      <c r="G123" s="42"/>
      <c r="H123" s="42"/>
      <c r="I123" s="42"/>
      <c r="J123" s="42"/>
      <c r="K123" s="42"/>
      <c r="L123" s="42"/>
      <c r="M123" s="42"/>
      <c r="N123" s="44"/>
      <c r="O123" s="44"/>
      <c r="P123" s="44"/>
      <c r="Q123" s="44"/>
      <c r="R123" s="44"/>
      <c r="S123" s="44"/>
      <c r="T123" s="44"/>
      <c r="U123" s="44"/>
    </row>
    <row r="124" spans="1:21" ht="46.5" customHeight="1" x14ac:dyDescent="0.25">
      <c r="A124" s="42"/>
      <c r="B124" s="42"/>
      <c r="C124" s="43"/>
      <c r="D124" s="42"/>
      <c r="E124" s="42"/>
      <c r="F124" s="42"/>
      <c r="G124" s="42"/>
      <c r="H124" s="42"/>
      <c r="I124" s="42"/>
      <c r="J124" s="42"/>
      <c r="K124" s="42"/>
      <c r="L124" s="42"/>
      <c r="M124" s="42"/>
      <c r="N124" s="44"/>
      <c r="O124" s="44"/>
      <c r="P124" s="44"/>
      <c r="Q124" s="44"/>
      <c r="R124" s="44"/>
      <c r="S124" s="44"/>
      <c r="T124" s="44"/>
      <c r="U124" s="44"/>
    </row>
    <row r="125" spans="1:21" ht="46.5" customHeight="1" x14ac:dyDescent="0.25">
      <c r="A125" s="42"/>
      <c r="B125" s="42"/>
      <c r="C125" s="43"/>
      <c r="D125" s="42"/>
      <c r="E125" s="42"/>
      <c r="F125" s="42"/>
      <c r="G125" s="42"/>
      <c r="H125" s="42"/>
      <c r="I125" s="42"/>
      <c r="J125" s="42"/>
      <c r="K125" s="42"/>
      <c r="L125" s="42"/>
      <c r="M125" s="42"/>
      <c r="N125" s="44"/>
      <c r="O125" s="44"/>
      <c r="P125" s="44"/>
      <c r="Q125" s="44"/>
      <c r="R125" s="44"/>
      <c r="S125" s="44"/>
      <c r="T125" s="44"/>
      <c r="U125" s="44"/>
    </row>
    <row r="126" spans="1:21" ht="46.5" customHeight="1" x14ac:dyDescent="0.25">
      <c r="A126" s="42"/>
      <c r="B126" s="42"/>
      <c r="C126" s="43"/>
      <c r="D126" s="42"/>
      <c r="E126" s="42"/>
      <c r="F126" s="42"/>
      <c r="G126" s="42"/>
      <c r="H126" s="42"/>
      <c r="I126" s="42"/>
      <c r="J126" s="42"/>
      <c r="K126" s="42"/>
      <c r="L126" s="42"/>
      <c r="M126" s="42"/>
      <c r="N126" s="44"/>
      <c r="O126" s="44"/>
      <c r="P126" s="44"/>
      <c r="Q126" s="44"/>
      <c r="R126" s="44"/>
      <c r="S126" s="44"/>
      <c r="T126" s="44"/>
      <c r="U126" s="44"/>
    </row>
    <row r="127" spans="1:21" ht="46.5" customHeight="1" x14ac:dyDescent="0.25">
      <c r="A127" s="42"/>
      <c r="B127" s="42"/>
      <c r="C127" s="43"/>
      <c r="D127" s="42"/>
      <c r="E127" s="42"/>
      <c r="F127" s="42"/>
      <c r="G127" s="42"/>
      <c r="H127" s="42"/>
      <c r="I127" s="42"/>
      <c r="J127" s="42"/>
      <c r="K127" s="42"/>
      <c r="L127" s="42"/>
      <c r="M127" s="42"/>
      <c r="N127" s="44"/>
      <c r="O127" s="44"/>
      <c r="P127" s="44"/>
      <c r="Q127" s="44"/>
      <c r="R127" s="44"/>
      <c r="S127" s="44"/>
      <c r="T127" s="44"/>
      <c r="U127" s="44"/>
    </row>
    <row r="128" spans="1:21" ht="46.5" customHeight="1" x14ac:dyDescent="0.25">
      <c r="A128" s="42"/>
      <c r="B128" s="42"/>
      <c r="C128" s="43"/>
      <c r="D128" s="42"/>
      <c r="E128" s="42"/>
      <c r="F128" s="42"/>
      <c r="G128" s="42"/>
      <c r="H128" s="42"/>
      <c r="I128" s="42"/>
      <c r="J128" s="42"/>
      <c r="K128" s="42"/>
      <c r="L128" s="42"/>
      <c r="M128" s="42"/>
      <c r="N128" s="44"/>
      <c r="O128" s="44"/>
      <c r="P128" s="44"/>
      <c r="Q128" s="44"/>
      <c r="R128" s="44"/>
      <c r="S128" s="44"/>
      <c r="T128" s="44"/>
      <c r="U128" s="44"/>
    </row>
    <row r="129" spans="1:21" ht="46.5" customHeight="1" x14ac:dyDescent="0.25">
      <c r="A129" s="42"/>
      <c r="B129" s="42"/>
      <c r="C129" s="43"/>
      <c r="D129" s="42"/>
      <c r="E129" s="42"/>
      <c r="F129" s="42"/>
      <c r="G129" s="42"/>
      <c r="H129" s="42"/>
      <c r="I129" s="42"/>
      <c r="J129" s="42"/>
      <c r="K129" s="42"/>
      <c r="L129" s="42"/>
      <c r="M129" s="42"/>
      <c r="N129" s="44"/>
      <c r="O129" s="44"/>
      <c r="P129" s="44"/>
      <c r="Q129" s="44"/>
      <c r="R129" s="44"/>
      <c r="S129" s="44"/>
      <c r="T129" s="44"/>
      <c r="U129" s="44"/>
    </row>
    <row r="130" spans="1:21" ht="46.5" customHeight="1" x14ac:dyDescent="0.25">
      <c r="A130" s="42"/>
      <c r="B130" s="42"/>
      <c r="C130" s="43"/>
      <c r="D130" s="42"/>
      <c r="E130" s="42"/>
      <c r="F130" s="42"/>
      <c r="G130" s="42"/>
      <c r="H130" s="42"/>
      <c r="I130" s="42"/>
      <c r="J130" s="42"/>
      <c r="K130" s="42"/>
      <c r="L130" s="42"/>
      <c r="M130" s="42"/>
      <c r="N130" s="44"/>
      <c r="O130" s="44"/>
      <c r="P130" s="44"/>
      <c r="Q130" s="44"/>
      <c r="R130" s="44"/>
      <c r="S130" s="44"/>
      <c r="T130" s="44"/>
      <c r="U130" s="44"/>
    </row>
    <row r="131" spans="1:21" ht="46.5" customHeight="1" x14ac:dyDescent="0.25">
      <c r="A131" s="42"/>
      <c r="B131" s="42"/>
      <c r="C131" s="43"/>
      <c r="D131" s="42"/>
      <c r="E131" s="42"/>
      <c r="F131" s="42"/>
      <c r="G131" s="42"/>
      <c r="H131" s="42"/>
      <c r="I131" s="42"/>
      <c r="J131" s="42"/>
      <c r="K131" s="42"/>
      <c r="L131" s="42"/>
      <c r="M131" s="42"/>
      <c r="N131" s="44"/>
      <c r="O131" s="44"/>
      <c r="P131" s="44"/>
      <c r="Q131" s="44"/>
      <c r="R131" s="44"/>
      <c r="S131" s="44"/>
      <c r="T131" s="44"/>
      <c r="U131" s="44"/>
    </row>
    <row r="132" spans="1:21" ht="46.5" customHeight="1" x14ac:dyDescent="0.25">
      <c r="A132" s="42"/>
      <c r="B132" s="42"/>
      <c r="C132" s="43"/>
      <c r="D132" s="42"/>
      <c r="E132" s="42"/>
      <c r="F132" s="42"/>
      <c r="G132" s="42"/>
      <c r="H132" s="42"/>
      <c r="I132" s="42"/>
      <c r="J132" s="42"/>
      <c r="K132" s="42"/>
      <c r="L132" s="42"/>
      <c r="M132" s="42"/>
      <c r="N132" s="44"/>
      <c r="O132" s="44"/>
      <c r="P132" s="44"/>
      <c r="Q132" s="44"/>
      <c r="R132" s="44"/>
      <c r="S132" s="44"/>
      <c r="T132" s="44"/>
      <c r="U132" s="44"/>
    </row>
    <row r="133" spans="1:21" ht="46.5" customHeight="1" x14ac:dyDescent="0.25">
      <c r="A133" s="42"/>
      <c r="B133" s="42"/>
      <c r="C133" s="43"/>
      <c r="D133" s="42"/>
      <c r="E133" s="42"/>
      <c r="F133" s="42"/>
      <c r="G133" s="42"/>
      <c r="H133" s="42"/>
      <c r="I133" s="42"/>
      <c r="J133" s="42"/>
      <c r="K133" s="42"/>
      <c r="L133" s="42"/>
      <c r="M133" s="42"/>
      <c r="N133" s="44"/>
      <c r="O133" s="44"/>
      <c r="P133" s="44"/>
      <c r="Q133" s="44"/>
      <c r="R133" s="44"/>
      <c r="S133" s="44"/>
      <c r="T133" s="44"/>
      <c r="U133" s="44"/>
    </row>
    <row r="134" spans="1:21" ht="46.5" customHeight="1" x14ac:dyDescent="0.25">
      <c r="A134" s="42"/>
      <c r="B134" s="42"/>
      <c r="C134" s="43"/>
      <c r="D134" s="42"/>
      <c r="E134" s="42"/>
      <c r="F134" s="42"/>
      <c r="G134" s="42"/>
      <c r="H134" s="42"/>
      <c r="I134" s="42"/>
      <c r="J134" s="42"/>
      <c r="K134" s="42"/>
      <c r="L134" s="42"/>
      <c r="M134" s="42"/>
      <c r="N134" s="44"/>
      <c r="O134" s="44"/>
      <c r="P134" s="44"/>
      <c r="Q134" s="44"/>
      <c r="R134" s="44"/>
      <c r="S134" s="44"/>
      <c r="T134" s="44"/>
      <c r="U134" s="44"/>
    </row>
    <row r="135" spans="1:21" ht="46.5" customHeight="1" x14ac:dyDescent="0.25">
      <c r="A135" s="42"/>
      <c r="B135" s="42"/>
      <c r="C135" s="43"/>
      <c r="D135" s="42"/>
      <c r="E135" s="42"/>
      <c r="F135" s="42"/>
      <c r="G135" s="42"/>
      <c r="H135" s="42"/>
      <c r="I135" s="42"/>
      <c r="J135" s="42"/>
      <c r="K135" s="42"/>
      <c r="L135" s="42"/>
      <c r="M135" s="42"/>
      <c r="N135" s="44"/>
      <c r="O135" s="44"/>
      <c r="P135" s="44"/>
      <c r="Q135" s="44"/>
      <c r="R135" s="44"/>
      <c r="S135" s="44"/>
      <c r="T135" s="44"/>
      <c r="U135" s="44"/>
    </row>
    <row r="136" spans="1:21" ht="46.5" customHeight="1" x14ac:dyDescent="0.25">
      <c r="A136" s="42"/>
      <c r="B136" s="42"/>
      <c r="C136" s="43"/>
      <c r="D136" s="42"/>
      <c r="E136" s="42"/>
      <c r="F136" s="42"/>
      <c r="G136" s="42"/>
      <c r="H136" s="42"/>
      <c r="I136" s="42"/>
      <c r="J136" s="42"/>
      <c r="K136" s="42"/>
      <c r="L136" s="42"/>
      <c r="M136" s="42"/>
      <c r="N136" s="44"/>
      <c r="O136" s="44"/>
      <c r="P136" s="44"/>
      <c r="Q136" s="44"/>
      <c r="R136" s="44"/>
      <c r="S136" s="44"/>
      <c r="T136" s="44"/>
      <c r="U136" s="44"/>
    </row>
    <row r="137" spans="1:21" ht="46.5" customHeight="1" x14ac:dyDescent="0.25">
      <c r="A137" s="42"/>
      <c r="B137" s="42"/>
      <c r="C137" s="43"/>
      <c r="D137" s="42"/>
      <c r="E137" s="42"/>
      <c r="F137" s="42"/>
      <c r="G137" s="42"/>
      <c r="H137" s="42"/>
      <c r="I137" s="42"/>
      <c r="J137" s="42"/>
      <c r="K137" s="42"/>
      <c r="L137" s="42"/>
      <c r="M137" s="42"/>
      <c r="N137" s="44"/>
      <c r="O137" s="44"/>
      <c r="P137" s="44"/>
      <c r="Q137" s="44"/>
      <c r="R137" s="44"/>
      <c r="S137" s="44"/>
      <c r="T137" s="44"/>
      <c r="U137" s="44"/>
    </row>
    <row r="138" spans="1:21" ht="46.5" customHeight="1" x14ac:dyDescent="0.25">
      <c r="A138" s="42"/>
      <c r="B138" s="42"/>
      <c r="C138" s="43"/>
      <c r="D138" s="42"/>
      <c r="E138" s="42"/>
      <c r="F138" s="42"/>
      <c r="G138" s="42"/>
      <c r="H138" s="42"/>
      <c r="I138" s="42"/>
      <c r="J138" s="42"/>
      <c r="K138" s="42"/>
      <c r="L138" s="42"/>
      <c r="M138" s="42"/>
      <c r="N138" s="44"/>
      <c r="O138" s="44"/>
      <c r="P138" s="44"/>
      <c r="Q138" s="44"/>
      <c r="R138" s="44"/>
      <c r="S138" s="44"/>
      <c r="T138" s="44"/>
      <c r="U138" s="44"/>
    </row>
    <row r="139" spans="1:21" ht="46.5" customHeight="1" x14ac:dyDescent="0.25">
      <c r="A139" s="42"/>
      <c r="B139" s="42"/>
      <c r="C139" s="43"/>
      <c r="D139" s="42"/>
      <c r="E139" s="42"/>
      <c r="F139" s="42"/>
      <c r="G139" s="42"/>
      <c r="H139" s="42"/>
      <c r="I139" s="42"/>
      <c r="J139" s="42"/>
      <c r="K139" s="42"/>
      <c r="L139" s="42"/>
      <c r="M139" s="42"/>
      <c r="N139" s="44"/>
      <c r="O139" s="44"/>
      <c r="P139" s="44"/>
      <c r="Q139" s="44"/>
      <c r="R139" s="44"/>
      <c r="S139" s="44"/>
      <c r="T139" s="44"/>
      <c r="U139" s="44"/>
    </row>
    <row r="140" spans="1:21" ht="46.5" customHeight="1" x14ac:dyDescent="0.25">
      <c r="A140" s="42"/>
      <c r="B140" s="42"/>
      <c r="C140" s="43"/>
      <c r="D140" s="42"/>
      <c r="E140" s="42"/>
      <c r="F140" s="42"/>
      <c r="G140" s="42"/>
      <c r="H140" s="42"/>
      <c r="I140" s="42"/>
      <c r="J140" s="42"/>
      <c r="K140" s="42"/>
      <c r="L140" s="42"/>
      <c r="M140" s="42"/>
      <c r="N140" s="44"/>
      <c r="O140" s="44"/>
      <c r="P140" s="44"/>
      <c r="Q140" s="44"/>
      <c r="R140" s="44"/>
      <c r="S140" s="44"/>
      <c r="T140" s="44"/>
      <c r="U140" s="44"/>
    </row>
    <row r="141" spans="1:21" ht="46.5" customHeight="1" x14ac:dyDescent="0.25">
      <c r="A141" s="42"/>
      <c r="B141" s="42"/>
      <c r="C141" s="43"/>
      <c r="D141" s="42"/>
      <c r="E141" s="42"/>
      <c r="F141" s="42"/>
      <c r="G141" s="42"/>
      <c r="H141" s="42"/>
      <c r="I141" s="42"/>
      <c r="J141" s="42"/>
      <c r="K141" s="42"/>
      <c r="L141" s="42"/>
      <c r="M141" s="42"/>
      <c r="N141" s="44"/>
      <c r="O141" s="44"/>
      <c r="P141" s="44"/>
      <c r="Q141" s="44"/>
      <c r="R141" s="44"/>
      <c r="S141" s="44"/>
      <c r="T141" s="44"/>
      <c r="U141" s="44"/>
    </row>
    <row r="142" spans="1:21" ht="46.5" customHeight="1" x14ac:dyDescent="0.25">
      <c r="A142" s="42"/>
      <c r="B142" s="42"/>
      <c r="C142" s="43"/>
      <c r="D142" s="42"/>
      <c r="E142" s="42"/>
      <c r="F142" s="42"/>
      <c r="G142" s="42"/>
      <c r="H142" s="42"/>
      <c r="I142" s="42"/>
      <c r="J142" s="42"/>
      <c r="K142" s="42"/>
      <c r="L142" s="42"/>
      <c r="M142" s="42"/>
      <c r="N142" s="44"/>
      <c r="O142" s="44"/>
      <c r="P142" s="44"/>
      <c r="Q142" s="44"/>
      <c r="R142" s="44"/>
      <c r="S142" s="44"/>
      <c r="T142" s="44"/>
      <c r="U142" s="44"/>
    </row>
    <row r="143" spans="1:21" ht="46.5" customHeight="1" x14ac:dyDescent="0.25">
      <c r="A143" s="42"/>
      <c r="B143" s="42"/>
      <c r="C143" s="43"/>
      <c r="D143" s="42"/>
      <c r="E143" s="42"/>
      <c r="F143" s="42"/>
      <c r="G143" s="42"/>
      <c r="H143" s="42"/>
      <c r="I143" s="42"/>
      <c r="J143" s="42"/>
      <c r="K143" s="42"/>
      <c r="L143" s="42"/>
      <c r="M143" s="42"/>
      <c r="N143" s="44"/>
      <c r="O143" s="44"/>
      <c r="P143" s="44"/>
      <c r="Q143" s="44"/>
      <c r="R143" s="44"/>
      <c r="S143" s="44"/>
      <c r="T143" s="44"/>
      <c r="U143" s="44"/>
    </row>
    <row r="144" spans="1:21" ht="46.5" customHeight="1" x14ac:dyDescent="0.25">
      <c r="A144" s="42"/>
      <c r="B144" s="42"/>
      <c r="C144" s="43"/>
      <c r="D144" s="42"/>
      <c r="E144" s="42"/>
      <c r="F144" s="42"/>
      <c r="G144" s="42"/>
      <c r="H144" s="42"/>
      <c r="I144" s="42"/>
      <c r="J144" s="42"/>
      <c r="K144" s="42"/>
      <c r="L144" s="42"/>
      <c r="M144" s="42"/>
      <c r="N144" s="44"/>
      <c r="O144" s="44"/>
      <c r="P144" s="44"/>
      <c r="Q144" s="44"/>
      <c r="R144" s="44"/>
      <c r="S144" s="44"/>
      <c r="T144" s="44"/>
      <c r="U144" s="44"/>
    </row>
    <row r="145" spans="1:21" ht="46.5" customHeight="1" x14ac:dyDescent="0.25">
      <c r="A145" s="42"/>
      <c r="B145" s="42"/>
      <c r="C145" s="43"/>
      <c r="D145" s="42"/>
      <c r="E145" s="42"/>
      <c r="F145" s="42"/>
      <c r="G145" s="42"/>
      <c r="H145" s="42"/>
      <c r="I145" s="42"/>
      <c r="J145" s="42"/>
      <c r="K145" s="42"/>
      <c r="L145" s="42"/>
      <c r="M145" s="42"/>
      <c r="N145" s="44"/>
      <c r="O145" s="44"/>
      <c r="P145" s="44"/>
      <c r="Q145" s="44"/>
      <c r="R145" s="44"/>
      <c r="S145" s="44"/>
      <c r="T145" s="44"/>
      <c r="U145" s="44"/>
    </row>
    <row r="146" spans="1:21" ht="46.5" customHeight="1" x14ac:dyDescent="0.25">
      <c r="A146" s="42"/>
      <c r="B146" s="42"/>
      <c r="C146" s="43"/>
      <c r="D146" s="42"/>
      <c r="E146" s="42"/>
      <c r="F146" s="42"/>
      <c r="G146" s="42"/>
      <c r="H146" s="42"/>
      <c r="I146" s="42"/>
      <c r="J146" s="42"/>
      <c r="K146" s="42"/>
      <c r="L146" s="42"/>
      <c r="M146" s="42"/>
      <c r="N146" s="44"/>
      <c r="O146" s="44"/>
      <c r="P146" s="44"/>
      <c r="Q146" s="44"/>
      <c r="R146" s="44"/>
      <c r="S146" s="44"/>
      <c r="T146" s="44"/>
      <c r="U146" s="44"/>
    </row>
    <row r="147" spans="1:21" ht="46.5" customHeight="1" x14ac:dyDescent="0.25">
      <c r="A147" s="42"/>
      <c r="B147" s="42"/>
      <c r="C147" s="43"/>
      <c r="D147" s="42"/>
      <c r="E147" s="42"/>
      <c r="F147" s="42"/>
      <c r="G147" s="42"/>
      <c r="H147" s="42"/>
      <c r="I147" s="42"/>
      <c r="J147" s="42"/>
      <c r="K147" s="42"/>
      <c r="L147" s="42"/>
      <c r="M147" s="42"/>
      <c r="N147" s="44"/>
      <c r="O147" s="44"/>
      <c r="P147" s="44"/>
      <c r="Q147" s="44"/>
      <c r="R147" s="44"/>
      <c r="S147" s="44"/>
      <c r="T147" s="44"/>
      <c r="U147" s="44"/>
    </row>
    <row r="148" spans="1:21" ht="46.5" customHeight="1" x14ac:dyDescent="0.25">
      <c r="A148" s="42"/>
      <c r="B148" s="42"/>
      <c r="C148" s="43"/>
      <c r="D148" s="42"/>
      <c r="E148" s="42"/>
      <c r="F148" s="42"/>
      <c r="G148" s="42"/>
      <c r="H148" s="42"/>
      <c r="I148" s="42"/>
      <c r="J148" s="42"/>
      <c r="K148" s="42"/>
      <c r="L148" s="42"/>
      <c r="M148" s="42"/>
      <c r="N148" s="44"/>
      <c r="O148" s="44"/>
      <c r="P148" s="44"/>
      <c r="Q148" s="44"/>
      <c r="R148" s="44"/>
      <c r="S148" s="44"/>
      <c r="T148" s="44"/>
      <c r="U148" s="44"/>
    </row>
    <row r="149" spans="1:21" ht="46.5" customHeight="1" x14ac:dyDescent="0.25">
      <c r="A149" s="42"/>
      <c r="B149" s="42"/>
      <c r="C149" s="43"/>
      <c r="D149" s="42"/>
      <c r="E149" s="42"/>
      <c r="F149" s="42"/>
      <c r="G149" s="42"/>
      <c r="H149" s="42"/>
      <c r="I149" s="42"/>
      <c r="J149" s="42"/>
      <c r="K149" s="42"/>
      <c r="L149" s="42"/>
      <c r="M149" s="42"/>
      <c r="N149" s="44"/>
      <c r="O149" s="44"/>
      <c r="P149" s="44"/>
      <c r="Q149" s="44"/>
      <c r="R149" s="44"/>
      <c r="S149" s="44"/>
      <c r="T149" s="44"/>
      <c r="U149" s="44"/>
    </row>
    <row r="150" spans="1:21" ht="46.5" customHeight="1" x14ac:dyDescent="0.25">
      <c r="A150" s="42"/>
      <c r="B150" s="42"/>
      <c r="C150" s="43"/>
      <c r="D150" s="42"/>
      <c r="E150" s="42"/>
      <c r="F150" s="42"/>
      <c r="G150" s="42"/>
      <c r="H150" s="42"/>
      <c r="I150" s="42"/>
      <c r="J150" s="42"/>
      <c r="K150" s="42"/>
      <c r="L150" s="42"/>
      <c r="M150" s="42"/>
      <c r="N150" s="44"/>
      <c r="O150" s="44"/>
      <c r="P150" s="44"/>
      <c r="Q150" s="44"/>
      <c r="R150" s="44"/>
      <c r="S150" s="44"/>
      <c r="T150" s="44"/>
      <c r="U150" s="44"/>
    </row>
    <row r="151" spans="1:21" ht="46.5" customHeight="1" x14ac:dyDescent="0.25">
      <c r="A151" s="42"/>
      <c r="B151" s="42"/>
      <c r="C151" s="43"/>
      <c r="D151" s="42"/>
      <c r="E151" s="42"/>
      <c r="F151" s="42"/>
      <c r="G151" s="42"/>
      <c r="H151" s="42"/>
      <c r="I151" s="42"/>
      <c r="J151" s="42"/>
      <c r="K151" s="42"/>
      <c r="L151" s="42"/>
      <c r="M151" s="42"/>
      <c r="N151" s="44"/>
      <c r="O151" s="44"/>
      <c r="P151" s="44"/>
      <c r="Q151" s="44"/>
      <c r="R151" s="44"/>
      <c r="S151" s="44"/>
      <c r="T151" s="44"/>
      <c r="U151" s="44"/>
    </row>
    <row r="152" spans="1:21" ht="46.5" customHeight="1" x14ac:dyDescent="0.25">
      <c r="A152" s="42"/>
      <c r="B152" s="42"/>
      <c r="C152" s="43"/>
      <c r="D152" s="42"/>
      <c r="E152" s="42"/>
      <c r="F152" s="42"/>
      <c r="G152" s="42"/>
      <c r="H152" s="42"/>
      <c r="I152" s="42"/>
      <c r="J152" s="42"/>
      <c r="K152" s="42"/>
      <c r="L152" s="42"/>
      <c r="M152" s="42"/>
      <c r="N152" s="44"/>
      <c r="O152" s="44"/>
      <c r="P152" s="44"/>
      <c r="Q152" s="44"/>
      <c r="R152" s="44"/>
      <c r="S152" s="44"/>
      <c r="T152" s="44"/>
      <c r="U152" s="44"/>
    </row>
    <row r="153" spans="1:21" ht="46.5" customHeight="1" x14ac:dyDescent="0.25">
      <c r="A153" s="42"/>
      <c r="B153" s="42"/>
      <c r="C153" s="43"/>
      <c r="D153" s="42"/>
      <c r="E153" s="42"/>
      <c r="F153" s="42"/>
      <c r="G153" s="42"/>
      <c r="H153" s="42"/>
      <c r="I153" s="42"/>
      <c r="J153" s="42"/>
      <c r="K153" s="42"/>
      <c r="L153" s="42"/>
      <c r="M153" s="42"/>
      <c r="N153" s="44"/>
      <c r="O153" s="44"/>
      <c r="P153" s="44"/>
      <c r="Q153" s="44"/>
      <c r="R153" s="44"/>
      <c r="S153" s="44"/>
      <c r="T153" s="44"/>
      <c r="U153" s="44"/>
    </row>
    <row r="154" spans="1:21" ht="46.5" customHeight="1" x14ac:dyDescent="0.25">
      <c r="A154" s="42"/>
      <c r="B154" s="42"/>
      <c r="C154" s="43"/>
      <c r="D154" s="42"/>
      <c r="E154" s="42"/>
      <c r="F154" s="42"/>
      <c r="G154" s="42"/>
      <c r="H154" s="42"/>
      <c r="I154" s="42"/>
      <c r="J154" s="42"/>
      <c r="K154" s="42"/>
      <c r="L154" s="42"/>
      <c r="M154" s="42"/>
      <c r="N154" s="44"/>
      <c r="O154" s="44"/>
      <c r="P154" s="44"/>
      <c r="Q154" s="44"/>
      <c r="R154" s="44"/>
      <c r="S154" s="44"/>
      <c r="T154" s="44"/>
      <c r="U154" s="44"/>
    </row>
    <row r="155" spans="1:21" ht="46.5" customHeight="1" x14ac:dyDescent="0.25">
      <c r="A155" s="42"/>
      <c r="B155" s="42"/>
      <c r="C155" s="43"/>
      <c r="D155" s="42"/>
      <c r="E155" s="42"/>
      <c r="F155" s="42"/>
      <c r="G155" s="42"/>
      <c r="H155" s="42"/>
      <c r="I155" s="42"/>
      <c r="J155" s="42"/>
      <c r="K155" s="42"/>
      <c r="L155" s="42"/>
      <c r="M155" s="42"/>
      <c r="N155" s="44"/>
      <c r="O155" s="44"/>
      <c r="P155" s="44"/>
      <c r="Q155" s="44"/>
      <c r="R155" s="44"/>
      <c r="S155" s="44"/>
      <c r="T155" s="44"/>
      <c r="U155" s="44"/>
    </row>
    <row r="156" spans="1:21" ht="46.5" customHeight="1" x14ac:dyDescent="0.25">
      <c r="A156" s="42"/>
      <c r="B156" s="42"/>
      <c r="C156" s="43"/>
      <c r="D156" s="42"/>
      <c r="E156" s="42"/>
      <c r="F156" s="42"/>
      <c r="G156" s="42"/>
      <c r="H156" s="42"/>
      <c r="I156" s="42"/>
      <c r="J156" s="42"/>
      <c r="K156" s="42"/>
      <c r="L156" s="42"/>
      <c r="M156" s="42"/>
      <c r="N156" s="44"/>
      <c r="O156" s="44"/>
      <c r="P156" s="44"/>
      <c r="Q156" s="44"/>
      <c r="R156" s="44"/>
      <c r="S156" s="44"/>
      <c r="T156" s="44"/>
      <c r="U156" s="44"/>
    </row>
    <row r="157" spans="1:21" ht="46.5" customHeight="1" x14ac:dyDescent="0.25">
      <c r="A157" s="42"/>
      <c r="B157" s="42"/>
      <c r="C157" s="43"/>
      <c r="D157" s="42"/>
      <c r="E157" s="42"/>
      <c r="F157" s="42"/>
      <c r="G157" s="42"/>
      <c r="H157" s="42"/>
      <c r="I157" s="42"/>
      <c r="J157" s="42"/>
      <c r="K157" s="42"/>
      <c r="L157" s="42"/>
      <c r="M157" s="42"/>
      <c r="N157" s="44"/>
      <c r="O157" s="44"/>
      <c r="P157" s="44"/>
      <c r="Q157" s="44"/>
      <c r="R157" s="44"/>
      <c r="S157" s="44"/>
      <c r="T157" s="44"/>
      <c r="U157" s="44"/>
    </row>
    <row r="158" spans="1:21" ht="46.5" customHeight="1" x14ac:dyDescent="0.25">
      <c r="A158" s="42"/>
      <c r="B158" s="42"/>
      <c r="C158" s="43"/>
      <c r="D158" s="42"/>
      <c r="E158" s="42"/>
      <c r="F158" s="42"/>
      <c r="G158" s="42"/>
      <c r="H158" s="42"/>
      <c r="I158" s="42"/>
      <c r="J158" s="42"/>
      <c r="K158" s="42"/>
      <c r="L158" s="42"/>
      <c r="M158" s="42"/>
      <c r="N158" s="44"/>
      <c r="O158" s="44"/>
      <c r="P158" s="44"/>
      <c r="Q158" s="44"/>
      <c r="R158" s="44"/>
      <c r="S158" s="44"/>
      <c r="T158" s="44"/>
      <c r="U158" s="44"/>
    </row>
    <row r="159" spans="1:21" ht="46.5" customHeight="1" x14ac:dyDescent="0.25">
      <c r="A159" s="42"/>
      <c r="B159" s="42"/>
      <c r="C159" s="43"/>
      <c r="D159" s="42"/>
      <c r="E159" s="42"/>
      <c r="F159" s="42"/>
      <c r="G159" s="42"/>
      <c r="H159" s="42"/>
      <c r="I159" s="42"/>
      <c r="J159" s="42"/>
      <c r="K159" s="42"/>
      <c r="L159" s="42"/>
      <c r="M159" s="42"/>
      <c r="N159" s="44"/>
      <c r="O159" s="44"/>
      <c r="P159" s="44"/>
      <c r="Q159" s="44"/>
      <c r="R159" s="44"/>
      <c r="S159" s="44"/>
      <c r="T159" s="44"/>
      <c r="U159" s="44"/>
    </row>
    <row r="160" spans="1:21" ht="46.5" customHeight="1" x14ac:dyDescent="0.25">
      <c r="A160" s="42"/>
      <c r="B160" s="42"/>
      <c r="C160" s="43"/>
      <c r="D160" s="42"/>
      <c r="E160" s="42"/>
      <c r="F160" s="42"/>
      <c r="G160" s="42"/>
      <c r="H160" s="42"/>
      <c r="I160" s="42"/>
      <c r="J160" s="42"/>
      <c r="K160" s="42"/>
      <c r="L160" s="42"/>
      <c r="M160" s="42"/>
      <c r="N160" s="44"/>
      <c r="O160" s="44"/>
      <c r="P160" s="44"/>
      <c r="Q160" s="44"/>
      <c r="R160" s="44"/>
      <c r="S160" s="44"/>
      <c r="T160" s="44"/>
      <c r="U160" s="44"/>
    </row>
    <row r="161" spans="1:21" ht="46.5" customHeight="1" x14ac:dyDescent="0.25">
      <c r="A161" s="42"/>
      <c r="B161" s="42"/>
      <c r="C161" s="43"/>
      <c r="D161" s="42"/>
      <c r="E161" s="42"/>
      <c r="F161" s="42"/>
      <c r="G161" s="42"/>
      <c r="H161" s="42"/>
      <c r="I161" s="42"/>
      <c r="J161" s="42"/>
      <c r="K161" s="42"/>
      <c r="L161" s="42"/>
      <c r="M161" s="42"/>
      <c r="N161" s="44"/>
      <c r="O161" s="44"/>
      <c r="P161" s="44"/>
      <c r="Q161" s="44"/>
      <c r="R161" s="44"/>
      <c r="S161" s="44"/>
      <c r="T161" s="44"/>
      <c r="U161" s="44"/>
    </row>
    <row r="162" spans="1:21" ht="46.5" customHeight="1" x14ac:dyDescent="0.25">
      <c r="A162" s="42"/>
      <c r="B162" s="42"/>
      <c r="C162" s="43"/>
      <c r="D162" s="42"/>
      <c r="E162" s="42"/>
      <c r="F162" s="42"/>
      <c r="G162" s="42"/>
      <c r="H162" s="42"/>
      <c r="I162" s="42"/>
      <c r="J162" s="42"/>
      <c r="K162" s="42"/>
      <c r="L162" s="42"/>
      <c r="M162" s="42"/>
      <c r="N162" s="44"/>
      <c r="O162" s="44"/>
      <c r="P162" s="44"/>
      <c r="Q162" s="44"/>
      <c r="R162" s="44"/>
      <c r="S162" s="44"/>
      <c r="T162" s="44"/>
      <c r="U162" s="44"/>
    </row>
    <row r="163" spans="1:21" ht="46.5" customHeight="1" x14ac:dyDescent="0.25">
      <c r="A163" s="42"/>
      <c r="B163" s="42"/>
      <c r="C163" s="43"/>
      <c r="D163" s="42"/>
      <c r="E163" s="42"/>
      <c r="F163" s="42"/>
      <c r="G163" s="42"/>
      <c r="H163" s="42"/>
      <c r="I163" s="42"/>
      <c r="J163" s="42"/>
      <c r="K163" s="42"/>
      <c r="L163" s="42"/>
      <c r="M163" s="42"/>
      <c r="N163" s="44"/>
      <c r="O163" s="44"/>
      <c r="P163" s="44"/>
      <c r="Q163" s="44"/>
      <c r="R163" s="44"/>
      <c r="S163" s="44"/>
      <c r="T163" s="44"/>
      <c r="U163" s="44"/>
    </row>
    <row r="164" spans="1:21" ht="46.5" customHeight="1" x14ac:dyDescent="0.25">
      <c r="A164" s="42"/>
      <c r="B164" s="42"/>
      <c r="C164" s="43"/>
      <c r="D164" s="42"/>
      <c r="E164" s="42"/>
      <c r="F164" s="42"/>
      <c r="G164" s="42"/>
      <c r="H164" s="42"/>
      <c r="I164" s="42"/>
      <c r="J164" s="42"/>
      <c r="K164" s="42"/>
      <c r="L164" s="42"/>
      <c r="M164" s="42"/>
      <c r="N164" s="44"/>
      <c r="O164" s="44"/>
      <c r="P164" s="44"/>
      <c r="Q164" s="44"/>
      <c r="R164" s="44"/>
      <c r="S164" s="44"/>
      <c r="T164" s="44"/>
      <c r="U164" s="44"/>
    </row>
    <row r="165" spans="1:21" ht="46.5" customHeight="1" x14ac:dyDescent="0.25">
      <c r="A165" s="42"/>
      <c r="B165" s="42"/>
      <c r="C165" s="43"/>
      <c r="D165" s="42"/>
      <c r="E165" s="42"/>
      <c r="F165" s="42"/>
      <c r="G165" s="42"/>
      <c r="H165" s="42"/>
      <c r="I165" s="42"/>
      <c r="J165" s="42"/>
      <c r="K165" s="42"/>
      <c r="L165" s="42"/>
      <c r="M165" s="42"/>
      <c r="N165" s="44"/>
      <c r="O165" s="44"/>
      <c r="P165" s="44"/>
      <c r="Q165" s="44"/>
      <c r="R165" s="44"/>
      <c r="S165" s="44"/>
      <c r="T165" s="44"/>
      <c r="U165" s="44"/>
    </row>
    <row r="166" spans="1:21" ht="46.5" customHeight="1" x14ac:dyDescent="0.25">
      <c r="A166" s="42"/>
      <c r="B166" s="42"/>
      <c r="C166" s="43"/>
      <c r="D166" s="42"/>
      <c r="E166" s="42"/>
      <c r="F166" s="42"/>
      <c r="G166" s="42"/>
      <c r="H166" s="42"/>
      <c r="I166" s="42"/>
      <c r="J166" s="42"/>
      <c r="K166" s="42"/>
      <c r="L166" s="42"/>
      <c r="M166" s="42"/>
      <c r="N166" s="44"/>
      <c r="O166" s="44"/>
      <c r="P166" s="44"/>
      <c r="Q166" s="44"/>
      <c r="R166" s="44"/>
      <c r="S166" s="44"/>
      <c r="T166" s="44"/>
      <c r="U166" s="44"/>
    </row>
    <row r="167" spans="1:21" ht="46.5" customHeight="1" x14ac:dyDescent="0.25">
      <c r="A167" s="42"/>
      <c r="B167" s="42"/>
      <c r="C167" s="43"/>
      <c r="D167" s="42"/>
      <c r="E167" s="42"/>
      <c r="F167" s="42"/>
      <c r="G167" s="42"/>
      <c r="H167" s="42"/>
      <c r="I167" s="42"/>
      <c r="J167" s="42"/>
      <c r="K167" s="42"/>
      <c r="L167" s="42"/>
      <c r="M167" s="42"/>
      <c r="N167" s="44"/>
      <c r="O167" s="44"/>
      <c r="P167" s="44"/>
      <c r="Q167" s="44"/>
      <c r="R167" s="44"/>
      <c r="S167" s="44"/>
      <c r="T167" s="44"/>
      <c r="U167" s="44"/>
    </row>
    <row r="168" spans="1:21" ht="46.5" customHeight="1" x14ac:dyDescent="0.25">
      <c r="A168" s="42"/>
      <c r="B168" s="42"/>
      <c r="C168" s="43"/>
      <c r="D168" s="42"/>
      <c r="E168" s="42"/>
      <c r="F168" s="42"/>
      <c r="G168" s="42"/>
      <c r="H168" s="42"/>
      <c r="I168" s="42"/>
      <c r="J168" s="42"/>
      <c r="K168" s="42"/>
      <c r="L168" s="42"/>
      <c r="M168" s="42"/>
      <c r="N168" s="44"/>
      <c r="O168" s="44"/>
      <c r="P168" s="44"/>
      <c r="Q168" s="44"/>
      <c r="R168" s="44"/>
      <c r="S168" s="44"/>
      <c r="T168" s="44"/>
      <c r="U168" s="44"/>
    </row>
    <row r="169" spans="1:21" ht="46.5" customHeight="1" x14ac:dyDescent="0.25">
      <c r="A169" s="42"/>
      <c r="B169" s="42"/>
      <c r="C169" s="43"/>
      <c r="D169" s="42"/>
      <c r="E169" s="42"/>
      <c r="F169" s="42"/>
      <c r="G169" s="42"/>
      <c r="H169" s="42"/>
      <c r="I169" s="42"/>
      <c r="J169" s="42"/>
      <c r="K169" s="42"/>
      <c r="L169" s="42"/>
      <c r="M169" s="42"/>
      <c r="N169" s="44"/>
      <c r="O169" s="44"/>
      <c r="P169" s="44"/>
      <c r="Q169" s="44"/>
      <c r="R169" s="44"/>
      <c r="S169" s="44"/>
      <c r="T169" s="44"/>
      <c r="U169" s="44"/>
    </row>
    <row r="170" spans="1:21" ht="46.5" customHeight="1" x14ac:dyDescent="0.25">
      <c r="C170" s="43"/>
      <c r="D170" s="42"/>
      <c r="E170" s="42"/>
      <c r="F170" s="42"/>
      <c r="G170" s="42"/>
      <c r="H170" s="42"/>
      <c r="I170" s="42"/>
      <c r="J170" s="42"/>
      <c r="K170" s="42"/>
      <c r="L170" s="42"/>
      <c r="M170" s="42"/>
      <c r="N170" s="44"/>
    </row>
    <row r="171" spans="1:21" ht="46.5" customHeight="1" x14ac:dyDescent="0.25">
      <c r="C171" s="43"/>
      <c r="D171" s="42"/>
      <c r="E171" s="42"/>
      <c r="F171" s="42"/>
      <c r="G171" s="42"/>
      <c r="H171" s="42"/>
      <c r="I171" s="42"/>
      <c r="J171" s="42"/>
      <c r="K171" s="42"/>
      <c r="L171" s="42"/>
      <c r="M171" s="42"/>
      <c r="N171" s="44"/>
    </row>
    <row r="172" spans="1:21" ht="46.5" customHeight="1" x14ac:dyDescent="0.25">
      <c r="C172" s="43"/>
      <c r="D172" s="42"/>
      <c r="E172" s="42"/>
      <c r="F172" s="42"/>
      <c r="G172" s="42"/>
      <c r="H172" s="42"/>
      <c r="I172" s="42"/>
      <c r="J172" s="42"/>
      <c r="K172" s="42"/>
      <c r="L172" s="42"/>
      <c r="M172" s="42"/>
      <c r="N172" s="44"/>
    </row>
    <row r="173" spans="1:21" ht="46.5" customHeight="1" x14ac:dyDescent="0.25">
      <c r="C173" s="43"/>
      <c r="D173" s="42"/>
      <c r="E173" s="42"/>
      <c r="F173" s="42"/>
      <c r="G173" s="42"/>
      <c r="H173" s="42"/>
      <c r="I173" s="42"/>
      <c r="J173" s="42"/>
      <c r="K173" s="42"/>
      <c r="L173" s="42"/>
      <c r="M173" s="42"/>
      <c r="N173" s="44"/>
    </row>
  </sheetData>
  <mergeCells count="287">
    <mergeCell ref="C64:C65"/>
    <mergeCell ref="C66:C67"/>
    <mergeCell ref="E64:E65"/>
    <mergeCell ref="E54:E55"/>
    <mergeCell ref="D68:D69"/>
    <mergeCell ref="E68:E69"/>
    <mergeCell ref="D70:D71"/>
    <mergeCell ref="D72:D73"/>
    <mergeCell ref="E72:E73"/>
    <mergeCell ref="D64:D65"/>
    <mergeCell ref="E66:E67"/>
    <mergeCell ref="E70:E71"/>
    <mergeCell ref="D60:D61"/>
    <mergeCell ref="E60:E61"/>
    <mergeCell ref="E56:E57"/>
    <mergeCell ref="U56:U57"/>
    <mergeCell ref="V56:V57"/>
    <mergeCell ref="D58:D59"/>
    <mergeCell ref="E58:E59"/>
    <mergeCell ref="U58:U59"/>
    <mergeCell ref="T66:T71"/>
    <mergeCell ref="V58:V59"/>
    <mergeCell ref="U60:U61"/>
    <mergeCell ref="V60:V61"/>
    <mergeCell ref="D62:D63"/>
    <mergeCell ref="E62:E63"/>
    <mergeCell ref="U62:U63"/>
    <mergeCell ref="V62:V63"/>
    <mergeCell ref="U64:U65"/>
    <mergeCell ref="V64:V65"/>
    <mergeCell ref="D66:D67"/>
    <mergeCell ref="V66:V67"/>
    <mergeCell ref="U66:U67"/>
    <mergeCell ref="C48:C49"/>
    <mergeCell ref="C50:C51"/>
    <mergeCell ref="C52:C53"/>
    <mergeCell ref="C54:C55"/>
    <mergeCell ref="C56:C57"/>
    <mergeCell ref="C58:C59"/>
    <mergeCell ref="C60:C61"/>
    <mergeCell ref="C62:C63"/>
    <mergeCell ref="D56:D57"/>
    <mergeCell ref="D52:D53"/>
    <mergeCell ref="C38:C39"/>
    <mergeCell ref="C40:C41"/>
    <mergeCell ref="C42:C43"/>
    <mergeCell ref="C44:C45"/>
    <mergeCell ref="C46:C47"/>
    <mergeCell ref="C12:C13"/>
    <mergeCell ref="C14:C15"/>
    <mergeCell ref="C16:C17"/>
    <mergeCell ref="E18:E19"/>
    <mergeCell ref="C18:C19"/>
    <mergeCell ref="C20:C21"/>
    <mergeCell ref="C22:C23"/>
    <mergeCell ref="C24:C25"/>
    <mergeCell ref="C26:C27"/>
    <mergeCell ref="D14:D15"/>
    <mergeCell ref="E14:E15"/>
    <mergeCell ref="D16:D17"/>
    <mergeCell ref="E16:E17"/>
    <mergeCell ref="D20:D21"/>
    <mergeCell ref="E20:E21"/>
    <mergeCell ref="D38:D39"/>
    <mergeCell ref="E38:E39"/>
    <mergeCell ref="D24:D25"/>
    <mergeCell ref="E24:E25"/>
    <mergeCell ref="E52:E53"/>
    <mergeCell ref="U52:U53"/>
    <mergeCell ref="V52:V53"/>
    <mergeCell ref="D54:D55"/>
    <mergeCell ref="U54:U55"/>
    <mergeCell ref="U38:U39"/>
    <mergeCell ref="V38:V39"/>
    <mergeCell ref="D40:D41"/>
    <mergeCell ref="E40:E41"/>
    <mergeCell ref="U40:U41"/>
    <mergeCell ref="V40:V41"/>
    <mergeCell ref="D48:D49"/>
    <mergeCell ref="E48:E49"/>
    <mergeCell ref="U48:U49"/>
    <mergeCell ref="V48:V49"/>
    <mergeCell ref="D42:D43"/>
    <mergeCell ref="E42:E43"/>
    <mergeCell ref="U42:U43"/>
    <mergeCell ref="V42:V43"/>
    <mergeCell ref="V54:V55"/>
    <mergeCell ref="E34:E35"/>
    <mergeCell ref="U34:U35"/>
    <mergeCell ref="V34:V35"/>
    <mergeCell ref="D36:D37"/>
    <mergeCell ref="E36:E37"/>
    <mergeCell ref="U36:U37"/>
    <mergeCell ref="V36:V37"/>
    <mergeCell ref="D50:D51"/>
    <mergeCell ref="E50:E51"/>
    <mergeCell ref="U50:U51"/>
    <mergeCell ref="V50:V51"/>
    <mergeCell ref="C32:C33"/>
    <mergeCell ref="C34:C35"/>
    <mergeCell ref="V68:V69"/>
    <mergeCell ref="V70:V71"/>
    <mergeCell ref="V72:V73"/>
    <mergeCell ref="V74:V75"/>
    <mergeCell ref="D18:D19"/>
    <mergeCell ref="D26:D27"/>
    <mergeCell ref="E26:E27"/>
    <mergeCell ref="U26:U27"/>
    <mergeCell ref="V26:V27"/>
    <mergeCell ref="D28:D29"/>
    <mergeCell ref="E28:E29"/>
    <mergeCell ref="U28:U29"/>
    <mergeCell ref="V28:V29"/>
    <mergeCell ref="U32:U33"/>
    <mergeCell ref="V32:V33"/>
    <mergeCell ref="D30:D31"/>
    <mergeCell ref="E30:E31"/>
    <mergeCell ref="U30:U31"/>
    <mergeCell ref="V30:V31"/>
    <mergeCell ref="D32:D33"/>
    <mergeCell ref="E32:E33"/>
    <mergeCell ref="D34:D35"/>
    <mergeCell ref="B107:H107"/>
    <mergeCell ref="B106:H106"/>
    <mergeCell ref="I106:O106"/>
    <mergeCell ref="I107:O107"/>
    <mergeCell ref="V76:V77"/>
    <mergeCell ref="U68:U69"/>
    <mergeCell ref="U70:U71"/>
    <mergeCell ref="U72:U73"/>
    <mergeCell ref="U74:U75"/>
    <mergeCell ref="U76:U77"/>
    <mergeCell ref="A102:S102"/>
    <mergeCell ref="D76:D77"/>
    <mergeCell ref="E76:E77"/>
    <mergeCell ref="C68:C69"/>
    <mergeCell ref="C70:C71"/>
    <mergeCell ref="C72:C73"/>
    <mergeCell ref="C74:C75"/>
    <mergeCell ref="B72:B85"/>
    <mergeCell ref="T72:T85"/>
    <mergeCell ref="C76:C77"/>
    <mergeCell ref="D74:D75"/>
    <mergeCell ref="E74:E75"/>
    <mergeCell ref="C78:C79"/>
    <mergeCell ref="D78:D79"/>
    <mergeCell ref="U10:U11"/>
    <mergeCell ref="U12:U13"/>
    <mergeCell ref="U44:U45"/>
    <mergeCell ref="V46:V47"/>
    <mergeCell ref="U14:U15"/>
    <mergeCell ref="V14:V15"/>
    <mergeCell ref="U16:U17"/>
    <mergeCell ref="V16:V17"/>
    <mergeCell ref="U18:U19"/>
    <mergeCell ref="V18:V19"/>
    <mergeCell ref="U20:U21"/>
    <mergeCell ref="V20:V21"/>
    <mergeCell ref="U22:U23"/>
    <mergeCell ref="V22:V23"/>
    <mergeCell ref="U8:U9"/>
    <mergeCell ref="U46:U47"/>
    <mergeCell ref="E10:E11"/>
    <mergeCell ref="U24:U25"/>
    <mergeCell ref="V24:V25"/>
    <mergeCell ref="C8:C9"/>
    <mergeCell ref="D8:D9"/>
    <mergeCell ref="E8:E9"/>
    <mergeCell ref="T6:U6"/>
    <mergeCell ref="V6:V7"/>
    <mergeCell ref="V8:V9"/>
    <mergeCell ref="C10:C11"/>
    <mergeCell ref="D10:D11"/>
    <mergeCell ref="D22:D23"/>
    <mergeCell ref="E22:E23"/>
    <mergeCell ref="V10:V11"/>
    <mergeCell ref="D46:D47"/>
    <mergeCell ref="E46:E47"/>
    <mergeCell ref="D44:D45"/>
    <mergeCell ref="E44:E45"/>
    <mergeCell ref="V12:V13"/>
    <mergeCell ref="V44:V45"/>
    <mergeCell ref="D12:D13"/>
    <mergeCell ref="E12:E13"/>
    <mergeCell ref="A1:C3"/>
    <mergeCell ref="D1:V1"/>
    <mergeCell ref="D2:V2"/>
    <mergeCell ref="C6:C7"/>
    <mergeCell ref="D6:E6"/>
    <mergeCell ref="F6:S6"/>
    <mergeCell ref="A5:C5"/>
    <mergeCell ref="D4:V4"/>
    <mergeCell ref="D5:V5"/>
    <mergeCell ref="A4:C4"/>
    <mergeCell ref="A6:A7"/>
    <mergeCell ref="B6:B7"/>
    <mergeCell ref="D3:U3"/>
    <mergeCell ref="A8:A23"/>
    <mergeCell ref="B8:B13"/>
    <mergeCell ref="T8:T13"/>
    <mergeCell ref="B14:B23"/>
    <mergeCell ref="T14:T23"/>
    <mergeCell ref="A24:A85"/>
    <mergeCell ref="B24:B29"/>
    <mergeCell ref="T24:T29"/>
    <mergeCell ref="B30:B37"/>
    <mergeCell ref="T30:T37"/>
    <mergeCell ref="B38:B41"/>
    <mergeCell ref="T38:T41"/>
    <mergeCell ref="B42:B45"/>
    <mergeCell ref="T42:T45"/>
    <mergeCell ref="B46:B53"/>
    <mergeCell ref="T46:T53"/>
    <mergeCell ref="B54:B59"/>
    <mergeCell ref="T54:T59"/>
    <mergeCell ref="B60:B65"/>
    <mergeCell ref="T60:T65"/>
    <mergeCell ref="B66:B71"/>
    <mergeCell ref="C36:C37"/>
    <mergeCell ref="C28:C29"/>
    <mergeCell ref="C30:C31"/>
    <mergeCell ref="C92:C93"/>
    <mergeCell ref="D92:D93"/>
    <mergeCell ref="E92:E93"/>
    <mergeCell ref="U78:U79"/>
    <mergeCell ref="V78:V79"/>
    <mergeCell ref="C80:C81"/>
    <mergeCell ref="D80:D81"/>
    <mergeCell ref="E80:E81"/>
    <mergeCell ref="U80:U81"/>
    <mergeCell ref="V80:V81"/>
    <mergeCell ref="C82:C83"/>
    <mergeCell ref="D82:D83"/>
    <mergeCell ref="E82:E83"/>
    <mergeCell ref="U82:U83"/>
    <mergeCell ref="V82:V83"/>
    <mergeCell ref="E78:E79"/>
    <mergeCell ref="C84:C85"/>
    <mergeCell ref="D84:D85"/>
    <mergeCell ref="V96:V97"/>
    <mergeCell ref="C98:C99"/>
    <mergeCell ref="D98:D99"/>
    <mergeCell ref="E84:E85"/>
    <mergeCell ref="U84:U85"/>
    <mergeCell ref="V84:V85"/>
    <mergeCell ref="A86:A99"/>
    <mergeCell ref="B86:B93"/>
    <mergeCell ref="C86:C87"/>
    <mergeCell ref="D86:D87"/>
    <mergeCell ref="E86:E87"/>
    <mergeCell ref="T86:T93"/>
    <mergeCell ref="U86:U87"/>
    <mergeCell ref="V86:V87"/>
    <mergeCell ref="C88:C89"/>
    <mergeCell ref="D88:D89"/>
    <mergeCell ref="E88:E89"/>
    <mergeCell ref="U88:U89"/>
    <mergeCell ref="V88:V89"/>
    <mergeCell ref="C90:C91"/>
    <mergeCell ref="D90:D91"/>
    <mergeCell ref="E90:E91"/>
    <mergeCell ref="U90:U91"/>
    <mergeCell ref="V90:V91"/>
    <mergeCell ref="E98:E99"/>
    <mergeCell ref="U98:U99"/>
    <mergeCell ref="V98:V99"/>
    <mergeCell ref="U92:U93"/>
    <mergeCell ref="V92:V93"/>
    <mergeCell ref="B94:B99"/>
    <mergeCell ref="A100:A101"/>
    <mergeCell ref="B100:B101"/>
    <mergeCell ref="C100:C101"/>
    <mergeCell ref="D100:D101"/>
    <mergeCell ref="E100:E101"/>
    <mergeCell ref="T100:T101"/>
    <mergeCell ref="U100:U101"/>
    <mergeCell ref="V100:V101"/>
    <mergeCell ref="C94:C95"/>
    <mergeCell ref="D94:D95"/>
    <mergeCell ref="E94:E95"/>
    <mergeCell ref="T94:T99"/>
    <mergeCell ref="U94:U95"/>
    <mergeCell ref="V94:V95"/>
    <mergeCell ref="C96:C97"/>
    <mergeCell ref="D96:D97"/>
    <mergeCell ref="E96:E97"/>
    <mergeCell ref="U96:U97"/>
  </mergeCells>
  <printOptions horizontalCentered="1" verticalCentered="1"/>
  <pageMargins left="0" right="0" top="0" bottom="0.59055118110236227" header="0.31496062992125984" footer="0"/>
  <pageSetup scale="50" fitToHeight="0" orientation="portrait" r:id="rId1"/>
  <headerFooter>
    <oddFooter>&amp;L&amp;G&amp;C&amp;G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D0AC9-9EFF-4B9E-B75B-DD6D6226645E}">
  <dimension ref="A1:X1729"/>
  <sheetViews>
    <sheetView tabSelected="1" topLeftCell="A151" workbookViewId="0">
      <selection activeCell="I168" sqref="I168"/>
    </sheetView>
  </sheetViews>
  <sheetFormatPr baseColWidth="10" defaultRowHeight="15" x14ac:dyDescent="0.25"/>
  <cols>
    <col min="5" max="5" width="15.28515625" customWidth="1"/>
    <col min="6" max="6" width="15.5703125" customWidth="1"/>
    <col min="7" max="7" width="17.140625" customWidth="1"/>
    <col min="8" max="8" width="18.28515625" customWidth="1"/>
    <col min="9" max="9" width="16.7109375" customWidth="1"/>
    <col min="10" max="10" width="15.85546875" customWidth="1"/>
    <col min="11" max="11" width="16.5703125" customWidth="1"/>
  </cols>
  <sheetData>
    <row r="1" spans="1:24" ht="20.25" x14ac:dyDescent="0.3">
      <c r="A1" s="1029"/>
      <c r="B1" s="1030"/>
      <c r="C1" s="1030"/>
      <c r="D1" s="1030"/>
      <c r="E1" s="1035" t="s">
        <v>100</v>
      </c>
      <c r="F1" s="1036"/>
      <c r="G1" s="1036"/>
      <c r="H1" s="1036"/>
      <c r="I1" s="1036"/>
      <c r="J1" s="1036"/>
      <c r="K1" s="1036"/>
      <c r="L1" s="1036"/>
      <c r="M1" s="1036"/>
      <c r="N1" s="1036"/>
      <c r="O1" s="1036"/>
      <c r="P1" s="1036"/>
      <c r="Q1" s="1036"/>
      <c r="R1" s="1036"/>
      <c r="S1" s="1036"/>
      <c r="T1" s="1036"/>
      <c r="U1" s="1036"/>
      <c r="V1" s="1036"/>
      <c r="W1" s="1036"/>
      <c r="X1" s="1037"/>
    </row>
    <row r="2" spans="1:24" ht="15.75" x14ac:dyDescent="0.25">
      <c r="A2" s="1031"/>
      <c r="B2" s="1032"/>
      <c r="C2" s="1032"/>
      <c r="D2" s="1032"/>
      <c r="E2" s="1038" t="s">
        <v>99</v>
      </c>
      <c r="F2" s="1039"/>
      <c r="G2" s="1039"/>
      <c r="H2" s="1039"/>
      <c r="I2" s="1039"/>
      <c r="J2" s="1039"/>
      <c r="K2" s="1039"/>
      <c r="L2" s="1039"/>
      <c r="M2" s="1039"/>
      <c r="N2" s="1039"/>
      <c r="O2" s="1039"/>
      <c r="P2" s="1039"/>
      <c r="Q2" s="1039"/>
      <c r="R2" s="1039"/>
      <c r="S2" s="1039"/>
      <c r="T2" s="1039"/>
      <c r="U2" s="1039"/>
      <c r="V2" s="1039"/>
      <c r="W2" s="1039"/>
      <c r="X2" s="1040"/>
    </row>
    <row r="3" spans="1:24" ht="18.75" thickBot="1" x14ac:dyDescent="0.3">
      <c r="A3" s="1033"/>
      <c r="B3" s="1034"/>
      <c r="C3" s="1034"/>
      <c r="D3" s="1034"/>
      <c r="E3" s="1041" t="s">
        <v>107</v>
      </c>
      <c r="F3" s="1042"/>
      <c r="G3" s="1042"/>
      <c r="H3" s="1042"/>
      <c r="I3" s="1042"/>
      <c r="J3" s="1042"/>
      <c r="K3" s="1042"/>
      <c r="L3" s="1042"/>
      <c r="M3" s="1042"/>
      <c r="N3" s="1042"/>
      <c r="O3" s="1042"/>
      <c r="P3" s="1042"/>
      <c r="Q3" s="1043"/>
      <c r="R3" s="1044" t="s">
        <v>90</v>
      </c>
      <c r="S3" s="1045"/>
      <c r="T3" s="1045"/>
      <c r="U3" s="1045"/>
      <c r="V3" s="1045"/>
      <c r="W3" s="1045"/>
      <c r="X3" s="1046"/>
    </row>
    <row r="4" spans="1:24" ht="15.75" x14ac:dyDescent="0.25">
      <c r="A4" s="1047" t="s">
        <v>365</v>
      </c>
      <c r="B4" s="1048"/>
      <c r="C4" s="1048"/>
      <c r="D4" s="1049"/>
      <c r="E4" s="1050" t="s">
        <v>178</v>
      </c>
      <c r="F4" s="1051"/>
      <c r="G4" s="1051"/>
      <c r="H4" s="1051"/>
      <c r="I4" s="1051"/>
      <c r="J4" s="1051"/>
      <c r="K4" s="1051"/>
      <c r="L4" s="1051"/>
      <c r="M4" s="1051"/>
      <c r="N4" s="1051"/>
      <c r="O4" s="1051"/>
      <c r="P4" s="1051"/>
      <c r="Q4" s="1051"/>
      <c r="R4" s="1051"/>
      <c r="S4" s="1051"/>
      <c r="T4" s="1051"/>
      <c r="U4" s="1051"/>
      <c r="V4" s="1051"/>
      <c r="W4" s="1051"/>
      <c r="X4" s="1052"/>
    </row>
    <row r="5" spans="1:24" ht="16.5" thickBot="1" x14ac:dyDescent="0.3">
      <c r="A5" s="1023" t="s">
        <v>366</v>
      </c>
      <c r="B5" s="1024"/>
      <c r="C5" s="1024"/>
      <c r="D5" s="1025"/>
      <c r="E5" s="1026" t="s">
        <v>549</v>
      </c>
      <c r="F5" s="1027"/>
      <c r="G5" s="1027"/>
      <c r="H5" s="1027"/>
      <c r="I5" s="1027"/>
      <c r="J5" s="1027"/>
      <c r="K5" s="1027"/>
      <c r="L5" s="1027"/>
      <c r="M5" s="1027"/>
      <c r="N5" s="1027"/>
      <c r="O5" s="1027"/>
      <c r="P5" s="1027"/>
      <c r="Q5" s="1027"/>
      <c r="R5" s="1027"/>
      <c r="S5" s="1027"/>
      <c r="T5" s="1027"/>
      <c r="U5" s="1027"/>
      <c r="V5" s="1027"/>
      <c r="W5" s="1027"/>
      <c r="X5" s="1028"/>
    </row>
    <row r="6" spans="1:24" x14ac:dyDescent="0.25">
      <c r="A6" s="1015" t="s">
        <v>373</v>
      </c>
      <c r="B6" s="1016" t="s">
        <v>374</v>
      </c>
      <c r="C6" s="1016" t="s">
        <v>399</v>
      </c>
      <c r="D6" s="1016" t="s">
        <v>375</v>
      </c>
      <c r="E6" s="1016" t="s">
        <v>398</v>
      </c>
      <c r="F6" s="1016"/>
      <c r="G6" s="1016"/>
      <c r="H6" s="1016"/>
      <c r="I6" s="1016" t="s">
        <v>538</v>
      </c>
      <c r="J6" s="1016"/>
      <c r="K6" s="1016"/>
      <c r="L6" s="1016"/>
      <c r="M6" s="1016" t="s">
        <v>376</v>
      </c>
      <c r="N6" s="1016"/>
      <c r="O6" s="1016"/>
      <c r="P6" s="1016"/>
      <c r="Q6" s="1016"/>
      <c r="R6" s="1016" t="s">
        <v>382</v>
      </c>
      <c r="S6" s="1016"/>
      <c r="T6" s="1016"/>
      <c r="U6" s="1016"/>
      <c r="V6" s="1016"/>
      <c r="W6" s="1016"/>
      <c r="X6" s="1020"/>
    </row>
    <row r="7" spans="1:24" ht="45.75" thickBot="1" x14ac:dyDescent="0.3">
      <c r="A7" s="977"/>
      <c r="B7" s="978"/>
      <c r="C7" s="978"/>
      <c r="D7" s="978"/>
      <c r="E7" s="610" t="s">
        <v>397</v>
      </c>
      <c r="F7" s="610" t="s">
        <v>396</v>
      </c>
      <c r="G7" s="610" t="s">
        <v>395</v>
      </c>
      <c r="H7" s="610" t="s">
        <v>394</v>
      </c>
      <c r="I7" s="610" t="s">
        <v>397</v>
      </c>
      <c r="J7" s="610" t="s">
        <v>396</v>
      </c>
      <c r="K7" s="610" t="s">
        <v>395</v>
      </c>
      <c r="L7" s="610" t="s">
        <v>394</v>
      </c>
      <c r="M7" s="610" t="s">
        <v>377</v>
      </c>
      <c r="N7" s="610" t="s">
        <v>378</v>
      </c>
      <c r="O7" s="610" t="s">
        <v>379</v>
      </c>
      <c r="P7" s="610" t="s">
        <v>380</v>
      </c>
      <c r="Q7" s="610" t="s">
        <v>381</v>
      </c>
      <c r="R7" s="610" t="s">
        <v>383</v>
      </c>
      <c r="S7" s="610" t="s">
        <v>384</v>
      </c>
      <c r="T7" s="610" t="s">
        <v>393</v>
      </c>
      <c r="U7" s="610" t="s">
        <v>385</v>
      </c>
      <c r="V7" s="610" t="s">
        <v>386</v>
      </c>
      <c r="W7" s="611" t="s">
        <v>387</v>
      </c>
      <c r="X7" s="612" t="s">
        <v>388</v>
      </c>
    </row>
    <row r="8" spans="1:24" x14ac:dyDescent="0.25">
      <c r="A8" s="1018">
        <v>1</v>
      </c>
      <c r="B8" s="1019" t="s">
        <v>404</v>
      </c>
      <c r="C8" s="1014" t="s">
        <v>405</v>
      </c>
      <c r="D8" s="613" t="s">
        <v>367</v>
      </c>
      <c r="E8" s="614">
        <v>45</v>
      </c>
      <c r="F8" s="615">
        <v>45</v>
      </c>
      <c r="G8" s="615">
        <v>45</v>
      </c>
      <c r="H8" s="616"/>
      <c r="I8" s="617">
        <v>0</v>
      </c>
      <c r="J8" s="614">
        <v>0</v>
      </c>
      <c r="K8" s="614">
        <v>0</v>
      </c>
      <c r="L8" s="618"/>
      <c r="M8" s="1014" t="s">
        <v>406</v>
      </c>
      <c r="N8" s="1014" t="s">
        <v>407</v>
      </c>
      <c r="O8" s="1014" t="s">
        <v>408</v>
      </c>
      <c r="P8" s="1014" t="s">
        <v>409</v>
      </c>
      <c r="Q8" s="1014" t="s">
        <v>410</v>
      </c>
      <c r="R8" s="1014">
        <v>480</v>
      </c>
      <c r="S8" s="1014">
        <v>462</v>
      </c>
      <c r="T8" s="1014"/>
      <c r="U8" s="1014" t="s">
        <v>411</v>
      </c>
      <c r="V8" s="1014" t="s">
        <v>411</v>
      </c>
      <c r="W8" s="1014" t="s">
        <v>411</v>
      </c>
      <c r="X8" s="1021">
        <v>942</v>
      </c>
    </row>
    <row r="9" spans="1:24" x14ac:dyDescent="0.25">
      <c r="A9" s="1004"/>
      <c r="B9" s="990"/>
      <c r="C9" s="1008"/>
      <c r="D9" s="619" t="s">
        <v>368</v>
      </c>
      <c r="E9" s="620">
        <v>213915000</v>
      </c>
      <c r="F9" s="620">
        <v>213915000</v>
      </c>
      <c r="G9" s="621">
        <v>213915000</v>
      </c>
      <c r="H9" s="622"/>
      <c r="I9" s="620">
        <v>96998000</v>
      </c>
      <c r="J9" s="620">
        <v>141273000</v>
      </c>
      <c r="K9" s="620">
        <v>141273000</v>
      </c>
      <c r="L9" s="623"/>
      <c r="M9" s="1008"/>
      <c r="N9" s="1008"/>
      <c r="O9" s="1008"/>
      <c r="P9" s="1008"/>
      <c r="Q9" s="1008"/>
      <c r="R9" s="1008"/>
      <c r="S9" s="1008"/>
      <c r="T9" s="1008"/>
      <c r="U9" s="1008"/>
      <c r="V9" s="1008"/>
      <c r="W9" s="1008"/>
      <c r="X9" s="1022"/>
    </row>
    <row r="10" spans="1:24" x14ac:dyDescent="0.25">
      <c r="A10" s="1004"/>
      <c r="B10" s="990"/>
      <c r="C10" s="1008"/>
      <c r="D10" s="619" t="s">
        <v>369</v>
      </c>
      <c r="E10" s="624">
        <v>0</v>
      </c>
      <c r="F10" s="624">
        <v>50</v>
      </c>
      <c r="G10" s="624">
        <v>50</v>
      </c>
      <c r="H10" s="625"/>
      <c r="I10" s="624">
        <v>0</v>
      </c>
      <c r="J10" s="626">
        <v>0</v>
      </c>
      <c r="K10" s="626">
        <v>0</v>
      </c>
      <c r="L10" s="627"/>
      <c r="M10" s="1008"/>
      <c r="N10" s="1008"/>
      <c r="O10" s="1008"/>
      <c r="P10" s="1008"/>
      <c r="Q10" s="1008"/>
      <c r="R10" s="1008"/>
      <c r="S10" s="1008"/>
      <c r="T10" s="1008"/>
      <c r="U10" s="1008"/>
      <c r="V10" s="1008"/>
      <c r="W10" s="1008"/>
      <c r="X10" s="1022"/>
    </row>
    <row r="11" spans="1:24" x14ac:dyDescent="0.25">
      <c r="A11" s="1004"/>
      <c r="B11" s="990"/>
      <c r="C11" s="1008"/>
      <c r="D11" s="619" t="s">
        <v>370</v>
      </c>
      <c r="E11" s="628">
        <v>40926433</v>
      </c>
      <c r="F11" s="620">
        <v>40926433</v>
      </c>
      <c r="G11" s="629">
        <v>40926433</v>
      </c>
      <c r="H11" s="630"/>
      <c r="I11" s="628">
        <v>10844833</v>
      </c>
      <c r="J11" s="620">
        <v>10844833</v>
      </c>
      <c r="K11" s="620">
        <v>10844833</v>
      </c>
      <c r="L11" s="627"/>
      <c r="M11" s="1008"/>
      <c r="N11" s="1008"/>
      <c r="O11" s="1008"/>
      <c r="P11" s="1008"/>
      <c r="Q11" s="1008"/>
      <c r="R11" s="1008"/>
      <c r="S11" s="1008"/>
      <c r="T11" s="1008"/>
      <c r="U11" s="1008"/>
      <c r="V11" s="1008"/>
      <c r="W11" s="1008"/>
      <c r="X11" s="1022"/>
    </row>
    <row r="12" spans="1:24" x14ac:dyDescent="0.25">
      <c r="A12" s="1004">
        <v>2</v>
      </c>
      <c r="B12" s="990" t="s">
        <v>412</v>
      </c>
      <c r="C12" s="1017" t="s">
        <v>562</v>
      </c>
      <c r="D12" s="619" t="s">
        <v>367</v>
      </c>
      <c r="E12" s="620">
        <v>90</v>
      </c>
      <c r="F12" s="631">
        <v>90</v>
      </c>
      <c r="G12" s="631">
        <v>90</v>
      </c>
      <c r="H12" s="631"/>
      <c r="I12" s="624">
        <v>74.98</v>
      </c>
      <c r="J12" s="626">
        <v>84.98</v>
      </c>
      <c r="K12" s="394">
        <v>87.4</v>
      </c>
      <c r="L12" s="627"/>
      <c r="M12" s="997" t="s">
        <v>413</v>
      </c>
      <c r="N12" s="997" t="s">
        <v>551</v>
      </c>
      <c r="O12" s="997" t="s">
        <v>552</v>
      </c>
      <c r="P12" s="997" t="s">
        <v>553</v>
      </c>
      <c r="Q12" s="997" t="s">
        <v>414</v>
      </c>
      <c r="R12" s="1017" t="s">
        <v>544</v>
      </c>
      <c r="S12" s="1017" t="s">
        <v>545</v>
      </c>
      <c r="T12" s="1008"/>
      <c r="U12" s="997" t="s">
        <v>411</v>
      </c>
      <c r="V12" s="997" t="s">
        <v>411</v>
      </c>
      <c r="W12" s="997" t="s">
        <v>411</v>
      </c>
      <c r="X12" s="1013" t="s">
        <v>546</v>
      </c>
    </row>
    <row r="13" spans="1:24" x14ac:dyDescent="0.25">
      <c r="A13" s="1004"/>
      <c r="B13" s="990"/>
      <c r="C13" s="1017"/>
      <c r="D13" s="619" t="s">
        <v>368</v>
      </c>
      <c r="E13" s="620">
        <v>1163330000</v>
      </c>
      <c r="F13" s="620">
        <v>1163330000</v>
      </c>
      <c r="G13" s="620">
        <v>1005141000</v>
      </c>
      <c r="H13" s="620"/>
      <c r="I13" s="620">
        <v>679698000</v>
      </c>
      <c r="J13" s="620">
        <v>831965000</v>
      </c>
      <c r="K13" s="620">
        <v>879314000</v>
      </c>
      <c r="L13" s="623"/>
      <c r="M13" s="997"/>
      <c r="N13" s="997"/>
      <c r="O13" s="997"/>
      <c r="P13" s="997"/>
      <c r="Q13" s="997"/>
      <c r="R13" s="1017"/>
      <c r="S13" s="1017"/>
      <c r="T13" s="1008"/>
      <c r="U13" s="997"/>
      <c r="V13" s="997"/>
      <c r="W13" s="997"/>
      <c r="X13" s="1013"/>
    </row>
    <row r="14" spans="1:24" x14ac:dyDescent="0.25">
      <c r="A14" s="1004"/>
      <c r="B14" s="990"/>
      <c r="C14" s="1017"/>
      <c r="D14" s="619" t="s">
        <v>369</v>
      </c>
      <c r="E14" s="624">
        <v>0</v>
      </c>
      <c r="F14" s="624"/>
      <c r="G14" s="624"/>
      <c r="H14" s="624"/>
      <c r="I14" s="624">
        <v>0</v>
      </c>
      <c r="J14" s="620"/>
      <c r="K14" s="620"/>
      <c r="L14" s="627"/>
      <c r="M14" s="997"/>
      <c r="N14" s="997"/>
      <c r="O14" s="997"/>
      <c r="P14" s="997"/>
      <c r="Q14" s="997"/>
      <c r="R14" s="1017"/>
      <c r="S14" s="1017"/>
      <c r="T14" s="1008"/>
      <c r="U14" s="997"/>
      <c r="V14" s="997"/>
      <c r="W14" s="997"/>
      <c r="X14" s="1013"/>
    </row>
    <row r="15" spans="1:24" x14ac:dyDescent="0.25">
      <c r="A15" s="1004"/>
      <c r="B15" s="990"/>
      <c r="C15" s="1017"/>
      <c r="D15" s="619" t="s">
        <v>370</v>
      </c>
      <c r="E15" s="628">
        <v>145385133.01101953</v>
      </c>
      <c r="F15" s="620">
        <v>145385133</v>
      </c>
      <c r="G15" s="620">
        <v>145385133</v>
      </c>
      <c r="H15" s="620"/>
      <c r="I15" s="628">
        <v>106659767.01102</v>
      </c>
      <c r="J15" s="620">
        <v>124647910</v>
      </c>
      <c r="K15" s="620">
        <v>143937186</v>
      </c>
      <c r="L15" s="627"/>
      <c r="M15" s="997"/>
      <c r="N15" s="997"/>
      <c r="O15" s="997"/>
      <c r="P15" s="997"/>
      <c r="Q15" s="997"/>
      <c r="R15" s="1017"/>
      <c r="S15" s="1017"/>
      <c r="T15" s="1008"/>
      <c r="U15" s="997"/>
      <c r="V15" s="997"/>
      <c r="W15" s="997"/>
      <c r="X15" s="1013"/>
    </row>
    <row r="16" spans="1:24" x14ac:dyDescent="0.25">
      <c r="A16" s="1004">
        <v>3</v>
      </c>
      <c r="B16" s="990" t="s">
        <v>415</v>
      </c>
      <c r="C16" s="997" t="s">
        <v>416</v>
      </c>
      <c r="D16" s="619" t="s">
        <v>367</v>
      </c>
      <c r="E16" s="624">
        <v>90</v>
      </c>
      <c r="F16" s="620">
        <v>90</v>
      </c>
      <c r="G16" s="620">
        <v>90</v>
      </c>
      <c r="H16" s="620"/>
      <c r="I16" s="626">
        <v>63.2</v>
      </c>
      <c r="J16" s="626">
        <v>68.3</v>
      </c>
      <c r="K16" s="620">
        <v>74.400000000000006</v>
      </c>
      <c r="L16" s="632"/>
      <c r="M16" s="990" t="s">
        <v>417</v>
      </c>
      <c r="N16" s="990" t="s">
        <v>554</v>
      </c>
      <c r="O16" s="990" t="s">
        <v>555</v>
      </c>
      <c r="P16" s="1007" t="s">
        <v>409</v>
      </c>
      <c r="Q16" s="1007" t="s">
        <v>418</v>
      </c>
      <c r="R16" s="1007" t="s">
        <v>411</v>
      </c>
      <c r="S16" s="1007" t="s">
        <v>411</v>
      </c>
      <c r="T16" s="1008"/>
      <c r="U16" s="1007" t="s">
        <v>411</v>
      </c>
      <c r="V16" s="1007" t="s">
        <v>411</v>
      </c>
      <c r="W16" s="1007" t="s">
        <v>411</v>
      </c>
      <c r="X16" s="995">
        <v>5538839</v>
      </c>
    </row>
    <row r="17" spans="1:24" x14ac:dyDescent="0.25">
      <c r="A17" s="1004"/>
      <c r="B17" s="990"/>
      <c r="C17" s="997"/>
      <c r="D17" s="619" t="s">
        <v>368</v>
      </c>
      <c r="E17" s="620">
        <v>2129645000</v>
      </c>
      <c r="F17" s="620">
        <v>2129645000</v>
      </c>
      <c r="G17" s="294">
        <v>2129645000</v>
      </c>
      <c r="H17" s="620"/>
      <c r="I17" s="620">
        <v>84011500</v>
      </c>
      <c r="J17" s="620">
        <v>84011500</v>
      </c>
      <c r="K17" s="294">
        <v>84011500</v>
      </c>
      <c r="L17" s="623"/>
      <c r="M17" s="990"/>
      <c r="N17" s="990"/>
      <c r="O17" s="990"/>
      <c r="P17" s="1007"/>
      <c r="Q17" s="1007"/>
      <c r="R17" s="1007"/>
      <c r="S17" s="1007"/>
      <c r="T17" s="1008"/>
      <c r="U17" s="1007"/>
      <c r="V17" s="1007"/>
      <c r="W17" s="1007"/>
      <c r="X17" s="995"/>
    </row>
    <row r="18" spans="1:24" x14ac:dyDescent="0.25">
      <c r="A18" s="1004"/>
      <c r="B18" s="990"/>
      <c r="C18" s="997"/>
      <c r="D18" s="619" t="s">
        <v>369</v>
      </c>
      <c r="E18" s="624">
        <v>0</v>
      </c>
      <c r="F18" s="624"/>
      <c r="G18" s="624">
        <v>0</v>
      </c>
      <c r="H18" s="624"/>
      <c r="I18" s="624">
        <v>0</v>
      </c>
      <c r="J18" s="620">
        <v>0</v>
      </c>
      <c r="K18" s="626">
        <v>0</v>
      </c>
      <c r="L18" s="632"/>
      <c r="M18" s="990"/>
      <c r="N18" s="990"/>
      <c r="O18" s="990"/>
      <c r="P18" s="1007"/>
      <c r="Q18" s="1007"/>
      <c r="R18" s="1007"/>
      <c r="S18" s="1007"/>
      <c r="T18" s="1008"/>
      <c r="U18" s="1007"/>
      <c r="V18" s="1007"/>
      <c r="W18" s="1007"/>
      <c r="X18" s="995"/>
    </row>
    <row r="19" spans="1:24" x14ac:dyDescent="0.25">
      <c r="A19" s="1004"/>
      <c r="B19" s="990"/>
      <c r="C19" s="997"/>
      <c r="D19" s="619" t="s">
        <v>370</v>
      </c>
      <c r="E19" s="620">
        <v>991549498</v>
      </c>
      <c r="F19" s="620">
        <v>991549498</v>
      </c>
      <c r="G19" s="294">
        <v>991549498</v>
      </c>
      <c r="H19" s="620"/>
      <c r="I19" s="620">
        <v>12404834</v>
      </c>
      <c r="J19" s="620">
        <v>378466836</v>
      </c>
      <c r="K19" s="294">
        <v>656991857</v>
      </c>
      <c r="L19" s="632"/>
      <c r="M19" s="990"/>
      <c r="N19" s="990"/>
      <c r="O19" s="990"/>
      <c r="P19" s="1007"/>
      <c r="Q19" s="1007"/>
      <c r="R19" s="1007"/>
      <c r="S19" s="1007"/>
      <c r="T19" s="1008"/>
      <c r="U19" s="1007"/>
      <c r="V19" s="1007"/>
      <c r="W19" s="1007"/>
      <c r="X19" s="995"/>
    </row>
    <row r="20" spans="1:24" x14ac:dyDescent="0.25">
      <c r="A20" s="1011">
        <v>4</v>
      </c>
      <c r="B20" s="990" t="s">
        <v>419</v>
      </c>
      <c r="C20" s="997" t="s">
        <v>420</v>
      </c>
      <c r="D20" s="619" t="s">
        <v>367</v>
      </c>
      <c r="E20" s="633">
        <v>1</v>
      </c>
      <c r="F20" s="633">
        <v>1</v>
      </c>
      <c r="G20" s="634">
        <v>1</v>
      </c>
      <c r="H20" s="634"/>
      <c r="I20" s="634">
        <v>1</v>
      </c>
      <c r="J20" s="634">
        <v>1</v>
      </c>
      <c r="K20" s="634">
        <v>1</v>
      </c>
      <c r="L20" s="627"/>
      <c r="M20" s="990" t="s">
        <v>421</v>
      </c>
      <c r="N20" s="990" t="s">
        <v>422</v>
      </c>
      <c r="O20" s="990" t="s">
        <v>423</v>
      </c>
      <c r="P20" s="990" t="s">
        <v>424</v>
      </c>
      <c r="Q20" s="990" t="s">
        <v>418</v>
      </c>
      <c r="R20" s="1007" t="s">
        <v>411</v>
      </c>
      <c r="S20" s="1007" t="s">
        <v>411</v>
      </c>
      <c r="T20" s="1008"/>
      <c r="U20" s="990" t="s">
        <v>411</v>
      </c>
      <c r="V20" s="990" t="s">
        <v>411</v>
      </c>
      <c r="W20" s="990" t="s">
        <v>411</v>
      </c>
      <c r="X20" s="995">
        <v>88239</v>
      </c>
    </row>
    <row r="21" spans="1:24" x14ac:dyDescent="0.25">
      <c r="A21" s="1011"/>
      <c r="B21" s="990"/>
      <c r="C21" s="997"/>
      <c r="D21" s="619" t="s">
        <v>368</v>
      </c>
      <c r="E21" s="635">
        <v>170563896.42940599</v>
      </c>
      <c r="F21" s="635">
        <v>249635859</v>
      </c>
      <c r="G21" s="621">
        <v>249635859</v>
      </c>
      <c r="H21" s="620"/>
      <c r="I21" s="635">
        <v>32440333.333333332</v>
      </c>
      <c r="J21" s="635">
        <v>221186905</v>
      </c>
      <c r="K21" s="621">
        <v>238015883</v>
      </c>
      <c r="L21" s="623"/>
      <c r="M21" s="990"/>
      <c r="N21" s="990"/>
      <c r="O21" s="990"/>
      <c r="P21" s="990"/>
      <c r="Q21" s="990"/>
      <c r="R21" s="1007"/>
      <c r="S21" s="1007"/>
      <c r="T21" s="1008"/>
      <c r="U21" s="990"/>
      <c r="V21" s="990"/>
      <c r="W21" s="990"/>
      <c r="X21" s="995"/>
    </row>
    <row r="22" spans="1:24" x14ac:dyDescent="0.25">
      <c r="A22" s="1011"/>
      <c r="B22" s="990"/>
      <c r="C22" s="997"/>
      <c r="D22" s="619" t="s">
        <v>369</v>
      </c>
      <c r="E22" s="624">
        <v>0</v>
      </c>
      <c r="F22" s="624">
        <v>0</v>
      </c>
      <c r="G22" s="624">
        <v>0</v>
      </c>
      <c r="H22" s="624"/>
      <c r="I22" s="624">
        <v>0</v>
      </c>
      <c r="J22" s="634"/>
      <c r="K22" s="621"/>
      <c r="L22" s="627"/>
      <c r="M22" s="990"/>
      <c r="N22" s="990"/>
      <c r="O22" s="990"/>
      <c r="P22" s="990"/>
      <c r="Q22" s="990"/>
      <c r="R22" s="1007"/>
      <c r="S22" s="1007"/>
      <c r="T22" s="1008"/>
      <c r="U22" s="990"/>
      <c r="V22" s="990"/>
      <c r="W22" s="990"/>
      <c r="X22" s="995"/>
    </row>
    <row r="23" spans="1:24" x14ac:dyDescent="0.25">
      <c r="A23" s="1011"/>
      <c r="B23" s="990"/>
      <c r="C23" s="997"/>
      <c r="D23" s="619" t="s">
        <v>370</v>
      </c>
      <c r="E23" s="636">
        <v>48948286.976179399</v>
      </c>
      <c r="F23" s="634">
        <v>47934667</v>
      </c>
      <c r="G23" s="634">
        <v>47934667</v>
      </c>
      <c r="H23" s="635"/>
      <c r="I23" s="635">
        <v>18323174.265236199</v>
      </c>
      <c r="J23" s="626">
        <v>23201492</v>
      </c>
      <c r="K23" s="637">
        <v>46630485.73660183</v>
      </c>
      <c r="L23" s="627"/>
      <c r="M23" s="990"/>
      <c r="N23" s="990"/>
      <c r="O23" s="990"/>
      <c r="P23" s="990"/>
      <c r="Q23" s="990"/>
      <c r="R23" s="1007"/>
      <c r="S23" s="1007"/>
      <c r="T23" s="1008"/>
      <c r="U23" s="990"/>
      <c r="V23" s="990"/>
      <c r="W23" s="990"/>
      <c r="X23" s="995"/>
    </row>
    <row r="24" spans="1:24" x14ac:dyDescent="0.25">
      <c r="A24" s="1011"/>
      <c r="B24" s="990"/>
      <c r="C24" s="997" t="s">
        <v>425</v>
      </c>
      <c r="D24" s="619" t="s">
        <v>367</v>
      </c>
      <c r="E24" s="624">
        <v>1</v>
      </c>
      <c r="F24" s="624">
        <v>1</v>
      </c>
      <c r="G24" s="638">
        <v>1</v>
      </c>
      <c r="H24" s="624"/>
      <c r="I24" s="624">
        <v>1</v>
      </c>
      <c r="J24" s="634">
        <v>1</v>
      </c>
      <c r="K24" s="634">
        <v>1</v>
      </c>
      <c r="L24" s="627"/>
      <c r="M24" s="990" t="s">
        <v>421</v>
      </c>
      <c r="N24" s="1007" t="s">
        <v>426</v>
      </c>
      <c r="O24" s="990" t="s">
        <v>427</v>
      </c>
      <c r="P24" s="990" t="s">
        <v>424</v>
      </c>
      <c r="Q24" s="990" t="s">
        <v>418</v>
      </c>
      <c r="R24" s="1007" t="s">
        <v>411</v>
      </c>
      <c r="S24" s="1007" t="s">
        <v>411</v>
      </c>
      <c r="T24" s="1008"/>
      <c r="U24" s="990" t="s">
        <v>411</v>
      </c>
      <c r="V24" s="990" t="s">
        <v>411</v>
      </c>
      <c r="W24" s="990" t="s">
        <v>411</v>
      </c>
      <c r="X24" s="995">
        <v>79426</v>
      </c>
    </row>
    <row r="25" spans="1:24" x14ac:dyDescent="0.25">
      <c r="A25" s="1011"/>
      <c r="B25" s="990"/>
      <c r="C25" s="997"/>
      <c r="D25" s="619" t="s">
        <v>368</v>
      </c>
      <c r="E25" s="635">
        <v>130298348.14552888</v>
      </c>
      <c r="F25" s="635">
        <v>151800235</v>
      </c>
      <c r="G25" s="621">
        <v>151800235</v>
      </c>
      <c r="H25" s="620"/>
      <c r="I25" s="635">
        <v>32440333.333333332</v>
      </c>
      <c r="J25" s="635">
        <v>123351281</v>
      </c>
      <c r="K25" s="621">
        <v>132736447</v>
      </c>
      <c r="L25" s="623"/>
      <c r="M25" s="990"/>
      <c r="N25" s="1007"/>
      <c r="O25" s="990"/>
      <c r="P25" s="990"/>
      <c r="Q25" s="990"/>
      <c r="R25" s="1007"/>
      <c r="S25" s="1007"/>
      <c r="T25" s="1008"/>
      <c r="U25" s="990"/>
      <c r="V25" s="990"/>
      <c r="W25" s="990"/>
      <c r="X25" s="995"/>
    </row>
    <row r="26" spans="1:24" x14ac:dyDescent="0.25">
      <c r="A26" s="1011"/>
      <c r="B26" s="990"/>
      <c r="C26" s="997"/>
      <c r="D26" s="619" t="s">
        <v>369</v>
      </c>
      <c r="E26" s="624">
        <v>0</v>
      </c>
      <c r="F26" s="624">
        <v>0</v>
      </c>
      <c r="G26" s="624">
        <v>0</v>
      </c>
      <c r="H26" s="624"/>
      <c r="I26" s="624">
        <v>0</v>
      </c>
      <c r="J26" s="626">
        <v>0</v>
      </c>
      <c r="K26" s="621"/>
      <c r="L26" s="627"/>
      <c r="M26" s="990"/>
      <c r="N26" s="1007"/>
      <c r="O26" s="990"/>
      <c r="P26" s="990"/>
      <c r="Q26" s="990"/>
      <c r="R26" s="1007"/>
      <c r="S26" s="1007"/>
      <c r="T26" s="1008"/>
      <c r="U26" s="990"/>
      <c r="V26" s="990"/>
      <c r="W26" s="990"/>
      <c r="X26" s="995"/>
    </row>
    <row r="27" spans="1:24" x14ac:dyDescent="0.25">
      <c r="A27" s="1011"/>
      <c r="B27" s="990"/>
      <c r="C27" s="997"/>
      <c r="D27" s="619" t="s">
        <v>370</v>
      </c>
      <c r="E27" s="636">
        <v>48948286.976179399</v>
      </c>
      <c r="F27" s="634">
        <v>47934667</v>
      </c>
      <c r="G27" s="634">
        <v>47934667</v>
      </c>
      <c r="H27" s="635"/>
      <c r="I27" s="635">
        <v>18323174.265236236</v>
      </c>
      <c r="J27" s="626">
        <v>23201492</v>
      </c>
      <c r="K27" s="621">
        <v>46630485.73660183</v>
      </c>
      <c r="L27" s="627"/>
      <c r="M27" s="990"/>
      <c r="N27" s="1007"/>
      <c r="O27" s="990"/>
      <c r="P27" s="990"/>
      <c r="Q27" s="990"/>
      <c r="R27" s="1007"/>
      <c r="S27" s="1007"/>
      <c r="T27" s="1008"/>
      <c r="U27" s="990"/>
      <c r="V27" s="990"/>
      <c r="W27" s="990"/>
      <c r="X27" s="995"/>
    </row>
    <row r="28" spans="1:24" x14ac:dyDescent="0.25">
      <c r="A28" s="1011"/>
      <c r="B28" s="990"/>
      <c r="C28" s="997" t="s">
        <v>428</v>
      </c>
      <c r="D28" s="619" t="s">
        <v>367</v>
      </c>
      <c r="E28" s="624">
        <v>1</v>
      </c>
      <c r="F28" s="624">
        <v>1</v>
      </c>
      <c r="G28" s="624">
        <v>1</v>
      </c>
      <c r="H28" s="624"/>
      <c r="I28" s="624">
        <v>1</v>
      </c>
      <c r="J28" s="634">
        <v>1</v>
      </c>
      <c r="K28" s="626">
        <v>1</v>
      </c>
      <c r="L28" s="627"/>
      <c r="M28" s="990" t="s">
        <v>421</v>
      </c>
      <c r="N28" s="990" t="s">
        <v>429</v>
      </c>
      <c r="O28" s="990" t="s">
        <v>430</v>
      </c>
      <c r="P28" s="990" t="s">
        <v>424</v>
      </c>
      <c r="Q28" s="990" t="s">
        <v>418</v>
      </c>
      <c r="R28" s="1007" t="s">
        <v>411</v>
      </c>
      <c r="S28" s="1007" t="s">
        <v>411</v>
      </c>
      <c r="T28" s="1008"/>
      <c r="U28" s="990" t="s">
        <v>411</v>
      </c>
      <c r="V28" s="990" t="s">
        <v>411</v>
      </c>
      <c r="W28" s="990" t="s">
        <v>411</v>
      </c>
      <c r="X28" s="995">
        <v>146835</v>
      </c>
    </row>
    <row r="29" spans="1:24" x14ac:dyDescent="0.25">
      <c r="A29" s="1011"/>
      <c r="B29" s="990"/>
      <c r="C29" s="997"/>
      <c r="D29" s="619" t="s">
        <v>368</v>
      </c>
      <c r="E29" s="635">
        <v>134399535.89587522</v>
      </c>
      <c r="F29" s="635">
        <v>154871308</v>
      </c>
      <c r="G29" s="621">
        <v>154871308</v>
      </c>
      <c r="H29" s="620"/>
      <c r="I29" s="635">
        <v>32440333.333333332</v>
      </c>
      <c r="J29" s="635">
        <v>126422354</v>
      </c>
      <c r="K29" s="621">
        <v>136041183</v>
      </c>
      <c r="L29" s="623"/>
      <c r="M29" s="990"/>
      <c r="N29" s="990"/>
      <c r="O29" s="990"/>
      <c r="P29" s="990"/>
      <c r="Q29" s="990"/>
      <c r="R29" s="1007"/>
      <c r="S29" s="1007"/>
      <c r="T29" s="1008"/>
      <c r="U29" s="990"/>
      <c r="V29" s="990"/>
      <c r="W29" s="990"/>
      <c r="X29" s="995"/>
    </row>
    <row r="30" spans="1:24" x14ac:dyDescent="0.25">
      <c r="A30" s="1011"/>
      <c r="B30" s="990"/>
      <c r="C30" s="997"/>
      <c r="D30" s="619" t="s">
        <v>369</v>
      </c>
      <c r="E30" s="624">
        <v>0</v>
      </c>
      <c r="F30" s="624">
        <v>0</v>
      </c>
      <c r="G30" s="624">
        <v>0</v>
      </c>
      <c r="H30" s="624"/>
      <c r="I30" s="624">
        <v>0</v>
      </c>
      <c r="J30" s="626">
        <v>0</v>
      </c>
      <c r="K30" s="621"/>
      <c r="L30" s="627"/>
      <c r="M30" s="990"/>
      <c r="N30" s="990"/>
      <c r="O30" s="990"/>
      <c r="P30" s="990"/>
      <c r="Q30" s="990"/>
      <c r="R30" s="1007"/>
      <c r="S30" s="1007"/>
      <c r="T30" s="1008"/>
      <c r="U30" s="990"/>
      <c r="V30" s="990"/>
      <c r="W30" s="990"/>
      <c r="X30" s="995"/>
    </row>
    <row r="31" spans="1:24" x14ac:dyDescent="0.25">
      <c r="A31" s="1011"/>
      <c r="B31" s="990"/>
      <c r="C31" s="997"/>
      <c r="D31" s="619" t="s">
        <v>370</v>
      </c>
      <c r="E31" s="636">
        <v>48948286.976179399</v>
      </c>
      <c r="F31" s="634">
        <v>47934667</v>
      </c>
      <c r="G31" s="634">
        <v>47934667</v>
      </c>
      <c r="H31" s="635"/>
      <c r="I31" s="635">
        <v>18323174.265236236</v>
      </c>
      <c r="J31" s="626">
        <v>23201492</v>
      </c>
      <c r="K31" s="621">
        <v>46630485.73660183</v>
      </c>
      <c r="L31" s="627"/>
      <c r="M31" s="990"/>
      <c r="N31" s="990"/>
      <c r="O31" s="990"/>
      <c r="P31" s="990"/>
      <c r="Q31" s="990"/>
      <c r="R31" s="1007"/>
      <c r="S31" s="1007"/>
      <c r="T31" s="1008"/>
      <c r="U31" s="990"/>
      <c r="V31" s="990"/>
      <c r="W31" s="990"/>
      <c r="X31" s="995"/>
    </row>
    <row r="32" spans="1:24" x14ac:dyDescent="0.25">
      <c r="A32" s="1011"/>
      <c r="B32" s="990"/>
      <c r="C32" s="997" t="s">
        <v>431</v>
      </c>
      <c r="D32" s="619" t="s">
        <v>367</v>
      </c>
      <c r="E32" s="624">
        <v>1</v>
      </c>
      <c r="F32" s="624">
        <v>1</v>
      </c>
      <c r="G32" s="624">
        <v>1</v>
      </c>
      <c r="H32" s="624"/>
      <c r="I32" s="624">
        <v>1</v>
      </c>
      <c r="J32" s="626">
        <v>1</v>
      </c>
      <c r="K32" s="626">
        <v>1</v>
      </c>
      <c r="L32" s="627"/>
      <c r="M32" s="1007" t="s">
        <v>432</v>
      </c>
      <c r="N32" s="1007" t="s">
        <v>433</v>
      </c>
      <c r="O32" s="990" t="s">
        <v>434</v>
      </c>
      <c r="P32" s="990" t="s">
        <v>424</v>
      </c>
      <c r="Q32" s="990" t="s">
        <v>418</v>
      </c>
      <c r="R32" s="1007" t="s">
        <v>411</v>
      </c>
      <c r="S32" s="1007" t="s">
        <v>411</v>
      </c>
      <c r="T32" s="1008"/>
      <c r="U32" s="990" t="s">
        <v>411</v>
      </c>
      <c r="V32" s="990" t="s">
        <v>411</v>
      </c>
      <c r="W32" s="990" t="s">
        <v>411</v>
      </c>
      <c r="X32" s="995">
        <v>237054</v>
      </c>
    </row>
    <row r="33" spans="1:24" x14ac:dyDescent="0.25">
      <c r="A33" s="1011"/>
      <c r="B33" s="990"/>
      <c r="C33" s="997"/>
      <c r="D33" s="619" t="s">
        <v>368</v>
      </c>
      <c r="E33" s="635">
        <v>177048990.13357598</v>
      </c>
      <c r="F33" s="634">
        <v>230624452</v>
      </c>
      <c r="G33" s="621">
        <v>230624452</v>
      </c>
      <c r="H33" s="620"/>
      <c r="I33" s="635">
        <v>32440333.333333299</v>
      </c>
      <c r="J33" s="635">
        <v>202175498</v>
      </c>
      <c r="K33" s="621">
        <v>217557995.37997401</v>
      </c>
      <c r="L33" s="623"/>
      <c r="M33" s="1007"/>
      <c r="N33" s="1007"/>
      <c r="O33" s="990"/>
      <c r="P33" s="990"/>
      <c r="Q33" s="990"/>
      <c r="R33" s="1007"/>
      <c r="S33" s="1007"/>
      <c r="T33" s="1008"/>
      <c r="U33" s="990"/>
      <c r="V33" s="990"/>
      <c r="W33" s="990"/>
      <c r="X33" s="995"/>
    </row>
    <row r="34" spans="1:24" x14ac:dyDescent="0.25">
      <c r="A34" s="1011"/>
      <c r="B34" s="990"/>
      <c r="C34" s="997"/>
      <c r="D34" s="619" t="s">
        <v>369</v>
      </c>
      <c r="E34" s="624">
        <v>0</v>
      </c>
      <c r="F34" s="624">
        <v>0</v>
      </c>
      <c r="G34" s="624">
        <v>0</v>
      </c>
      <c r="H34" s="624"/>
      <c r="I34" s="624">
        <v>0</v>
      </c>
      <c r="J34" s="626">
        <v>0</v>
      </c>
      <c r="K34" s="621"/>
      <c r="L34" s="627"/>
      <c r="M34" s="1007"/>
      <c r="N34" s="1007"/>
      <c r="O34" s="990"/>
      <c r="P34" s="990"/>
      <c r="Q34" s="990"/>
      <c r="R34" s="1007"/>
      <c r="S34" s="1007"/>
      <c r="T34" s="1008"/>
      <c r="U34" s="990"/>
      <c r="V34" s="990"/>
      <c r="W34" s="990"/>
      <c r="X34" s="995"/>
    </row>
    <row r="35" spans="1:24" x14ac:dyDescent="0.25">
      <c r="A35" s="1011"/>
      <c r="B35" s="990"/>
      <c r="C35" s="997"/>
      <c r="D35" s="619" t="s">
        <v>370</v>
      </c>
      <c r="E35" s="636">
        <v>48948286.976179399</v>
      </c>
      <c r="F35" s="634">
        <v>47934667</v>
      </c>
      <c r="G35" s="634">
        <v>47934667</v>
      </c>
      <c r="H35" s="635"/>
      <c r="I35" s="635">
        <v>18323174.265236236</v>
      </c>
      <c r="J35" s="626">
        <v>23201492</v>
      </c>
      <c r="K35" s="621">
        <v>46630485.73660183</v>
      </c>
      <c r="L35" s="627"/>
      <c r="M35" s="1007"/>
      <c r="N35" s="1007"/>
      <c r="O35" s="990"/>
      <c r="P35" s="990"/>
      <c r="Q35" s="990"/>
      <c r="R35" s="1007"/>
      <c r="S35" s="1007"/>
      <c r="T35" s="1008"/>
      <c r="U35" s="990"/>
      <c r="V35" s="990"/>
      <c r="W35" s="990"/>
      <c r="X35" s="995"/>
    </row>
    <row r="36" spans="1:24" x14ac:dyDescent="0.25">
      <c r="A36" s="1011"/>
      <c r="B36" s="990"/>
      <c r="C36" s="997" t="s">
        <v>435</v>
      </c>
      <c r="D36" s="619" t="s">
        <v>367</v>
      </c>
      <c r="E36" s="624">
        <v>1</v>
      </c>
      <c r="F36" s="624">
        <v>1</v>
      </c>
      <c r="G36" s="624">
        <v>1</v>
      </c>
      <c r="H36" s="624"/>
      <c r="I36" s="624">
        <v>1</v>
      </c>
      <c r="J36" s="626">
        <v>1</v>
      </c>
      <c r="K36" s="626">
        <v>1</v>
      </c>
      <c r="L36" s="627"/>
      <c r="M36" s="1007" t="s">
        <v>436</v>
      </c>
      <c r="N36" s="990" t="s">
        <v>437</v>
      </c>
      <c r="O36" s="990" t="s">
        <v>438</v>
      </c>
      <c r="P36" s="990" t="s">
        <v>424</v>
      </c>
      <c r="Q36" s="990" t="s">
        <v>418</v>
      </c>
      <c r="R36" s="1007" t="s">
        <v>411</v>
      </c>
      <c r="S36" s="1007" t="s">
        <v>411</v>
      </c>
      <c r="T36" s="1008"/>
      <c r="U36" s="990" t="s">
        <v>411</v>
      </c>
      <c r="V36" s="990" t="s">
        <v>411</v>
      </c>
      <c r="W36" s="990" t="s">
        <v>411</v>
      </c>
      <c r="X36" s="995">
        <v>398892</v>
      </c>
    </row>
    <row r="37" spans="1:24" x14ac:dyDescent="0.25">
      <c r="A37" s="1011"/>
      <c r="B37" s="990"/>
      <c r="C37" s="997"/>
      <c r="D37" s="619" t="s">
        <v>368</v>
      </c>
      <c r="E37" s="635">
        <v>289838899.18285406</v>
      </c>
      <c r="F37" s="634">
        <v>399825973</v>
      </c>
      <c r="G37" s="621">
        <v>399825973</v>
      </c>
      <c r="H37" s="620"/>
      <c r="I37" s="635">
        <v>32440333.333333332</v>
      </c>
      <c r="J37" s="626">
        <v>371377019</v>
      </c>
      <c r="K37" s="621">
        <v>399633193</v>
      </c>
      <c r="L37" s="623"/>
      <c r="M37" s="1007"/>
      <c r="N37" s="990"/>
      <c r="O37" s="990"/>
      <c r="P37" s="990"/>
      <c r="Q37" s="990"/>
      <c r="R37" s="1007"/>
      <c r="S37" s="1007"/>
      <c r="T37" s="1008"/>
      <c r="U37" s="990"/>
      <c r="V37" s="990"/>
      <c r="W37" s="990"/>
      <c r="X37" s="995"/>
    </row>
    <row r="38" spans="1:24" x14ac:dyDescent="0.25">
      <c r="A38" s="1011"/>
      <c r="B38" s="990"/>
      <c r="C38" s="997"/>
      <c r="D38" s="619" t="s">
        <v>369</v>
      </c>
      <c r="E38" s="624">
        <v>0</v>
      </c>
      <c r="F38" s="624">
        <v>0</v>
      </c>
      <c r="G38" s="624"/>
      <c r="H38" s="624"/>
      <c r="I38" s="624">
        <v>0</v>
      </c>
      <c r="J38" s="626">
        <v>0</v>
      </c>
      <c r="K38" s="626"/>
      <c r="L38" s="627"/>
      <c r="M38" s="1007"/>
      <c r="N38" s="990"/>
      <c r="O38" s="990"/>
      <c r="P38" s="990"/>
      <c r="Q38" s="990"/>
      <c r="R38" s="1007"/>
      <c r="S38" s="1007"/>
      <c r="T38" s="1008"/>
      <c r="U38" s="990"/>
      <c r="V38" s="990"/>
      <c r="W38" s="990"/>
      <c r="X38" s="995"/>
    </row>
    <row r="39" spans="1:24" x14ac:dyDescent="0.25">
      <c r="A39" s="1011"/>
      <c r="B39" s="990"/>
      <c r="C39" s="997"/>
      <c r="D39" s="619" t="s">
        <v>370</v>
      </c>
      <c r="E39" s="636">
        <v>48948286.976179399</v>
      </c>
      <c r="F39" s="634">
        <v>47934667</v>
      </c>
      <c r="G39" s="634">
        <v>47934667</v>
      </c>
      <c r="H39" s="635"/>
      <c r="I39" s="635">
        <v>18323174.265236236</v>
      </c>
      <c r="J39" s="626">
        <v>23201492</v>
      </c>
      <c r="K39" s="621">
        <v>46630485.73660183</v>
      </c>
      <c r="L39" s="635"/>
      <c r="M39" s="1007"/>
      <c r="N39" s="990"/>
      <c r="O39" s="990"/>
      <c r="P39" s="990"/>
      <c r="Q39" s="990"/>
      <c r="R39" s="1007"/>
      <c r="S39" s="1007"/>
      <c r="T39" s="1008"/>
      <c r="U39" s="990"/>
      <c r="V39" s="990"/>
      <c r="W39" s="990"/>
      <c r="X39" s="995"/>
    </row>
    <row r="40" spans="1:24" x14ac:dyDescent="0.25">
      <c r="A40" s="1011"/>
      <c r="B40" s="990"/>
      <c r="C40" s="997" t="s">
        <v>439</v>
      </c>
      <c r="D40" s="619" t="s">
        <v>367</v>
      </c>
      <c r="E40" s="624">
        <v>1</v>
      </c>
      <c r="F40" s="624">
        <v>1</v>
      </c>
      <c r="G40" s="624">
        <v>1</v>
      </c>
      <c r="H40" s="624"/>
      <c r="I40" s="624">
        <v>1</v>
      </c>
      <c r="J40" s="624">
        <v>1</v>
      </c>
      <c r="K40" s="626">
        <v>1</v>
      </c>
      <c r="L40" s="627"/>
      <c r="M40" s="1007" t="s">
        <v>436</v>
      </c>
      <c r="N40" s="1007" t="s">
        <v>440</v>
      </c>
      <c r="O40" s="990" t="s">
        <v>441</v>
      </c>
      <c r="P40" s="990" t="s">
        <v>424</v>
      </c>
      <c r="Q40" s="990" t="s">
        <v>418</v>
      </c>
      <c r="R40" s="1007" t="s">
        <v>411</v>
      </c>
      <c r="S40" s="1007" t="s">
        <v>411</v>
      </c>
      <c r="T40" s="1008"/>
      <c r="U40" s="990" t="s">
        <v>411</v>
      </c>
      <c r="V40" s="990" t="s">
        <v>411</v>
      </c>
      <c r="W40" s="990" t="s">
        <v>411</v>
      </c>
      <c r="X40" s="995">
        <v>380453</v>
      </c>
    </row>
    <row r="41" spans="1:24" x14ac:dyDescent="0.25">
      <c r="A41" s="1011"/>
      <c r="B41" s="990"/>
      <c r="C41" s="997"/>
      <c r="D41" s="619" t="s">
        <v>368</v>
      </c>
      <c r="E41" s="635">
        <v>240907237</v>
      </c>
      <c r="F41" s="634">
        <v>321879204</v>
      </c>
      <c r="G41" s="621">
        <v>321879204</v>
      </c>
      <c r="H41" s="620"/>
      <c r="I41" s="635">
        <v>32440333.333333332</v>
      </c>
      <c r="J41" s="626">
        <v>293430249</v>
      </c>
      <c r="K41" s="621">
        <v>315755853</v>
      </c>
      <c r="L41" s="623"/>
      <c r="M41" s="1007"/>
      <c r="N41" s="1007"/>
      <c r="O41" s="990"/>
      <c r="P41" s="990"/>
      <c r="Q41" s="990"/>
      <c r="R41" s="1007"/>
      <c r="S41" s="1007"/>
      <c r="T41" s="1008"/>
      <c r="U41" s="990"/>
      <c r="V41" s="990"/>
      <c r="W41" s="990"/>
      <c r="X41" s="995"/>
    </row>
    <row r="42" spans="1:24" x14ac:dyDescent="0.25">
      <c r="A42" s="1011"/>
      <c r="B42" s="990"/>
      <c r="C42" s="997"/>
      <c r="D42" s="619" t="s">
        <v>369</v>
      </c>
      <c r="E42" s="624">
        <v>0</v>
      </c>
      <c r="F42" s="624">
        <v>0</v>
      </c>
      <c r="G42" s="624"/>
      <c r="H42" s="624"/>
      <c r="I42" s="624">
        <v>0</v>
      </c>
      <c r="J42" s="626">
        <v>0</v>
      </c>
      <c r="K42" s="621"/>
      <c r="L42" s="627"/>
      <c r="M42" s="1007"/>
      <c r="N42" s="1007"/>
      <c r="O42" s="990"/>
      <c r="P42" s="990"/>
      <c r="Q42" s="990"/>
      <c r="R42" s="1007"/>
      <c r="S42" s="1007"/>
      <c r="T42" s="1008"/>
      <c r="U42" s="990"/>
      <c r="V42" s="990"/>
      <c r="W42" s="990"/>
      <c r="X42" s="995"/>
    </row>
    <row r="43" spans="1:24" x14ac:dyDescent="0.25">
      <c r="A43" s="1011"/>
      <c r="B43" s="990"/>
      <c r="C43" s="997"/>
      <c r="D43" s="619" t="s">
        <v>370</v>
      </c>
      <c r="E43" s="636">
        <v>48948286.976179399</v>
      </c>
      <c r="F43" s="634">
        <v>47934667</v>
      </c>
      <c r="G43" s="634">
        <v>47934667</v>
      </c>
      <c r="H43" s="635"/>
      <c r="I43" s="635">
        <v>18323174.265236236</v>
      </c>
      <c r="J43" s="626">
        <v>23201492</v>
      </c>
      <c r="K43" s="621">
        <v>46630485.73660183</v>
      </c>
      <c r="L43" s="635"/>
      <c r="M43" s="1007"/>
      <c r="N43" s="1007"/>
      <c r="O43" s="990"/>
      <c r="P43" s="990"/>
      <c r="Q43" s="990"/>
      <c r="R43" s="1007"/>
      <c r="S43" s="1007"/>
      <c r="T43" s="1008"/>
      <c r="U43" s="990"/>
      <c r="V43" s="990"/>
      <c r="W43" s="990"/>
      <c r="X43" s="995"/>
    </row>
    <row r="44" spans="1:24" x14ac:dyDescent="0.25">
      <c r="A44" s="1011"/>
      <c r="B44" s="990"/>
      <c r="C44" s="997" t="s">
        <v>442</v>
      </c>
      <c r="D44" s="619" t="s">
        <v>367</v>
      </c>
      <c r="E44" s="624">
        <v>1</v>
      </c>
      <c r="F44" s="624">
        <v>1</v>
      </c>
      <c r="G44" s="624">
        <v>1</v>
      </c>
      <c r="H44" s="624"/>
      <c r="I44" s="624">
        <v>1</v>
      </c>
      <c r="J44" s="624">
        <v>1</v>
      </c>
      <c r="K44" s="626">
        <v>1</v>
      </c>
      <c r="L44" s="627"/>
      <c r="M44" s="1007" t="s">
        <v>443</v>
      </c>
      <c r="N44" s="990" t="s">
        <v>444</v>
      </c>
      <c r="O44" s="990" t="s">
        <v>445</v>
      </c>
      <c r="P44" s="990" t="s">
        <v>424</v>
      </c>
      <c r="Q44" s="990" t="s">
        <v>418</v>
      </c>
      <c r="R44" s="1007" t="s">
        <v>411</v>
      </c>
      <c r="S44" s="1007" t="s">
        <v>411</v>
      </c>
      <c r="T44" s="1008"/>
      <c r="U44" s="990" t="s">
        <v>411</v>
      </c>
      <c r="V44" s="990" t="s">
        <v>411</v>
      </c>
      <c r="W44" s="990" t="s">
        <v>411</v>
      </c>
      <c r="X44" s="995">
        <v>151820</v>
      </c>
    </row>
    <row r="45" spans="1:24" x14ac:dyDescent="0.25">
      <c r="A45" s="1011"/>
      <c r="B45" s="990"/>
      <c r="C45" s="997"/>
      <c r="D45" s="619" t="s">
        <v>368</v>
      </c>
      <c r="E45" s="635">
        <v>282194459.11816251</v>
      </c>
      <c r="F45" s="634">
        <v>380229599</v>
      </c>
      <c r="G45" s="621">
        <v>380229599</v>
      </c>
      <c r="H45" s="620"/>
      <c r="I45" s="635">
        <v>32440333.333333332</v>
      </c>
      <c r="J45" s="626">
        <v>351780644</v>
      </c>
      <c r="K45" s="621">
        <v>378545830</v>
      </c>
      <c r="L45" s="623"/>
      <c r="M45" s="1007"/>
      <c r="N45" s="990"/>
      <c r="O45" s="990"/>
      <c r="P45" s="990"/>
      <c r="Q45" s="990"/>
      <c r="R45" s="1007"/>
      <c r="S45" s="1007"/>
      <c r="T45" s="1008"/>
      <c r="U45" s="990"/>
      <c r="V45" s="990"/>
      <c r="W45" s="990"/>
      <c r="X45" s="995"/>
    </row>
    <row r="46" spans="1:24" x14ac:dyDescent="0.25">
      <c r="A46" s="1011"/>
      <c r="B46" s="990"/>
      <c r="C46" s="997"/>
      <c r="D46" s="619" t="s">
        <v>369</v>
      </c>
      <c r="E46" s="624">
        <v>0</v>
      </c>
      <c r="F46" s="624">
        <v>0</v>
      </c>
      <c r="G46" s="624"/>
      <c r="H46" s="624"/>
      <c r="I46" s="624">
        <v>0</v>
      </c>
      <c r="J46" s="626">
        <v>0</v>
      </c>
      <c r="K46" s="621"/>
      <c r="L46" s="627"/>
      <c r="M46" s="1007"/>
      <c r="N46" s="990"/>
      <c r="O46" s="990"/>
      <c r="P46" s="990"/>
      <c r="Q46" s="990"/>
      <c r="R46" s="1007"/>
      <c r="S46" s="1007"/>
      <c r="T46" s="1008"/>
      <c r="U46" s="990"/>
      <c r="V46" s="990"/>
      <c r="W46" s="990"/>
      <c r="X46" s="995"/>
    </row>
    <row r="47" spans="1:24" x14ac:dyDescent="0.25">
      <c r="A47" s="1011"/>
      <c r="B47" s="990"/>
      <c r="C47" s="997"/>
      <c r="D47" s="619" t="s">
        <v>370</v>
      </c>
      <c r="E47" s="636">
        <v>48948286.976179399</v>
      </c>
      <c r="F47" s="634">
        <v>47934667</v>
      </c>
      <c r="G47" s="634">
        <v>47934667</v>
      </c>
      <c r="H47" s="635"/>
      <c r="I47" s="635">
        <v>18323174.265236236</v>
      </c>
      <c r="J47" s="626">
        <v>23201492</v>
      </c>
      <c r="K47" s="621">
        <v>46630485.73660183</v>
      </c>
      <c r="L47" s="635"/>
      <c r="M47" s="1007"/>
      <c r="N47" s="990"/>
      <c r="O47" s="990"/>
      <c r="P47" s="990"/>
      <c r="Q47" s="990"/>
      <c r="R47" s="1007"/>
      <c r="S47" s="1007"/>
      <c r="T47" s="1008"/>
      <c r="U47" s="990"/>
      <c r="V47" s="990"/>
      <c r="W47" s="990"/>
      <c r="X47" s="995"/>
    </row>
    <row r="48" spans="1:24" ht="36" x14ac:dyDescent="0.25">
      <c r="A48" s="1011"/>
      <c r="B48" s="990"/>
      <c r="C48" s="1012" t="s">
        <v>446</v>
      </c>
      <c r="D48" s="619" t="s">
        <v>367</v>
      </c>
      <c r="E48" s="624">
        <v>1</v>
      </c>
      <c r="F48" s="624">
        <v>1</v>
      </c>
      <c r="G48" s="624">
        <v>1</v>
      </c>
      <c r="H48" s="624"/>
      <c r="I48" s="624">
        <v>1</v>
      </c>
      <c r="J48" s="624">
        <v>1</v>
      </c>
      <c r="K48" s="626">
        <v>1</v>
      </c>
      <c r="L48" s="627"/>
      <c r="M48" s="639" t="s">
        <v>392</v>
      </c>
      <c r="N48" s="640" t="s">
        <v>447</v>
      </c>
      <c r="O48" s="640" t="s">
        <v>448</v>
      </c>
      <c r="P48" s="990" t="s">
        <v>424</v>
      </c>
      <c r="Q48" s="990" t="s">
        <v>418</v>
      </c>
      <c r="R48" s="1007" t="s">
        <v>411</v>
      </c>
      <c r="S48" s="1007" t="s">
        <v>411</v>
      </c>
      <c r="T48" s="1008"/>
      <c r="U48" s="990" t="s">
        <v>411</v>
      </c>
      <c r="V48" s="990" t="s">
        <v>411</v>
      </c>
      <c r="W48" s="990" t="s">
        <v>411</v>
      </c>
      <c r="X48" s="995">
        <v>5529</v>
      </c>
    </row>
    <row r="49" spans="1:24" x14ac:dyDescent="0.25">
      <c r="A49" s="1011"/>
      <c r="B49" s="990"/>
      <c r="C49" s="1012"/>
      <c r="D49" s="619" t="s">
        <v>368</v>
      </c>
      <c r="E49" s="635">
        <v>459117959.64856339</v>
      </c>
      <c r="F49" s="626">
        <v>303891488</v>
      </c>
      <c r="G49" s="621">
        <v>303891488</v>
      </c>
      <c r="H49" s="620"/>
      <c r="I49" s="635">
        <v>32440333.333333332</v>
      </c>
      <c r="J49" s="626">
        <v>275442533</v>
      </c>
      <c r="K49" s="621">
        <v>296399543.53846699</v>
      </c>
      <c r="L49" s="623"/>
      <c r="M49" s="1007" t="s">
        <v>443</v>
      </c>
      <c r="N49" s="990" t="s">
        <v>449</v>
      </c>
      <c r="O49" s="990" t="s">
        <v>450</v>
      </c>
      <c r="P49" s="990"/>
      <c r="Q49" s="990"/>
      <c r="R49" s="1007"/>
      <c r="S49" s="1007"/>
      <c r="T49" s="1008"/>
      <c r="U49" s="990"/>
      <c r="V49" s="990"/>
      <c r="W49" s="990"/>
      <c r="X49" s="995"/>
    </row>
    <row r="50" spans="1:24" x14ac:dyDescent="0.25">
      <c r="A50" s="1011"/>
      <c r="B50" s="990"/>
      <c r="C50" s="1012"/>
      <c r="D50" s="619" t="s">
        <v>369</v>
      </c>
      <c r="E50" s="624">
        <v>0</v>
      </c>
      <c r="F50" s="624">
        <v>0</v>
      </c>
      <c r="G50" s="624"/>
      <c r="H50" s="624"/>
      <c r="I50" s="624">
        <v>0</v>
      </c>
      <c r="J50" s="626">
        <v>0</v>
      </c>
      <c r="K50" s="621"/>
      <c r="L50" s="626"/>
      <c r="M50" s="1007"/>
      <c r="N50" s="990"/>
      <c r="O50" s="990"/>
      <c r="P50" s="990"/>
      <c r="Q50" s="990"/>
      <c r="R50" s="1007"/>
      <c r="S50" s="1007"/>
      <c r="T50" s="1008"/>
      <c r="U50" s="990"/>
      <c r="V50" s="990"/>
      <c r="W50" s="990"/>
      <c r="X50" s="995"/>
    </row>
    <row r="51" spans="1:24" x14ac:dyDescent="0.25">
      <c r="A51" s="1011"/>
      <c r="B51" s="990"/>
      <c r="C51" s="1012"/>
      <c r="D51" s="619" t="s">
        <v>370</v>
      </c>
      <c r="E51" s="636">
        <v>48948286.976179399</v>
      </c>
      <c r="F51" s="634">
        <v>47934667</v>
      </c>
      <c r="G51" s="634">
        <v>47934667</v>
      </c>
      <c r="H51" s="635"/>
      <c r="I51" s="635">
        <v>18323174.265236236</v>
      </c>
      <c r="J51" s="626">
        <v>23201492</v>
      </c>
      <c r="K51" s="621">
        <v>46630485.73660183</v>
      </c>
      <c r="L51" s="632"/>
      <c r="M51" s="1007"/>
      <c r="N51" s="990"/>
      <c r="O51" s="990"/>
      <c r="P51" s="990"/>
      <c r="Q51" s="990"/>
      <c r="R51" s="1007"/>
      <c r="S51" s="1007"/>
      <c r="T51" s="1008"/>
      <c r="U51" s="990"/>
      <c r="V51" s="990"/>
      <c r="W51" s="990"/>
      <c r="X51" s="995"/>
    </row>
    <row r="52" spans="1:24" x14ac:dyDescent="0.25">
      <c r="A52" s="1011"/>
      <c r="B52" s="990"/>
      <c r="C52" s="997" t="s">
        <v>451</v>
      </c>
      <c r="D52" s="619" t="s">
        <v>367</v>
      </c>
      <c r="E52" s="624">
        <v>1</v>
      </c>
      <c r="F52" s="624">
        <v>1</v>
      </c>
      <c r="G52" s="624">
        <v>1</v>
      </c>
      <c r="H52" s="624"/>
      <c r="I52" s="624">
        <v>1</v>
      </c>
      <c r="J52" s="624">
        <v>1</v>
      </c>
      <c r="K52" s="626">
        <v>1</v>
      </c>
      <c r="L52" s="627"/>
      <c r="M52" s="1007" t="s">
        <v>443</v>
      </c>
      <c r="N52" s="990" t="s">
        <v>452</v>
      </c>
      <c r="O52" s="990" t="s">
        <v>453</v>
      </c>
      <c r="P52" s="990" t="s">
        <v>424</v>
      </c>
      <c r="Q52" s="990" t="s">
        <v>418</v>
      </c>
      <c r="R52" s="1007" t="s">
        <v>411</v>
      </c>
      <c r="S52" s="1007" t="s">
        <v>411</v>
      </c>
      <c r="T52" s="1008"/>
      <c r="U52" s="990" t="s">
        <v>411</v>
      </c>
      <c r="V52" s="990" t="s">
        <v>411</v>
      </c>
      <c r="W52" s="990" t="s">
        <v>411</v>
      </c>
      <c r="X52" s="995">
        <v>1450292</v>
      </c>
    </row>
    <row r="53" spans="1:24" x14ac:dyDescent="0.25">
      <c r="A53" s="1011"/>
      <c r="B53" s="990"/>
      <c r="C53" s="997"/>
      <c r="D53" s="619" t="s">
        <v>368</v>
      </c>
      <c r="E53" s="635">
        <v>555890491.92186773</v>
      </c>
      <c r="F53" s="626">
        <v>513020513</v>
      </c>
      <c r="G53" s="621">
        <v>513020513</v>
      </c>
      <c r="H53" s="620"/>
      <c r="I53" s="635">
        <v>32440333.333333332</v>
      </c>
      <c r="J53" s="626">
        <v>368640690</v>
      </c>
      <c r="K53" s="621">
        <v>396688671</v>
      </c>
      <c r="L53" s="623"/>
      <c r="M53" s="1007"/>
      <c r="N53" s="990"/>
      <c r="O53" s="990"/>
      <c r="P53" s="990"/>
      <c r="Q53" s="990"/>
      <c r="R53" s="1007"/>
      <c r="S53" s="1007"/>
      <c r="T53" s="1008"/>
      <c r="U53" s="990"/>
      <c r="V53" s="990"/>
      <c r="W53" s="990"/>
      <c r="X53" s="995"/>
    </row>
    <row r="54" spans="1:24" x14ac:dyDescent="0.25">
      <c r="A54" s="1011"/>
      <c r="B54" s="990"/>
      <c r="C54" s="997"/>
      <c r="D54" s="619" t="s">
        <v>369</v>
      </c>
      <c r="E54" s="624">
        <v>0</v>
      </c>
      <c r="F54" s="624">
        <v>0</v>
      </c>
      <c r="G54" s="624"/>
      <c r="H54" s="624"/>
      <c r="I54" s="624">
        <v>0</v>
      </c>
      <c r="J54" s="626">
        <v>0</v>
      </c>
      <c r="K54" s="621"/>
      <c r="L54" s="627"/>
      <c r="M54" s="1007"/>
      <c r="N54" s="990"/>
      <c r="O54" s="990"/>
      <c r="P54" s="990"/>
      <c r="Q54" s="990"/>
      <c r="R54" s="1007"/>
      <c r="S54" s="1007"/>
      <c r="T54" s="1008"/>
      <c r="U54" s="990"/>
      <c r="V54" s="990"/>
      <c r="W54" s="990"/>
      <c r="X54" s="995"/>
    </row>
    <row r="55" spans="1:24" x14ac:dyDescent="0.25">
      <c r="A55" s="1011"/>
      <c r="B55" s="990"/>
      <c r="C55" s="997"/>
      <c r="D55" s="619" t="s">
        <v>370</v>
      </c>
      <c r="E55" s="636">
        <v>48948286.976179399</v>
      </c>
      <c r="F55" s="634">
        <v>47934667</v>
      </c>
      <c r="G55" s="634">
        <v>47934667</v>
      </c>
      <c r="H55" s="635"/>
      <c r="I55" s="635">
        <v>18323174.265236236</v>
      </c>
      <c r="J55" s="626">
        <v>23201492</v>
      </c>
      <c r="K55" s="621">
        <v>46630485.73660183</v>
      </c>
      <c r="L55" s="627"/>
      <c r="M55" s="1007"/>
      <c r="N55" s="990"/>
      <c r="O55" s="990"/>
      <c r="P55" s="990"/>
      <c r="Q55" s="990"/>
      <c r="R55" s="1007"/>
      <c r="S55" s="1007"/>
      <c r="T55" s="1008"/>
      <c r="U55" s="990"/>
      <c r="V55" s="990"/>
      <c r="W55" s="990"/>
      <c r="X55" s="995"/>
    </row>
    <row r="56" spans="1:24" x14ac:dyDescent="0.25">
      <c r="A56" s="1011"/>
      <c r="B56" s="990"/>
      <c r="C56" s="997" t="s">
        <v>454</v>
      </c>
      <c r="D56" s="619" t="s">
        <v>367</v>
      </c>
      <c r="E56" s="624">
        <v>1</v>
      </c>
      <c r="F56" s="624">
        <v>1</v>
      </c>
      <c r="G56" s="624">
        <v>1</v>
      </c>
      <c r="H56" s="624"/>
      <c r="I56" s="624">
        <v>1</v>
      </c>
      <c r="J56" s="624">
        <v>1</v>
      </c>
      <c r="K56" s="626">
        <v>1</v>
      </c>
      <c r="L56" s="627"/>
      <c r="M56" s="1007" t="s">
        <v>455</v>
      </c>
      <c r="N56" s="990" t="s">
        <v>455</v>
      </c>
      <c r="O56" s="990" t="s">
        <v>456</v>
      </c>
      <c r="P56" s="990" t="s">
        <v>424</v>
      </c>
      <c r="Q56" s="990" t="s">
        <v>418</v>
      </c>
      <c r="R56" s="1007" t="s">
        <v>411</v>
      </c>
      <c r="S56" s="1007" t="s">
        <v>411</v>
      </c>
      <c r="T56" s="1008"/>
      <c r="U56" s="990" t="s">
        <v>411</v>
      </c>
      <c r="V56" s="990" t="s">
        <v>411</v>
      </c>
      <c r="W56" s="990" t="s">
        <v>411</v>
      </c>
      <c r="X56" s="995">
        <v>323865</v>
      </c>
    </row>
    <row r="57" spans="1:24" x14ac:dyDescent="0.25">
      <c r="A57" s="1011"/>
      <c r="B57" s="990"/>
      <c r="C57" s="997"/>
      <c r="D57" s="619" t="s">
        <v>368</v>
      </c>
      <c r="E57" s="635">
        <v>337835838.50846219</v>
      </c>
      <c r="F57" s="626">
        <v>311496051</v>
      </c>
      <c r="G57" s="621">
        <v>311496051</v>
      </c>
      <c r="H57" s="620"/>
      <c r="I57" s="635">
        <v>32440333.333333332</v>
      </c>
      <c r="J57" s="626">
        <v>283047096</v>
      </c>
      <c r="K57" s="621">
        <v>304582699</v>
      </c>
      <c r="L57" s="623"/>
      <c r="M57" s="1007"/>
      <c r="N57" s="990"/>
      <c r="O57" s="990"/>
      <c r="P57" s="990"/>
      <c r="Q57" s="990"/>
      <c r="R57" s="1007"/>
      <c r="S57" s="1007"/>
      <c r="T57" s="1008"/>
      <c r="U57" s="990"/>
      <c r="V57" s="990"/>
      <c r="W57" s="990"/>
      <c r="X57" s="995"/>
    </row>
    <row r="58" spans="1:24" x14ac:dyDescent="0.25">
      <c r="A58" s="1011"/>
      <c r="B58" s="990"/>
      <c r="C58" s="997"/>
      <c r="D58" s="619" t="s">
        <v>369</v>
      </c>
      <c r="E58" s="624">
        <v>0</v>
      </c>
      <c r="F58" s="624">
        <v>0</v>
      </c>
      <c r="G58" s="624"/>
      <c r="H58" s="624"/>
      <c r="I58" s="624">
        <v>0</v>
      </c>
      <c r="J58" s="626">
        <v>0</v>
      </c>
      <c r="K58" s="621"/>
      <c r="L58" s="626"/>
      <c r="M58" s="1007"/>
      <c r="N58" s="990"/>
      <c r="O58" s="990"/>
      <c r="P58" s="990"/>
      <c r="Q58" s="990"/>
      <c r="R58" s="1007"/>
      <c r="S58" s="1007"/>
      <c r="T58" s="1008"/>
      <c r="U58" s="990"/>
      <c r="V58" s="990"/>
      <c r="W58" s="990"/>
      <c r="X58" s="995"/>
    </row>
    <row r="59" spans="1:24" x14ac:dyDescent="0.25">
      <c r="A59" s="1011"/>
      <c r="B59" s="990"/>
      <c r="C59" s="997"/>
      <c r="D59" s="619" t="s">
        <v>370</v>
      </c>
      <c r="E59" s="636">
        <v>48948286.976179399</v>
      </c>
      <c r="F59" s="634">
        <v>47934667</v>
      </c>
      <c r="G59" s="634">
        <v>47934667</v>
      </c>
      <c r="H59" s="635"/>
      <c r="I59" s="635">
        <v>18323174.265236236</v>
      </c>
      <c r="J59" s="626">
        <v>23201492</v>
      </c>
      <c r="K59" s="621">
        <v>46630485.73660183</v>
      </c>
      <c r="L59" s="627"/>
      <c r="M59" s="1007"/>
      <c r="N59" s="990"/>
      <c r="O59" s="990"/>
      <c r="P59" s="990"/>
      <c r="Q59" s="990"/>
      <c r="R59" s="1007"/>
      <c r="S59" s="1007"/>
      <c r="T59" s="1008"/>
      <c r="U59" s="990"/>
      <c r="V59" s="990"/>
      <c r="W59" s="990"/>
      <c r="X59" s="995"/>
    </row>
    <row r="60" spans="1:24" ht="60" x14ac:dyDescent="0.25">
      <c r="A60" s="1011"/>
      <c r="B60" s="990"/>
      <c r="C60" s="997" t="s">
        <v>457</v>
      </c>
      <c r="D60" s="619" t="s">
        <v>367</v>
      </c>
      <c r="E60" s="624">
        <v>1</v>
      </c>
      <c r="F60" s="624">
        <v>1</v>
      </c>
      <c r="G60" s="624">
        <v>1</v>
      </c>
      <c r="H60" s="624"/>
      <c r="I60" s="624">
        <v>1</v>
      </c>
      <c r="J60" s="624">
        <v>1</v>
      </c>
      <c r="K60" s="626">
        <v>1</v>
      </c>
      <c r="L60" s="627"/>
      <c r="M60" s="639" t="s">
        <v>443</v>
      </c>
      <c r="N60" s="640" t="s">
        <v>458</v>
      </c>
      <c r="O60" s="640" t="s">
        <v>459</v>
      </c>
      <c r="P60" s="990" t="s">
        <v>424</v>
      </c>
      <c r="Q60" s="990" t="s">
        <v>418</v>
      </c>
      <c r="R60" s="1007" t="s">
        <v>411</v>
      </c>
      <c r="S60" s="1007" t="s">
        <v>411</v>
      </c>
      <c r="T60" s="1008"/>
      <c r="U60" s="990" t="s">
        <v>411</v>
      </c>
      <c r="V60" s="990" t="s">
        <v>411</v>
      </c>
      <c r="W60" s="990" t="s">
        <v>411</v>
      </c>
      <c r="X60" s="995">
        <v>878496</v>
      </c>
    </row>
    <row r="61" spans="1:24" x14ac:dyDescent="0.25">
      <c r="A61" s="1011"/>
      <c r="B61" s="990"/>
      <c r="C61" s="997"/>
      <c r="D61" s="619" t="s">
        <v>368</v>
      </c>
      <c r="E61" s="635">
        <v>732803405.79402661</v>
      </c>
      <c r="F61" s="626">
        <v>636152381</v>
      </c>
      <c r="G61" s="621">
        <v>636152381</v>
      </c>
      <c r="H61" s="620"/>
      <c r="I61" s="635">
        <v>32440333.333333332</v>
      </c>
      <c r="J61" s="626">
        <v>607703427</v>
      </c>
      <c r="K61" s="621">
        <v>653940466</v>
      </c>
      <c r="L61" s="623"/>
      <c r="M61" s="1007" t="s">
        <v>455</v>
      </c>
      <c r="N61" s="990" t="s">
        <v>460</v>
      </c>
      <c r="O61" s="990" t="s">
        <v>461</v>
      </c>
      <c r="P61" s="990"/>
      <c r="Q61" s="990"/>
      <c r="R61" s="1007"/>
      <c r="S61" s="1007"/>
      <c r="T61" s="1008"/>
      <c r="U61" s="990"/>
      <c r="V61" s="990"/>
      <c r="W61" s="990"/>
      <c r="X61" s="995"/>
    </row>
    <row r="62" spans="1:24" x14ac:dyDescent="0.25">
      <c r="A62" s="1011"/>
      <c r="B62" s="990"/>
      <c r="C62" s="997"/>
      <c r="D62" s="619" t="s">
        <v>369</v>
      </c>
      <c r="E62" s="624">
        <v>0</v>
      </c>
      <c r="F62" s="624">
        <v>0</v>
      </c>
      <c r="G62" s="624"/>
      <c r="H62" s="624"/>
      <c r="I62" s="624">
        <v>0</v>
      </c>
      <c r="J62" s="626">
        <v>0</v>
      </c>
      <c r="K62" s="621"/>
      <c r="L62" s="627"/>
      <c r="M62" s="1007"/>
      <c r="N62" s="990"/>
      <c r="O62" s="990"/>
      <c r="P62" s="990"/>
      <c r="Q62" s="990"/>
      <c r="R62" s="1007"/>
      <c r="S62" s="1007"/>
      <c r="T62" s="1008"/>
      <c r="U62" s="990"/>
      <c r="V62" s="990"/>
      <c r="W62" s="990"/>
      <c r="X62" s="995"/>
    </row>
    <row r="63" spans="1:24" x14ac:dyDescent="0.25">
      <c r="A63" s="1011"/>
      <c r="B63" s="990"/>
      <c r="C63" s="997"/>
      <c r="D63" s="619" t="s">
        <v>370</v>
      </c>
      <c r="E63" s="636">
        <v>48948286.976179399</v>
      </c>
      <c r="F63" s="634">
        <v>47934667</v>
      </c>
      <c r="G63" s="634">
        <v>47934667</v>
      </c>
      <c r="H63" s="635"/>
      <c r="I63" s="635">
        <v>18323174.265236236</v>
      </c>
      <c r="J63" s="626">
        <v>23201491</v>
      </c>
      <c r="K63" s="621">
        <v>46630483.726796344</v>
      </c>
      <c r="L63" s="632"/>
      <c r="M63" s="1007"/>
      <c r="N63" s="990"/>
      <c r="O63" s="990"/>
      <c r="P63" s="990"/>
      <c r="Q63" s="990"/>
      <c r="R63" s="1007"/>
      <c r="S63" s="1007"/>
      <c r="T63" s="1008"/>
      <c r="U63" s="990"/>
      <c r="V63" s="990"/>
      <c r="W63" s="990"/>
      <c r="X63" s="995"/>
    </row>
    <row r="64" spans="1:24" x14ac:dyDescent="0.25">
      <c r="A64" s="1011"/>
      <c r="B64" s="990"/>
      <c r="C64" s="997" t="s">
        <v>462</v>
      </c>
      <c r="D64" s="619" t="s">
        <v>367</v>
      </c>
      <c r="E64" s="624">
        <v>1</v>
      </c>
      <c r="F64" s="624">
        <v>1</v>
      </c>
      <c r="G64" s="624">
        <v>1</v>
      </c>
      <c r="H64" s="624"/>
      <c r="I64" s="624">
        <v>1</v>
      </c>
      <c r="J64" s="624">
        <v>1</v>
      </c>
      <c r="K64" s="626">
        <v>1</v>
      </c>
      <c r="L64" s="627"/>
      <c r="M64" s="1007" t="s">
        <v>455</v>
      </c>
      <c r="N64" s="990" t="s">
        <v>463</v>
      </c>
      <c r="O64" s="990" t="s">
        <v>464</v>
      </c>
      <c r="P64" s="990" t="s">
        <v>424</v>
      </c>
      <c r="Q64" s="990" t="s">
        <v>418</v>
      </c>
      <c r="R64" s="1007" t="s">
        <v>411</v>
      </c>
      <c r="S64" s="1007" t="s">
        <v>411</v>
      </c>
      <c r="T64" s="1008"/>
      <c r="U64" s="990" t="s">
        <v>411</v>
      </c>
      <c r="V64" s="990" t="s">
        <v>411</v>
      </c>
      <c r="W64" s="990" t="s">
        <v>411</v>
      </c>
      <c r="X64" s="995">
        <v>61024</v>
      </c>
    </row>
    <row r="65" spans="1:24" x14ac:dyDescent="0.25">
      <c r="A65" s="1011"/>
      <c r="B65" s="990"/>
      <c r="C65" s="997"/>
      <c r="D65" s="619" t="s">
        <v>368</v>
      </c>
      <c r="E65" s="635">
        <v>335353830.49158216</v>
      </c>
      <c r="F65" s="626">
        <v>367510128</v>
      </c>
      <c r="G65" s="621">
        <v>367510128</v>
      </c>
      <c r="H65" s="620"/>
      <c r="I65" s="635">
        <v>32440333.333333332</v>
      </c>
      <c r="J65" s="626">
        <v>223130306</v>
      </c>
      <c r="K65" s="621">
        <v>240842399</v>
      </c>
      <c r="L65" s="623"/>
      <c r="M65" s="1007"/>
      <c r="N65" s="990"/>
      <c r="O65" s="990"/>
      <c r="P65" s="990"/>
      <c r="Q65" s="990"/>
      <c r="R65" s="1007"/>
      <c r="S65" s="1007"/>
      <c r="T65" s="1008"/>
      <c r="U65" s="990"/>
      <c r="V65" s="990"/>
      <c r="W65" s="990"/>
      <c r="X65" s="995"/>
    </row>
    <row r="66" spans="1:24" x14ac:dyDescent="0.25">
      <c r="A66" s="1011"/>
      <c r="B66" s="990"/>
      <c r="C66" s="997"/>
      <c r="D66" s="619" t="s">
        <v>369</v>
      </c>
      <c r="E66" s="624">
        <v>0</v>
      </c>
      <c r="F66" s="624">
        <v>0</v>
      </c>
      <c r="G66" s="624"/>
      <c r="H66" s="624"/>
      <c r="I66" s="624">
        <v>0</v>
      </c>
      <c r="J66" s="626">
        <v>0</v>
      </c>
      <c r="K66" s="621"/>
      <c r="L66" s="627"/>
      <c r="M66" s="1007"/>
      <c r="N66" s="990"/>
      <c r="O66" s="990"/>
      <c r="P66" s="990"/>
      <c r="Q66" s="990"/>
      <c r="R66" s="1007"/>
      <c r="S66" s="1007"/>
      <c r="T66" s="1008"/>
      <c r="U66" s="990"/>
      <c r="V66" s="990"/>
      <c r="W66" s="990"/>
      <c r="X66" s="995"/>
    </row>
    <row r="67" spans="1:24" x14ac:dyDescent="0.25">
      <c r="A67" s="1011"/>
      <c r="B67" s="990"/>
      <c r="C67" s="997"/>
      <c r="D67" s="619" t="s">
        <v>370</v>
      </c>
      <c r="E67" s="636">
        <v>48948286.976179399</v>
      </c>
      <c r="F67" s="634">
        <v>47934667</v>
      </c>
      <c r="G67" s="634">
        <v>47934667</v>
      </c>
      <c r="H67" s="635"/>
      <c r="I67" s="635">
        <v>18323174.265236236</v>
      </c>
      <c r="J67" s="626">
        <v>23201491</v>
      </c>
      <c r="K67" s="621">
        <v>46630483.726796344</v>
      </c>
      <c r="L67" s="627"/>
      <c r="M67" s="1007"/>
      <c r="N67" s="990"/>
      <c r="O67" s="990"/>
      <c r="P67" s="990"/>
      <c r="Q67" s="990"/>
      <c r="R67" s="1007"/>
      <c r="S67" s="1007"/>
      <c r="T67" s="1008"/>
      <c r="U67" s="990"/>
      <c r="V67" s="990"/>
      <c r="W67" s="990"/>
      <c r="X67" s="995"/>
    </row>
    <row r="68" spans="1:24" x14ac:dyDescent="0.25">
      <c r="A68" s="1011"/>
      <c r="B68" s="990"/>
      <c r="C68" s="997" t="s">
        <v>465</v>
      </c>
      <c r="D68" s="619" t="s">
        <v>367</v>
      </c>
      <c r="E68" s="624">
        <v>1</v>
      </c>
      <c r="F68" s="624">
        <v>1</v>
      </c>
      <c r="G68" s="624">
        <v>1</v>
      </c>
      <c r="H68" s="624"/>
      <c r="I68" s="624">
        <v>1</v>
      </c>
      <c r="J68" s="624">
        <v>1</v>
      </c>
      <c r="K68" s="626">
        <v>1</v>
      </c>
      <c r="L68" s="627"/>
      <c r="M68" s="1007" t="s">
        <v>432</v>
      </c>
      <c r="N68" s="1007" t="s">
        <v>466</v>
      </c>
      <c r="O68" s="990" t="s">
        <v>467</v>
      </c>
      <c r="P68" s="990" t="s">
        <v>424</v>
      </c>
      <c r="Q68" s="990" t="s">
        <v>418</v>
      </c>
      <c r="R68" s="1007" t="s">
        <v>411</v>
      </c>
      <c r="S68" s="1007" t="s">
        <v>411</v>
      </c>
      <c r="T68" s="1008"/>
      <c r="U68" s="990" t="s">
        <v>411</v>
      </c>
      <c r="V68" s="990" t="s">
        <v>411</v>
      </c>
      <c r="W68" s="990" t="s">
        <v>468</v>
      </c>
      <c r="X68" s="995">
        <v>84356</v>
      </c>
    </row>
    <row r="69" spans="1:24" x14ac:dyDescent="0.25">
      <c r="A69" s="1011"/>
      <c r="B69" s="990"/>
      <c r="C69" s="997"/>
      <c r="D69" s="619" t="s">
        <v>368</v>
      </c>
      <c r="E69" s="635">
        <v>159477646.85691541</v>
      </c>
      <c r="F69" s="626">
        <v>109536412</v>
      </c>
      <c r="G69" s="621">
        <v>109536412</v>
      </c>
      <c r="H69" s="620"/>
      <c r="I69" s="635">
        <v>32440333.333333332</v>
      </c>
      <c r="J69" s="626">
        <v>81087458</v>
      </c>
      <c r="K69" s="621">
        <v>87256987.060508296</v>
      </c>
      <c r="L69" s="623"/>
      <c r="M69" s="1007"/>
      <c r="N69" s="1007"/>
      <c r="O69" s="990"/>
      <c r="P69" s="990"/>
      <c r="Q69" s="990"/>
      <c r="R69" s="1007"/>
      <c r="S69" s="1007"/>
      <c r="T69" s="1008"/>
      <c r="U69" s="990"/>
      <c r="V69" s="990"/>
      <c r="W69" s="990"/>
      <c r="X69" s="995"/>
    </row>
    <row r="70" spans="1:24" x14ac:dyDescent="0.25">
      <c r="A70" s="1011"/>
      <c r="B70" s="990"/>
      <c r="C70" s="997"/>
      <c r="D70" s="619" t="s">
        <v>369</v>
      </c>
      <c r="E70" s="624">
        <v>0</v>
      </c>
      <c r="F70" s="624">
        <v>0</v>
      </c>
      <c r="G70" s="624"/>
      <c r="H70" s="624"/>
      <c r="I70" s="624">
        <v>0</v>
      </c>
      <c r="J70" s="626">
        <v>0</v>
      </c>
      <c r="K70" s="621"/>
      <c r="L70" s="627"/>
      <c r="M70" s="1007"/>
      <c r="N70" s="1007"/>
      <c r="O70" s="990"/>
      <c r="P70" s="990"/>
      <c r="Q70" s="990"/>
      <c r="R70" s="1007"/>
      <c r="S70" s="1007"/>
      <c r="T70" s="1008"/>
      <c r="U70" s="990"/>
      <c r="V70" s="990"/>
      <c r="W70" s="990"/>
      <c r="X70" s="995"/>
    </row>
    <row r="71" spans="1:24" x14ac:dyDescent="0.25">
      <c r="A71" s="1011"/>
      <c r="B71" s="990"/>
      <c r="C71" s="997"/>
      <c r="D71" s="619" t="s">
        <v>370</v>
      </c>
      <c r="E71" s="636">
        <v>48948286.976179399</v>
      </c>
      <c r="F71" s="634">
        <v>47934667</v>
      </c>
      <c r="G71" s="634">
        <v>47934667</v>
      </c>
      <c r="H71" s="635"/>
      <c r="I71" s="635">
        <v>18323174.265236236</v>
      </c>
      <c r="J71" s="626">
        <v>23201491</v>
      </c>
      <c r="K71" s="621">
        <v>46630483.726796344</v>
      </c>
      <c r="L71" s="627"/>
      <c r="M71" s="1007"/>
      <c r="N71" s="1007"/>
      <c r="O71" s="990"/>
      <c r="P71" s="990"/>
      <c r="Q71" s="990"/>
      <c r="R71" s="1007"/>
      <c r="S71" s="1007"/>
      <c r="T71" s="1008"/>
      <c r="U71" s="990"/>
      <c r="V71" s="990"/>
      <c r="W71" s="990"/>
      <c r="X71" s="995"/>
    </row>
    <row r="72" spans="1:24" x14ac:dyDescent="0.25">
      <c r="A72" s="1011"/>
      <c r="B72" s="990"/>
      <c r="C72" s="997" t="s">
        <v>469</v>
      </c>
      <c r="D72" s="619" t="s">
        <v>367</v>
      </c>
      <c r="E72" s="624">
        <v>1</v>
      </c>
      <c r="F72" s="624">
        <v>1</v>
      </c>
      <c r="G72" s="624">
        <v>1</v>
      </c>
      <c r="H72" s="624"/>
      <c r="I72" s="624">
        <v>1</v>
      </c>
      <c r="J72" s="624">
        <v>1</v>
      </c>
      <c r="K72" s="626">
        <v>1</v>
      </c>
      <c r="L72" s="627"/>
      <c r="M72" s="1007" t="s">
        <v>470</v>
      </c>
      <c r="N72" s="990" t="s">
        <v>471</v>
      </c>
      <c r="O72" s="990" t="s">
        <v>472</v>
      </c>
      <c r="P72" s="990" t="s">
        <v>424</v>
      </c>
      <c r="Q72" s="990" t="s">
        <v>418</v>
      </c>
      <c r="R72" s="1007" t="s">
        <v>411</v>
      </c>
      <c r="S72" s="1007" t="s">
        <v>411</v>
      </c>
      <c r="T72" s="1008"/>
      <c r="U72" s="990" t="s">
        <v>411</v>
      </c>
      <c r="V72" s="990" t="s">
        <v>411</v>
      </c>
      <c r="W72" s="990" t="s">
        <v>411</v>
      </c>
      <c r="X72" s="995">
        <v>53861</v>
      </c>
    </row>
    <row r="73" spans="1:24" x14ac:dyDescent="0.25">
      <c r="A73" s="1011"/>
      <c r="B73" s="990"/>
      <c r="C73" s="997"/>
      <c r="D73" s="619" t="s">
        <v>368</v>
      </c>
      <c r="E73" s="635">
        <v>310736117.33126193</v>
      </c>
      <c r="F73" s="626">
        <v>144634395</v>
      </c>
      <c r="G73" s="621">
        <v>144634395</v>
      </c>
      <c r="H73" s="620"/>
      <c r="I73" s="635">
        <v>32440333.333333332</v>
      </c>
      <c r="J73" s="626">
        <v>116185440</v>
      </c>
      <c r="K73" s="621">
        <v>124025394</v>
      </c>
      <c r="L73" s="623"/>
      <c r="M73" s="1007"/>
      <c r="N73" s="990"/>
      <c r="O73" s="990"/>
      <c r="P73" s="990"/>
      <c r="Q73" s="990"/>
      <c r="R73" s="1007"/>
      <c r="S73" s="1007"/>
      <c r="T73" s="1008"/>
      <c r="U73" s="990"/>
      <c r="V73" s="990"/>
      <c r="W73" s="990"/>
      <c r="X73" s="995"/>
    </row>
    <row r="74" spans="1:24" x14ac:dyDescent="0.25">
      <c r="A74" s="1011"/>
      <c r="B74" s="990"/>
      <c r="C74" s="997"/>
      <c r="D74" s="619" t="s">
        <v>369</v>
      </c>
      <c r="E74" s="624">
        <v>0</v>
      </c>
      <c r="F74" s="624"/>
      <c r="G74" s="624"/>
      <c r="H74" s="624"/>
      <c r="I74" s="624">
        <v>0</v>
      </c>
      <c r="J74" s="626">
        <v>0</v>
      </c>
      <c r="K74" s="621"/>
      <c r="L74" s="626"/>
      <c r="M74" s="1007"/>
      <c r="N74" s="990"/>
      <c r="O74" s="990"/>
      <c r="P74" s="990"/>
      <c r="Q74" s="990"/>
      <c r="R74" s="1007"/>
      <c r="S74" s="1007"/>
      <c r="T74" s="1008"/>
      <c r="U74" s="990"/>
      <c r="V74" s="990"/>
      <c r="W74" s="990"/>
      <c r="X74" s="995"/>
    </row>
    <row r="75" spans="1:24" x14ac:dyDescent="0.25">
      <c r="A75" s="1011"/>
      <c r="B75" s="990"/>
      <c r="C75" s="997"/>
      <c r="D75" s="619" t="s">
        <v>370</v>
      </c>
      <c r="E75" s="636">
        <v>48948286.976179399</v>
      </c>
      <c r="F75" s="634">
        <v>47934667</v>
      </c>
      <c r="G75" s="634">
        <v>47934667</v>
      </c>
      <c r="H75" s="635"/>
      <c r="I75" s="635">
        <v>18323174.265236236</v>
      </c>
      <c r="J75" s="626">
        <v>23201491</v>
      </c>
      <c r="K75" s="621">
        <v>46630483.726796344</v>
      </c>
      <c r="L75" s="627"/>
      <c r="M75" s="1007"/>
      <c r="N75" s="990"/>
      <c r="O75" s="990"/>
      <c r="P75" s="990"/>
      <c r="Q75" s="990"/>
      <c r="R75" s="1007"/>
      <c r="S75" s="1007"/>
      <c r="T75" s="1008"/>
      <c r="U75" s="990"/>
      <c r="V75" s="990"/>
      <c r="W75" s="990"/>
      <c r="X75" s="995"/>
    </row>
    <row r="76" spans="1:24" x14ac:dyDescent="0.25">
      <c r="A76" s="1011"/>
      <c r="B76" s="990"/>
      <c r="C76" s="997" t="s">
        <v>473</v>
      </c>
      <c r="D76" s="619" t="s">
        <v>367</v>
      </c>
      <c r="E76" s="624">
        <v>1</v>
      </c>
      <c r="F76" s="624">
        <v>1</v>
      </c>
      <c r="G76" s="624">
        <v>1</v>
      </c>
      <c r="H76" s="624"/>
      <c r="I76" s="624">
        <v>1</v>
      </c>
      <c r="J76" s="624">
        <v>1</v>
      </c>
      <c r="K76" s="626">
        <v>1</v>
      </c>
      <c r="L76" s="627"/>
      <c r="M76" s="1007" t="s">
        <v>474</v>
      </c>
      <c r="N76" s="1007" t="s">
        <v>475</v>
      </c>
      <c r="O76" s="1007" t="s">
        <v>476</v>
      </c>
      <c r="P76" s="990" t="s">
        <v>424</v>
      </c>
      <c r="Q76" s="990" t="s">
        <v>418</v>
      </c>
      <c r="R76" s="1007" t="s">
        <v>411</v>
      </c>
      <c r="S76" s="1007" t="s">
        <v>411</v>
      </c>
      <c r="T76" s="1008"/>
      <c r="U76" s="990" t="s">
        <v>411</v>
      </c>
      <c r="V76" s="990" t="s">
        <v>411</v>
      </c>
      <c r="W76" s="990" t="s">
        <v>411</v>
      </c>
      <c r="X76" s="995">
        <v>4740</v>
      </c>
    </row>
    <row r="77" spans="1:24" x14ac:dyDescent="0.25">
      <c r="A77" s="1011"/>
      <c r="B77" s="990"/>
      <c r="C77" s="997"/>
      <c r="D77" s="619" t="s">
        <v>368</v>
      </c>
      <c r="E77" s="635">
        <v>118777343.68784213</v>
      </c>
      <c r="F77" s="626">
        <v>160136002</v>
      </c>
      <c r="G77" s="621">
        <v>160136002</v>
      </c>
      <c r="H77" s="620"/>
      <c r="I77" s="635">
        <v>32440333.333333332</v>
      </c>
      <c r="J77" s="626">
        <v>131687049</v>
      </c>
      <c r="K77" s="621">
        <v>141706442</v>
      </c>
      <c r="L77" s="623"/>
      <c r="M77" s="1007"/>
      <c r="N77" s="1007"/>
      <c r="O77" s="1007"/>
      <c r="P77" s="990"/>
      <c r="Q77" s="990"/>
      <c r="R77" s="1007"/>
      <c r="S77" s="1007"/>
      <c r="T77" s="1008"/>
      <c r="U77" s="990"/>
      <c r="V77" s="990"/>
      <c r="W77" s="990"/>
      <c r="X77" s="995"/>
    </row>
    <row r="78" spans="1:24" x14ac:dyDescent="0.25">
      <c r="A78" s="1011"/>
      <c r="B78" s="990"/>
      <c r="C78" s="997"/>
      <c r="D78" s="619" t="s">
        <v>369</v>
      </c>
      <c r="E78" s="624">
        <v>0</v>
      </c>
      <c r="F78" s="624">
        <v>0</v>
      </c>
      <c r="G78" s="624"/>
      <c r="H78" s="624"/>
      <c r="I78" s="624">
        <v>0</v>
      </c>
      <c r="J78" s="626">
        <v>0</v>
      </c>
      <c r="K78" s="621"/>
      <c r="L78" s="627"/>
      <c r="M78" s="1007"/>
      <c r="N78" s="1007"/>
      <c r="O78" s="1007"/>
      <c r="P78" s="990"/>
      <c r="Q78" s="990"/>
      <c r="R78" s="1007"/>
      <c r="S78" s="1007"/>
      <c r="T78" s="1008"/>
      <c r="U78" s="990"/>
      <c r="V78" s="990"/>
      <c r="W78" s="990"/>
      <c r="X78" s="995"/>
    </row>
    <row r="79" spans="1:24" x14ac:dyDescent="0.25">
      <c r="A79" s="1011"/>
      <c r="B79" s="990"/>
      <c r="C79" s="997"/>
      <c r="D79" s="619" t="s">
        <v>370</v>
      </c>
      <c r="E79" s="636">
        <v>48948286.976179399</v>
      </c>
      <c r="F79" s="634">
        <v>47934666</v>
      </c>
      <c r="G79" s="634">
        <v>47934666</v>
      </c>
      <c r="H79" s="635"/>
      <c r="I79" s="635">
        <v>18323174.265236236</v>
      </c>
      <c r="J79" s="641">
        <v>23201491</v>
      </c>
      <c r="K79" s="621">
        <v>46630483.726796299</v>
      </c>
      <c r="L79" s="627"/>
      <c r="M79" s="1007"/>
      <c r="N79" s="1007"/>
      <c r="O79" s="1007"/>
      <c r="P79" s="990"/>
      <c r="Q79" s="990"/>
      <c r="R79" s="1007"/>
      <c r="S79" s="1007"/>
      <c r="T79" s="1008"/>
      <c r="U79" s="990"/>
      <c r="V79" s="990"/>
      <c r="W79" s="990"/>
      <c r="X79" s="995"/>
    </row>
    <row r="80" spans="1:24" x14ac:dyDescent="0.25">
      <c r="A80" s="1011"/>
      <c r="B80" s="990"/>
      <c r="C80" s="991" t="s">
        <v>539</v>
      </c>
      <c r="D80" s="642" t="s">
        <v>540</v>
      </c>
      <c r="E80" s="624">
        <v>15</v>
      </c>
      <c r="F80" s="633">
        <v>15</v>
      </c>
      <c r="G80" s="633">
        <v>15</v>
      </c>
      <c r="H80" s="634"/>
      <c r="I80" s="624">
        <v>15</v>
      </c>
      <c r="J80" s="633">
        <v>15</v>
      </c>
      <c r="K80" s="633">
        <v>15</v>
      </c>
      <c r="L80" s="632"/>
      <c r="M80" s="1009"/>
      <c r="N80" s="1009"/>
      <c r="O80" s="1009"/>
      <c r="P80" s="1009"/>
      <c r="Q80" s="1009"/>
      <c r="R80" s="1009"/>
      <c r="S80" s="1009"/>
      <c r="T80" s="1009"/>
      <c r="U80" s="1009"/>
      <c r="V80" s="1009"/>
      <c r="W80" s="1009"/>
      <c r="X80" s="1010"/>
    </row>
    <row r="81" spans="1:24" x14ac:dyDescent="0.25">
      <c r="A81" s="1011"/>
      <c r="B81" s="990"/>
      <c r="C81" s="991"/>
      <c r="D81" s="642" t="s">
        <v>541</v>
      </c>
      <c r="E81" s="624">
        <v>4435244000.1459236</v>
      </c>
      <c r="F81" s="624">
        <v>4435244000</v>
      </c>
      <c r="G81" s="643">
        <v>4435244000</v>
      </c>
      <c r="H81" s="634"/>
      <c r="I81" s="624"/>
      <c r="J81" s="624">
        <v>3776647949</v>
      </c>
      <c r="K81" s="644">
        <v>4063728985.9789491</v>
      </c>
      <c r="L81" s="632"/>
      <c r="M81" s="1009"/>
      <c r="N81" s="1009"/>
      <c r="O81" s="1009"/>
      <c r="P81" s="1009"/>
      <c r="Q81" s="1009"/>
      <c r="R81" s="1009"/>
      <c r="S81" s="1009"/>
      <c r="T81" s="1009"/>
      <c r="U81" s="1009"/>
      <c r="V81" s="1009"/>
      <c r="W81" s="1009"/>
      <c r="X81" s="1010"/>
    </row>
    <row r="82" spans="1:24" x14ac:dyDescent="0.25">
      <c r="A82" s="1011"/>
      <c r="B82" s="990"/>
      <c r="C82" s="991"/>
      <c r="D82" s="642" t="s">
        <v>542</v>
      </c>
      <c r="E82" s="624"/>
      <c r="F82" s="633">
        <v>0</v>
      </c>
      <c r="G82" s="634"/>
      <c r="H82" s="634"/>
      <c r="I82" s="624"/>
      <c r="J82" s="633">
        <v>0</v>
      </c>
      <c r="K82" s="626"/>
      <c r="L82" s="632"/>
      <c r="M82" s="1009"/>
      <c r="N82" s="1009"/>
      <c r="O82" s="1009"/>
      <c r="P82" s="1009"/>
      <c r="Q82" s="1009"/>
      <c r="R82" s="1009"/>
      <c r="S82" s="1009"/>
      <c r="T82" s="1009"/>
      <c r="U82" s="1009"/>
      <c r="V82" s="1009"/>
      <c r="W82" s="1009"/>
      <c r="X82" s="1010"/>
    </row>
    <row r="83" spans="1:24" x14ac:dyDescent="0.25">
      <c r="A83" s="1011"/>
      <c r="B83" s="990"/>
      <c r="C83" s="991"/>
      <c r="D83" s="642" t="s">
        <v>543</v>
      </c>
      <c r="E83" s="636">
        <v>734224304.6426909</v>
      </c>
      <c r="F83" s="624">
        <v>719020004</v>
      </c>
      <c r="G83" s="643">
        <v>719020004</v>
      </c>
      <c r="H83" s="631"/>
      <c r="I83" s="620">
        <v>274847613.97854346</v>
      </c>
      <c r="J83" s="645">
        <v>348022375</v>
      </c>
      <c r="K83" s="294">
        <v>699457276</v>
      </c>
      <c r="L83" s="623"/>
      <c r="M83" s="1009"/>
      <c r="N83" s="1009"/>
      <c r="O83" s="1009"/>
      <c r="P83" s="1009"/>
      <c r="Q83" s="1009"/>
      <c r="R83" s="1009"/>
      <c r="S83" s="1009"/>
      <c r="T83" s="1009"/>
      <c r="U83" s="1009"/>
      <c r="V83" s="1009"/>
      <c r="W83" s="1009"/>
      <c r="X83" s="1010"/>
    </row>
    <row r="84" spans="1:24" x14ac:dyDescent="0.25">
      <c r="A84" s="1006">
        <v>5</v>
      </c>
      <c r="B84" s="990" t="s">
        <v>477</v>
      </c>
      <c r="C84" s="997" t="s">
        <v>478</v>
      </c>
      <c r="D84" s="619" t="s">
        <v>367</v>
      </c>
      <c r="E84" s="624">
        <v>1</v>
      </c>
      <c r="F84" s="624">
        <v>1</v>
      </c>
      <c r="G84" s="624">
        <v>1</v>
      </c>
      <c r="H84" s="646"/>
      <c r="I84" s="624">
        <v>0.93</v>
      </c>
      <c r="J84" s="626">
        <v>0.94</v>
      </c>
      <c r="K84" s="370">
        <v>0.97</v>
      </c>
      <c r="L84" s="632"/>
      <c r="M84" s="997" t="s">
        <v>479</v>
      </c>
      <c r="N84" s="997" t="s">
        <v>480</v>
      </c>
      <c r="O84" s="997" t="s">
        <v>481</v>
      </c>
      <c r="P84" s="997" t="s">
        <v>482</v>
      </c>
      <c r="Q84" s="997" t="s">
        <v>418</v>
      </c>
      <c r="R84" s="997">
        <v>325598</v>
      </c>
      <c r="S84" s="997">
        <v>331508</v>
      </c>
      <c r="T84" s="997" t="s">
        <v>411</v>
      </c>
      <c r="U84" s="997" t="s">
        <v>411</v>
      </c>
      <c r="V84" s="997" t="s">
        <v>411</v>
      </c>
      <c r="W84" s="997" t="s">
        <v>411</v>
      </c>
      <c r="X84" s="999">
        <v>657106</v>
      </c>
    </row>
    <row r="85" spans="1:24" x14ac:dyDescent="0.25">
      <c r="A85" s="1006"/>
      <c r="B85" s="990"/>
      <c r="C85" s="997"/>
      <c r="D85" s="619" t="s">
        <v>368</v>
      </c>
      <c r="E85" s="635">
        <v>797740000</v>
      </c>
      <c r="F85" s="635">
        <v>2457740000</v>
      </c>
      <c r="G85" s="294">
        <v>2669560000</v>
      </c>
      <c r="H85" s="620"/>
      <c r="I85" s="635">
        <v>88800000</v>
      </c>
      <c r="J85" s="635">
        <v>790281000</v>
      </c>
      <c r="K85" s="294">
        <v>988909858</v>
      </c>
      <c r="L85" s="623"/>
      <c r="M85" s="997"/>
      <c r="N85" s="997"/>
      <c r="O85" s="997"/>
      <c r="P85" s="997"/>
      <c r="Q85" s="997"/>
      <c r="R85" s="997"/>
      <c r="S85" s="997"/>
      <c r="T85" s="997"/>
      <c r="U85" s="997"/>
      <c r="V85" s="997"/>
      <c r="W85" s="997"/>
      <c r="X85" s="999"/>
    </row>
    <row r="86" spans="1:24" x14ac:dyDescent="0.25">
      <c r="A86" s="1006"/>
      <c r="B86" s="990"/>
      <c r="C86" s="997"/>
      <c r="D86" s="619" t="s">
        <v>369</v>
      </c>
      <c r="E86" s="624">
        <v>0</v>
      </c>
      <c r="F86" s="624">
        <v>1</v>
      </c>
      <c r="G86" s="624"/>
      <c r="H86" s="646"/>
      <c r="I86" s="624">
        <v>0</v>
      </c>
      <c r="J86" s="620"/>
      <c r="K86" s="370"/>
      <c r="L86" s="632"/>
      <c r="M86" s="997"/>
      <c r="N86" s="997"/>
      <c r="O86" s="997"/>
      <c r="P86" s="997"/>
      <c r="Q86" s="997"/>
      <c r="R86" s="997"/>
      <c r="S86" s="997"/>
      <c r="T86" s="997"/>
      <c r="U86" s="997"/>
      <c r="V86" s="997"/>
      <c r="W86" s="997"/>
      <c r="X86" s="999"/>
    </row>
    <row r="87" spans="1:24" x14ac:dyDescent="0.25">
      <c r="A87" s="1006"/>
      <c r="B87" s="990"/>
      <c r="C87" s="997"/>
      <c r="D87" s="619" t="s">
        <v>370</v>
      </c>
      <c r="E87" s="647">
        <v>4203662955</v>
      </c>
      <c r="F87" s="635">
        <v>4203662955</v>
      </c>
      <c r="G87" s="629">
        <v>4203662955</v>
      </c>
      <c r="H87" s="620"/>
      <c r="I87" s="647">
        <v>23679600</v>
      </c>
      <c r="J87" s="635">
        <v>1697434598</v>
      </c>
      <c r="K87" s="294">
        <v>3326254684</v>
      </c>
      <c r="L87" s="632"/>
      <c r="M87" s="997"/>
      <c r="N87" s="997"/>
      <c r="O87" s="997"/>
      <c r="P87" s="997"/>
      <c r="Q87" s="997"/>
      <c r="R87" s="997"/>
      <c r="S87" s="997"/>
      <c r="T87" s="997"/>
      <c r="U87" s="997"/>
      <c r="V87" s="997"/>
      <c r="W87" s="997"/>
      <c r="X87" s="999"/>
    </row>
    <row r="88" spans="1:24" x14ac:dyDescent="0.25">
      <c r="A88" s="1006">
        <v>6</v>
      </c>
      <c r="B88" s="990" t="s">
        <v>203</v>
      </c>
      <c r="C88" s="997" t="s">
        <v>483</v>
      </c>
      <c r="D88" s="619" t="s">
        <v>367</v>
      </c>
      <c r="E88" s="624">
        <v>20</v>
      </c>
      <c r="F88" s="626">
        <v>20</v>
      </c>
      <c r="G88" s="626">
        <v>20</v>
      </c>
      <c r="H88" s="635"/>
      <c r="I88" s="624">
        <v>0</v>
      </c>
      <c r="J88" s="620">
        <v>0</v>
      </c>
      <c r="K88" s="635">
        <v>0</v>
      </c>
      <c r="L88" s="632"/>
      <c r="M88" s="997" t="s">
        <v>484</v>
      </c>
      <c r="N88" s="997" t="s">
        <v>485</v>
      </c>
      <c r="O88" s="997" t="s">
        <v>556</v>
      </c>
      <c r="P88" s="997" t="s">
        <v>482</v>
      </c>
      <c r="Q88" s="997" t="s">
        <v>486</v>
      </c>
      <c r="R88" s="997" t="s">
        <v>411</v>
      </c>
      <c r="S88" s="997" t="s">
        <v>411</v>
      </c>
      <c r="T88" s="997" t="s">
        <v>411</v>
      </c>
      <c r="U88" s="997" t="s">
        <v>411</v>
      </c>
      <c r="V88" s="997" t="s">
        <v>411</v>
      </c>
      <c r="W88" s="997" t="s">
        <v>411</v>
      </c>
      <c r="X88" s="999">
        <v>587175</v>
      </c>
    </row>
    <row r="89" spans="1:24" x14ac:dyDescent="0.25">
      <c r="A89" s="1006"/>
      <c r="B89" s="990"/>
      <c r="C89" s="997"/>
      <c r="D89" s="619" t="s">
        <v>368</v>
      </c>
      <c r="E89" s="635">
        <v>1039853000</v>
      </c>
      <c r="F89" s="635">
        <v>1039853000</v>
      </c>
      <c r="G89" s="629">
        <v>1039853000</v>
      </c>
      <c r="H89" s="620"/>
      <c r="I89" s="635">
        <v>103140000</v>
      </c>
      <c r="J89" s="635">
        <v>233615000</v>
      </c>
      <c r="K89" s="294">
        <v>233615000</v>
      </c>
      <c r="L89" s="623"/>
      <c r="M89" s="997"/>
      <c r="N89" s="997"/>
      <c r="O89" s="997"/>
      <c r="P89" s="997"/>
      <c r="Q89" s="997"/>
      <c r="R89" s="997"/>
      <c r="S89" s="997"/>
      <c r="T89" s="997"/>
      <c r="U89" s="997"/>
      <c r="V89" s="997"/>
      <c r="W89" s="997"/>
      <c r="X89" s="999"/>
    </row>
    <row r="90" spans="1:24" x14ac:dyDescent="0.25">
      <c r="A90" s="1006"/>
      <c r="B90" s="990"/>
      <c r="C90" s="997"/>
      <c r="D90" s="619" t="s">
        <v>369</v>
      </c>
      <c r="E90" s="624">
        <v>21.6</v>
      </c>
      <c r="F90" s="626">
        <v>21.6</v>
      </c>
      <c r="G90" s="648">
        <v>21.6</v>
      </c>
      <c r="H90" s="635"/>
      <c r="I90" s="624">
        <v>0</v>
      </c>
      <c r="J90" s="620"/>
      <c r="K90" s="386">
        <v>0.9</v>
      </c>
      <c r="L90" s="632"/>
      <c r="M90" s="997"/>
      <c r="N90" s="997"/>
      <c r="O90" s="997"/>
      <c r="P90" s="997"/>
      <c r="Q90" s="997"/>
      <c r="R90" s="997"/>
      <c r="S90" s="997"/>
      <c r="T90" s="997"/>
      <c r="U90" s="997"/>
      <c r="V90" s="997"/>
      <c r="W90" s="997"/>
      <c r="X90" s="999"/>
    </row>
    <row r="91" spans="1:24" x14ac:dyDescent="0.25">
      <c r="A91" s="1006"/>
      <c r="B91" s="990"/>
      <c r="C91" s="997"/>
      <c r="D91" s="619" t="s">
        <v>370</v>
      </c>
      <c r="E91" s="647">
        <v>565882742</v>
      </c>
      <c r="F91" s="635">
        <v>565882742</v>
      </c>
      <c r="G91" s="629">
        <v>565882742</v>
      </c>
      <c r="H91" s="620"/>
      <c r="I91" s="647">
        <v>162300814</v>
      </c>
      <c r="J91" s="620">
        <v>162300814</v>
      </c>
      <c r="K91" s="294">
        <v>223018138</v>
      </c>
      <c r="L91" s="632"/>
      <c r="M91" s="997"/>
      <c r="N91" s="997"/>
      <c r="O91" s="997"/>
      <c r="P91" s="997"/>
      <c r="Q91" s="997"/>
      <c r="R91" s="997"/>
      <c r="S91" s="997"/>
      <c r="T91" s="997"/>
      <c r="U91" s="997"/>
      <c r="V91" s="997"/>
      <c r="W91" s="997"/>
      <c r="X91" s="999"/>
    </row>
    <row r="92" spans="1:24" x14ac:dyDescent="0.25">
      <c r="A92" s="1004">
        <v>7</v>
      </c>
      <c r="B92" s="990" t="s">
        <v>487</v>
      </c>
      <c r="C92" s="997" t="s">
        <v>488</v>
      </c>
      <c r="D92" s="619" t="s">
        <v>367</v>
      </c>
      <c r="E92" s="624">
        <v>348</v>
      </c>
      <c r="F92" s="624">
        <v>348</v>
      </c>
      <c r="G92" s="624">
        <v>348</v>
      </c>
      <c r="H92" s="646"/>
      <c r="I92" s="624">
        <v>306</v>
      </c>
      <c r="J92" s="620">
        <v>306</v>
      </c>
      <c r="K92" s="620">
        <v>306</v>
      </c>
      <c r="L92" s="632"/>
      <c r="M92" s="997" t="s">
        <v>484</v>
      </c>
      <c r="N92" s="997" t="s">
        <v>480</v>
      </c>
      <c r="O92" s="997" t="s">
        <v>481</v>
      </c>
      <c r="P92" s="997" t="s">
        <v>482</v>
      </c>
      <c r="Q92" s="997" t="s">
        <v>418</v>
      </c>
      <c r="R92" s="997">
        <v>325598</v>
      </c>
      <c r="S92" s="997">
        <v>331508</v>
      </c>
      <c r="T92" s="997" t="s">
        <v>411</v>
      </c>
      <c r="U92" s="997" t="s">
        <v>411</v>
      </c>
      <c r="V92" s="997" t="s">
        <v>411</v>
      </c>
      <c r="W92" s="997" t="s">
        <v>411</v>
      </c>
      <c r="X92" s="999">
        <v>657106</v>
      </c>
    </row>
    <row r="93" spans="1:24" x14ac:dyDescent="0.25">
      <c r="A93" s="1004"/>
      <c r="B93" s="990"/>
      <c r="C93" s="997"/>
      <c r="D93" s="619" t="s">
        <v>368</v>
      </c>
      <c r="E93" s="635">
        <v>1481010250</v>
      </c>
      <c r="F93" s="624">
        <v>1366010250</v>
      </c>
      <c r="G93" s="621">
        <v>1351094998</v>
      </c>
      <c r="H93" s="620"/>
      <c r="I93" s="635">
        <v>59626250</v>
      </c>
      <c r="J93" s="634">
        <v>964379676</v>
      </c>
      <c r="K93" s="626">
        <v>1292957766</v>
      </c>
      <c r="L93" s="623"/>
      <c r="M93" s="997"/>
      <c r="N93" s="997"/>
      <c r="O93" s="997"/>
      <c r="P93" s="997"/>
      <c r="Q93" s="997"/>
      <c r="R93" s="997"/>
      <c r="S93" s="997"/>
      <c r="T93" s="997"/>
      <c r="U93" s="997"/>
      <c r="V93" s="997"/>
      <c r="W93" s="997"/>
      <c r="X93" s="999"/>
    </row>
    <row r="94" spans="1:24" x14ac:dyDescent="0.25">
      <c r="A94" s="1004"/>
      <c r="B94" s="990"/>
      <c r="C94" s="997"/>
      <c r="D94" s="619" t="s">
        <v>369</v>
      </c>
      <c r="E94" s="624">
        <v>0</v>
      </c>
      <c r="F94" s="624">
        <v>0</v>
      </c>
      <c r="G94" s="646"/>
      <c r="H94" s="649"/>
      <c r="I94" s="624">
        <v>0</v>
      </c>
      <c r="J94" s="620">
        <v>0</v>
      </c>
      <c r="K94" s="621">
        <v>0</v>
      </c>
      <c r="L94" s="632"/>
      <c r="M94" s="997"/>
      <c r="N94" s="997"/>
      <c r="O94" s="997"/>
      <c r="P94" s="997"/>
      <c r="Q94" s="997"/>
      <c r="R94" s="997"/>
      <c r="S94" s="997"/>
      <c r="T94" s="997"/>
      <c r="U94" s="997"/>
      <c r="V94" s="997"/>
      <c r="W94" s="997"/>
      <c r="X94" s="999"/>
    </row>
    <row r="95" spans="1:24" x14ac:dyDescent="0.25">
      <c r="A95" s="1004"/>
      <c r="B95" s="990"/>
      <c r="C95" s="997"/>
      <c r="D95" s="619" t="s">
        <v>370</v>
      </c>
      <c r="E95" s="620">
        <v>1513583226.5711401</v>
      </c>
      <c r="F95" s="626">
        <v>1513470477</v>
      </c>
      <c r="G95" s="621">
        <v>1512283744</v>
      </c>
      <c r="H95" s="650"/>
      <c r="I95" s="635">
        <v>413221162.18227112</v>
      </c>
      <c r="J95" s="634">
        <v>1029384406</v>
      </c>
      <c r="K95" s="651">
        <v>1078294288</v>
      </c>
      <c r="L95" s="632"/>
      <c r="M95" s="997"/>
      <c r="N95" s="997"/>
      <c r="O95" s="997"/>
      <c r="P95" s="997"/>
      <c r="Q95" s="997"/>
      <c r="R95" s="997"/>
      <c r="S95" s="997"/>
      <c r="T95" s="997"/>
      <c r="U95" s="997"/>
      <c r="V95" s="997"/>
      <c r="W95" s="997"/>
      <c r="X95" s="999"/>
    </row>
    <row r="96" spans="1:24" x14ac:dyDescent="0.25">
      <c r="A96" s="1004"/>
      <c r="B96" s="990"/>
      <c r="C96" s="990" t="s">
        <v>489</v>
      </c>
      <c r="D96" s="619" t="s">
        <v>367</v>
      </c>
      <c r="E96" s="624">
        <v>6</v>
      </c>
      <c r="F96" s="624">
        <v>6</v>
      </c>
      <c r="G96" s="646">
        <v>6</v>
      </c>
      <c r="H96" s="646"/>
      <c r="I96" s="624">
        <v>6</v>
      </c>
      <c r="J96" s="624">
        <v>6</v>
      </c>
      <c r="K96" s="626">
        <v>6</v>
      </c>
      <c r="L96" s="626"/>
      <c r="M96" s="997" t="s">
        <v>443</v>
      </c>
      <c r="N96" s="997" t="s">
        <v>443</v>
      </c>
      <c r="O96" s="997" t="s">
        <v>490</v>
      </c>
      <c r="P96" s="997" t="s">
        <v>482</v>
      </c>
      <c r="Q96" s="997" t="s">
        <v>418</v>
      </c>
      <c r="R96" s="997">
        <v>82795</v>
      </c>
      <c r="S96" s="997">
        <v>84297</v>
      </c>
      <c r="T96" s="997" t="s">
        <v>411</v>
      </c>
      <c r="U96" s="997" t="s">
        <v>411</v>
      </c>
      <c r="V96" s="997" t="s">
        <v>411</v>
      </c>
      <c r="W96" s="997" t="s">
        <v>411</v>
      </c>
      <c r="X96" s="999">
        <v>167091</v>
      </c>
    </row>
    <row r="97" spans="1:24" x14ac:dyDescent="0.25">
      <c r="A97" s="1004"/>
      <c r="B97" s="990"/>
      <c r="C97" s="990"/>
      <c r="D97" s="619" t="s">
        <v>368</v>
      </c>
      <c r="E97" s="635">
        <v>1481010250</v>
      </c>
      <c r="F97" s="624">
        <v>1366010250</v>
      </c>
      <c r="G97" s="621">
        <v>1351094997</v>
      </c>
      <c r="H97" s="620"/>
      <c r="I97" s="635">
        <v>59626250</v>
      </c>
      <c r="J97" s="635">
        <v>964379676</v>
      </c>
      <c r="K97" s="621">
        <v>1292693017</v>
      </c>
      <c r="L97" s="623"/>
      <c r="M97" s="997"/>
      <c r="N97" s="997"/>
      <c r="O97" s="997"/>
      <c r="P97" s="997"/>
      <c r="Q97" s="997"/>
      <c r="R97" s="997"/>
      <c r="S97" s="997"/>
      <c r="T97" s="997"/>
      <c r="U97" s="997"/>
      <c r="V97" s="997"/>
      <c r="W97" s="997"/>
      <c r="X97" s="999"/>
    </row>
    <row r="98" spans="1:24" x14ac:dyDescent="0.25">
      <c r="A98" s="1004"/>
      <c r="B98" s="990"/>
      <c r="C98" s="990"/>
      <c r="D98" s="619" t="s">
        <v>369</v>
      </c>
      <c r="E98" s="624">
        <v>0</v>
      </c>
      <c r="F98" s="624"/>
      <c r="G98" s="646"/>
      <c r="H98" s="649"/>
      <c r="I98" s="624">
        <v>0</v>
      </c>
      <c r="J98" s="620">
        <v>0</v>
      </c>
      <c r="K98" s="620">
        <v>0</v>
      </c>
      <c r="L98" s="632"/>
      <c r="M98" s="997"/>
      <c r="N98" s="997"/>
      <c r="O98" s="997"/>
      <c r="P98" s="997"/>
      <c r="Q98" s="997"/>
      <c r="R98" s="997"/>
      <c r="S98" s="997"/>
      <c r="T98" s="997"/>
      <c r="U98" s="997"/>
      <c r="V98" s="997"/>
      <c r="W98" s="997"/>
      <c r="X98" s="999"/>
    </row>
    <row r="99" spans="1:24" x14ac:dyDescent="0.25">
      <c r="A99" s="1004"/>
      <c r="B99" s="990"/>
      <c r="C99" s="990"/>
      <c r="D99" s="619" t="s">
        <v>370</v>
      </c>
      <c r="E99" s="620">
        <v>1513583226.5711401</v>
      </c>
      <c r="F99" s="626">
        <v>1513470477</v>
      </c>
      <c r="G99" s="621">
        <v>1512283743</v>
      </c>
      <c r="H99" s="620"/>
      <c r="I99" s="635">
        <v>413221162.18227112</v>
      </c>
      <c r="J99" s="634">
        <v>1029384406</v>
      </c>
      <c r="K99" s="621">
        <v>1078294288</v>
      </c>
      <c r="L99" s="632"/>
      <c r="M99" s="997"/>
      <c r="N99" s="997"/>
      <c r="O99" s="997"/>
      <c r="P99" s="997"/>
      <c r="Q99" s="997"/>
      <c r="R99" s="997"/>
      <c r="S99" s="997"/>
      <c r="T99" s="997"/>
      <c r="U99" s="997"/>
      <c r="V99" s="997"/>
      <c r="W99" s="997"/>
      <c r="X99" s="999"/>
    </row>
    <row r="100" spans="1:24" x14ac:dyDescent="0.25">
      <c r="A100" s="1004"/>
      <c r="B100" s="990"/>
      <c r="C100" s="990" t="s">
        <v>491</v>
      </c>
      <c r="D100" s="619" t="s">
        <v>367</v>
      </c>
      <c r="E100" s="624">
        <v>6</v>
      </c>
      <c r="F100" s="624">
        <v>6</v>
      </c>
      <c r="G100" s="646">
        <v>6</v>
      </c>
      <c r="H100" s="646"/>
      <c r="I100" s="624">
        <v>6</v>
      </c>
      <c r="J100" s="620">
        <v>6</v>
      </c>
      <c r="K100" s="620">
        <v>6</v>
      </c>
      <c r="L100" s="632"/>
      <c r="M100" s="997" t="s">
        <v>492</v>
      </c>
      <c r="N100" s="997" t="s">
        <v>493</v>
      </c>
      <c r="O100" s="997" t="s">
        <v>494</v>
      </c>
      <c r="P100" s="997" t="s">
        <v>482</v>
      </c>
      <c r="Q100" s="997" t="s">
        <v>418</v>
      </c>
      <c r="R100" s="997">
        <v>33439</v>
      </c>
      <c r="S100" s="997">
        <v>34047</v>
      </c>
      <c r="T100" s="997" t="s">
        <v>411</v>
      </c>
      <c r="U100" s="997" t="s">
        <v>411</v>
      </c>
      <c r="V100" s="997" t="s">
        <v>411</v>
      </c>
      <c r="W100" s="997" t="s">
        <v>411</v>
      </c>
      <c r="X100" s="999">
        <v>67484</v>
      </c>
    </row>
    <row r="101" spans="1:24" x14ac:dyDescent="0.25">
      <c r="A101" s="1004"/>
      <c r="B101" s="990"/>
      <c r="C101" s="990"/>
      <c r="D101" s="619" t="s">
        <v>368</v>
      </c>
      <c r="E101" s="635">
        <v>1481010250</v>
      </c>
      <c r="F101" s="624">
        <v>1366010250</v>
      </c>
      <c r="G101" s="621">
        <v>1351094997</v>
      </c>
      <c r="H101" s="620"/>
      <c r="I101" s="635">
        <v>59626250</v>
      </c>
      <c r="J101" s="635">
        <v>964379676</v>
      </c>
      <c r="K101" s="621">
        <v>1292693017</v>
      </c>
      <c r="L101" s="623"/>
      <c r="M101" s="997"/>
      <c r="N101" s="997"/>
      <c r="O101" s="997"/>
      <c r="P101" s="997"/>
      <c r="Q101" s="997"/>
      <c r="R101" s="997"/>
      <c r="S101" s="997"/>
      <c r="T101" s="997"/>
      <c r="U101" s="997"/>
      <c r="V101" s="997"/>
      <c r="W101" s="997"/>
      <c r="X101" s="999"/>
    </row>
    <row r="102" spans="1:24" x14ac:dyDescent="0.25">
      <c r="A102" s="1004"/>
      <c r="B102" s="990"/>
      <c r="C102" s="990"/>
      <c r="D102" s="619" t="s">
        <v>369</v>
      </c>
      <c r="E102" s="624">
        <v>0</v>
      </c>
      <c r="F102" s="624">
        <v>0</v>
      </c>
      <c r="G102" s="646"/>
      <c r="H102" s="646"/>
      <c r="I102" s="624">
        <v>0</v>
      </c>
      <c r="J102" s="620">
        <v>0</v>
      </c>
      <c r="K102" s="620">
        <v>0</v>
      </c>
      <c r="L102" s="632"/>
      <c r="M102" s="997"/>
      <c r="N102" s="997"/>
      <c r="O102" s="997"/>
      <c r="P102" s="997"/>
      <c r="Q102" s="997"/>
      <c r="R102" s="997"/>
      <c r="S102" s="997"/>
      <c r="T102" s="997"/>
      <c r="U102" s="997"/>
      <c r="V102" s="997"/>
      <c r="W102" s="997"/>
      <c r="X102" s="999"/>
    </row>
    <row r="103" spans="1:24" x14ac:dyDescent="0.25">
      <c r="A103" s="1004"/>
      <c r="B103" s="990"/>
      <c r="C103" s="990"/>
      <c r="D103" s="619" t="s">
        <v>370</v>
      </c>
      <c r="E103" s="620">
        <v>1513583226.5711401</v>
      </c>
      <c r="F103" s="626">
        <v>1513470477</v>
      </c>
      <c r="G103" s="621">
        <v>1512283744</v>
      </c>
      <c r="H103" s="620"/>
      <c r="I103" s="635">
        <v>413221162.18227112</v>
      </c>
      <c r="J103" s="634">
        <v>1029384406</v>
      </c>
      <c r="K103" s="621">
        <v>1078294288</v>
      </c>
      <c r="L103" s="632"/>
      <c r="M103" s="997"/>
      <c r="N103" s="997"/>
      <c r="O103" s="997"/>
      <c r="P103" s="997"/>
      <c r="Q103" s="997"/>
      <c r="R103" s="997"/>
      <c r="S103" s="997"/>
      <c r="T103" s="997"/>
      <c r="U103" s="997"/>
      <c r="V103" s="997"/>
      <c r="W103" s="997"/>
      <c r="X103" s="999"/>
    </row>
    <row r="104" spans="1:24" x14ac:dyDescent="0.25">
      <c r="A104" s="1004"/>
      <c r="B104" s="990"/>
      <c r="C104" s="990" t="s">
        <v>495</v>
      </c>
      <c r="D104" s="619" t="s">
        <v>367</v>
      </c>
      <c r="E104" s="624">
        <v>163</v>
      </c>
      <c r="F104" s="624">
        <v>163</v>
      </c>
      <c r="G104" s="624">
        <v>163</v>
      </c>
      <c r="H104" s="646"/>
      <c r="I104" s="624">
        <v>90</v>
      </c>
      <c r="J104" s="620">
        <v>90</v>
      </c>
      <c r="K104" s="620">
        <v>159.1</v>
      </c>
      <c r="L104" s="632"/>
      <c r="M104" s="997" t="s">
        <v>403</v>
      </c>
      <c r="N104" s="997" t="s">
        <v>402</v>
      </c>
      <c r="O104" s="997" t="s">
        <v>496</v>
      </c>
      <c r="P104" s="997" t="s">
        <v>497</v>
      </c>
      <c r="Q104" s="997" t="s">
        <v>418</v>
      </c>
      <c r="R104" s="997">
        <v>47443</v>
      </c>
      <c r="S104" s="997">
        <v>48305</v>
      </c>
      <c r="T104" s="997" t="s">
        <v>411</v>
      </c>
      <c r="U104" s="997" t="s">
        <v>411</v>
      </c>
      <c r="V104" s="997" t="s">
        <v>411</v>
      </c>
      <c r="W104" s="997" t="s">
        <v>411</v>
      </c>
      <c r="X104" s="1005">
        <v>95747</v>
      </c>
    </row>
    <row r="105" spans="1:24" x14ac:dyDescent="0.25">
      <c r="A105" s="1004"/>
      <c r="B105" s="990"/>
      <c r="C105" s="990"/>
      <c r="D105" s="619" t="s">
        <v>368</v>
      </c>
      <c r="E105" s="635">
        <v>1481010250</v>
      </c>
      <c r="F105" s="624">
        <v>1366010250</v>
      </c>
      <c r="G105" s="621">
        <v>1351094998</v>
      </c>
      <c r="H105" s="620"/>
      <c r="I105" s="635">
        <v>59626250</v>
      </c>
      <c r="J105" s="635">
        <v>964379676</v>
      </c>
      <c r="K105" s="621">
        <v>1292693017</v>
      </c>
      <c r="L105" s="632"/>
      <c r="M105" s="997"/>
      <c r="N105" s="997"/>
      <c r="O105" s="997"/>
      <c r="P105" s="997"/>
      <c r="Q105" s="997"/>
      <c r="R105" s="997"/>
      <c r="S105" s="997"/>
      <c r="T105" s="997"/>
      <c r="U105" s="997"/>
      <c r="V105" s="997"/>
      <c r="W105" s="997"/>
      <c r="X105" s="1005"/>
    </row>
    <row r="106" spans="1:24" x14ac:dyDescent="0.25">
      <c r="A106" s="1004"/>
      <c r="B106" s="990"/>
      <c r="C106" s="990"/>
      <c r="D106" s="619" t="s">
        <v>369</v>
      </c>
      <c r="E106" s="624">
        <v>0</v>
      </c>
      <c r="F106" s="624">
        <v>0</v>
      </c>
      <c r="G106" s="646"/>
      <c r="H106" s="646"/>
      <c r="I106" s="624">
        <v>0</v>
      </c>
      <c r="J106" s="620">
        <v>0</v>
      </c>
      <c r="K106" s="620">
        <v>0</v>
      </c>
      <c r="L106" s="632"/>
      <c r="M106" s="997"/>
      <c r="N106" s="997"/>
      <c r="O106" s="997"/>
      <c r="P106" s="997"/>
      <c r="Q106" s="997"/>
      <c r="R106" s="997"/>
      <c r="S106" s="997"/>
      <c r="T106" s="997"/>
      <c r="U106" s="997"/>
      <c r="V106" s="997"/>
      <c r="W106" s="997"/>
      <c r="X106" s="1005"/>
    </row>
    <row r="107" spans="1:24" x14ac:dyDescent="0.25">
      <c r="A107" s="1004"/>
      <c r="B107" s="990"/>
      <c r="C107" s="990"/>
      <c r="D107" s="619" t="s">
        <v>370</v>
      </c>
      <c r="E107" s="620">
        <v>1513583226.5711401</v>
      </c>
      <c r="F107" s="626">
        <v>1513470476</v>
      </c>
      <c r="G107" s="621">
        <v>1512283743</v>
      </c>
      <c r="H107" s="620"/>
      <c r="I107" s="635">
        <v>413221162.182271</v>
      </c>
      <c r="J107" s="634">
        <v>1029384405</v>
      </c>
      <c r="K107" s="652">
        <v>1078294289</v>
      </c>
      <c r="L107" s="632"/>
      <c r="M107" s="997"/>
      <c r="N107" s="997"/>
      <c r="O107" s="997"/>
      <c r="P107" s="997"/>
      <c r="Q107" s="997"/>
      <c r="R107" s="997"/>
      <c r="S107" s="997"/>
      <c r="T107" s="997"/>
      <c r="U107" s="997"/>
      <c r="V107" s="997"/>
      <c r="W107" s="997"/>
      <c r="X107" s="1005"/>
    </row>
    <row r="108" spans="1:24" x14ac:dyDescent="0.25">
      <c r="A108" s="1004"/>
      <c r="B108" s="990"/>
      <c r="C108" s="991" t="s">
        <v>550</v>
      </c>
      <c r="D108" s="642" t="s">
        <v>540</v>
      </c>
      <c r="E108" s="624">
        <v>523</v>
      </c>
      <c r="F108" s="624">
        <v>523</v>
      </c>
      <c r="G108" s="624">
        <v>523</v>
      </c>
      <c r="H108" s="624"/>
      <c r="I108" s="624">
        <v>408</v>
      </c>
      <c r="J108" s="647">
        <v>408</v>
      </c>
      <c r="K108" s="653">
        <v>477.1</v>
      </c>
      <c r="L108" s="632"/>
      <c r="M108" s="997" t="s">
        <v>498</v>
      </c>
      <c r="N108" s="997"/>
      <c r="O108" s="997"/>
      <c r="P108" s="997"/>
      <c r="Q108" s="997"/>
      <c r="R108" s="1001">
        <v>166198</v>
      </c>
      <c r="S108" s="1001">
        <v>169216</v>
      </c>
      <c r="T108" s="994"/>
      <c r="U108" s="997" t="s">
        <v>411</v>
      </c>
      <c r="V108" s="997" t="s">
        <v>411</v>
      </c>
      <c r="W108" s="997" t="s">
        <v>411</v>
      </c>
      <c r="X108" s="999">
        <v>335411</v>
      </c>
    </row>
    <row r="109" spans="1:24" x14ac:dyDescent="0.25">
      <c r="A109" s="1004"/>
      <c r="B109" s="990"/>
      <c r="C109" s="991"/>
      <c r="D109" s="642" t="s">
        <v>541</v>
      </c>
      <c r="E109" s="624">
        <v>5924041000</v>
      </c>
      <c r="F109" s="624">
        <v>5464041000</v>
      </c>
      <c r="G109" s="643">
        <v>5404379990</v>
      </c>
      <c r="H109" s="624"/>
      <c r="I109" s="624">
        <v>238505000</v>
      </c>
      <c r="J109" s="624">
        <v>3857518704</v>
      </c>
      <c r="K109" s="644">
        <v>5171036817</v>
      </c>
      <c r="L109" s="632"/>
      <c r="M109" s="997"/>
      <c r="N109" s="997"/>
      <c r="O109" s="997"/>
      <c r="P109" s="997"/>
      <c r="Q109" s="997"/>
      <c r="R109" s="1001"/>
      <c r="S109" s="1001"/>
      <c r="T109" s="994"/>
      <c r="U109" s="997"/>
      <c r="V109" s="997"/>
      <c r="W109" s="997"/>
      <c r="X109" s="999"/>
    </row>
    <row r="110" spans="1:24" x14ac:dyDescent="0.25">
      <c r="A110" s="1004"/>
      <c r="B110" s="990"/>
      <c r="C110" s="991"/>
      <c r="D110" s="642" t="s">
        <v>542</v>
      </c>
      <c r="E110" s="624"/>
      <c r="F110" s="624"/>
      <c r="G110" s="624"/>
      <c r="H110" s="624"/>
      <c r="I110" s="624"/>
      <c r="J110" s="624"/>
      <c r="K110" s="651"/>
      <c r="L110" s="632"/>
      <c r="M110" s="997"/>
      <c r="N110" s="997"/>
      <c r="O110" s="997"/>
      <c r="P110" s="997"/>
      <c r="Q110" s="997"/>
      <c r="R110" s="1001"/>
      <c r="S110" s="1001"/>
      <c r="T110" s="994"/>
      <c r="U110" s="997"/>
      <c r="V110" s="997"/>
      <c r="W110" s="997"/>
      <c r="X110" s="999"/>
    </row>
    <row r="111" spans="1:24" x14ac:dyDescent="0.25">
      <c r="A111" s="1004"/>
      <c r="B111" s="990"/>
      <c r="C111" s="991"/>
      <c r="D111" s="642" t="s">
        <v>543</v>
      </c>
      <c r="E111" s="620">
        <v>6054332906.2845602</v>
      </c>
      <c r="F111" s="624">
        <v>6053881907</v>
      </c>
      <c r="G111" s="654">
        <v>6049134974</v>
      </c>
      <c r="H111" s="620"/>
      <c r="I111" s="635">
        <v>1652884648.7290845</v>
      </c>
      <c r="J111" s="624">
        <v>4117537623</v>
      </c>
      <c r="K111" s="294">
        <v>4313177153</v>
      </c>
      <c r="L111" s="623"/>
      <c r="M111" s="997"/>
      <c r="N111" s="997"/>
      <c r="O111" s="997"/>
      <c r="P111" s="997"/>
      <c r="Q111" s="997"/>
      <c r="R111" s="1001"/>
      <c r="S111" s="1001"/>
      <c r="T111" s="994"/>
      <c r="U111" s="997"/>
      <c r="V111" s="997"/>
      <c r="W111" s="997"/>
      <c r="X111" s="999"/>
    </row>
    <row r="112" spans="1:24" x14ac:dyDescent="0.25">
      <c r="A112" s="989">
        <v>8</v>
      </c>
      <c r="B112" s="990" t="s">
        <v>211</v>
      </c>
      <c r="C112" s="991" t="s">
        <v>499</v>
      </c>
      <c r="D112" s="619" t="s">
        <v>367</v>
      </c>
      <c r="E112" s="655">
        <v>85.6</v>
      </c>
      <c r="F112" s="655">
        <v>85.6</v>
      </c>
      <c r="G112" s="656">
        <v>85.6</v>
      </c>
      <c r="H112" s="655"/>
      <c r="I112" s="655">
        <v>33.6</v>
      </c>
      <c r="J112" s="626">
        <v>33.6</v>
      </c>
      <c r="K112" s="657">
        <v>59.8</v>
      </c>
      <c r="L112" s="632"/>
      <c r="M112" s="997" t="s">
        <v>500</v>
      </c>
      <c r="N112" s="997" t="s">
        <v>501</v>
      </c>
      <c r="O112" s="997" t="s">
        <v>502</v>
      </c>
      <c r="P112" s="997" t="s">
        <v>503</v>
      </c>
      <c r="Q112" s="997" t="s">
        <v>418</v>
      </c>
      <c r="R112" s="1001">
        <v>130108</v>
      </c>
      <c r="S112" s="1001">
        <v>125005</v>
      </c>
      <c r="T112" s="994"/>
      <c r="U112" s="997" t="s">
        <v>411</v>
      </c>
      <c r="V112" s="997" t="s">
        <v>411</v>
      </c>
      <c r="W112" s="997" t="s">
        <v>411</v>
      </c>
      <c r="X112" s="1000">
        <v>255113</v>
      </c>
    </row>
    <row r="113" spans="1:24" x14ac:dyDescent="0.25">
      <c r="A113" s="989"/>
      <c r="B113" s="990"/>
      <c r="C113" s="991"/>
      <c r="D113" s="619" t="s">
        <v>368</v>
      </c>
      <c r="E113" s="635">
        <v>1327835000</v>
      </c>
      <c r="F113" s="635">
        <v>1218744000</v>
      </c>
      <c r="G113" s="621">
        <v>1204122900</v>
      </c>
      <c r="H113" s="620"/>
      <c r="I113" s="635">
        <v>70321000</v>
      </c>
      <c r="J113" s="635">
        <v>1181571000</v>
      </c>
      <c r="K113" s="635">
        <v>1181571000</v>
      </c>
      <c r="L113" s="623"/>
      <c r="M113" s="997"/>
      <c r="N113" s="997"/>
      <c r="O113" s="997"/>
      <c r="P113" s="997"/>
      <c r="Q113" s="997"/>
      <c r="R113" s="1001"/>
      <c r="S113" s="1001"/>
      <c r="T113" s="994"/>
      <c r="U113" s="997"/>
      <c r="V113" s="997"/>
      <c r="W113" s="997"/>
      <c r="X113" s="1000"/>
    </row>
    <row r="114" spans="1:24" x14ac:dyDescent="0.25">
      <c r="A114" s="989"/>
      <c r="B114" s="990"/>
      <c r="C114" s="991"/>
      <c r="D114" s="619" t="s">
        <v>369</v>
      </c>
      <c r="E114" s="626">
        <v>0</v>
      </c>
      <c r="F114" s="626"/>
      <c r="G114" s="635"/>
      <c r="H114" s="635"/>
      <c r="I114" s="626">
        <v>0</v>
      </c>
      <c r="J114" s="620"/>
      <c r="K114" s="635"/>
      <c r="L114" s="632"/>
      <c r="M114" s="997"/>
      <c r="N114" s="997"/>
      <c r="O114" s="997"/>
      <c r="P114" s="997"/>
      <c r="Q114" s="997"/>
      <c r="R114" s="1001"/>
      <c r="S114" s="1001"/>
      <c r="T114" s="994"/>
      <c r="U114" s="997"/>
      <c r="V114" s="997"/>
      <c r="W114" s="997"/>
      <c r="X114" s="1000"/>
    </row>
    <row r="115" spans="1:24" x14ac:dyDescent="0.25">
      <c r="A115" s="989"/>
      <c r="B115" s="990"/>
      <c r="C115" s="991"/>
      <c r="D115" s="619" t="s">
        <v>370</v>
      </c>
      <c r="E115" s="628">
        <v>238415399</v>
      </c>
      <c r="F115" s="635">
        <v>238415400</v>
      </c>
      <c r="G115" s="620">
        <v>238415400</v>
      </c>
      <c r="H115" s="620"/>
      <c r="I115" s="628">
        <v>68738322</v>
      </c>
      <c r="J115" s="635">
        <v>187834193</v>
      </c>
      <c r="K115" s="620">
        <v>187834193</v>
      </c>
      <c r="L115" s="632"/>
      <c r="M115" s="997"/>
      <c r="N115" s="997"/>
      <c r="O115" s="997"/>
      <c r="P115" s="997"/>
      <c r="Q115" s="997"/>
      <c r="R115" s="1001"/>
      <c r="S115" s="1001"/>
      <c r="T115" s="994"/>
      <c r="U115" s="997"/>
      <c r="V115" s="997"/>
      <c r="W115" s="997"/>
      <c r="X115" s="1000"/>
    </row>
    <row r="116" spans="1:24" x14ac:dyDescent="0.25">
      <c r="A116" s="989">
        <v>9</v>
      </c>
      <c r="B116" s="990" t="s">
        <v>504</v>
      </c>
      <c r="C116" s="990" t="s">
        <v>557</v>
      </c>
      <c r="D116" s="619" t="s">
        <v>367</v>
      </c>
      <c r="E116" s="624">
        <v>53.03</v>
      </c>
      <c r="F116" s="624">
        <v>53.03</v>
      </c>
      <c r="G116" s="624">
        <v>53.03</v>
      </c>
      <c r="H116" s="624"/>
      <c r="I116" s="626">
        <v>0</v>
      </c>
      <c r="J116" s="624">
        <v>0.5</v>
      </c>
      <c r="K116" s="626">
        <v>0.59</v>
      </c>
      <c r="L116" s="632"/>
      <c r="M116" s="997" t="s">
        <v>505</v>
      </c>
      <c r="N116" s="997" t="s">
        <v>506</v>
      </c>
      <c r="O116" s="997" t="s">
        <v>506</v>
      </c>
      <c r="P116" s="997" t="s">
        <v>506</v>
      </c>
      <c r="Q116" s="997" t="s">
        <v>506</v>
      </c>
      <c r="R116" s="1001" t="s">
        <v>507</v>
      </c>
      <c r="S116" s="1001" t="s">
        <v>507</v>
      </c>
      <c r="T116" s="994"/>
      <c r="U116" s="997" t="s">
        <v>411</v>
      </c>
      <c r="V116" s="997" t="s">
        <v>411</v>
      </c>
      <c r="W116" s="997" t="s">
        <v>411</v>
      </c>
      <c r="X116" s="1002" t="s">
        <v>508</v>
      </c>
    </row>
    <row r="117" spans="1:24" x14ac:dyDescent="0.25">
      <c r="A117" s="989"/>
      <c r="B117" s="990"/>
      <c r="C117" s="990"/>
      <c r="D117" s="619" t="s">
        <v>368</v>
      </c>
      <c r="E117" s="635">
        <v>2301446000</v>
      </c>
      <c r="F117" s="635">
        <v>2231519000</v>
      </c>
      <c r="G117" s="635">
        <v>2231519000</v>
      </c>
      <c r="H117" s="620"/>
      <c r="I117" s="635">
        <v>75910000</v>
      </c>
      <c r="J117" s="635">
        <v>1625916000</v>
      </c>
      <c r="K117" s="294">
        <v>1655916000</v>
      </c>
      <c r="L117" s="623"/>
      <c r="M117" s="997"/>
      <c r="N117" s="997"/>
      <c r="O117" s="997"/>
      <c r="P117" s="997"/>
      <c r="Q117" s="997"/>
      <c r="R117" s="1001"/>
      <c r="S117" s="1001"/>
      <c r="T117" s="994"/>
      <c r="U117" s="997"/>
      <c r="V117" s="997"/>
      <c r="W117" s="997"/>
      <c r="X117" s="1002"/>
    </row>
    <row r="118" spans="1:24" x14ac:dyDescent="0.25">
      <c r="A118" s="989"/>
      <c r="B118" s="990"/>
      <c r="C118" s="990"/>
      <c r="D118" s="619" t="s">
        <v>369</v>
      </c>
      <c r="E118" s="624">
        <v>82</v>
      </c>
      <c r="F118" s="624">
        <v>82</v>
      </c>
      <c r="G118" s="624">
        <v>82</v>
      </c>
      <c r="H118" s="624"/>
      <c r="I118" s="626">
        <v>0.34</v>
      </c>
      <c r="J118" s="658">
        <v>0.1</v>
      </c>
      <c r="K118" s="659">
        <v>40</v>
      </c>
      <c r="L118" s="632"/>
      <c r="M118" s="997"/>
      <c r="N118" s="997"/>
      <c r="O118" s="997"/>
      <c r="P118" s="997"/>
      <c r="Q118" s="997"/>
      <c r="R118" s="1001"/>
      <c r="S118" s="1001"/>
      <c r="T118" s="994"/>
      <c r="U118" s="997"/>
      <c r="V118" s="997"/>
      <c r="W118" s="997"/>
      <c r="X118" s="1002"/>
    </row>
    <row r="119" spans="1:24" x14ac:dyDescent="0.25">
      <c r="A119" s="989"/>
      <c r="B119" s="990"/>
      <c r="C119" s="990"/>
      <c r="D119" s="619" t="s">
        <v>370</v>
      </c>
      <c r="E119" s="660">
        <v>963554463.44813001</v>
      </c>
      <c r="F119" s="635">
        <v>963554463</v>
      </c>
      <c r="G119" s="620">
        <v>963554463</v>
      </c>
      <c r="H119" s="620"/>
      <c r="I119" s="661">
        <v>413715338.44813007</v>
      </c>
      <c r="J119" s="635">
        <v>681239572</v>
      </c>
      <c r="K119" s="294">
        <v>746222572</v>
      </c>
      <c r="L119" s="632"/>
      <c r="M119" s="997"/>
      <c r="N119" s="997"/>
      <c r="O119" s="997"/>
      <c r="P119" s="997"/>
      <c r="Q119" s="997"/>
      <c r="R119" s="1001"/>
      <c r="S119" s="1001"/>
      <c r="T119" s="994"/>
      <c r="U119" s="997"/>
      <c r="V119" s="997"/>
      <c r="W119" s="997"/>
      <c r="X119" s="1002"/>
    </row>
    <row r="120" spans="1:24" x14ac:dyDescent="0.25">
      <c r="A120" s="989">
        <v>10</v>
      </c>
      <c r="B120" s="990" t="s">
        <v>218</v>
      </c>
      <c r="C120" s="990" t="s">
        <v>509</v>
      </c>
      <c r="D120" s="619" t="s">
        <v>367</v>
      </c>
      <c r="E120" s="662">
        <v>0.35</v>
      </c>
      <c r="F120" s="662">
        <v>0.35</v>
      </c>
      <c r="G120" s="662">
        <v>0.35</v>
      </c>
      <c r="H120" s="662"/>
      <c r="I120" s="662">
        <v>0</v>
      </c>
      <c r="J120" s="646">
        <v>0</v>
      </c>
      <c r="K120" s="663">
        <v>0</v>
      </c>
      <c r="L120" s="632"/>
      <c r="M120" s="997" t="s">
        <v>510</v>
      </c>
      <c r="N120" s="997" t="s">
        <v>506</v>
      </c>
      <c r="O120" s="997" t="s">
        <v>506</v>
      </c>
      <c r="P120" s="997" t="s">
        <v>506</v>
      </c>
      <c r="Q120" s="997" t="s">
        <v>506</v>
      </c>
      <c r="R120" s="1001" t="s">
        <v>507</v>
      </c>
      <c r="S120" s="1001" t="s">
        <v>507</v>
      </c>
      <c r="T120" s="994"/>
      <c r="U120" s="997" t="s">
        <v>411</v>
      </c>
      <c r="V120" s="997" t="s">
        <v>411</v>
      </c>
      <c r="W120" s="997" t="s">
        <v>411</v>
      </c>
      <c r="X120" s="999" t="s">
        <v>511</v>
      </c>
    </row>
    <row r="121" spans="1:24" x14ac:dyDescent="0.25">
      <c r="A121" s="989"/>
      <c r="B121" s="990"/>
      <c r="C121" s="990"/>
      <c r="D121" s="619" t="s">
        <v>368</v>
      </c>
      <c r="E121" s="636">
        <v>1913202000</v>
      </c>
      <c r="F121" s="636">
        <v>1292220000</v>
      </c>
      <c r="G121" s="635">
        <v>1292220000</v>
      </c>
      <c r="H121" s="620"/>
      <c r="I121" s="620">
        <v>95696584</v>
      </c>
      <c r="J121" s="620">
        <v>1104146243</v>
      </c>
      <c r="K121" s="635">
        <v>1142278256</v>
      </c>
      <c r="L121" s="623"/>
      <c r="M121" s="997"/>
      <c r="N121" s="997"/>
      <c r="O121" s="997"/>
      <c r="P121" s="997"/>
      <c r="Q121" s="997"/>
      <c r="R121" s="1001"/>
      <c r="S121" s="1001"/>
      <c r="T121" s="994"/>
      <c r="U121" s="997"/>
      <c r="V121" s="997"/>
      <c r="W121" s="997"/>
      <c r="X121" s="999"/>
    </row>
    <row r="122" spans="1:24" x14ac:dyDescent="0.25">
      <c r="A122" s="989"/>
      <c r="B122" s="990"/>
      <c r="C122" s="990"/>
      <c r="D122" s="619" t="s">
        <v>369</v>
      </c>
      <c r="E122" s="662">
        <v>0.25</v>
      </c>
      <c r="F122" s="662">
        <v>0.25</v>
      </c>
      <c r="G122" s="662">
        <v>0.25</v>
      </c>
      <c r="H122" s="662"/>
      <c r="I122" s="663">
        <v>0</v>
      </c>
      <c r="J122" s="631">
        <v>0</v>
      </c>
      <c r="K122" s="664">
        <v>0.154</v>
      </c>
      <c r="L122" s="632"/>
      <c r="M122" s="997"/>
      <c r="N122" s="997"/>
      <c r="O122" s="997"/>
      <c r="P122" s="997"/>
      <c r="Q122" s="997"/>
      <c r="R122" s="1001"/>
      <c r="S122" s="1001"/>
      <c r="T122" s="994"/>
      <c r="U122" s="997"/>
      <c r="V122" s="997"/>
      <c r="W122" s="997"/>
      <c r="X122" s="999"/>
    </row>
    <row r="123" spans="1:24" x14ac:dyDescent="0.25">
      <c r="A123" s="989"/>
      <c r="B123" s="990"/>
      <c r="C123" s="990"/>
      <c r="D123" s="619" t="s">
        <v>370</v>
      </c>
      <c r="E123" s="628">
        <v>1319152591.0110195</v>
      </c>
      <c r="F123" s="636">
        <v>1319152591</v>
      </c>
      <c r="G123" s="620">
        <v>1319152591</v>
      </c>
      <c r="H123" s="620"/>
      <c r="I123" s="628">
        <v>322858758.01101953</v>
      </c>
      <c r="J123" s="620">
        <v>962891410</v>
      </c>
      <c r="K123" s="294">
        <v>1015645618</v>
      </c>
      <c r="L123" s="632"/>
      <c r="M123" s="997"/>
      <c r="N123" s="997"/>
      <c r="O123" s="997"/>
      <c r="P123" s="997"/>
      <c r="Q123" s="997"/>
      <c r="R123" s="1001"/>
      <c r="S123" s="1001"/>
      <c r="T123" s="994"/>
      <c r="U123" s="997"/>
      <c r="V123" s="997"/>
      <c r="W123" s="997"/>
      <c r="X123" s="999"/>
    </row>
    <row r="124" spans="1:24" x14ac:dyDescent="0.25">
      <c r="A124" s="989">
        <v>11</v>
      </c>
      <c r="B124" s="990" t="s">
        <v>222</v>
      </c>
      <c r="C124" s="990" t="s">
        <v>512</v>
      </c>
      <c r="D124" s="619" t="s">
        <v>367</v>
      </c>
      <c r="E124" s="665">
        <v>3.9</v>
      </c>
      <c r="F124" s="665">
        <v>3.9</v>
      </c>
      <c r="G124" s="666">
        <v>3.9</v>
      </c>
      <c r="H124" s="631"/>
      <c r="I124" s="626">
        <v>1.98</v>
      </c>
      <c r="J124" s="635">
        <v>2.4</v>
      </c>
      <c r="K124" s="370">
        <v>3.2</v>
      </c>
      <c r="L124" s="632"/>
      <c r="M124" s="997" t="s">
        <v>513</v>
      </c>
      <c r="N124" s="997" t="s">
        <v>558</v>
      </c>
      <c r="O124" s="997" t="s">
        <v>559</v>
      </c>
      <c r="P124" s="997" t="s">
        <v>514</v>
      </c>
      <c r="Q124" s="997" t="s">
        <v>515</v>
      </c>
      <c r="R124" s="1001">
        <v>1304673</v>
      </c>
      <c r="S124" s="1001">
        <v>1253509</v>
      </c>
      <c r="T124" s="1003"/>
      <c r="U124" s="997" t="s">
        <v>411</v>
      </c>
      <c r="V124" s="997" t="s">
        <v>411</v>
      </c>
      <c r="W124" s="997" t="s">
        <v>411</v>
      </c>
      <c r="X124" s="999">
        <v>2558182</v>
      </c>
    </row>
    <row r="125" spans="1:24" x14ac:dyDescent="0.25">
      <c r="A125" s="989"/>
      <c r="B125" s="990"/>
      <c r="C125" s="990"/>
      <c r="D125" s="619" t="s">
        <v>368</v>
      </c>
      <c r="E125" s="636">
        <v>889196000</v>
      </c>
      <c r="F125" s="636">
        <v>589196000</v>
      </c>
      <c r="G125" s="635">
        <v>589196000</v>
      </c>
      <c r="H125" s="620"/>
      <c r="I125" s="620">
        <v>0</v>
      </c>
      <c r="J125" s="620">
        <v>263819000</v>
      </c>
      <c r="K125" s="294">
        <v>302819000</v>
      </c>
      <c r="L125" s="623"/>
      <c r="M125" s="997"/>
      <c r="N125" s="997"/>
      <c r="O125" s="997"/>
      <c r="P125" s="997"/>
      <c r="Q125" s="997"/>
      <c r="R125" s="1001"/>
      <c r="S125" s="1001"/>
      <c r="T125" s="1003"/>
      <c r="U125" s="997"/>
      <c r="V125" s="997"/>
      <c r="W125" s="997"/>
      <c r="X125" s="999"/>
    </row>
    <row r="126" spans="1:24" x14ac:dyDescent="0.25">
      <c r="A126" s="989"/>
      <c r="B126" s="990"/>
      <c r="C126" s="990"/>
      <c r="D126" s="619" t="s">
        <v>369</v>
      </c>
      <c r="E126" s="645">
        <v>0</v>
      </c>
      <c r="F126" s="645"/>
      <c r="G126" s="645">
        <v>0</v>
      </c>
      <c r="H126" s="645"/>
      <c r="I126" s="645">
        <v>0</v>
      </c>
      <c r="J126" s="620"/>
      <c r="K126" s="635"/>
      <c r="L126" s="632"/>
      <c r="M126" s="997"/>
      <c r="N126" s="997"/>
      <c r="O126" s="997"/>
      <c r="P126" s="997"/>
      <c r="Q126" s="997"/>
      <c r="R126" s="1001"/>
      <c r="S126" s="1001"/>
      <c r="T126" s="1003"/>
      <c r="U126" s="997"/>
      <c r="V126" s="997"/>
      <c r="W126" s="997"/>
      <c r="X126" s="999"/>
    </row>
    <row r="127" spans="1:24" x14ac:dyDescent="0.25">
      <c r="A127" s="989"/>
      <c r="B127" s="990"/>
      <c r="C127" s="990"/>
      <c r="D127" s="619" t="s">
        <v>370</v>
      </c>
      <c r="E127" s="628">
        <v>293270955.01102</v>
      </c>
      <c r="F127" s="636">
        <v>293270955</v>
      </c>
      <c r="G127" s="620">
        <v>293270955</v>
      </c>
      <c r="H127" s="620"/>
      <c r="I127" s="628">
        <v>67825832.011019528</v>
      </c>
      <c r="J127" s="620">
        <v>74588745</v>
      </c>
      <c r="K127" s="294">
        <v>139949797</v>
      </c>
      <c r="L127" s="632"/>
      <c r="M127" s="997"/>
      <c r="N127" s="997"/>
      <c r="O127" s="997"/>
      <c r="P127" s="997"/>
      <c r="Q127" s="997"/>
      <c r="R127" s="1001"/>
      <c r="S127" s="1001"/>
      <c r="T127" s="1003"/>
      <c r="U127" s="997"/>
      <c r="V127" s="997"/>
      <c r="W127" s="997"/>
      <c r="X127" s="999"/>
    </row>
    <row r="128" spans="1:24" x14ac:dyDescent="0.25">
      <c r="A128" s="989">
        <v>12</v>
      </c>
      <c r="B128" s="990" t="s">
        <v>516</v>
      </c>
      <c r="C128" s="990" t="s">
        <v>517</v>
      </c>
      <c r="D128" s="619" t="s">
        <v>367</v>
      </c>
      <c r="E128" s="667"/>
      <c r="F128" s="667"/>
      <c r="G128" s="620"/>
      <c r="H128" s="620"/>
      <c r="I128" s="620"/>
      <c r="J128" s="620"/>
      <c r="K128" s="620"/>
      <c r="L128" s="667"/>
      <c r="M128" s="994" t="s">
        <v>518</v>
      </c>
      <c r="N128" s="994" t="s">
        <v>519</v>
      </c>
      <c r="O128" s="994" t="s">
        <v>172</v>
      </c>
      <c r="P128" s="990" t="s">
        <v>409</v>
      </c>
      <c r="Q128" s="994" t="s">
        <v>520</v>
      </c>
      <c r="R128" s="996">
        <v>6032.28</v>
      </c>
      <c r="S128" s="996">
        <v>5795.72</v>
      </c>
      <c r="T128" s="994"/>
      <c r="U128" s="990" t="s">
        <v>411</v>
      </c>
      <c r="V128" s="990" t="s">
        <v>411</v>
      </c>
      <c r="W128" s="990" t="s">
        <v>411</v>
      </c>
      <c r="X128" s="995">
        <v>11828</v>
      </c>
    </row>
    <row r="129" spans="1:24" x14ac:dyDescent="0.25">
      <c r="A129" s="989"/>
      <c r="B129" s="990"/>
      <c r="C129" s="990"/>
      <c r="D129" s="619" t="s">
        <v>368</v>
      </c>
      <c r="E129" s="635"/>
      <c r="F129" s="635"/>
      <c r="G129" s="635"/>
      <c r="H129" s="635"/>
      <c r="I129" s="635"/>
      <c r="J129" s="635"/>
      <c r="K129" s="646"/>
      <c r="L129" s="646"/>
      <c r="M129" s="994"/>
      <c r="N129" s="994"/>
      <c r="O129" s="994"/>
      <c r="P129" s="990"/>
      <c r="Q129" s="994"/>
      <c r="R129" s="996"/>
      <c r="S129" s="996"/>
      <c r="T129" s="994"/>
      <c r="U129" s="990"/>
      <c r="V129" s="990"/>
      <c r="W129" s="990"/>
      <c r="X129" s="995"/>
    </row>
    <row r="130" spans="1:24" x14ac:dyDescent="0.25">
      <c r="A130" s="989"/>
      <c r="B130" s="990"/>
      <c r="C130" s="990"/>
      <c r="D130" s="619" t="s">
        <v>369</v>
      </c>
      <c r="E130" s="667"/>
      <c r="F130" s="667"/>
      <c r="G130" s="620"/>
      <c r="H130" s="620"/>
      <c r="I130" s="620"/>
      <c r="J130" s="620"/>
      <c r="K130" s="620"/>
      <c r="L130" s="667"/>
      <c r="M130" s="994"/>
      <c r="N130" s="994"/>
      <c r="O130" s="994"/>
      <c r="P130" s="990"/>
      <c r="Q130" s="994"/>
      <c r="R130" s="996"/>
      <c r="S130" s="996"/>
      <c r="T130" s="994"/>
      <c r="U130" s="990"/>
      <c r="V130" s="990"/>
      <c r="W130" s="990"/>
      <c r="X130" s="995"/>
    </row>
    <row r="131" spans="1:24" x14ac:dyDescent="0.25">
      <c r="A131" s="989"/>
      <c r="B131" s="990"/>
      <c r="C131" s="990"/>
      <c r="D131" s="619" t="s">
        <v>370</v>
      </c>
      <c r="E131" s="635"/>
      <c r="F131" s="635"/>
      <c r="G131" s="635"/>
      <c r="H131" s="635"/>
      <c r="I131" s="635"/>
      <c r="J131" s="635"/>
      <c r="K131" s="646"/>
      <c r="L131" s="646"/>
      <c r="M131" s="994"/>
      <c r="N131" s="994"/>
      <c r="O131" s="994"/>
      <c r="P131" s="990"/>
      <c r="Q131" s="994"/>
      <c r="R131" s="996"/>
      <c r="S131" s="996"/>
      <c r="T131" s="994"/>
      <c r="U131" s="990"/>
      <c r="V131" s="990"/>
      <c r="W131" s="990"/>
      <c r="X131" s="995"/>
    </row>
    <row r="132" spans="1:24" x14ac:dyDescent="0.25">
      <c r="A132" s="989">
        <v>13</v>
      </c>
      <c r="B132" s="990" t="s">
        <v>521</v>
      </c>
      <c r="C132" s="990" t="s">
        <v>522</v>
      </c>
      <c r="D132" s="619" t="s">
        <v>367</v>
      </c>
      <c r="E132" s="667"/>
      <c r="F132" s="667"/>
      <c r="G132" s="620"/>
      <c r="H132" s="620"/>
      <c r="I132" s="620"/>
      <c r="J132" s="620"/>
      <c r="K132" s="620"/>
      <c r="L132" s="667"/>
      <c r="M132" s="994" t="s">
        <v>518</v>
      </c>
      <c r="N132" s="994" t="s">
        <v>519</v>
      </c>
      <c r="O132" s="994" t="s">
        <v>172</v>
      </c>
      <c r="P132" s="990" t="s">
        <v>409</v>
      </c>
      <c r="Q132" s="994" t="s">
        <v>520</v>
      </c>
      <c r="R132" s="996">
        <v>6032.79</v>
      </c>
      <c r="S132" s="996">
        <v>5796.21</v>
      </c>
      <c r="T132" s="994"/>
      <c r="U132" s="990" t="s">
        <v>411</v>
      </c>
      <c r="V132" s="990" t="s">
        <v>411</v>
      </c>
      <c r="W132" s="990" t="s">
        <v>411</v>
      </c>
      <c r="X132" s="995">
        <v>11829</v>
      </c>
    </row>
    <row r="133" spans="1:24" x14ac:dyDescent="0.25">
      <c r="A133" s="989"/>
      <c r="B133" s="990"/>
      <c r="C133" s="990"/>
      <c r="D133" s="619" t="s">
        <v>368</v>
      </c>
      <c r="E133" s="668"/>
      <c r="F133" s="634"/>
      <c r="G133" s="620"/>
      <c r="H133" s="620"/>
      <c r="I133" s="635"/>
      <c r="J133" s="635"/>
      <c r="K133" s="646"/>
      <c r="L133" s="646"/>
      <c r="M133" s="994"/>
      <c r="N133" s="994"/>
      <c r="O133" s="994"/>
      <c r="P133" s="990"/>
      <c r="Q133" s="994"/>
      <c r="R133" s="996"/>
      <c r="S133" s="996"/>
      <c r="T133" s="994"/>
      <c r="U133" s="990"/>
      <c r="V133" s="990"/>
      <c r="W133" s="990"/>
      <c r="X133" s="995"/>
    </row>
    <row r="134" spans="1:24" x14ac:dyDescent="0.25">
      <c r="A134" s="989"/>
      <c r="B134" s="990"/>
      <c r="C134" s="990"/>
      <c r="D134" s="619" t="s">
        <v>369</v>
      </c>
      <c r="E134" s="669"/>
      <c r="F134" s="667"/>
      <c r="G134" s="620"/>
      <c r="H134" s="620"/>
      <c r="I134" s="620"/>
      <c r="J134" s="620"/>
      <c r="K134" s="620"/>
      <c r="L134" s="667"/>
      <c r="M134" s="994"/>
      <c r="N134" s="994"/>
      <c r="O134" s="994"/>
      <c r="P134" s="990"/>
      <c r="Q134" s="994"/>
      <c r="R134" s="996"/>
      <c r="S134" s="996"/>
      <c r="T134" s="994"/>
      <c r="U134" s="990"/>
      <c r="V134" s="990"/>
      <c r="W134" s="990"/>
      <c r="X134" s="995"/>
    </row>
    <row r="135" spans="1:24" x14ac:dyDescent="0.25">
      <c r="A135" s="989"/>
      <c r="B135" s="990"/>
      <c r="C135" s="990"/>
      <c r="D135" s="619" t="s">
        <v>370</v>
      </c>
      <c r="E135" s="635"/>
      <c r="F135" s="635"/>
      <c r="G135" s="620"/>
      <c r="H135" s="620"/>
      <c r="I135" s="635"/>
      <c r="J135" s="635"/>
      <c r="K135" s="646"/>
      <c r="L135" s="646"/>
      <c r="M135" s="994"/>
      <c r="N135" s="994"/>
      <c r="O135" s="994"/>
      <c r="P135" s="990"/>
      <c r="Q135" s="994"/>
      <c r="R135" s="996"/>
      <c r="S135" s="996"/>
      <c r="T135" s="994"/>
      <c r="U135" s="990"/>
      <c r="V135" s="990"/>
      <c r="W135" s="990"/>
      <c r="X135" s="995"/>
    </row>
    <row r="136" spans="1:24" x14ac:dyDescent="0.25">
      <c r="A136" s="989">
        <v>14</v>
      </c>
      <c r="B136" s="990" t="s">
        <v>224</v>
      </c>
      <c r="C136" s="990" t="s">
        <v>547</v>
      </c>
      <c r="D136" s="619" t="s">
        <v>367</v>
      </c>
      <c r="E136" s="636">
        <v>0.85</v>
      </c>
      <c r="F136" s="636">
        <v>0.85</v>
      </c>
      <c r="G136" s="636">
        <v>0.85</v>
      </c>
      <c r="H136" s="620"/>
      <c r="I136" s="670">
        <v>0.72499999999999998</v>
      </c>
      <c r="J136" s="626">
        <v>0.74</v>
      </c>
      <c r="K136" s="626">
        <v>0.76</v>
      </c>
      <c r="L136" s="632"/>
      <c r="M136" s="990" t="s">
        <v>401</v>
      </c>
      <c r="N136" s="994" t="s">
        <v>523</v>
      </c>
      <c r="O136" s="994" t="s">
        <v>524</v>
      </c>
      <c r="P136" s="990" t="s">
        <v>525</v>
      </c>
      <c r="Q136" s="994" t="s">
        <v>526</v>
      </c>
      <c r="R136" s="996">
        <v>198396</v>
      </c>
      <c r="S136" s="996">
        <v>207629</v>
      </c>
      <c r="T136" s="990" t="s">
        <v>411</v>
      </c>
      <c r="U136" s="990" t="s">
        <v>411</v>
      </c>
      <c r="V136" s="990" t="s">
        <v>411</v>
      </c>
      <c r="W136" s="990" t="s">
        <v>411</v>
      </c>
      <c r="X136" s="995">
        <v>406025</v>
      </c>
    </row>
    <row r="137" spans="1:24" x14ac:dyDescent="0.25">
      <c r="A137" s="989"/>
      <c r="B137" s="990"/>
      <c r="C137" s="990"/>
      <c r="D137" s="619" t="s">
        <v>368</v>
      </c>
      <c r="E137" s="636">
        <v>224741500</v>
      </c>
      <c r="F137" s="636">
        <v>201441500</v>
      </c>
      <c r="G137" s="620">
        <v>201441500</v>
      </c>
      <c r="H137" s="620"/>
      <c r="I137" s="620">
        <v>17924500</v>
      </c>
      <c r="J137" s="636">
        <v>32590000</v>
      </c>
      <c r="K137" s="621">
        <v>32590000</v>
      </c>
      <c r="L137" s="623"/>
      <c r="M137" s="990"/>
      <c r="N137" s="994"/>
      <c r="O137" s="994"/>
      <c r="P137" s="990"/>
      <c r="Q137" s="994"/>
      <c r="R137" s="996"/>
      <c r="S137" s="996"/>
      <c r="T137" s="990"/>
      <c r="U137" s="990"/>
      <c r="V137" s="990"/>
      <c r="W137" s="990"/>
      <c r="X137" s="995"/>
    </row>
    <row r="138" spans="1:24" x14ac:dyDescent="0.25">
      <c r="A138" s="989"/>
      <c r="B138" s="990"/>
      <c r="C138" s="990"/>
      <c r="D138" s="619" t="s">
        <v>369</v>
      </c>
      <c r="E138" s="636">
        <v>0</v>
      </c>
      <c r="F138" s="636">
        <v>0</v>
      </c>
      <c r="G138" s="620">
        <v>0</v>
      </c>
      <c r="H138" s="621"/>
      <c r="I138" s="670">
        <v>0</v>
      </c>
      <c r="J138" s="626">
        <v>0</v>
      </c>
      <c r="K138" s="620">
        <v>0</v>
      </c>
      <c r="L138" s="632"/>
      <c r="M138" s="990"/>
      <c r="N138" s="994"/>
      <c r="O138" s="994"/>
      <c r="P138" s="990"/>
      <c r="Q138" s="994"/>
      <c r="R138" s="996"/>
      <c r="S138" s="996"/>
      <c r="T138" s="990"/>
      <c r="U138" s="990"/>
      <c r="V138" s="990"/>
      <c r="W138" s="990"/>
      <c r="X138" s="995"/>
    </row>
    <row r="139" spans="1:24" x14ac:dyDescent="0.25">
      <c r="A139" s="989"/>
      <c r="B139" s="990"/>
      <c r="C139" s="990"/>
      <c r="D139" s="619" t="s">
        <v>370</v>
      </c>
      <c r="E139" s="636">
        <v>97882867</v>
      </c>
      <c r="F139" s="636">
        <v>97882867</v>
      </c>
      <c r="G139" s="620">
        <v>97882867</v>
      </c>
      <c r="H139" s="650"/>
      <c r="I139" s="620">
        <v>22390866.5</v>
      </c>
      <c r="J139" s="636">
        <v>79009867</v>
      </c>
      <c r="K139" s="621">
        <v>97882867</v>
      </c>
      <c r="L139" s="632"/>
      <c r="M139" s="990"/>
      <c r="N139" s="994"/>
      <c r="O139" s="994"/>
      <c r="P139" s="990"/>
      <c r="Q139" s="994"/>
      <c r="R139" s="996"/>
      <c r="S139" s="996"/>
      <c r="T139" s="990"/>
      <c r="U139" s="990"/>
      <c r="V139" s="990"/>
      <c r="W139" s="990"/>
      <c r="X139" s="995"/>
    </row>
    <row r="140" spans="1:24" x14ac:dyDescent="0.25">
      <c r="A140" s="989"/>
      <c r="B140" s="990"/>
      <c r="C140" s="990" t="s">
        <v>548</v>
      </c>
      <c r="D140" s="619" t="s">
        <v>367</v>
      </c>
      <c r="E140" s="636">
        <v>0.85</v>
      </c>
      <c r="F140" s="636">
        <v>0.85</v>
      </c>
      <c r="G140" s="636">
        <v>0.85</v>
      </c>
      <c r="H140" s="620"/>
      <c r="I140" s="670">
        <v>0.72499999999999998</v>
      </c>
      <c r="J140" s="626">
        <v>0.74</v>
      </c>
      <c r="K140" s="626">
        <v>0.76</v>
      </c>
      <c r="L140" s="632"/>
      <c r="M140" s="990" t="s">
        <v>403</v>
      </c>
      <c r="N140" s="994" t="s">
        <v>527</v>
      </c>
      <c r="O140" s="994" t="s">
        <v>528</v>
      </c>
      <c r="P140" s="990" t="s">
        <v>409</v>
      </c>
      <c r="Q140" s="994" t="s">
        <v>529</v>
      </c>
      <c r="R140" s="998">
        <v>64</v>
      </c>
      <c r="S140" s="998">
        <v>45</v>
      </c>
      <c r="T140" s="990" t="s">
        <v>411</v>
      </c>
      <c r="U140" s="990" t="s">
        <v>411</v>
      </c>
      <c r="V140" s="990" t="s">
        <v>411</v>
      </c>
      <c r="W140" s="990" t="s">
        <v>411</v>
      </c>
      <c r="X140" s="995">
        <v>109</v>
      </c>
    </row>
    <row r="141" spans="1:24" x14ac:dyDescent="0.25">
      <c r="A141" s="989"/>
      <c r="B141" s="990"/>
      <c r="C141" s="990"/>
      <c r="D141" s="619" t="s">
        <v>368</v>
      </c>
      <c r="E141" s="636">
        <v>224741500</v>
      </c>
      <c r="F141" s="636">
        <v>201441500</v>
      </c>
      <c r="G141" s="620">
        <v>201441500</v>
      </c>
      <c r="H141" s="620"/>
      <c r="I141" s="620">
        <v>17924500</v>
      </c>
      <c r="J141" s="636">
        <v>32590000</v>
      </c>
      <c r="K141" s="621">
        <v>32590000</v>
      </c>
      <c r="L141" s="623"/>
      <c r="M141" s="990"/>
      <c r="N141" s="994"/>
      <c r="O141" s="994"/>
      <c r="P141" s="990"/>
      <c r="Q141" s="994"/>
      <c r="R141" s="998"/>
      <c r="S141" s="998"/>
      <c r="T141" s="990"/>
      <c r="U141" s="990"/>
      <c r="V141" s="990"/>
      <c r="W141" s="990"/>
      <c r="X141" s="995"/>
    </row>
    <row r="142" spans="1:24" x14ac:dyDescent="0.25">
      <c r="A142" s="989"/>
      <c r="B142" s="990"/>
      <c r="C142" s="990"/>
      <c r="D142" s="619" t="s">
        <v>369</v>
      </c>
      <c r="E142" s="636">
        <v>0</v>
      </c>
      <c r="F142" s="636">
        <v>0</v>
      </c>
      <c r="G142" s="620">
        <v>0</v>
      </c>
      <c r="H142" s="620"/>
      <c r="I142" s="670">
        <v>0</v>
      </c>
      <c r="J142" s="620">
        <v>0</v>
      </c>
      <c r="K142" s="620">
        <v>0</v>
      </c>
      <c r="L142" s="632"/>
      <c r="M142" s="990"/>
      <c r="N142" s="994"/>
      <c r="O142" s="994"/>
      <c r="P142" s="990"/>
      <c r="Q142" s="994"/>
      <c r="R142" s="998"/>
      <c r="S142" s="998"/>
      <c r="T142" s="990"/>
      <c r="U142" s="990"/>
      <c r="V142" s="990"/>
      <c r="W142" s="990"/>
      <c r="X142" s="995"/>
    </row>
    <row r="143" spans="1:24" x14ac:dyDescent="0.25">
      <c r="A143" s="989"/>
      <c r="B143" s="990"/>
      <c r="C143" s="990"/>
      <c r="D143" s="619" t="s">
        <v>370</v>
      </c>
      <c r="E143" s="671">
        <v>97882866.5</v>
      </c>
      <c r="F143" s="636">
        <v>97882866</v>
      </c>
      <c r="G143" s="620">
        <v>97882866</v>
      </c>
      <c r="H143" s="620"/>
      <c r="I143" s="620">
        <v>22390866.5</v>
      </c>
      <c r="J143" s="636">
        <v>79009866</v>
      </c>
      <c r="K143" s="652">
        <v>97882866</v>
      </c>
      <c r="L143" s="632"/>
      <c r="M143" s="990"/>
      <c r="N143" s="994"/>
      <c r="O143" s="994"/>
      <c r="P143" s="990"/>
      <c r="Q143" s="994"/>
      <c r="R143" s="998"/>
      <c r="S143" s="998"/>
      <c r="T143" s="990"/>
      <c r="U143" s="990"/>
      <c r="V143" s="990"/>
      <c r="W143" s="990"/>
      <c r="X143" s="995"/>
    </row>
    <row r="144" spans="1:24" x14ac:dyDescent="0.25">
      <c r="A144" s="989"/>
      <c r="B144" s="990"/>
      <c r="C144" s="991" t="s">
        <v>371</v>
      </c>
      <c r="D144" s="642" t="s">
        <v>540</v>
      </c>
      <c r="E144" s="636">
        <v>1.7</v>
      </c>
      <c r="F144" s="626">
        <v>1.7</v>
      </c>
      <c r="G144" s="626">
        <v>1.7</v>
      </c>
      <c r="H144" s="626"/>
      <c r="I144" s="626">
        <v>1.45</v>
      </c>
      <c r="J144" s="626">
        <v>1.48</v>
      </c>
      <c r="K144" s="626">
        <v>1.52</v>
      </c>
      <c r="L144" s="632"/>
      <c r="M144" s="990"/>
      <c r="N144" s="990"/>
      <c r="O144" s="990"/>
      <c r="P144" s="990"/>
      <c r="Q144" s="990"/>
      <c r="R144" s="990"/>
      <c r="S144" s="990"/>
      <c r="T144" s="990"/>
      <c r="U144" s="990"/>
      <c r="V144" s="990"/>
      <c r="W144" s="990"/>
      <c r="X144" s="993"/>
    </row>
    <row r="145" spans="1:24" x14ac:dyDescent="0.25">
      <c r="A145" s="989"/>
      <c r="B145" s="990"/>
      <c r="C145" s="991"/>
      <c r="D145" s="642" t="s">
        <v>541</v>
      </c>
      <c r="E145" s="636">
        <v>449483000</v>
      </c>
      <c r="F145" s="636">
        <v>402883000</v>
      </c>
      <c r="G145" s="621">
        <v>402883000</v>
      </c>
      <c r="H145" s="620"/>
      <c r="I145" s="620">
        <v>35849000</v>
      </c>
      <c r="J145" s="636">
        <v>65180000</v>
      </c>
      <c r="K145" s="621">
        <v>65180000</v>
      </c>
      <c r="L145" s="632"/>
      <c r="M145" s="990"/>
      <c r="N145" s="990"/>
      <c r="O145" s="990"/>
      <c r="P145" s="990"/>
      <c r="Q145" s="990"/>
      <c r="R145" s="990"/>
      <c r="S145" s="990"/>
      <c r="T145" s="990"/>
      <c r="U145" s="990"/>
      <c r="V145" s="990"/>
      <c r="W145" s="990"/>
      <c r="X145" s="993"/>
    </row>
    <row r="146" spans="1:24" x14ac:dyDescent="0.25">
      <c r="A146" s="989"/>
      <c r="B146" s="990"/>
      <c r="C146" s="991"/>
      <c r="D146" s="642" t="s">
        <v>542</v>
      </c>
      <c r="E146" s="636"/>
      <c r="F146" s="636">
        <v>0</v>
      </c>
      <c r="G146" s="626"/>
      <c r="H146" s="620"/>
      <c r="I146" s="639"/>
      <c r="J146" s="620">
        <v>0</v>
      </c>
      <c r="K146" s="626"/>
      <c r="L146" s="632"/>
      <c r="M146" s="990"/>
      <c r="N146" s="990"/>
      <c r="O146" s="990"/>
      <c r="P146" s="990"/>
      <c r="Q146" s="990"/>
      <c r="R146" s="990"/>
      <c r="S146" s="990"/>
      <c r="T146" s="990"/>
      <c r="U146" s="990"/>
      <c r="V146" s="990"/>
      <c r="W146" s="990"/>
      <c r="X146" s="993"/>
    </row>
    <row r="147" spans="1:24" x14ac:dyDescent="0.25">
      <c r="A147" s="989"/>
      <c r="B147" s="990"/>
      <c r="C147" s="991"/>
      <c r="D147" s="642" t="s">
        <v>543</v>
      </c>
      <c r="E147" s="636">
        <v>195765733.5</v>
      </c>
      <c r="F147" s="636">
        <v>195765733</v>
      </c>
      <c r="G147" s="621">
        <v>195765733</v>
      </c>
      <c r="H147" s="620"/>
      <c r="I147" s="620">
        <v>44781733</v>
      </c>
      <c r="J147" s="636">
        <v>158019733</v>
      </c>
      <c r="K147" s="294">
        <v>195765733</v>
      </c>
      <c r="L147" s="623"/>
      <c r="M147" s="990"/>
      <c r="N147" s="990"/>
      <c r="O147" s="990"/>
      <c r="P147" s="990"/>
      <c r="Q147" s="990"/>
      <c r="R147" s="990"/>
      <c r="S147" s="990"/>
      <c r="T147" s="990"/>
      <c r="U147" s="990"/>
      <c r="V147" s="990"/>
      <c r="W147" s="990"/>
      <c r="X147" s="993"/>
    </row>
    <row r="148" spans="1:24" x14ac:dyDescent="0.25">
      <c r="A148" s="989">
        <v>15</v>
      </c>
      <c r="B148" s="990" t="s">
        <v>229</v>
      </c>
      <c r="C148" s="990" t="s">
        <v>530</v>
      </c>
      <c r="D148" s="619" t="s">
        <v>367</v>
      </c>
      <c r="E148" s="636">
        <v>4</v>
      </c>
      <c r="F148" s="636">
        <v>4</v>
      </c>
      <c r="G148" s="636">
        <v>4</v>
      </c>
      <c r="H148" s="672"/>
      <c r="I148" s="636"/>
      <c r="J148" s="636">
        <v>4</v>
      </c>
      <c r="K148" s="636">
        <v>4</v>
      </c>
      <c r="L148" s="632"/>
      <c r="M148" s="973" t="s">
        <v>534</v>
      </c>
      <c r="N148" s="992" t="s">
        <v>560</v>
      </c>
      <c r="O148" s="992" t="s">
        <v>561</v>
      </c>
      <c r="P148" s="992" t="s">
        <v>535</v>
      </c>
      <c r="Q148" s="990" t="s">
        <v>536</v>
      </c>
      <c r="R148" s="994">
        <v>3861626</v>
      </c>
      <c r="S148" s="994">
        <v>4118375</v>
      </c>
      <c r="T148" s="994" t="s">
        <v>531</v>
      </c>
      <c r="U148" s="994" t="s">
        <v>532</v>
      </c>
      <c r="V148" s="994" t="s">
        <v>537</v>
      </c>
      <c r="W148" s="994" t="s">
        <v>533</v>
      </c>
      <c r="X148" s="995">
        <v>7980001</v>
      </c>
    </row>
    <row r="149" spans="1:24" x14ac:dyDescent="0.25">
      <c r="A149" s="989"/>
      <c r="B149" s="990"/>
      <c r="C149" s="990"/>
      <c r="D149" s="619" t="s">
        <v>368</v>
      </c>
      <c r="E149" s="636">
        <v>597479000</v>
      </c>
      <c r="F149" s="636">
        <v>597479000</v>
      </c>
      <c r="G149" s="621">
        <v>544079000</v>
      </c>
      <c r="H149" s="673"/>
      <c r="I149" s="636"/>
      <c r="J149" s="636">
        <v>135263017</v>
      </c>
      <c r="K149" s="621">
        <v>412786047</v>
      </c>
      <c r="L149" s="623"/>
      <c r="M149" s="973"/>
      <c r="N149" s="992"/>
      <c r="O149" s="992"/>
      <c r="P149" s="992"/>
      <c r="Q149" s="990"/>
      <c r="R149" s="994"/>
      <c r="S149" s="994"/>
      <c r="T149" s="994"/>
      <c r="U149" s="994"/>
      <c r="V149" s="994"/>
      <c r="W149" s="994"/>
      <c r="X149" s="995"/>
    </row>
    <row r="150" spans="1:24" x14ac:dyDescent="0.25">
      <c r="A150" s="989"/>
      <c r="B150" s="990"/>
      <c r="C150" s="990"/>
      <c r="D150" s="619" t="s">
        <v>369</v>
      </c>
      <c r="E150" s="636">
        <v>0</v>
      </c>
      <c r="F150" s="636">
        <v>0</v>
      </c>
      <c r="G150" s="636">
        <v>0</v>
      </c>
      <c r="H150" s="672"/>
      <c r="I150" s="639"/>
      <c r="J150" s="636">
        <v>0</v>
      </c>
      <c r="K150" s="294">
        <v>0</v>
      </c>
      <c r="L150" s="632"/>
      <c r="M150" s="973"/>
      <c r="N150" s="992"/>
      <c r="O150" s="992"/>
      <c r="P150" s="992"/>
      <c r="Q150" s="990"/>
      <c r="R150" s="994"/>
      <c r="S150" s="994"/>
      <c r="T150" s="994"/>
      <c r="U150" s="994"/>
      <c r="V150" s="994"/>
      <c r="W150" s="994"/>
      <c r="X150" s="995"/>
    </row>
    <row r="151" spans="1:24" x14ac:dyDescent="0.25">
      <c r="A151" s="989"/>
      <c r="B151" s="990"/>
      <c r="C151" s="990"/>
      <c r="D151" s="619" t="s">
        <v>370</v>
      </c>
      <c r="E151" s="636">
        <v>136256146</v>
      </c>
      <c r="F151" s="636">
        <v>136256145.76330301</v>
      </c>
      <c r="G151" s="621">
        <v>133685813</v>
      </c>
      <c r="H151" s="672"/>
      <c r="I151" s="628"/>
      <c r="J151" s="636">
        <v>89371243.228419304</v>
      </c>
      <c r="K151" s="294">
        <v>126494345</v>
      </c>
      <c r="L151" s="632"/>
      <c r="M151" s="973"/>
      <c r="N151" s="992"/>
      <c r="O151" s="992"/>
      <c r="P151" s="992"/>
      <c r="Q151" s="990"/>
      <c r="R151" s="994"/>
      <c r="S151" s="994"/>
      <c r="T151" s="994"/>
      <c r="U151" s="994"/>
      <c r="V151" s="994"/>
      <c r="W151" s="994"/>
      <c r="X151" s="995"/>
    </row>
    <row r="152" spans="1:24" x14ac:dyDescent="0.25">
      <c r="A152" s="989">
        <v>16</v>
      </c>
      <c r="B152" s="990" t="s">
        <v>400</v>
      </c>
      <c r="C152" s="990"/>
      <c r="D152" s="619" t="s">
        <v>367</v>
      </c>
      <c r="E152" s="636">
        <v>100</v>
      </c>
      <c r="F152" s="636">
        <v>100</v>
      </c>
      <c r="G152" s="370">
        <v>100</v>
      </c>
      <c r="H152" s="672"/>
      <c r="I152" s="636">
        <v>0</v>
      </c>
      <c r="J152" s="636">
        <v>0</v>
      </c>
      <c r="K152" s="636">
        <v>3.1363756921442117E-2</v>
      </c>
      <c r="L152" s="632"/>
      <c r="M152" s="973" t="s">
        <v>172</v>
      </c>
      <c r="N152" s="973" t="s">
        <v>172</v>
      </c>
      <c r="O152" s="973" t="s">
        <v>172</v>
      </c>
      <c r="P152" s="973" t="s">
        <v>172</v>
      </c>
      <c r="Q152" s="973" t="s">
        <v>172</v>
      </c>
      <c r="R152" s="973" t="s">
        <v>172</v>
      </c>
      <c r="S152" s="973" t="s">
        <v>172</v>
      </c>
      <c r="T152" s="973" t="s">
        <v>172</v>
      </c>
      <c r="U152" s="973" t="s">
        <v>172</v>
      </c>
      <c r="V152" s="973" t="s">
        <v>172</v>
      </c>
      <c r="W152" s="973" t="s">
        <v>172</v>
      </c>
      <c r="X152" s="974" t="s">
        <v>172</v>
      </c>
    </row>
    <row r="153" spans="1:24" x14ac:dyDescent="0.25">
      <c r="A153" s="989"/>
      <c r="B153" s="990"/>
      <c r="C153" s="990"/>
      <c r="D153" s="619" t="s">
        <v>368</v>
      </c>
      <c r="E153" s="636">
        <v>550218000</v>
      </c>
      <c r="F153" s="636">
        <v>550218000</v>
      </c>
      <c r="G153" s="621">
        <v>570869110</v>
      </c>
      <c r="H153" s="673"/>
      <c r="I153" s="636">
        <v>0</v>
      </c>
      <c r="J153" s="636">
        <v>0</v>
      </c>
      <c r="K153" s="294">
        <v>17904600</v>
      </c>
      <c r="L153" s="623"/>
      <c r="M153" s="973"/>
      <c r="N153" s="973"/>
      <c r="O153" s="973"/>
      <c r="P153" s="973"/>
      <c r="Q153" s="973"/>
      <c r="R153" s="973"/>
      <c r="S153" s="973"/>
      <c r="T153" s="973"/>
      <c r="U153" s="973"/>
      <c r="V153" s="973"/>
      <c r="W153" s="973"/>
      <c r="X153" s="974"/>
    </row>
    <row r="154" spans="1:24" x14ac:dyDescent="0.25">
      <c r="A154" s="989"/>
      <c r="B154" s="990"/>
      <c r="C154" s="990"/>
      <c r="D154" s="619" t="s">
        <v>369</v>
      </c>
      <c r="E154" s="636"/>
      <c r="F154" s="636"/>
      <c r="G154" s="636"/>
      <c r="H154" s="672"/>
      <c r="I154" s="636">
        <v>0</v>
      </c>
      <c r="J154" s="636"/>
      <c r="K154" s="636"/>
      <c r="L154" s="632"/>
      <c r="M154" s="973"/>
      <c r="N154" s="973"/>
      <c r="O154" s="973"/>
      <c r="P154" s="973"/>
      <c r="Q154" s="973"/>
      <c r="R154" s="973"/>
      <c r="S154" s="973"/>
      <c r="T154" s="973"/>
      <c r="U154" s="973"/>
      <c r="V154" s="973"/>
      <c r="W154" s="973"/>
      <c r="X154" s="974"/>
    </row>
    <row r="155" spans="1:24" x14ac:dyDescent="0.25">
      <c r="A155" s="989"/>
      <c r="B155" s="990"/>
      <c r="C155" s="990"/>
      <c r="D155" s="619" t="s">
        <v>370</v>
      </c>
      <c r="E155" s="636"/>
      <c r="F155" s="636"/>
      <c r="G155" s="636"/>
      <c r="H155" s="672"/>
      <c r="I155" s="636">
        <v>0</v>
      </c>
      <c r="J155" s="636"/>
      <c r="K155" s="636"/>
      <c r="L155" s="674"/>
      <c r="M155" s="973"/>
      <c r="N155" s="973"/>
      <c r="O155" s="973"/>
      <c r="P155" s="973"/>
      <c r="Q155" s="973"/>
      <c r="R155" s="973"/>
      <c r="S155" s="973"/>
      <c r="T155" s="973"/>
      <c r="U155" s="973"/>
      <c r="V155" s="973"/>
      <c r="W155" s="973"/>
      <c r="X155" s="974"/>
    </row>
    <row r="156" spans="1:24" ht="36" x14ac:dyDescent="0.25">
      <c r="A156" s="975" t="s">
        <v>372</v>
      </c>
      <c r="B156" s="976"/>
      <c r="C156" s="976"/>
      <c r="D156" s="675" t="s">
        <v>391</v>
      </c>
      <c r="E156" s="676">
        <v>23732627000.145924</v>
      </c>
      <c r="F156" s="676">
        <v>23786027000</v>
      </c>
      <c r="G156" s="676">
        <v>23732627000</v>
      </c>
      <c r="H156" s="676"/>
      <c r="I156" s="676">
        <v>1330424084</v>
      </c>
      <c r="J156" s="676">
        <v>14091207413</v>
      </c>
      <c r="K156" s="677">
        <v>16340344063.978949</v>
      </c>
      <c r="L156" s="677"/>
      <c r="M156" s="979"/>
      <c r="N156" s="979"/>
      <c r="O156" s="979"/>
      <c r="P156" s="979"/>
      <c r="Q156" s="979"/>
      <c r="R156" s="979"/>
      <c r="S156" s="979"/>
      <c r="T156" s="979"/>
      <c r="U156" s="979"/>
      <c r="V156" s="979"/>
      <c r="W156" s="979"/>
      <c r="X156" s="980"/>
    </row>
    <row r="157" spans="1:24" ht="36" x14ac:dyDescent="0.25">
      <c r="A157" s="975"/>
      <c r="B157" s="976"/>
      <c r="C157" s="976"/>
      <c r="D157" s="678" t="s">
        <v>390</v>
      </c>
      <c r="E157" s="679">
        <v>15882379259.90844</v>
      </c>
      <c r="F157" s="679">
        <v>15866723959.763304</v>
      </c>
      <c r="G157" s="679">
        <v>15859406694</v>
      </c>
      <c r="H157" s="679"/>
      <c r="I157" s="679">
        <v>1233809831.481189</v>
      </c>
      <c r="J157" s="679">
        <v>8993199885.2284203</v>
      </c>
      <c r="K157" s="680">
        <v>11785593385</v>
      </c>
      <c r="L157" s="678"/>
      <c r="M157" s="979"/>
      <c r="N157" s="979"/>
      <c r="O157" s="979"/>
      <c r="P157" s="979"/>
      <c r="Q157" s="979"/>
      <c r="R157" s="979"/>
      <c r="S157" s="979"/>
      <c r="T157" s="979"/>
      <c r="U157" s="979"/>
      <c r="V157" s="979"/>
      <c r="W157" s="979"/>
      <c r="X157" s="980"/>
    </row>
    <row r="158" spans="1:24" ht="36.75" thickBot="1" x14ac:dyDescent="0.3">
      <c r="A158" s="977"/>
      <c r="B158" s="978"/>
      <c r="C158" s="978"/>
      <c r="D158" s="681" t="s">
        <v>389</v>
      </c>
      <c r="E158" s="682">
        <v>6653265434.1248655</v>
      </c>
      <c r="F158" s="682">
        <v>6653265434.1248655</v>
      </c>
      <c r="G158" s="682">
        <v>6653265434.1248655</v>
      </c>
      <c r="H158" s="682"/>
      <c r="I158" s="682">
        <v>6653265434.1248655</v>
      </c>
      <c r="J158" s="682">
        <v>6653265434.1248703</v>
      </c>
      <c r="K158" s="683">
        <v>28125937448.978951</v>
      </c>
      <c r="L158" s="681"/>
      <c r="M158" s="981"/>
      <c r="N158" s="981"/>
      <c r="O158" s="981"/>
      <c r="P158" s="981"/>
      <c r="Q158" s="981"/>
      <c r="R158" s="981"/>
      <c r="S158" s="981"/>
      <c r="T158" s="981"/>
      <c r="U158" s="981"/>
      <c r="V158" s="981"/>
      <c r="W158" s="981"/>
      <c r="X158" s="982"/>
    </row>
    <row r="159" spans="1:24" x14ac:dyDescent="0.25">
      <c r="A159" s="684"/>
      <c r="B159" s="684"/>
      <c r="C159" s="684"/>
      <c r="D159" s="684"/>
      <c r="E159" s="685"/>
      <c r="F159" s="685"/>
      <c r="G159" s="685"/>
      <c r="H159" s="685"/>
      <c r="I159" s="685"/>
      <c r="J159" s="684"/>
      <c r="K159" s="684"/>
      <c r="L159" s="684"/>
      <c r="M159" s="684"/>
      <c r="N159" s="684"/>
      <c r="O159" s="684"/>
      <c r="P159" s="684"/>
      <c r="Q159" s="684"/>
      <c r="R159" s="684"/>
      <c r="S159" s="684"/>
      <c r="T159" s="684"/>
      <c r="U159" s="684"/>
      <c r="V159" s="684"/>
      <c r="W159" s="684"/>
      <c r="X159" s="684"/>
    </row>
    <row r="160" spans="1:24" ht="18" x14ac:dyDescent="0.25">
      <c r="A160" s="684"/>
      <c r="B160" s="684"/>
      <c r="C160" s="684"/>
      <c r="D160" s="684"/>
      <c r="E160" s="686"/>
      <c r="F160" s="686"/>
      <c r="G160" s="686"/>
      <c r="H160" s="686"/>
      <c r="I160" s="686"/>
      <c r="J160" s="686"/>
      <c r="K160" s="684"/>
      <c r="L160" s="684"/>
      <c r="M160" s="684"/>
      <c r="N160" s="684"/>
      <c r="O160" s="684"/>
      <c r="P160" s="687"/>
      <c r="Q160" s="687"/>
      <c r="R160" s="687"/>
      <c r="S160" s="687"/>
      <c r="T160" s="687"/>
      <c r="U160" s="688"/>
      <c r="V160" s="688"/>
      <c r="W160" s="688"/>
      <c r="X160" s="688"/>
    </row>
    <row r="161" spans="1:24" ht="18" x14ac:dyDescent="0.25">
      <c r="A161" s="689" t="s">
        <v>91</v>
      </c>
      <c r="B161" s="684"/>
      <c r="C161" s="684"/>
      <c r="D161" s="684"/>
      <c r="E161" s="685"/>
      <c r="F161" s="685"/>
      <c r="G161" s="685"/>
      <c r="H161" s="685"/>
      <c r="I161" s="685"/>
      <c r="J161" s="684"/>
      <c r="K161" s="684"/>
      <c r="L161" s="684"/>
      <c r="M161" s="684"/>
      <c r="N161" s="684"/>
      <c r="O161" s="684"/>
      <c r="P161" s="687"/>
      <c r="Q161" s="687"/>
      <c r="R161" s="687"/>
      <c r="S161" s="687"/>
      <c r="T161" s="687"/>
      <c r="U161" s="690"/>
      <c r="V161" s="690"/>
      <c r="W161" s="690"/>
      <c r="X161" s="690"/>
    </row>
    <row r="162" spans="1:24" ht="18" x14ac:dyDescent="0.25">
      <c r="A162" s="691" t="s">
        <v>92</v>
      </c>
      <c r="B162" s="983" t="s">
        <v>93</v>
      </c>
      <c r="C162" s="984"/>
      <c r="D162" s="985"/>
      <c r="E162" s="986" t="s">
        <v>94</v>
      </c>
      <c r="F162" s="987"/>
      <c r="G162" s="988"/>
      <c r="H162" s="684"/>
      <c r="I162" s="684"/>
      <c r="J162" s="684"/>
      <c r="K162" s="684"/>
      <c r="L162" s="684"/>
      <c r="M162" s="684"/>
      <c r="N162" s="684"/>
      <c r="O162" s="684"/>
      <c r="P162" s="687"/>
      <c r="Q162" s="687"/>
      <c r="R162" s="687"/>
      <c r="S162" s="687"/>
      <c r="T162" s="687"/>
      <c r="U162" s="687"/>
      <c r="V162" s="687"/>
      <c r="W162" s="687"/>
      <c r="X162" s="687"/>
    </row>
    <row r="163" spans="1:24" x14ac:dyDescent="0.25">
      <c r="A163" s="692">
        <v>11</v>
      </c>
      <c r="B163" s="970" t="s">
        <v>95</v>
      </c>
      <c r="C163" s="971"/>
      <c r="D163" s="972"/>
      <c r="E163" s="970" t="s">
        <v>97</v>
      </c>
      <c r="F163" s="971"/>
      <c r="G163" s="972"/>
      <c r="H163" s="684"/>
      <c r="I163" s="684"/>
      <c r="J163" s="684"/>
      <c r="K163" s="684"/>
      <c r="L163" s="684"/>
      <c r="M163" s="684"/>
      <c r="N163" s="684"/>
      <c r="O163" s="684"/>
      <c r="P163" s="684"/>
      <c r="Q163" s="684"/>
      <c r="R163" s="684"/>
      <c r="S163" s="684"/>
      <c r="T163" s="684"/>
      <c r="U163" s="684"/>
      <c r="V163" s="684"/>
      <c r="W163" s="684"/>
      <c r="X163" s="684"/>
    </row>
    <row r="164" spans="1:24" x14ac:dyDescent="0.25">
      <c r="A164" s="693"/>
      <c r="B164" s="693"/>
      <c r="C164" s="693"/>
      <c r="D164" s="693"/>
      <c r="E164" s="693"/>
      <c r="F164" s="693"/>
      <c r="G164" s="693"/>
      <c r="H164" s="693"/>
      <c r="I164" s="693"/>
      <c r="J164" s="693"/>
      <c r="K164" s="693"/>
      <c r="L164" s="693"/>
      <c r="M164" s="693"/>
      <c r="N164" s="693"/>
      <c r="O164" s="693"/>
      <c r="P164" s="693"/>
      <c r="Q164" s="693"/>
      <c r="R164" s="693"/>
      <c r="S164" s="693"/>
      <c r="T164" s="693"/>
      <c r="U164" s="693"/>
      <c r="V164" s="693"/>
      <c r="W164" s="693"/>
      <c r="X164" s="693"/>
    </row>
    <row r="165" spans="1:24" x14ac:dyDescent="0.25">
      <c r="A165" s="693"/>
      <c r="B165" s="693"/>
      <c r="C165" s="693"/>
      <c r="D165" s="693"/>
      <c r="E165" s="693"/>
      <c r="F165" s="693"/>
      <c r="G165" s="693"/>
      <c r="H165" s="693"/>
      <c r="I165" s="693"/>
      <c r="J165" s="693"/>
      <c r="K165" s="693"/>
      <c r="L165" s="693"/>
      <c r="M165" s="693"/>
      <c r="N165" s="693"/>
      <c r="O165" s="693"/>
      <c r="P165" s="693"/>
      <c r="Q165" s="693"/>
      <c r="R165" s="693"/>
      <c r="S165" s="693"/>
      <c r="T165" s="693"/>
      <c r="U165" s="693"/>
      <c r="V165" s="693"/>
      <c r="W165" s="693"/>
      <c r="X165" s="693"/>
    </row>
    <row r="166" spans="1:24" x14ac:dyDescent="0.25">
      <c r="A166" s="693"/>
      <c r="B166" s="693"/>
      <c r="C166" s="693"/>
      <c r="D166" s="693"/>
      <c r="E166" s="694"/>
      <c r="F166" s="694"/>
      <c r="G166" s="694"/>
      <c r="H166" s="694"/>
      <c r="I166" s="694"/>
      <c r="J166" s="694"/>
      <c r="K166" s="693"/>
      <c r="L166" s="693"/>
      <c r="M166" s="693"/>
      <c r="N166" s="693"/>
      <c r="O166" s="693"/>
      <c r="P166" s="693"/>
      <c r="Q166" s="693"/>
      <c r="R166" s="693"/>
      <c r="S166" s="693"/>
      <c r="T166" s="693"/>
      <c r="U166" s="693"/>
      <c r="V166" s="693"/>
      <c r="W166" s="693"/>
      <c r="X166" s="693"/>
    </row>
    <row r="167" spans="1:24" ht="15.75" x14ac:dyDescent="0.25">
      <c r="A167" s="693"/>
      <c r="B167" s="693"/>
      <c r="C167" s="693"/>
      <c r="D167" s="693"/>
      <c r="E167" s="695"/>
      <c r="F167" s="693"/>
      <c r="G167" s="693"/>
      <c r="H167" s="693"/>
      <c r="I167" s="693"/>
      <c r="J167" s="693"/>
      <c r="K167" s="693"/>
      <c r="L167" s="693"/>
      <c r="M167" s="693"/>
      <c r="N167" s="693"/>
      <c r="O167" s="693"/>
      <c r="P167" s="693"/>
      <c r="Q167" s="693"/>
      <c r="R167" s="693"/>
      <c r="S167" s="693"/>
      <c r="T167" s="693"/>
      <c r="U167" s="693"/>
      <c r="V167" s="693"/>
      <c r="W167" s="693"/>
      <c r="X167" s="693"/>
    </row>
    <row r="168" spans="1:24" x14ac:dyDescent="0.25">
      <c r="A168" s="693"/>
      <c r="B168" s="693"/>
      <c r="C168" s="693"/>
      <c r="D168" s="693"/>
      <c r="E168" s="693"/>
      <c r="F168" s="693"/>
      <c r="G168" s="693"/>
      <c r="H168" s="693"/>
      <c r="I168" s="693"/>
      <c r="J168" s="693"/>
      <c r="K168" s="693"/>
      <c r="L168" s="693"/>
      <c r="M168" s="693"/>
      <c r="N168" s="693"/>
      <c r="O168" s="693"/>
      <c r="P168" s="693"/>
      <c r="Q168" s="693"/>
      <c r="R168" s="693"/>
      <c r="S168" s="693"/>
      <c r="T168" s="693"/>
      <c r="U168" s="693"/>
      <c r="V168" s="693"/>
      <c r="W168" s="693"/>
      <c r="X168" s="693"/>
    </row>
    <row r="169" spans="1:24" x14ac:dyDescent="0.25">
      <c r="A169" s="693"/>
      <c r="B169" s="693"/>
      <c r="C169" s="693"/>
      <c r="D169" s="693"/>
      <c r="E169" s="694"/>
      <c r="F169" s="694"/>
      <c r="G169" s="694"/>
      <c r="H169" s="694"/>
      <c r="I169" s="694"/>
      <c r="J169" s="693"/>
      <c r="K169" s="693"/>
      <c r="L169" s="693"/>
      <c r="M169" s="693"/>
      <c r="N169" s="693"/>
      <c r="O169" s="693"/>
      <c r="P169" s="693"/>
      <c r="Q169" s="693"/>
      <c r="R169" s="693"/>
      <c r="S169" s="693"/>
      <c r="T169" s="693"/>
      <c r="U169" s="693"/>
      <c r="V169" s="693"/>
      <c r="W169" s="693"/>
      <c r="X169" s="693"/>
    </row>
    <row r="170" spans="1:24" x14ac:dyDescent="0.25">
      <c r="A170" s="693"/>
      <c r="B170" s="693"/>
      <c r="C170" s="693"/>
      <c r="D170" s="693"/>
      <c r="E170" s="693"/>
      <c r="F170" s="693"/>
      <c r="G170" s="693"/>
      <c r="H170" s="693"/>
      <c r="I170" s="693"/>
      <c r="J170" s="693"/>
      <c r="K170" s="693"/>
      <c r="L170" s="693"/>
      <c r="M170" s="693"/>
      <c r="N170" s="693"/>
      <c r="O170" s="693"/>
      <c r="P170" s="693"/>
      <c r="Q170" s="693"/>
      <c r="R170" s="693"/>
      <c r="S170" s="693"/>
      <c r="T170" s="693"/>
      <c r="U170" s="693"/>
      <c r="V170" s="693"/>
      <c r="W170" s="693"/>
      <c r="X170" s="693"/>
    </row>
    <row r="171" spans="1:24" x14ac:dyDescent="0.25">
      <c r="A171" s="693"/>
      <c r="B171" s="693"/>
      <c r="C171" s="693"/>
      <c r="D171" s="693"/>
      <c r="E171" s="693"/>
      <c r="F171" s="693"/>
      <c r="G171" s="693"/>
      <c r="H171" s="693"/>
      <c r="I171" s="693"/>
      <c r="J171" s="693"/>
      <c r="K171" s="693"/>
      <c r="L171" s="693"/>
      <c r="M171" s="693"/>
      <c r="N171" s="693"/>
      <c r="O171" s="693"/>
      <c r="P171" s="693"/>
      <c r="Q171" s="693"/>
      <c r="R171" s="693"/>
      <c r="S171" s="693"/>
      <c r="T171" s="693"/>
      <c r="U171" s="693"/>
      <c r="V171" s="693"/>
      <c r="W171" s="693"/>
      <c r="X171" s="693"/>
    </row>
    <row r="172" spans="1:24" x14ac:dyDescent="0.25">
      <c r="A172" s="693"/>
      <c r="B172" s="693"/>
      <c r="C172" s="693"/>
      <c r="D172" s="693"/>
      <c r="E172" s="693"/>
      <c r="F172" s="693"/>
      <c r="G172" s="693"/>
      <c r="H172" s="693"/>
      <c r="I172" s="693"/>
      <c r="J172" s="693"/>
      <c r="K172" s="693"/>
      <c r="L172" s="693"/>
      <c r="M172" s="693"/>
      <c r="N172" s="693"/>
      <c r="O172" s="693"/>
      <c r="P172" s="693"/>
      <c r="Q172" s="693"/>
      <c r="R172" s="693"/>
      <c r="S172" s="693"/>
      <c r="T172" s="693"/>
      <c r="U172" s="693"/>
      <c r="V172" s="693"/>
      <c r="W172" s="693"/>
      <c r="X172" s="693"/>
    </row>
    <row r="173" spans="1:24" x14ac:dyDescent="0.25">
      <c r="A173" s="693"/>
      <c r="B173" s="693"/>
      <c r="C173" s="693"/>
      <c r="D173" s="693"/>
      <c r="E173" s="693"/>
      <c r="F173" s="693"/>
      <c r="G173" s="693"/>
      <c r="H173" s="693"/>
      <c r="I173" s="693"/>
      <c r="J173" s="693"/>
      <c r="K173" s="693"/>
      <c r="L173" s="693"/>
      <c r="M173" s="693"/>
      <c r="N173" s="693"/>
      <c r="O173" s="693"/>
      <c r="P173" s="693"/>
      <c r="Q173" s="693"/>
      <c r="R173" s="693"/>
      <c r="S173" s="693"/>
      <c r="T173" s="693"/>
      <c r="U173" s="693"/>
      <c r="V173" s="693"/>
      <c r="W173" s="693"/>
      <c r="X173" s="693"/>
    </row>
    <row r="174" spans="1:24" x14ac:dyDescent="0.25">
      <c r="A174" s="693"/>
      <c r="B174" s="693"/>
      <c r="C174" s="693"/>
      <c r="D174" s="693"/>
      <c r="E174" s="693"/>
      <c r="F174" s="693"/>
      <c r="G174" s="693"/>
      <c r="H174" s="693"/>
      <c r="I174" s="693"/>
      <c r="J174" s="693"/>
      <c r="K174" s="693"/>
      <c r="L174" s="693"/>
      <c r="M174" s="693"/>
      <c r="N174" s="693"/>
      <c r="O174" s="693"/>
      <c r="P174" s="693"/>
      <c r="Q174" s="693"/>
      <c r="R174" s="693"/>
      <c r="S174" s="693"/>
      <c r="T174" s="693"/>
      <c r="U174" s="693"/>
      <c r="V174" s="693"/>
      <c r="W174" s="693"/>
      <c r="X174" s="693"/>
    </row>
    <row r="175" spans="1:24" x14ac:dyDescent="0.25">
      <c r="A175" s="693"/>
      <c r="B175" s="693"/>
      <c r="C175" s="693"/>
      <c r="D175" s="693"/>
      <c r="E175" s="693"/>
      <c r="F175" s="693"/>
      <c r="G175" s="693"/>
      <c r="H175" s="693"/>
      <c r="I175" s="693"/>
      <c r="J175" s="693"/>
      <c r="K175" s="693"/>
      <c r="L175" s="693"/>
      <c r="M175" s="693"/>
      <c r="N175" s="693"/>
      <c r="O175" s="693"/>
      <c r="P175" s="693"/>
      <c r="Q175" s="693"/>
      <c r="R175" s="693"/>
      <c r="S175" s="693"/>
      <c r="T175" s="693"/>
      <c r="U175" s="693"/>
      <c r="V175" s="693"/>
      <c r="W175" s="693"/>
      <c r="X175" s="693"/>
    </row>
    <row r="176" spans="1:24" x14ac:dyDescent="0.25">
      <c r="A176" s="693"/>
      <c r="B176" s="693"/>
      <c r="C176" s="693"/>
      <c r="D176" s="693"/>
      <c r="E176" s="693"/>
      <c r="F176" s="693"/>
      <c r="G176" s="693"/>
      <c r="H176" s="693"/>
      <c r="I176" s="693"/>
      <c r="J176" s="693"/>
      <c r="K176" s="693"/>
      <c r="L176" s="693"/>
      <c r="M176" s="693"/>
      <c r="N176" s="693"/>
      <c r="O176" s="693"/>
      <c r="P176" s="693"/>
      <c r="Q176" s="693"/>
      <c r="R176" s="693"/>
      <c r="S176" s="693"/>
      <c r="T176" s="693"/>
      <c r="U176" s="693"/>
      <c r="V176" s="693"/>
      <c r="W176" s="693"/>
      <c r="X176" s="693"/>
    </row>
    <row r="177" spans="6:11" x14ac:dyDescent="0.25">
      <c r="F177" s="693"/>
      <c r="G177" s="693"/>
      <c r="H177" s="693"/>
      <c r="I177" s="693"/>
      <c r="J177" s="693"/>
      <c r="K177" s="693"/>
    </row>
    <row r="178" spans="6:11" x14ac:dyDescent="0.25">
      <c r="F178" s="693"/>
      <c r="G178" s="693"/>
      <c r="H178" s="693"/>
      <c r="I178" s="693"/>
      <c r="J178" s="693"/>
      <c r="K178" s="693"/>
    </row>
    <row r="179" spans="6:11" x14ac:dyDescent="0.25">
      <c r="F179" s="693"/>
      <c r="G179" s="693"/>
      <c r="H179" s="693"/>
      <c r="I179" s="693"/>
      <c r="J179" s="693"/>
      <c r="K179" s="693"/>
    </row>
    <row r="180" spans="6:11" x14ac:dyDescent="0.25">
      <c r="F180" s="693"/>
      <c r="G180" s="693"/>
      <c r="H180" s="693"/>
      <c r="I180" s="693"/>
      <c r="J180" s="693"/>
      <c r="K180" s="693"/>
    </row>
    <row r="181" spans="6:11" x14ac:dyDescent="0.25">
      <c r="F181" s="693"/>
      <c r="G181" s="693"/>
      <c r="H181" s="693"/>
      <c r="I181" s="693"/>
      <c r="J181" s="693"/>
      <c r="K181" s="693"/>
    </row>
    <row r="182" spans="6:11" x14ac:dyDescent="0.25">
      <c r="F182" s="693"/>
      <c r="G182" s="693"/>
      <c r="H182" s="693"/>
      <c r="I182" s="693"/>
      <c r="J182" s="693"/>
      <c r="K182" s="693"/>
    </row>
    <row r="183" spans="6:11" x14ac:dyDescent="0.25">
      <c r="F183" s="693"/>
      <c r="G183" s="693"/>
      <c r="H183" s="693"/>
      <c r="I183" s="693"/>
      <c r="J183" s="693"/>
      <c r="K183" s="693"/>
    </row>
    <row r="184" spans="6:11" x14ac:dyDescent="0.25">
      <c r="F184" s="693"/>
      <c r="G184" s="693"/>
      <c r="H184" s="693"/>
      <c r="I184" s="693"/>
      <c r="J184" s="693"/>
      <c r="K184" s="693"/>
    </row>
    <row r="185" spans="6:11" x14ac:dyDescent="0.25">
      <c r="F185" s="693"/>
      <c r="G185" s="693"/>
      <c r="H185" s="693"/>
      <c r="I185" s="693"/>
      <c r="J185" s="693"/>
      <c r="K185" s="693"/>
    </row>
    <row r="186" spans="6:11" x14ac:dyDescent="0.25">
      <c r="F186" s="693"/>
      <c r="G186" s="693"/>
      <c r="H186" s="693"/>
      <c r="I186" s="693"/>
      <c r="J186" s="693"/>
      <c r="K186" s="693"/>
    </row>
    <row r="187" spans="6:11" x14ac:dyDescent="0.25">
      <c r="F187" s="693"/>
      <c r="G187" s="693"/>
      <c r="H187" s="693"/>
      <c r="I187" s="693"/>
      <c r="J187" s="693"/>
      <c r="K187" s="693"/>
    </row>
    <row r="188" spans="6:11" x14ac:dyDescent="0.25">
      <c r="F188" s="693"/>
      <c r="G188" s="693"/>
      <c r="H188" s="693"/>
      <c r="I188" s="693"/>
      <c r="J188" s="693"/>
      <c r="K188" s="693"/>
    </row>
    <row r="189" spans="6:11" x14ac:dyDescent="0.25">
      <c r="F189" s="693"/>
      <c r="G189" s="693"/>
      <c r="H189" s="693"/>
      <c r="I189" s="693"/>
      <c r="J189" s="693"/>
      <c r="K189" s="693"/>
    </row>
    <row r="190" spans="6:11" x14ac:dyDescent="0.25">
      <c r="F190" s="693"/>
      <c r="G190" s="693"/>
      <c r="H190" s="693"/>
      <c r="I190" s="693"/>
      <c r="J190" s="693"/>
      <c r="K190" s="693"/>
    </row>
    <row r="191" spans="6:11" x14ac:dyDescent="0.25">
      <c r="F191" s="693"/>
      <c r="G191" s="693"/>
      <c r="H191" s="693"/>
      <c r="I191" s="693"/>
      <c r="J191" s="693"/>
      <c r="K191" s="693"/>
    </row>
    <row r="192" spans="6:11" x14ac:dyDescent="0.25">
      <c r="F192" s="693"/>
      <c r="G192" s="693"/>
      <c r="H192" s="693"/>
      <c r="I192" s="693"/>
      <c r="J192" s="693"/>
      <c r="K192" s="693"/>
    </row>
    <row r="193" spans="6:11" x14ac:dyDescent="0.25">
      <c r="F193" s="693"/>
      <c r="G193" s="693"/>
      <c r="H193" s="693"/>
      <c r="I193" s="693"/>
      <c r="J193" s="693"/>
      <c r="K193" s="693"/>
    </row>
    <row r="194" spans="6:11" x14ac:dyDescent="0.25">
      <c r="F194" s="693"/>
      <c r="G194" s="693"/>
      <c r="H194" s="693"/>
      <c r="I194" s="693"/>
      <c r="J194" s="693"/>
      <c r="K194" s="693"/>
    </row>
    <row r="195" spans="6:11" x14ac:dyDescent="0.25">
      <c r="F195" s="693"/>
      <c r="G195" s="693"/>
      <c r="H195" s="693"/>
      <c r="I195" s="693"/>
      <c r="J195" s="693"/>
      <c r="K195" s="693"/>
    </row>
    <row r="196" spans="6:11" x14ac:dyDescent="0.25">
      <c r="F196" s="693"/>
      <c r="G196" s="693"/>
      <c r="H196" s="693"/>
      <c r="I196" s="693"/>
      <c r="J196" s="693"/>
      <c r="K196" s="693"/>
    </row>
    <row r="197" spans="6:11" x14ac:dyDescent="0.25">
      <c r="F197" s="693"/>
      <c r="G197" s="693"/>
      <c r="H197" s="693"/>
      <c r="I197" s="693"/>
      <c r="J197" s="693"/>
      <c r="K197" s="693"/>
    </row>
    <row r="198" spans="6:11" x14ac:dyDescent="0.25">
      <c r="F198" s="693"/>
      <c r="G198" s="693"/>
      <c r="H198" s="693"/>
      <c r="I198" s="693"/>
      <c r="J198" s="693"/>
      <c r="K198" s="693"/>
    </row>
    <row r="199" spans="6:11" x14ac:dyDescent="0.25">
      <c r="F199" s="693"/>
      <c r="G199" s="693"/>
      <c r="H199" s="693"/>
      <c r="I199" s="693"/>
      <c r="J199" s="693"/>
      <c r="K199" s="693"/>
    </row>
    <row r="200" spans="6:11" x14ac:dyDescent="0.25">
      <c r="F200" s="693"/>
      <c r="G200" s="693"/>
      <c r="H200" s="693"/>
      <c r="I200" s="693"/>
      <c r="J200" s="693"/>
      <c r="K200" s="693"/>
    </row>
    <row r="201" spans="6:11" x14ac:dyDescent="0.25">
      <c r="F201" s="693"/>
      <c r="G201" s="693"/>
      <c r="H201" s="693"/>
      <c r="I201" s="693"/>
      <c r="J201" s="693"/>
      <c r="K201" s="693"/>
    </row>
    <row r="202" spans="6:11" x14ac:dyDescent="0.25">
      <c r="F202" s="693"/>
      <c r="G202" s="693"/>
      <c r="H202" s="693"/>
      <c r="I202" s="693"/>
      <c r="J202" s="693"/>
      <c r="K202" s="693"/>
    </row>
    <row r="203" spans="6:11" x14ac:dyDescent="0.25">
      <c r="F203" s="693"/>
      <c r="G203" s="693"/>
      <c r="H203" s="693"/>
      <c r="I203" s="693"/>
      <c r="J203" s="693"/>
      <c r="K203" s="693"/>
    </row>
    <row r="204" spans="6:11" x14ac:dyDescent="0.25">
      <c r="F204" s="693"/>
      <c r="G204" s="693"/>
      <c r="H204" s="693"/>
      <c r="I204" s="693"/>
      <c r="J204" s="693"/>
      <c r="K204" s="693"/>
    </row>
    <row r="205" spans="6:11" x14ac:dyDescent="0.25">
      <c r="F205" s="693"/>
      <c r="G205" s="693"/>
      <c r="H205" s="693"/>
      <c r="I205" s="693"/>
      <c r="J205" s="693"/>
      <c r="K205" s="693"/>
    </row>
    <row r="206" spans="6:11" x14ac:dyDescent="0.25">
      <c r="F206" s="693"/>
      <c r="G206" s="693"/>
      <c r="H206" s="693"/>
      <c r="I206" s="693"/>
      <c r="J206" s="693"/>
      <c r="K206" s="693"/>
    </row>
    <row r="207" spans="6:11" x14ac:dyDescent="0.25">
      <c r="F207" s="693"/>
      <c r="G207" s="693"/>
      <c r="H207" s="693"/>
      <c r="I207" s="693"/>
      <c r="J207" s="693"/>
      <c r="K207" s="693"/>
    </row>
    <row r="208" spans="6:11" x14ac:dyDescent="0.25">
      <c r="F208" s="693"/>
      <c r="G208" s="693"/>
      <c r="H208" s="693"/>
      <c r="I208" s="693"/>
      <c r="J208" s="693"/>
      <c r="K208" s="693"/>
    </row>
    <row r="209" spans="6:11" x14ac:dyDescent="0.25">
      <c r="F209" s="693"/>
      <c r="G209" s="693"/>
      <c r="H209" s="693"/>
      <c r="I209" s="693"/>
      <c r="J209" s="693"/>
      <c r="K209" s="693"/>
    </row>
    <row r="210" spans="6:11" x14ac:dyDescent="0.25">
      <c r="F210" s="693"/>
      <c r="G210" s="693"/>
      <c r="H210" s="693"/>
      <c r="I210" s="693"/>
      <c r="J210" s="693"/>
      <c r="K210" s="693"/>
    </row>
    <row r="211" spans="6:11" x14ac:dyDescent="0.25">
      <c r="F211" s="693"/>
      <c r="G211" s="693"/>
      <c r="H211" s="693"/>
      <c r="I211" s="693"/>
      <c r="J211" s="693"/>
      <c r="K211" s="693"/>
    </row>
    <row r="212" spans="6:11" x14ac:dyDescent="0.25">
      <c r="F212" s="693"/>
      <c r="G212" s="693"/>
      <c r="H212" s="693"/>
      <c r="I212" s="693"/>
      <c r="J212" s="693"/>
      <c r="K212" s="693"/>
    </row>
    <row r="213" spans="6:11" x14ac:dyDescent="0.25">
      <c r="F213" s="693"/>
      <c r="G213" s="693"/>
      <c r="H213" s="693"/>
      <c r="I213" s="693"/>
      <c r="J213" s="693"/>
      <c r="K213" s="693"/>
    </row>
    <row r="214" spans="6:11" x14ac:dyDescent="0.25">
      <c r="F214" s="693"/>
      <c r="G214" s="693"/>
      <c r="H214" s="693"/>
      <c r="I214" s="693"/>
      <c r="J214" s="693"/>
      <c r="K214" s="693"/>
    </row>
    <row r="215" spans="6:11" x14ac:dyDescent="0.25">
      <c r="F215" s="693"/>
      <c r="G215" s="693"/>
      <c r="H215" s="693"/>
      <c r="I215" s="693"/>
      <c r="J215" s="693"/>
      <c r="K215" s="693"/>
    </row>
    <row r="216" spans="6:11" x14ac:dyDescent="0.25">
      <c r="F216" s="693"/>
      <c r="G216" s="693"/>
      <c r="H216" s="693"/>
      <c r="I216" s="693"/>
      <c r="J216" s="693"/>
      <c r="K216" s="693"/>
    </row>
    <row r="217" spans="6:11" x14ac:dyDescent="0.25">
      <c r="F217" s="693"/>
      <c r="G217" s="693"/>
      <c r="H217" s="693"/>
      <c r="I217" s="693"/>
      <c r="J217" s="693"/>
      <c r="K217" s="693"/>
    </row>
    <row r="218" spans="6:11" x14ac:dyDescent="0.25">
      <c r="F218" s="693"/>
      <c r="G218" s="693"/>
      <c r="H218" s="693"/>
      <c r="I218" s="693"/>
      <c r="J218" s="693"/>
      <c r="K218" s="693"/>
    </row>
    <row r="219" spans="6:11" x14ac:dyDescent="0.25">
      <c r="F219" s="693"/>
      <c r="G219" s="693"/>
      <c r="H219" s="693"/>
      <c r="I219" s="693"/>
      <c r="J219" s="693"/>
      <c r="K219" s="693"/>
    </row>
    <row r="220" spans="6:11" x14ac:dyDescent="0.25">
      <c r="F220" s="693"/>
      <c r="G220" s="693"/>
      <c r="H220" s="693"/>
      <c r="I220" s="693"/>
      <c r="J220" s="693"/>
      <c r="K220" s="693"/>
    </row>
    <row r="221" spans="6:11" x14ac:dyDescent="0.25">
      <c r="F221" s="693"/>
      <c r="G221" s="693"/>
      <c r="H221" s="693"/>
      <c r="I221" s="693"/>
      <c r="J221" s="693"/>
      <c r="K221" s="693"/>
    </row>
    <row r="222" spans="6:11" x14ac:dyDescent="0.25">
      <c r="F222" s="693"/>
      <c r="G222" s="693"/>
      <c r="H222" s="693"/>
      <c r="I222" s="693"/>
      <c r="J222" s="693"/>
      <c r="K222" s="693"/>
    </row>
    <row r="223" spans="6:11" x14ac:dyDescent="0.25">
      <c r="F223" s="693"/>
      <c r="G223" s="693"/>
      <c r="H223" s="693"/>
      <c r="I223" s="693"/>
      <c r="J223" s="693"/>
      <c r="K223" s="693"/>
    </row>
    <row r="224" spans="6:11" x14ac:dyDescent="0.25">
      <c r="F224" s="693"/>
      <c r="G224" s="693"/>
      <c r="H224" s="693"/>
      <c r="I224" s="693"/>
      <c r="J224" s="693"/>
      <c r="K224" s="693"/>
    </row>
    <row r="225" spans="6:11" x14ac:dyDescent="0.25">
      <c r="F225" s="693"/>
      <c r="G225" s="693"/>
      <c r="H225" s="693"/>
      <c r="I225" s="693"/>
      <c r="J225" s="693"/>
      <c r="K225" s="693"/>
    </row>
    <row r="226" spans="6:11" x14ac:dyDescent="0.25">
      <c r="F226" s="693"/>
      <c r="G226" s="693"/>
      <c r="H226" s="693"/>
      <c r="I226" s="693"/>
      <c r="J226" s="693"/>
      <c r="K226" s="693"/>
    </row>
    <row r="227" spans="6:11" x14ac:dyDescent="0.25">
      <c r="F227" s="693"/>
      <c r="G227" s="693"/>
      <c r="H227" s="693"/>
      <c r="I227" s="693"/>
      <c r="J227" s="693"/>
      <c r="K227" s="693"/>
    </row>
    <row r="228" spans="6:11" x14ac:dyDescent="0.25">
      <c r="F228" s="693"/>
      <c r="G228" s="693"/>
      <c r="H228" s="693"/>
      <c r="I228" s="693"/>
      <c r="J228" s="693"/>
      <c r="K228" s="693"/>
    </row>
    <row r="229" spans="6:11" x14ac:dyDescent="0.25">
      <c r="F229" s="693"/>
      <c r="G229" s="693"/>
      <c r="H229" s="693"/>
      <c r="I229" s="693"/>
      <c r="J229" s="693"/>
      <c r="K229" s="693"/>
    </row>
    <row r="230" spans="6:11" x14ac:dyDescent="0.25">
      <c r="F230" s="693"/>
      <c r="G230" s="693"/>
      <c r="H230" s="693"/>
      <c r="I230" s="693"/>
      <c r="J230" s="693"/>
      <c r="K230" s="693"/>
    </row>
    <row r="231" spans="6:11" x14ac:dyDescent="0.25">
      <c r="F231" s="693"/>
      <c r="G231" s="693"/>
      <c r="H231" s="693"/>
      <c r="I231" s="693"/>
      <c r="J231" s="693"/>
      <c r="K231" s="693"/>
    </row>
    <row r="232" spans="6:11" x14ac:dyDescent="0.25">
      <c r="F232" s="693"/>
      <c r="G232" s="693"/>
      <c r="H232" s="693"/>
      <c r="I232" s="693"/>
      <c r="J232" s="693"/>
      <c r="K232" s="693"/>
    </row>
    <row r="233" spans="6:11" x14ac:dyDescent="0.25">
      <c r="F233" s="693"/>
      <c r="G233" s="693"/>
      <c r="H233" s="693"/>
      <c r="I233" s="693"/>
      <c r="J233" s="693"/>
      <c r="K233" s="693"/>
    </row>
    <row r="234" spans="6:11" x14ac:dyDescent="0.25">
      <c r="F234" s="693"/>
      <c r="G234" s="693"/>
      <c r="H234" s="693"/>
      <c r="I234" s="693"/>
      <c r="J234" s="693"/>
      <c r="K234" s="693"/>
    </row>
    <row r="235" spans="6:11" x14ac:dyDescent="0.25">
      <c r="F235" s="693"/>
      <c r="G235" s="693"/>
      <c r="H235" s="693"/>
      <c r="I235" s="693"/>
      <c r="J235" s="693"/>
      <c r="K235" s="693"/>
    </row>
    <row r="236" spans="6:11" x14ac:dyDescent="0.25">
      <c r="F236" s="693"/>
      <c r="G236" s="693"/>
      <c r="H236" s="693"/>
      <c r="I236" s="693"/>
      <c r="J236" s="693"/>
      <c r="K236" s="693"/>
    </row>
    <row r="237" spans="6:11" x14ac:dyDescent="0.25">
      <c r="F237" s="693"/>
      <c r="G237" s="693"/>
      <c r="H237" s="693"/>
      <c r="I237" s="693"/>
      <c r="J237" s="693"/>
      <c r="K237" s="693"/>
    </row>
    <row r="238" spans="6:11" x14ac:dyDescent="0.25">
      <c r="F238" s="693"/>
      <c r="G238" s="693"/>
      <c r="H238" s="693"/>
      <c r="I238" s="693"/>
      <c r="J238" s="693"/>
      <c r="K238" s="693"/>
    </row>
    <row r="239" spans="6:11" x14ac:dyDescent="0.25">
      <c r="F239" s="693"/>
      <c r="G239" s="693"/>
      <c r="H239" s="693"/>
      <c r="I239" s="693"/>
      <c r="J239" s="693"/>
      <c r="K239" s="693"/>
    </row>
    <row r="240" spans="6:11" x14ac:dyDescent="0.25">
      <c r="F240" s="693"/>
      <c r="G240" s="693"/>
      <c r="H240" s="693"/>
      <c r="I240" s="693"/>
      <c r="J240" s="693"/>
      <c r="K240" s="693"/>
    </row>
    <row r="241" spans="6:11" x14ac:dyDescent="0.25">
      <c r="F241" s="693"/>
      <c r="G241" s="693"/>
      <c r="H241" s="693"/>
      <c r="I241" s="693"/>
      <c r="J241" s="693"/>
      <c r="K241" s="693"/>
    </row>
    <row r="242" spans="6:11" x14ac:dyDescent="0.25">
      <c r="F242" s="693"/>
      <c r="G242" s="693"/>
      <c r="H242" s="693"/>
      <c r="I242" s="693"/>
      <c r="J242" s="693"/>
      <c r="K242" s="693"/>
    </row>
    <row r="243" spans="6:11" x14ac:dyDescent="0.25">
      <c r="F243" s="693"/>
      <c r="G243" s="693"/>
      <c r="H243" s="693"/>
      <c r="I243" s="693"/>
      <c r="J243" s="693"/>
      <c r="K243" s="693"/>
    </row>
    <row r="244" spans="6:11" x14ac:dyDescent="0.25">
      <c r="F244" s="693"/>
      <c r="G244" s="693"/>
      <c r="H244" s="693"/>
      <c r="I244" s="693"/>
      <c r="J244" s="693"/>
      <c r="K244" s="693"/>
    </row>
    <row r="245" spans="6:11" x14ac:dyDescent="0.25">
      <c r="F245" s="693"/>
      <c r="G245" s="693"/>
      <c r="H245" s="693"/>
      <c r="I245" s="693"/>
      <c r="J245" s="693"/>
      <c r="K245" s="693"/>
    </row>
    <row r="246" spans="6:11" x14ac:dyDescent="0.25">
      <c r="F246" s="693"/>
      <c r="G246" s="693"/>
      <c r="H246" s="693"/>
      <c r="I246" s="693"/>
      <c r="J246" s="693"/>
      <c r="K246" s="693"/>
    </row>
    <row r="247" spans="6:11" x14ac:dyDescent="0.25">
      <c r="F247" s="693"/>
      <c r="G247" s="693"/>
      <c r="H247" s="693"/>
      <c r="I247" s="693"/>
      <c r="J247" s="693"/>
      <c r="K247" s="693"/>
    </row>
    <row r="248" spans="6:11" x14ac:dyDescent="0.25">
      <c r="F248" s="693"/>
      <c r="G248" s="693"/>
      <c r="H248" s="693"/>
      <c r="I248" s="693"/>
      <c r="J248" s="693"/>
      <c r="K248" s="693"/>
    </row>
    <row r="249" spans="6:11" x14ac:dyDescent="0.25">
      <c r="F249" s="693"/>
      <c r="G249" s="693"/>
      <c r="H249" s="693"/>
      <c r="I249" s="693"/>
      <c r="J249" s="693"/>
      <c r="K249" s="693"/>
    </row>
    <row r="250" spans="6:11" x14ac:dyDescent="0.25">
      <c r="F250" s="693"/>
      <c r="G250" s="693"/>
      <c r="H250" s="693"/>
      <c r="I250" s="693"/>
      <c r="J250" s="693"/>
      <c r="K250" s="693"/>
    </row>
    <row r="251" spans="6:11" x14ac:dyDescent="0.25">
      <c r="F251" s="693"/>
      <c r="G251" s="693"/>
      <c r="H251" s="693"/>
      <c r="I251" s="693"/>
      <c r="J251" s="693"/>
      <c r="K251" s="693"/>
    </row>
    <row r="252" spans="6:11" x14ac:dyDescent="0.25">
      <c r="F252" s="693"/>
      <c r="G252" s="693"/>
      <c r="H252" s="693"/>
      <c r="I252" s="693"/>
      <c r="J252" s="693"/>
      <c r="K252" s="693"/>
    </row>
    <row r="253" spans="6:11" x14ac:dyDescent="0.25">
      <c r="F253" s="693"/>
      <c r="G253" s="693"/>
      <c r="H253" s="693"/>
      <c r="I253" s="693"/>
      <c r="J253" s="693"/>
      <c r="K253" s="693"/>
    </row>
    <row r="254" spans="6:11" x14ac:dyDescent="0.25">
      <c r="F254" s="693"/>
      <c r="G254" s="693"/>
      <c r="H254" s="693"/>
      <c r="I254" s="693"/>
      <c r="J254" s="693"/>
      <c r="K254" s="693"/>
    </row>
    <row r="255" spans="6:11" x14ac:dyDescent="0.25">
      <c r="F255" s="693"/>
      <c r="G255" s="693"/>
      <c r="H255" s="693"/>
      <c r="I255" s="693"/>
      <c r="J255" s="693"/>
      <c r="K255" s="693"/>
    </row>
    <row r="256" spans="6:11" x14ac:dyDescent="0.25">
      <c r="F256" s="693"/>
      <c r="G256" s="693"/>
      <c r="H256" s="693"/>
      <c r="I256" s="693"/>
      <c r="J256" s="693"/>
      <c r="K256" s="693"/>
    </row>
    <row r="257" spans="6:11" x14ac:dyDescent="0.25">
      <c r="F257" s="693"/>
      <c r="G257" s="693"/>
      <c r="H257" s="693"/>
      <c r="I257" s="693"/>
      <c r="J257" s="693"/>
      <c r="K257" s="693"/>
    </row>
    <row r="258" spans="6:11" x14ac:dyDescent="0.25">
      <c r="F258" s="693"/>
      <c r="G258" s="693"/>
      <c r="H258" s="693"/>
      <c r="I258" s="693"/>
      <c r="J258" s="693"/>
      <c r="K258" s="693"/>
    </row>
    <row r="259" spans="6:11" x14ac:dyDescent="0.25">
      <c r="F259" s="693"/>
      <c r="G259" s="693"/>
      <c r="H259" s="693"/>
      <c r="I259" s="693"/>
      <c r="J259" s="693"/>
      <c r="K259" s="693"/>
    </row>
    <row r="260" spans="6:11" x14ac:dyDescent="0.25">
      <c r="F260" s="693"/>
      <c r="G260" s="693"/>
      <c r="H260" s="693"/>
      <c r="I260" s="693"/>
      <c r="J260" s="693"/>
      <c r="K260" s="693"/>
    </row>
    <row r="261" spans="6:11" x14ac:dyDescent="0.25">
      <c r="F261" s="693"/>
      <c r="G261" s="693"/>
      <c r="H261" s="693"/>
      <c r="I261" s="693"/>
      <c r="J261" s="693"/>
      <c r="K261" s="693"/>
    </row>
    <row r="262" spans="6:11" x14ac:dyDescent="0.25">
      <c r="F262" s="693"/>
      <c r="G262" s="693"/>
      <c r="H262" s="693"/>
      <c r="I262" s="693"/>
      <c r="J262" s="693"/>
      <c r="K262" s="693"/>
    </row>
    <row r="263" spans="6:11" x14ac:dyDescent="0.25">
      <c r="F263" s="693"/>
      <c r="G263" s="693"/>
      <c r="H263" s="693"/>
      <c r="I263" s="693"/>
      <c r="J263" s="693"/>
      <c r="K263" s="693"/>
    </row>
    <row r="264" spans="6:11" x14ac:dyDescent="0.25">
      <c r="F264" s="693"/>
      <c r="G264" s="693"/>
      <c r="H264" s="693"/>
      <c r="I264" s="693"/>
      <c r="J264" s="693"/>
      <c r="K264" s="693"/>
    </row>
    <row r="265" spans="6:11" x14ac:dyDescent="0.25">
      <c r="F265" s="693"/>
      <c r="G265" s="693"/>
      <c r="H265" s="693"/>
      <c r="I265" s="693"/>
      <c r="J265" s="693"/>
      <c r="K265" s="693"/>
    </row>
    <row r="266" spans="6:11" x14ac:dyDescent="0.25">
      <c r="F266" s="693"/>
      <c r="G266" s="693"/>
      <c r="H266" s="693"/>
      <c r="I266" s="693"/>
      <c r="J266" s="693"/>
      <c r="K266" s="693"/>
    </row>
    <row r="267" spans="6:11" x14ac:dyDescent="0.25">
      <c r="F267" s="693"/>
      <c r="G267" s="693"/>
      <c r="H267" s="693"/>
      <c r="I267" s="693"/>
      <c r="J267" s="693"/>
      <c r="K267" s="693"/>
    </row>
    <row r="268" spans="6:11" x14ac:dyDescent="0.25">
      <c r="F268" s="693"/>
      <c r="G268" s="693"/>
      <c r="H268" s="693"/>
      <c r="I268" s="693"/>
      <c r="J268" s="693"/>
      <c r="K268" s="693"/>
    </row>
    <row r="269" spans="6:11" x14ac:dyDescent="0.25">
      <c r="F269" s="693"/>
      <c r="G269" s="693"/>
      <c r="H269" s="693"/>
      <c r="I269" s="693"/>
      <c r="J269" s="693"/>
      <c r="K269" s="693"/>
    </row>
    <row r="270" spans="6:11" x14ac:dyDescent="0.25">
      <c r="F270" s="693"/>
      <c r="G270" s="693"/>
      <c r="H270" s="693"/>
      <c r="I270" s="693"/>
      <c r="J270" s="693"/>
      <c r="K270" s="693"/>
    </row>
    <row r="271" spans="6:11" x14ac:dyDescent="0.25">
      <c r="F271" s="693"/>
      <c r="G271" s="693"/>
      <c r="H271" s="693"/>
      <c r="I271" s="693"/>
      <c r="J271" s="693"/>
      <c r="K271" s="693"/>
    </row>
    <row r="272" spans="6:11" x14ac:dyDescent="0.25">
      <c r="F272" s="693"/>
      <c r="G272" s="693"/>
      <c r="H272" s="693"/>
      <c r="I272" s="693"/>
      <c r="J272" s="693"/>
      <c r="K272" s="693"/>
    </row>
    <row r="273" spans="6:11" x14ac:dyDescent="0.25">
      <c r="F273" s="693"/>
      <c r="G273" s="693"/>
      <c r="H273" s="693"/>
      <c r="I273" s="693"/>
      <c r="J273" s="693"/>
      <c r="K273" s="693"/>
    </row>
    <row r="274" spans="6:11" x14ac:dyDescent="0.25">
      <c r="F274" s="693"/>
      <c r="G274" s="693"/>
      <c r="H274" s="693"/>
      <c r="I274" s="693"/>
      <c r="J274" s="693"/>
      <c r="K274" s="693"/>
    </row>
    <row r="275" spans="6:11" x14ac:dyDescent="0.25">
      <c r="F275" s="693"/>
      <c r="G275" s="693"/>
      <c r="H275" s="693"/>
      <c r="I275" s="693"/>
      <c r="J275" s="693"/>
      <c r="K275" s="693"/>
    </row>
    <row r="276" spans="6:11" x14ac:dyDescent="0.25">
      <c r="F276" s="693"/>
      <c r="G276" s="693"/>
      <c r="H276" s="693"/>
      <c r="I276" s="693"/>
      <c r="J276" s="693"/>
      <c r="K276" s="693"/>
    </row>
    <row r="277" spans="6:11" x14ac:dyDescent="0.25">
      <c r="F277" s="693"/>
      <c r="G277" s="693"/>
      <c r="H277" s="693"/>
      <c r="I277" s="693"/>
      <c r="J277" s="693"/>
      <c r="K277" s="693"/>
    </row>
    <row r="278" spans="6:11" x14ac:dyDescent="0.25">
      <c r="F278" s="693"/>
      <c r="G278" s="693"/>
      <c r="H278" s="693"/>
      <c r="I278" s="693"/>
      <c r="J278" s="693"/>
      <c r="K278" s="693"/>
    </row>
    <row r="279" spans="6:11" x14ac:dyDescent="0.25">
      <c r="F279" s="693"/>
      <c r="G279" s="693"/>
      <c r="H279" s="693"/>
      <c r="I279" s="693"/>
      <c r="J279" s="693"/>
      <c r="K279" s="693"/>
    </row>
    <row r="280" spans="6:11" x14ac:dyDescent="0.25">
      <c r="F280" s="693"/>
      <c r="G280" s="693"/>
      <c r="H280" s="693"/>
      <c r="I280" s="693"/>
      <c r="J280" s="693"/>
      <c r="K280" s="693"/>
    </row>
    <row r="281" spans="6:11" x14ac:dyDescent="0.25">
      <c r="F281" s="693"/>
      <c r="G281" s="693"/>
      <c r="H281" s="693"/>
      <c r="I281" s="693"/>
      <c r="J281" s="693"/>
      <c r="K281" s="693"/>
    </row>
    <row r="282" spans="6:11" x14ac:dyDescent="0.25">
      <c r="F282" s="693"/>
      <c r="G282" s="693"/>
      <c r="H282" s="693"/>
      <c r="I282" s="693"/>
      <c r="J282" s="693"/>
      <c r="K282" s="693"/>
    </row>
    <row r="283" spans="6:11" x14ac:dyDescent="0.25">
      <c r="F283" s="693"/>
      <c r="G283" s="693"/>
      <c r="H283" s="693"/>
      <c r="I283" s="693"/>
      <c r="J283" s="693"/>
      <c r="K283" s="693"/>
    </row>
    <row r="284" spans="6:11" x14ac:dyDescent="0.25">
      <c r="F284" s="693"/>
      <c r="G284" s="693"/>
      <c r="H284" s="693"/>
      <c r="I284" s="693"/>
      <c r="J284" s="693"/>
      <c r="K284" s="693"/>
    </row>
    <row r="285" spans="6:11" x14ac:dyDescent="0.25">
      <c r="F285" s="693"/>
      <c r="G285" s="693"/>
      <c r="H285" s="693"/>
      <c r="I285" s="693"/>
      <c r="J285" s="693"/>
      <c r="K285" s="693"/>
    </row>
    <row r="286" spans="6:11" x14ac:dyDescent="0.25">
      <c r="F286" s="693"/>
      <c r="G286" s="693"/>
      <c r="H286" s="693"/>
      <c r="I286" s="693"/>
      <c r="J286" s="693"/>
      <c r="K286" s="693"/>
    </row>
    <row r="287" spans="6:11" x14ac:dyDescent="0.25">
      <c r="F287" s="693"/>
      <c r="G287" s="693"/>
      <c r="H287" s="693"/>
      <c r="I287" s="693"/>
      <c r="J287" s="693"/>
      <c r="K287" s="693"/>
    </row>
    <row r="288" spans="6:11" x14ac:dyDescent="0.25">
      <c r="F288" s="693"/>
      <c r="G288" s="693"/>
      <c r="H288" s="693"/>
      <c r="I288" s="693"/>
      <c r="J288" s="693"/>
      <c r="K288" s="693"/>
    </row>
    <row r="289" spans="6:11" x14ac:dyDescent="0.25">
      <c r="F289" s="693"/>
      <c r="G289" s="693"/>
      <c r="H289" s="693"/>
      <c r="I289" s="693"/>
      <c r="J289" s="693"/>
      <c r="K289" s="693"/>
    </row>
    <row r="290" spans="6:11" x14ac:dyDescent="0.25">
      <c r="F290" s="693"/>
      <c r="G290" s="693"/>
      <c r="H290" s="693"/>
      <c r="I290" s="693"/>
      <c r="J290" s="693"/>
      <c r="K290" s="693"/>
    </row>
    <row r="291" spans="6:11" x14ac:dyDescent="0.25">
      <c r="F291" s="693"/>
      <c r="G291" s="693"/>
      <c r="H291" s="693"/>
      <c r="I291" s="693"/>
      <c r="J291" s="693"/>
      <c r="K291" s="693"/>
    </row>
    <row r="292" spans="6:11" x14ac:dyDescent="0.25">
      <c r="F292" s="693"/>
      <c r="G292" s="693"/>
      <c r="H292" s="693"/>
      <c r="I292" s="693"/>
      <c r="J292" s="693"/>
      <c r="K292" s="693"/>
    </row>
    <row r="293" spans="6:11" x14ac:dyDescent="0.25">
      <c r="F293" s="693"/>
      <c r="G293" s="693"/>
      <c r="H293" s="693"/>
      <c r="I293" s="693"/>
      <c r="J293" s="693"/>
      <c r="K293" s="693"/>
    </row>
    <row r="294" spans="6:11" x14ac:dyDescent="0.25">
      <c r="F294" s="693"/>
      <c r="G294" s="693"/>
      <c r="H294" s="693"/>
      <c r="I294" s="693"/>
      <c r="J294" s="693"/>
      <c r="K294" s="693"/>
    </row>
    <row r="295" spans="6:11" x14ac:dyDescent="0.25">
      <c r="F295" s="693"/>
      <c r="G295" s="693"/>
      <c r="H295" s="693"/>
      <c r="I295" s="693"/>
      <c r="J295" s="693"/>
      <c r="K295" s="693"/>
    </row>
    <row r="296" spans="6:11" x14ac:dyDescent="0.25">
      <c r="F296" s="693"/>
      <c r="G296" s="693"/>
      <c r="H296" s="693"/>
      <c r="I296" s="693"/>
      <c r="J296" s="693"/>
      <c r="K296" s="693"/>
    </row>
    <row r="297" spans="6:11" x14ac:dyDescent="0.25">
      <c r="F297" s="693"/>
      <c r="G297" s="693"/>
      <c r="H297" s="693"/>
      <c r="I297" s="693"/>
      <c r="J297" s="693"/>
      <c r="K297" s="693"/>
    </row>
    <row r="298" spans="6:11" x14ac:dyDescent="0.25">
      <c r="F298" s="693"/>
      <c r="G298" s="693"/>
      <c r="H298" s="693"/>
      <c r="I298" s="693"/>
      <c r="J298" s="693"/>
      <c r="K298" s="693"/>
    </row>
    <row r="299" spans="6:11" x14ac:dyDescent="0.25">
      <c r="F299" s="693"/>
      <c r="G299" s="693"/>
      <c r="H299" s="693"/>
      <c r="I299" s="693"/>
      <c r="J299" s="693"/>
      <c r="K299" s="693"/>
    </row>
    <row r="300" spans="6:11" x14ac:dyDescent="0.25">
      <c r="F300" s="693"/>
      <c r="G300" s="693"/>
      <c r="H300" s="693"/>
      <c r="I300" s="693"/>
      <c r="J300" s="693"/>
      <c r="K300" s="693"/>
    </row>
    <row r="301" spans="6:11" x14ac:dyDescent="0.25">
      <c r="F301" s="693"/>
      <c r="G301" s="693"/>
      <c r="H301" s="693"/>
      <c r="I301" s="693"/>
      <c r="J301" s="693"/>
      <c r="K301" s="693"/>
    </row>
    <row r="302" spans="6:11" x14ac:dyDescent="0.25">
      <c r="F302" s="693"/>
      <c r="G302" s="693"/>
      <c r="H302" s="693"/>
      <c r="I302" s="693"/>
      <c r="J302" s="693"/>
      <c r="K302" s="693"/>
    </row>
    <row r="303" spans="6:11" x14ac:dyDescent="0.25">
      <c r="F303" s="693"/>
      <c r="G303" s="693"/>
      <c r="H303" s="693"/>
      <c r="I303" s="693"/>
      <c r="J303" s="693"/>
      <c r="K303" s="693"/>
    </row>
    <row r="304" spans="6:11" x14ac:dyDescent="0.25">
      <c r="F304" s="693"/>
      <c r="G304" s="693"/>
      <c r="H304" s="693"/>
      <c r="I304" s="693"/>
      <c r="J304" s="693"/>
      <c r="K304" s="693"/>
    </row>
    <row r="305" spans="6:11" x14ac:dyDescent="0.25">
      <c r="F305" s="693"/>
      <c r="G305" s="693"/>
      <c r="H305" s="693"/>
      <c r="I305" s="693"/>
      <c r="J305" s="693"/>
      <c r="K305" s="693"/>
    </row>
    <row r="306" spans="6:11" x14ac:dyDescent="0.25">
      <c r="F306" s="693"/>
      <c r="G306" s="693"/>
      <c r="H306" s="693"/>
      <c r="I306" s="693"/>
      <c r="J306" s="693"/>
      <c r="K306" s="693"/>
    </row>
    <row r="307" spans="6:11" x14ac:dyDescent="0.25">
      <c r="F307" s="693"/>
      <c r="G307" s="693"/>
      <c r="H307" s="693"/>
      <c r="I307" s="693"/>
      <c r="J307" s="693"/>
      <c r="K307" s="693"/>
    </row>
    <row r="308" spans="6:11" x14ac:dyDescent="0.25">
      <c r="F308" s="693"/>
      <c r="G308" s="693"/>
      <c r="H308" s="693"/>
      <c r="I308" s="693"/>
      <c r="J308" s="693"/>
      <c r="K308" s="693"/>
    </row>
    <row r="309" spans="6:11" x14ac:dyDescent="0.25">
      <c r="F309" s="693"/>
      <c r="G309" s="693"/>
      <c r="H309" s="693"/>
      <c r="I309" s="693"/>
      <c r="J309" s="693"/>
      <c r="K309" s="693"/>
    </row>
    <row r="310" spans="6:11" x14ac:dyDescent="0.25">
      <c r="F310" s="693"/>
      <c r="G310" s="693"/>
      <c r="H310" s="693"/>
      <c r="I310" s="693"/>
      <c r="J310" s="693"/>
      <c r="K310" s="693"/>
    </row>
    <row r="311" spans="6:11" x14ac:dyDescent="0.25">
      <c r="F311" s="693"/>
      <c r="G311" s="693"/>
      <c r="H311" s="693"/>
      <c r="I311" s="693"/>
      <c r="J311" s="693"/>
      <c r="K311" s="693"/>
    </row>
    <row r="312" spans="6:11" x14ac:dyDescent="0.25">
      <c r="F312" s="693"/>
      <c r="G312" s="693"/>
      <c r="H312" s="693"/>
      <c r="I312" s="693"/>
      <c r="J312" s="693"/>
      <c r="K312" s="693"/>
    </row>
    <row r="313" spans="6:11" x14ac:dyDescent="0.25">
      <c r="F313" s="693"/>
      <c r="G313" s="693"/>
      <c r="H313" s="693"/>
      <c r="I313" s="693"/>
      <c r="J313" s="693"/>
      <c r="K313" s="693"/>
    </row>
    <row r="314" spans="6:11" x14ac:dyDescent="0.25">
      <c r="F314" s="693"/>
      <c r="G314" s="693"/>
      <c r="H314" s="693"/>
      <c r="I314" s="693"/>
      <c r="J314" s="693"/>
      <c r="K314" s="693"/>
    </row>
    <row r="315" spans="6:11" x14ac:dyDescent="0.25">
      <c r="F315" s="693"/>
      <c r="G315" s="693"/>
      <c r="H315" s="693"/>
      <c r="I315" s="693"/>
      <c r="J315" s="693"/>
      <c r="K315" s="693"/>
    </row>
    <row r="316" spans="6:11" x14ac:dyDescent="0.25">
      <c r="F316" s="693"/>
      <c r="G316" s="693"/>
      <c r="H316" s="693"/>
      <c r="I316" s="693"/>
      <c r="J316" s="693"/>
      <c r="K316" s="693"/>
    </row>
    <row r="317" spans="6:11" x14ac:dyDescent="0.25">
      <c r="F317" s="693"/>
      <c r="G317" s="693"/>
      <c r="H317" s="693"/>
      <c r="I317" s="693"/>
      <c r="J317" s="693"/>
      <c r="K317" s="693"/>
    </row>
    <row r="318" spans="6:11" x14ac:dyDescent="0.25">
      <c r="F318" s="693"/>
      <c r="G318" s="693"/>
      <c r="H318" s="693"/>
      <c r="I318" s="693"/>
      <c r="J318" s="693"/>
      <c r="K318" s="693"/>
    </row>
    <row r="319" spans="6:11" x14ac:dyDescent="0.25">
      <c r="F319" s="693"/>
      <c r="G319" s="693"/>
      <c r="H319" s="693"/>
      <c r="I319" s="693"/>
      <c r="J319" s="693"/>
      <c r="K319" s="693"/>
    </row>
    <row r="320" spans="6:11" x14ac:dyDescent="0.25">
      <c r="F320" s="693"/>
      <c r="G320" s="693"/>
      <c r="H320" s="693"/>
      <c r="I320" s="693"/>
      <c r="J320" s="693"/>
      <c r="K320" s="693"/>
    </row>
    <row r="321" spans="6:11" x14ac:dyDescent="0.25">
      <c r="F321" s="693"/>
      <c r="G321" s="693"/>
      <c r="H321" s="693"/>
      <c r="I321" s="693"/>
      <c r="J321" s="693"/>
      <c r="K321" s="693"/>
    </row>
    <row r="322" spans="6:11" x14ac:dyDescent="0.25">
      <c r="F322" s="693"/>
      <c r="G322" s="693"/>
      <c r="H322" s="693"/>
      <c r="I322" s="693"/>
      <c r="J322" s="693"/>
      <c r="K322" s="693"/>
    </row>
    <row r="323" spans="6:11" x14ac:dyDescent="0.25">
      <c r="F323" s="693"/>
      <c r="G323" s="693"/>
      <c r="H323" s="693"/>
      <c r="I323" s="693"/>
      <c r="J323" s="693"/>
      <c r="K323" s="693"/>
    </row>
    <row r="324" spans="6:11" x14ac:dyDescent="0.25">
      <c r="F324" s="693"/>
      <c r="G324" s="693"/>
      <c r="H324" s="693"/>
      <c r="I324" s="693"/>
      <c r="J324" s="693"/>
      <c r="K324" s="693"/>
    </row>
    <row r="325" spans="6:11" x14ac:dyDescent="0.25">
      <c r="F325" s="693"/>
      <c r="G325" s="693"/>
      <c r="H325" s="693"/>
      <c r="I325" s="693"/>
      <c r="J325" s="693"/>
      <c r="K325" s="693"/>
    </row>
    <row r="326" spans="6:11" x14ac:dyDescent="0.25">
      <c r="F326" s="693"/>
      <c r="G326" s="693"/>
      <c r="H326" s="693"/>
      <c r="I326" s="693"/>
      <c r="J326" s="693"/>
      <c r="K326" s="693"/>
    </row>
    <row r="327" spans="6:11" x14ac:dyDescent="0.25">
      <c r="F327" s="693"/>
      <c r="G327" s="693"/>
      <c r="H327" s="693"/>
      <c r="I327" s="693"/>
      <c r="J327" s="693"/>
      <c r="K327" s="693"/>
    </row>
    <row r="328" spans="6:11" x14ac:dyDescent="0.25">
      <c r="F328" s="693"/>
      <c r="G328" s="693"/>
      <c r="H328" s="693"/>
      <c r="I328" s="693"/>
      <c r="J328" s="693"/>
      <c r="K328" s="693"/>
    </row>
    <row r="329" spans="6:11" x14ac:dyDescent="0.25">
      <c r="F329" s="693"/>
      <c r="G329" s="693"/>
      <c r="H329" s="693"/>
      <c r="I329" s="693"/>
      <c r="J329" s="693"/>
      <c r="K329" s="693"/>
    </row>
    <row r="330" spans="6:11" x14ac:dyDescent="0.25">
      <c r="F330" s="693"/>
      <c r="G330" s="693"/>
      <c r="H330" s="693"/>
      <c r="I330" s="693"/>
      <c r="J330" s="693"/>
      <c r="K330" s="693"/>
    </row>
    <row r="331" spans="6:11" x14ac:dyDescent="0.25">
      <c r="F331" s="693"/>
      <c r="G331" s="693"/>
      <c r="H331" s="693"/>
      <c r="I331" s="693"/>
      <c r="J331" s="693"/>
      <c r="K331" s="693"/>
    </row>
    <row r="332" spans="6:11" x14ac:dyDescent="0.25">
      <c r="F332" s="693"/>
      <c r="G332" s="693"/>
      <c r="H332" s="693"/>
      <c r="I332" s="693"/>
      <c r="J332" s="693"/>
      <c r="K332" s="693"/>
    </row>
    <row r="333" spans="6:11" x14ac:dyDescent="0.25">
      <c r="F333" s="693"/>
      <c r="G333" s="693"/>
      <c r="H333" s="693"/>
      <c r="I333" s="693"/>
      <c r="J333" s="693"/>
      <c r="K333" s="693"/>
    </row>
    <row r="334" spans="6:11" x14ac:dyDescent="0.25">
      <c r="F334" s="693"/>
      <c r="G334" s="693"/>
      <c r="H334" s="693"/>
      <c r="I334" s="693"/>
      <c r="J334" s="693"/>
      <c r="K334" s="693"/>
    </row>
    <row r="335" spans="6:11" x14ac:dyDescent="0.25">
      <c r="F335" s="693"/>
      <c r="G335" s="693"/>
      <c r="H335" s="693"/>
      <c r="I335" s="693"/>
      <c r="J335" s="693"/>
      <c r="K335" s="693"/>
    </row>
    <row r="336" spans="6:11" x14ac:dyDescent="0.25">
      <c r="F336" s="693"/>
      <c r="G336" s="693"/>
      <c r="H336" s="693"/>
      <c r="I336" s="693"/>
      <c r="J336" s="693"/>
      <c r="K336" s="693"/>
    </row>
    <row r="337" spans="6:11" x14ac:dyDescent="0.25">
      <c r="F337" s="693"/>
      <c r="G337" s="693"/>
      <c r="H337" s="693"/>
      <c r="I337" s="693"/>
      <c r="J337" s="693"/>
      <c r="K337" s="693"/>
    </row>
    <row r="338" spans="6:11" x14ac:dyDescent="0.25">
      <c r="F338" s="693"/>
      <c r="G338" s="693"/>
      <c r="H338" s="693"/>
      <c r="I338" s="693"/>
      <c r="J338" s="693"/>
      <c r="K338" s="693"/>
    </row>
    <row r="339" spans="6:11" x14ac:dyDescent="0.25">
      <c r="F339" s="693"/>
      <c r="G339" s="693"/>
      <c r="H339" s="693"/>
      <c r="I339" s="693"/>
      <c r="J339" s="693"/>
      <c r="K339" s="693"/>
    </row>
    <row r="340" spans="6:11" x14ac:dyDescent="0.25">
      <c r="F340" s="693"/>
      <c r="G340" s="693"/>
      <c r="H340" s="693"/>
      <c r="I340" s="693"/>
      <c r="J340" s="693"/>
      <c r="K340" s="693"/>
    </row>
    <row r="341" spans="6:11" x14ac:dyDescent="0.25">
      <c r="F341" s="693"/>
      <c r="G341" s="693"/>
      <c r="H341" s="693"/>
      <c r="I341" s="693"/>
      <c r="J341" s="693"/>
      <c r="K341" s="693"/>
    </row>
    <row r="342" spans="6:11" x14ac:dyDescent="0.25">
      <c r="F342" s="693"/>
      <c r="G342" s="693"/>
      <c r="H342" s="693"/>
      <c r="I342" s="693"/>
      <c r="J342" s="693"/>
      <c r="K342" s="693"/>
    </row>
    <row r="343" spans="6:11" x14ac:dyDescent="0.25">
      <c r="F343" s="693"/>
      <c r="G343" s="693"/>
      <c r="H343" s="693"/>
      <c r="I343" s="693"/>
      <c r="J343" s="693"/>
      <c r="K343" s="693"/>
    </row>
    <row r="344" spans="6:11" x14ac:dyDescent="0.25">
      <c r="F344" s="693"/>
      <c r="G344" s="693"/>
      <c r="H344" s="693"/>
      <c r="I344" s="693"/>
      <c r="J344" s="693"/>
      <c r="K344" s="693"/>
    </row>
    <row r="345" spans="6:11" x14ac:dyDescent="0.25">
      <c r="F345" s="693"/>
      <c r="G345" s="693"/>
      <c r="H345" s="693"/>
      <c r="I345" s="693"/>
      <c r="J345" s="693"/>
      <c r="K345" s="693"/>
    </row>
    <row r="346" spans="6:11" x14ac:dyDescent="0.25">
      <c r="F346" s="693"/>
      <c r="G346" s="693"/>
      <c r="H346" s="693"/>
      <c r="I346" s="693"/>
      <c r="J346" s="693"/>
      <c r="K346" s="693"/>
    </row>
    <row r="347" spans="6:11" x14ac:dyDescent="0.25">
      <c r="F347" s="693"/>
      <c r="G347" s="693"/>
      <c r="H347" s="693"/>
      <c r="I347" s="693"/>
      <c r="J347" s="693"/>
      <c r="K347" s="693"/>
    </row>
    <row r="348" spans="6:11" x14ac:dyDescent="0.25">
      <c r="F348" s="693"/>
      <c r="G348" s="693"/>
      <c r="H348" s="693"/>
      <c r="I348" s="693"/>
      <c r="J348" s="693"/>
      <c r="K348" s="693"/>
    </row>
    <row r="349" spans="6:11" x14ac:dyDescent="0.25">
      <c r="F349" s="693"/>
      <c r="G349" s="693"/>
      <c r="H349" s="693"/>
      <c r="I349" s="693"/>
      <c r="J349" s="693"/>
      <c r="K349" s="693"/>
    </row>
    <row r="350" spans="6:11" x14ac:dyDescent="0.25">
      <c r="F350" s="693"/>
      <c r="G350" s="693"/>
      <c r="H350" s="693"/>
      <c r="I350" s="693"/>
      <c r="J350" s="693"/>
      <c r="K350" s="693"/>
    </row>
    <row r="351" spans="6:11" x14ac:dyDescent="0.25">
      <c r="F351" s="693"/>
      <c r="G351" s="693"/>
      <c r="H351" s="693"/>
      <c r="I351" s="693"/>
      <c r="J351" s="693"/>
      <c r="K351" s="693"/>
    </row>
    <row r="352" spans="6:11" x14ac:dyDescent="0.25">
      <c r="F352" s="693"/>
      <c r="G352" s="693"/>
      <c r="H352" s="693"/>
      <c r="I352" s="693"/>
      <c r="J352" s="693"/>
      <c r="K352" s="693"/>
    </row>
    <row r="353" spans="6:11" x14ac:dyDescent="0.25">
      <c r="F353" s="693"/>
      <c r="G353" s="693"/>
      <c r="H353" s="693"/>
      <c r="I353" s="693"/>
      <c r="J353" s="693"/>
      <c r="K353" s="693"/>
    </row>
    <row r="354" spans="6:11" x14ac:dyDescent="0.25">
      <c r="F354" s="693"/>
      <c r="G354" s="693"/>
      <c r="H354" s="693"/>
      <c r="I354" s="693"/>
      <c r="J354" s="693"/>
      <c r="K354" s="693"/>
    </row>
    <row r="355" spans="6:11" x14ac:dyDescent="0.25">
      <c r="F355" s="693"/>
      <c r="G355" s="693"/>
      <c r="H355" s="693"/>
      <c r="I355" s="693"/>
      <c r="J355" s="693"/>
      <c r="K355" s="693"/>
    </row>
    <row r="356" spans="6:11" x14ac:dyDescent="0.25">
      <c r="F356" s="693"/>
      <c r="G356" s="693"/>
      <c r="H356" s="693"/>
      <c r="I356" s="693"/>
      <c r="J356" s="693"/>
      <c r="K356" s="693"/>
    </row>
    <row r="357" spans="6:11" x14ac:dyDescent="0.25">
      <c r="F357" s="693"/>
      <c r="G357" s="693"/>
      <c r="H357" s="693"/>
      <c r="I357" s="693"/>
      <c r="J357" s="693"/>
      <c r="K357" s="693"/>
    </row>
    <row r="358" spans="6:11" x14ac:dyDescent="0.25">
      <c r="F358" s="693"/>
      <c r="G358" s="693"/>
      <c r="H358" s="693"/>
      <c r="I358" s="693"/>
      <c r="J358" s="693"/>
      <c r="K358" s="693"/>
    </row>
    <row r="359" spans="6:11" x14ac:dyDescent="0.25">
      <c r="F359" s="693"/>
      <c r="G359" s="693"/>
      <c r="H359" s="693"/>
      <c r="I359" s="693"/>
      <c r="J359" s="693"/>
      <c r="K359" s="693"/>
    </row>
    <row r="360" spans="6:11" x14ac:dyDescent="0.25">
      <c r="F360" s="693"/>
      <c r="G360" s="693"/>
      <c r="H360" s="693"/>
      <c r="I360" s="693"/>
      <c r="J360" s="693"/>
      <c r="K360" s="693"/>
    </row>
    <row r="361" spans="6:11" x14ac:dyDescent="0.25">
      <c r="F361" s="693"/>
      <c r="G361" s="693"/>
      <c r="H361" s="693"/>
      <c r="I361" s="693"/>
      <c r="J361" s="693"/>
      <c r="K361" s="693"/>
    </row>
    <row r="362" spans="6:11" x14ac:dyDescent="0.25">
      <c r="F362" s="693"/>
      <c r="G362" s="693"/>
      <c r="H362" s="693"/>
      <c r="I362" s="693"/>
      <c r="J362" s="693"/>
      <c r="K362" s="693"/>
    </row>
    <row r="363" spans="6:11" x14ac:dyDescent="0.25">
      <c r="F363" s="693"/>
      <c r="G363" s="693"/>
      <c r="H363" s="693"/>
      <c r="I363" s="693"/>
      <c r="J363" s="693"/>
      <c r="K363" s="693"/>
    </row>
    <row r="364" spans="6:11" x14ac:dyDescent="0.25">
      <c r="F364" s="693"/>
      <c r="G364" s="693"/>
      <c r="H364" s="693"/>
      <c r="I364" s="693"/>
      <c r="J364" s="693"/>
      <c r="K364" s="693"/>
    </row>
    <row r="365" spans="6:11" x14ac:dyDescent="0.25">
      <c r="F365" s="693"/>
      <c r="G365" s="693"/>
      <c r="H365" s="693"/>
      <c r="I365" s="693"/>
      <c r="J365" s="693"/>
      <c r="K365" s="693"/>
    </row>
    <row r="366" spans="6:11" x14ac:dyDescent="0.25">
      <c r="F366" s="693"/>
      <c r="G366" s="693"/>
      <c r="H366" s="693"/>
      <c r="I366" s="693"/>
      <c r="J366" s="693"/>
      <c r="K366" s="693"/>
    </row>
    <row r="367" spans="6:11" x14ac:dyDescent="0.25">
      <c r="F367" s="693"/>
      <c r="G367" s="693"/>
      <c r="H367" s="693"/>
      <c r="I367" s="693"/>
      <c r="J367" s="693"/>
      <c r="K367" s="693"/>
    </row>
    <row r="368" spans="6:11" x14ac:dyDescent="0.25">
      <c r="F368" s="693"/>
      <c r="G368" s="693"/>
      <c r="H368" s="693"/>
      <c r="I368" s="693"/>
      <c r="J368" s="693"/>
      <c r="K368" s="693"/>
    </row>
    <row r="369" spans="6:11" x14ac:dyDescent="0.25">
      <c r="F369" s="693"/>
      <c r="G369" s="693"/>
      <c r="H369" s="693"/>
      <c r="I369" s="693"/>
      <c r="J369" s="693"/>
      <c r="K369" s="693"/>
    </row>
    <row r="370" spans="6:11" x14ac:dyDescent="0.25">
      <c r="F370" s="693"/>
      <c r="G370" s="693"/>
      <c r="H370" s="693"/>
      <c r="I370" s="693"/>
      <c r="J370" s="693"/>
      <c r="K370" s="693"/>
    </row>
    <row r="371" spans="6:11" x14ac:dyDescent="0.25">
      <c r="F371" s="693"/>
      <c r="G371" s="693"/>
      <c r="H371" s="693"/>
      <c r="I371" s="693"/>
      <c r="J371" s="693"/>
      <c r="K371" s="693"/>
    </row>
    <row r="372" spans="6:11" x14ac:dyDescent="0.25">
      <c r="F372" s="693"/>
      <c r="G372" s="693"/>
      <c r="H372" s="693"/>
      <c r="I372" s="693"/>
      <c r="J372" s="693"/>
      <c r="K372" s="693"/>
    </row>
    <row r="373" spans="6:11" x14ac:dyDescent="0.25">
      <c r="F373" s="693"/>
      <c r="G373" s="693"/>
      <c r="H373" s="693"/>
      <c r="I373" s="693"/>
      <c r="J373" s="693"/>
      <c r="K373" s="693"/>
    </row>
    <row r="374" spans="6:11" x14ac:dyDescent="0.25">
      <c r="F374" s="693"/>
      <c r="G374" s="693"/>
      <c r="H374" s="693"/>
      <c r="I374" s="693"/>
      <c r="J374" s="693"/>
      <c r="K374" s="693"/>
    </row>
    <row r="375" spans="6:11" x14ac:dyDescent="0.25">
      <c r="F375" s="693"/>
      <c r="G375" s="693"/>
      <c r="H375" s="693"/>
      <c r="I375" s="693"/>
      <c r="J375" s="693"/>
      <c r="K375" s="693"/>
    </row>
    <row r="376" spans="6:11" x14ac:dyDescent="0.25">
      <c r="F376" s="693"/>
      <c r="G376" s="693"/>
      <c r="H376" s="693"/>
      <c r="I376" s="693"/>
      <c r="J376" s="693"/>
      <c r="K376" s="693"/>
    </row>
    <row r="377" spans="6:11" x14ac:dyDescent="0.25">
      <c r="F377" s="693"/>
      <c r="G377" s="693"/>
      <c r="H377" s="693"/>
      <c r="I377" s="693"/>
      <c r="J377" s="693"/>
      <c r="K377" s="693"/>
    </row>
    <row r="378" spans="6:11" x14ac:dyDescent="0.25">
      <c r="F378" s="693"/>
      <c r="G378" s="693"/>
      <c r="H378" s="693"/>
      <c r="I378" s="693"/>
      <c r="J378" s="693"/>
      <c r="K378" s="693"/>
    </row>
    <row r="379" spans="6:11" x14ac:dyDescent="0.25">
      <c r="F379" s="693"/>
      <c r="G379" s="693"/>
      <c r="H379" s="693"/>
      <c r="I379" s="693"/>
      <c r="J379" s="693"/>
      <c r="K379" s="693"/>
    </row>
    <row r="380" spans="6:11" x14ac:dyDescent="0.25">
      <c r="F380" s="693"/>
      <c r="G380" s="693"/>
      <c r="H380" s="693"/>
      <c r="I380" s="693"/>
      <c r="J380" s="693"/>
      <c r="K380" s="693"/>
    </row>
    <row r="381" spans="6:11" x14ac:dyDescent="0.25">
      <c r="F381" s="693"/>
      <c r="G381" s="693"/>
      <c r="H381" s="693"/>
      <c r="I381" s="693"/>
      <c r="J381" s="693"/>
      <c r="K381" s="693"/>
    </row>
    <row r="382" spans="6:11" x14ac:dyDescent="0.25">
      <c r="F382" s="693"/>
      <c r="G382" s="693"/>
      <c r="H382" s="693"/>
      <c r="I382" s="693"/>
      <c r="J382" s="693"/>
      <c r="K382" s="693"/>
    </row>
    <row r="383" spans="6:11" x14ac:dyDescent="0.25">
      <c r="F383" s="693"/>
      <c r="G383" s="693"/>
      <c r="H383" s="693"/>
      <c r="I383" s="693"/>
      <c r="J383" s="693"/>
      <c r="K383" s="693"/>
    </row>
    <row r="384" spans="6:11" x14ac:dyDescent="0.25">
      <c r="F384" s="693"/>
      <c r="G384" s="693"/>
      <c r="H384" s="693"/>
      <c r="I384" s="693"/>
      <c r="J384" s="693"/>
      <c r="K384" s="693"/>
    </row>
    <row r="385" spans="6:11" x14ac:dyDescent="0.25">
      <c r="F385" s="693"/>
      <c r="G385" s="693"/>
      <c r="H385" s="693"/>
      <c r="I385" s="693"/>
      <c r="J385" s="693"/>
      <c r="K385" s="693"/>
    </row>
    <row r="386" spans="6:11" x14ac:dyDescent="0.25">
      <c r="F386" s="693"/>
      <c r="G386" s="693"/>
      <c r="H386" s="693"/>
      <c r="I386" s="693"/>
      <c r="J386" s="693"/>
      <c r="K386" s="693"/>
    </row>
    <row r="387" spans="6:11" x14ac:dyDescent="0.25">
      <c r="F387" s="693"/>
      <c r="G387" s="693"/>
      <c r="H387" s="693"/>
      <c r="I387" s="693"/>
      <c r="J387" s="693"/>
      <c r="K387" s="693"/>
    </row>
    <row r="388" spans="6:11" x14ac:dyDescent="0.25">
      <c r="F388" s="693"/>
      <c r="G388" s="693"/>
      <c r="H388" s="693"/>
      <c r="I388" s="693"/>
      <c r="J388" s="693"/>
      <c r="K388" s="693"/>
    </row>
    <row r="389" spans="6:11" x14ac:dyDescent="0.25">
      <c r="F389" s="693"/>
      <c r="G389" s="693"/>
      <c r="H389" s="693"/>
      <c r="I389" s="693"/>
      <c r="J389" s="693"/>
      <c r="K389" s="693"/>
    </row>
    <row r="390" spans="6:11" x14ac:dyDescent="0.25">
      <c r="F390" s="693"/>
      <c r="G390" s="693"/>
      <c r="H390" s="693"/>
      <c r="I390" s="693"/>
      <c r="J390" s="693"/>
      <c r="K390" s="693"/>
    </row>
    <row r="391" spans="6:11" x14ac:dyDescent="0.25">
      <c r="F391" s="693"/>
      <c r="G391" s="693"/>
      <c r="H391" s="693"/>
      <c r="I391" s="693"/>
      <c r="J391" s="693"/>
      <c r="K391" s="693"/>
    </row>
    <row r="392" spans="6:11" x14ac:dyDescent="0.25">
      <c r="F392" s="693"/>
      <c r="G392" s="693"/>
      <c r="H392" s="693"/>
      <c r="I392" s="693"/>
      <c r="J392" s="693"/>
      <c r="K392" s="693"/>
    </row>
    <row r="393" spans="6:11" x14ac:dyDescent="0.25">
      <c r="F393" s="693"/>
      <c r="G393" s="693"/>
      <c r="H393" s="693"/>
      <c r="I393" s="693"/>
      <c r="J393" s="693"/>
      <c r="K393" s="693"/>
    </row>
    <row r="394" spans="6:11" x14ac:dyDescent="0.25">
      <c r="F394" s="693"/>
      <c r="G394" s="693"/>
      <c r="H394" s="693"/>
      <c r="I394" s="693"/>
      <c r="J394" s="693"/>
      <c r="K394" s="693"/>
    </row>
    <row r="395" spans="6:11" x14ac:dyDescent="0.25">
      <c r="F395" s="693"/>
      <c r="G395" s="693"/>
      <c r="H395" s="693"/>
      <c r="I395" s="693"/>
      <c r="J395" s="693"/>
      <c r="K395" s="693"/>
    </row>
    <row r="396" spans="6:11" x14ac:dyDescent="0.25">
      <c r="F396" s="693"/>
      <c r="G396" s="693"/>
      <c r="H396" s="693"/>
      <c r="I396" s="693"/>
      <c r="J396" s="693"/>
      <c r="K396" s="693"/>
    </row>
    <row r="397" spans="6:11" x14ac:dyDescent="0.25">
      <c r="F397" s="693"/>
      <c r="G397" s="693"/>
      <c r="H397" s="693"/>
      <c r="I397" s="693"/>
      <c r="J397" s="693"/>
      <c r="K397" s="693"/>
    </row>
    <row r="398" spans="6:11" x14ac:dyDescent="0.25">
      <c r="F398" s="693"/>
      <c r="G398" s="693"/>
      <c r="H398" s="693"/>
      <c r="I398" s="693"/>
      <c r="J398" s="693"/>
      <c r="K398" s="693"/>
    </row>
    <row r="399" spans="6:11" x14ac:dyDescent="0.25">
      <c r="F399" s="693"/>
      <c r="G399" s="693"/>
      <c r="H399" s="693"/>
      <c r="I399" s="693"/>
      <c r="J399" s="693"/>
      <c r="K399" s="693"/>
    </row>
    <row r="400" spans="6:11" x14ac:dyDescent="0.25">
      <c r="F400" s="693"/>
      <c r="G400" s="693"/>
      <c r="H400" s="693"/>
      <c r="I400" s="693"/>
      <c r="J400" s="693"/>
      <c r="K400" s="693"/>
    </row>
    <row r="401" spans="6:11" x14ac:dyDescent="0.25">
      <c r="F401" s="693"/>
      <c r="G401" s="693"/>
      <c r="H401" s="693"/>
      <c r="I401" s="693"/>
      <c r="J401" s="693"/>
      <c r="K401" s="693"/>
    </row>
    <row r="402" spans="6:11" x14ac:dyDescent="0.25">
      <c r="F402" s="693"/>
      <c r="G402" s="693"/>
      <c r="H402" s="693"/>
      <c r="I402" s="693"/>
      <c r="J402" s="693"/>
      <c r="K402" s="693"/>
    </row>
    <row r="403" spans="6:11" x14ac:dyDescent="0.25">
      <c r="F403" s="693"/>
      <c r="G403" s="693"/>
      <c r="H403" s="693"/>
      <c r="I403" s="693"/>
      <c r="J403" s="693"/>
      <c r="K403" s="693"/>
    </row>
    <row r="404" spans="6:11" x14ac:dyDescent="0.25">
      <c r="F404" s="693"/>
      <c r="G404" s="693"/>
      <c r="H404" s="693"/>
      <c r="I404" s="693"/>
      <c r="J404" s="693"/>
      <c r="K404" s="693"/>
    </row>
    <row r="405" spans="6:11" x14ac:dyDescent="0.25">
      <c r="F405" s="693"/>
      <c r="G405" s="693"/>
      <c r="H405" s="693"/>
      <c r="I405" s="693"/>
      <c r="J405" s="693"/>
      <c r="K405" s="693"/>
    </row>
    <row r="406" spans="6:11" x14ac:dyDescent="0.25">
      <c r="F406" s="693"/>
      <c r="G406" s="693"/>
      <c r="H406" s="693"/>
      <c r="I406" s="693"/>
      <c r="J406" s="693"/>
      <c r="K406" s="693"/>
    </row>
    <row r="407" spans="6:11" x14ac:dyDescent="0.25">
      <c r="F407" s="693"/>
      <c r="G407" s="693"/>
      <c r="H407" s="693"/>
      <c r="I407" s="693"/>
      <c r="J407" s="693"/>
      <c r="K407" s="693"/>
    </row>
    <row r="408" spans="6:11" x14ac:dyDescent="0.25">
      <c r="F408" s="693"/>
      <c r="G408" s="693"/>
      <c r="H408" s="693"/>
      <c r="I408" s="693"/>
      <c r="J408" s="693"/>
      <c r="K408" s="693"/>
    </row>
    <row r="409" spans="6:11" x14ac:dyDescent="0.25">
      <c r="F409" s="693"/>
      <c r="G409" s="693"/>
      <c r="H409" s="693"/>
      <c r="I409" s="693"/>
      <c r="J409" s="693"/>
      <c r="K409" s="693"/>
    </row>
    <row r="410" spans="6:11" x14ac:dyDescent="0.25">
      <c r="F410" s="693"/>
      <c r="G410" s="693"/>
      <c r="H410" s="693"/>
      <c r="I410" s="693"/>
      <c r="J410" s="693"/>
      <c r="K410" s="693"/>
    </row>
    <row r="411" spans="6:11" x14ac:dyDescent="0.25">
      <c r="F411" s="693"/>
      <c r="G411" s="693"/>
      <c r="H411" s="693"/>
      <c r="I411" s="693"/>
      <c r="J411" s="693"/>
      <c r="K411" s="693"/>
    </row>
    <row r="412" spans="6:11" x14ac:dyDescent="0.25">
      <c r="F412" s="693"/>
      <c r="G412" s="693"/>
      <c r="H412" s="693"/>
      <c r="I412" s="693"/>
      <c r="J412" s="693"/>
      <c r="K412" s="693"/>
    </row>
    <row r="413" spans="6:11" x14ac:dyDescent="0.25">
      <c r="F413" s="693"/>
      <c r="G413" s="693"/>
      <c r="H413" s="693"/>
      <c r="I413" s="693"/>
      <c r="J413" s="693"/>
      <c r="K413" s="693"/>
    </row>
    <row r="414" spans="6:11" x14ac:dyDescent="0.25">
      <c r="F414" s="693"/>
      <c r="G414" s="693"/>
      <c r="H414" s="693"/>
      <c r="I414" s="693"/>
      <c r="J414" s="693"/>
      <c r="K414" s="693"/>
    </row>
    <row r="415" spans="6:11" x14ac:dyDescent="0.25">
      <c r="F415" s="693"/>
      <c r="G415" s="693"/>
      <c r="H415" s="693"/>
      <c r="I415" s="693"/>
      <c r="J415" s="693"/>
      <c r="K415" s="693"/>
    </row>
    <row r="416" spans="6:11" x14ac:dyDescent="0.25">
      <c r="F416" s="693"/>
      <c r="G416" s="693"/>
      <c r="H416" s="693"/>
      <c r="I416" s="693"/>
      <c r="J416" s="693"/>
      <c r="K416" s="693"/>
    </row>
    <row r="417" spans="6:11" x14ac:dyDescent="0.25">
      <c r="F417" s="693"/>
      <c r="G417" s="693"/>
      <c r="H417" s="693"/>
      <c r="I417" s="693"/>
      <c r="J417" s="693"/>
      <c r="K417" s="693"/>
    </row>
    <row r="418" spans="6:11" x14ac:dyDescent="0.25">
      <c r="F418" s="693"/>
      <c r="G418" s="693"/>
      <c r="H418" s="693"/>
      <c r="I418" s="693"/>
      <c r="J418" s="693"/>
      <c r="K418" s="693"/>
    </row>
    <row r="419" spans="6:11" x14ac:dyDescent="0.25">
      <c r="F419" s="693"/>
      <c r="G419" s="693"/>
      <c r="H419" s="693"/>
      <c r="I419" s="693"/>
      <c r="J419" s="693"/>
      <c r="K419" s="693"/>
    </row>
    <row r="420" spans="6:11" x14ac:dyDescent="0.25">
      <c r="F420" s="693"/>
      <c r="G420" s="693"/>
      <c r="H420" s="693"/>
      <c r="I420" s="693"/>
      <c r="J420" s="693"/>
      <c r="K420" s="693"/>
    </row>
    <row r="421" spans="6:11" x14ac:dyDescent="0.25">
      <c r="F421" s="693"/>
      <c r="G421" s="693"/>
      <c r="H421" s="693"/>
      <c r="I421" s="693"/>
      <c r="J421" s="693"/>
      <c r="K421" s="693"/>
    </row>
    <row r="422" spans="6:11" x14ac:dyDescent="0.25">
      <c r="F422" s="693"/>
      <c r="G422" s="693"/>
      <c r="H422" s="693"/>
      <c r="I422" s="693"/>
      <c r="J422" s="693"/>
      <c r="K422" s="693"/>
    </row>
    <row r="423" spans="6:11" x14ac:dyDescent="0.25">
      <c r="F423" s="693"/>
      <c r="G423" s="693"/>
      <c r="H423" s="693"/>
      <c r="I423" s="693"/>
      <c r="J423" s="693"/>
      <c r="K423" s="693"/>
    </row>
    <row r="424" spans="6:11" x14ac:dyDescent="0.25">
      <c r="F424" s="693"/>
      <c r="G424" s="693"/>
      <c r="H424" s="693"/>
      <c r="I424" s="693"/>
      <c r="J424" s="693"/>
      <c r="K424" s="693"/>
    </row>
    <row r="425" spans="6:11" x14ac:dyDescent="0.25">
      <c r="F425" s="693"/>
      <c r="G425" s="693"/>
      <c r="H425" s="693"/>
      <c r="I425" s="693"/>
      <c r="J425" s="693"/>
      <c r="K425" s="693"/>
    </row>
    <row r="426" spans="6:11" x14ac:dyDescent="0.25">
      <c r="F426" s="693"/>
      <c r="G426" s="693"/>
      <c r="H426" s="693"/>
      <c r="I426" s="693"/>
      <c r="J426" s="693"/>
      <c r="K426" s="693"/>
    </row>
    <row r="427" spans="6:11" x14ac:dyDescent="0.25">
      <c r="F427" s="693"/>
      <c r="G427" s="693"/>
      <c r="H427" s="693"/>
      <c r="I427" s="693"/>
      <c r="J427" s="693"/>
      <c r="K427" s="693"/>
    </row>
    <row r="428" spans="6:11" x14ac:dyDescent="0.25">
      <c r="F428" s="693"/>
      <c r="G428" s="693"/>
      <c r="H428" s="693"/>
      <c r="I428" s="693"/>
      <c r="J428" s="693"/>
      <c r="K428" s="693"/>
    </row>
    <row r="429" spans="6:11" x14ac:dyDescent="0.25">
      <c r="F429" s="693"/>
      <c r="G429" s="693"/>
      <c r="H429" s="693"/>
      <c r="I429" s="693"/>
      <c r="J429" s="693"/>
      <c r="K429" s="693"/>
    </row>
    <row r="430" spans="6:11" x14ac:dyDescent="0.25">
      <c r="F430" s="693"/>
      <c r="G430" s="693"/>
      <c r="H430" s="693"/>
      <c r="I430" s="693"/>
      <c r="J430" s="693"/>
      <c r="K430" s="693"/>
    </row>
    <row r="431" spans="6:11" x14ac:dyDescent="0.25">
      <c r="F431" s="693"/>
      <c r="G431" s="693"/>
      <c r="H431" s="693"/>
      <c r="I431" s="693"/>
      <c r="J431" s="693"/>
      <c r="K431" s="693"/>
    </row>
    <row r="432" spans="6:11" x14ac:dyDescent="0.25">
      <c r="F432" s="693"/>
      <c r="G432" s="693"/>
      <c r="H432" s="693"/>
      <c r="I432" s="693"/>
      <c r="J432" s="693"/>
      <c r="K432" s="693"/>
    </row>
    <row r="433" spans="6:11" x14ac:dyDescent="0.25">
      <c r="F433" s="693"/>
      <c r="G433" s="693"/>
      <c r="H433" s="693"/>
      <c r="I433" s="693"/>
      <c r="J433" s="693"/>
      <c r="K433" s="693"/>
    </row>
    <row r="434" spans="6:11" x14ac:dyDescent="0.25">
      <c r="F434" s="693"/>
      <c r="G434" s="693"/>
      <c r="H434" s="693"/>
      <c r="I434" s="693"/>
      <c r="J434" s="693"/>
      <c r="K434" s="693"/>
    </row>
    <row r="435" spans="6:11" x14ac:dyDescent="0.25">
      <c r="F435" s="693"/>
      <c r="G435" s="693"/>
      <c r="H435" s="693"/>
      <c r="I435" s="693"/>
      <c r="J435" s="693"/>
      <c r="K435" s="693"/>
    </row>
    <row r="436" spans="6:11" x14ac:dyDescent="0.25">
      <c r="F436" s="693"/>
      <c r="G436" s="693"/>
      <c r="H436" s="693"/>
      <c r="I436" s="693"/>
      <c r="J436" s="693"/>
      <c r="K436" s="693"/>
    </row>
    <row r="437" spans="6:11" x14ac:dyDescent="0.25">
      <c r="F437" s="693"/>
      <c r="G437" s="693"/>
      <c r="H437" s="693"/>
      <c r="I437" s="693"/>
      <c r="J437" s="693"/>
      <c r="K437" s="693"/>
    </row>
    <row r="438" spans="6:11" x14ac:dyDescent="0.25">
      <c r="F438" s="693"/>
      <c r="G438" s="693"/>
      <c r="H438" s="693"/>
      <c r="I438" s="693"/>
      <c r="J438" s="693"/>
      <c r="K438" s="693"/>
    </row>
    <row r="439" spans="6:11" x14ac:dyDescent="0.25">
      <c r="F439" s="693"/>
      <c r="G439" s="693"/>
      <c r="H439" s="693"/>
      <c r="I439" s="693"/>
      <c r="J439" s="693"/>
      <c r="K439" s="693"/>
    </row>
    <row r="440" spans="6:11" x14ac:dyDescent="0.25">
      <c r="F440" s="693"/>
      <c r="G440" s="693"/>
      <c r="H440" s="693"/>
      <c r="I440" s="693"/>
      <c r="J440" s="693"/>
      <c r="K440" s="693"/>
    </row>
    <row r="441" spans="6:11" x14ac:dyDescent="0.25">
      <c r="F441" s="693"/>
      <c r="G441" s="693"/>
      <c r="H441" s="693"/>
      <c r="I441" s="693"/>
      <c r="J441" s="693"/>
      <c r="K441" s="693"/>
    </row>
    <row r="442" spans="6:11" x14ac:dyDescent="0.25">
      <c r="F442" s="693"/>
      <c r="G442" s="693"/>
      <c r="H442" s="693"/>
      <c r="I442" s="693"/>
      <c r="J442" s="693"/>
      <c r="K442" s="693"/>
    </row>
    <row r="443" spans="6:11" x14ac:dyDescent="0.25">
      <c r="F443" s="693"/>
      <c r="G443" s="693"/>
      <c r="H443" s="693"/>
      <c r="I443" s="693"/>
      <c r="J443" s="693"/>
      <c r="K443" s="693"/>
    </row>
    <row r="444" spans="6:11" x14ac:dyDescent="0.25">
      <c r="F444" s="693"/>
      <c r="G444" s="693"/>
      <c r="H444" s="693"/>
      <c r="I444" s="693"/>
      <c r="J444" s="693"/>
      <c r="K444" s="693"/>
    </row>
    <row r="445" spans="6:11" x14ac:dyDescent="0.25">
      <c r="F445" s="693"/>
      <c r="G445" s="693"/>
      <c r="H445" s="693"/>
      <c r="I445" s="693"/>
      <c r="J445" s="693"/>
      <c r="K445" s="693"/>
    </row>
    <row r="446" spans="6:11" x14ac:dyDescent="0.25">
      <c r="F446" s="693"/>
      <c r="G446" s="693"/>
      <c r="H446" s="693"/>
      <c r="I446" s="693"/>
      <c r="J446" s="693"/>
      <c r="K446" s="693"/>
    </row>
    <row r="447" spans="6:11" x14ac:dyDescent="0.25">
      <c r="F447" s="693"/>
      <c r="G447" s="693"/>
      <c r="H447" s="693"/>
      <c r="I447" s="693"/>
      <c r="J447" s="693"/>
      <c r="K447" s="693"/>
    </row>
    <row r="448" spans="6:11" x14ac:dyDescent="0.25">
      <c r="F448" s="693"/>
      <c r="G448" s="693"/>
      <c r="H448" s="693"/>
      <c r="I448" s="693"/>
      <c r="J448" s="693"/>
      <c r="K448" s="693"/>
    </row>
    <row r="449" spans="6:11" x14ac:dyDescent="0.25">
      <c r="F449" s="693"/>
      <c r="G449" s="693"/>
      <c r="H449" s="693"/>
      <c r="I449" s="693"/>
      <c r="J449" s="693"/>
      <c r="K449" s="693"/>
    </row>
    <row r="450" spans="6:11" x14ac:dyDescent="0.25">
      <c r="F450" s="693"/>
      <c r="G450" s="693"/>
      <c r="H450" s="693"/>
      <c r="I450" s="693"/>
      <c r="J450" s="693"/>
      <c r="K450" s="693"/>
    </row>
    <row r="451" spans="6:11" x14ac:dyDescent="0.25">
      <c r="F451" s="693"/>
      <c r="G451" s="693"/>
      <c r="H451" s="693"/>
      <c r="I451" s="693"/>
      <c r="J451" s="693"/>
      <c r="K451" s="693"/>
    </row>
    <row r="452" spans="6:11" x14ac:dyDescent="0.25">
      <c r="F452" s="693"/>
      <c r="G452" s="693"/>
      <c r="H452" s="693"/>
      <c r="I452" s="693"/>
      <c r="J452" s="693"/>
      <c r="K452" s="693"/>
    </row>
    <row r="453" spans="6:11" x14ac:dyDescent="0.25">
      <c r="F453" s="693"/>
      <c r="G453" s="693"/>
      <c r="H453" s="693"/>
      <c r="I453" s="693"/>
      <c r="J453" s="693"/>
      <c r="K453" s="693"/>
    </row>
    <row r="454" spans="6:11" x14ac:dyDescent="0.25">
      <c r="F454" s="693"/>
      <c r="G454" s="693"/>
      <c r="H454" s="693"/>
      <c r="I454" s="693"/>
      <c r="J454" s="693"/>
      <c r="K454" s="693"/>
    </row>
    <row r="455" spans="6:11" x14ac:dyDescent="0.25">
      <c r="F455" s="693"/>
      <c r="G455" s="693"/>
      <c r="H455" s="693"/>
      <c r="I455" s="693"/>
      <c r="J455" s="693"/>
      <c r="K455" s="693"/>
    </row>
    <row r="456" spans="6:11" x14ac:dyDescent="0.25">
      <c r="F456" s="693"/>
      <c r="G456" s="693"/>
      <c r="H456" s="693"/>
      <c r="I456" s="693"/>
      <c r="J456" s="693"/>
      <c r="K456" s="693"/>
    </row>
    <row r="457" spans="6:11" x14ac:dyDescent="0.25">
      <c r="F457" s="693"/>
      <c r="G457" s="693"/>
      <c r="H457" s="693"/>
      <c r="I457" s="693"/>
      <c r="J457" s="693"/>
      <c r="K457" s="693"/>
    </row>
    <row r="458" spans="6:11" x14ac:dyDescent="0.25">
      <c r="F458" s="693"/>
      <c r="G458" s="693"/>
      <c r="H458" s="693"/>
      <c r="I458" s="693"/>
      <c r="J458" s="693"/>
      <c r="K458" s="693"/>
    </row>
    <row r="459" spans="6:11" x14ac:dyDescent="0.25">
      <c r="F459" s="693"/>
      <c r="G459" s="693"/>
      <c r="H459" s="693"/>
      <c r="I459" s="693"/>
      <c r="J459" s="693"/>
      <c r="K459" s="693"/>
    </row>
    <row r="460" spans="6:11" x14ac:dyDescent="0.25">
      <c r="F460" s="693"/>
      <c r="G460" s="693"/>
      <c r="H460" s="693"/>
      <c r="I460" s="693"/>
      <c r="J460" s="693"/>
      <c r="K460" s="693"/>
    </row>
    <row r="461" spans="6:11" x14ac:dyDescent="0.25">
      <c r="F461" s="693"/>
      <c r="G461" s="693"/>
      <c r="H461" s="693"/>
      <c r="I461" s="693"/>
      <c r="J461" s="693"/>
      <c r="K461" s="693"/>
    </row>
    <row r="462" spans="6:11" x14ac:dyDescent="0.25">
      <c r="F462" s="693"/>
      <c r="G462" s="693"/>
      <c r="H462" s="693"/>
      <c r="I462" s="693"/>
      <c r="J462" s="693"/>
      <c r="K462" s="693"/>
    </row>
    <row r="463" spans="6:11" x14ac:dyDescent="0.25">
      <c r="F463" s="693"/>
      <c r="G463" s="693"/>
      <c r="H463" s="693"/>
      <c r="I463" s="693"/>
      <c r="J463" s="693"/>
      <c r="K463" s="693"/>
    </row>
    <row r="464" spans="6:11" x14ac:dyDescent="0.25">
      <c r="F464" s="693"/>
      <c r="G464" s="693"/>
      <c r="H464" s="693"/>
      <c r="I464" s="693"/>
      <c r="J464" s="693"/>
      <c r="K464" s="693"/>
    </row>
    <row r="465" spans="6:11" x14ac:dyDescent="0.25">
      <c r="F465" s="693"/>
      <c r="G465" s="693"/>
      <c r="H465" s="693"/>
      <c r="I465" s="693"/>
      <c r="J465" s="693"/>
      <c r="K465" s="693"/>
    </row>
    <row r="466" spans="6:11" x14ac:dyDescent="0.25">
      <c r="F466" s="693"/>
      <c r="G466" s="693"/>
      <c r="H466" s="693"/>
      <c r="I466" s="693"/>
      <c r="J466" s="693"/>
      <c r="K466" s="693"/>
    </row>
    <row r="467" spans="6:11" x14ac:dyDescent="0.25">
      <c r="F467" s="693"/>
      <c r="G467" s="693"/>
      <c r="H467" s="693"/>
      <c r="I467" s="693"/>
      <c r="J467" s="693"/>
      <c r="K467" s="693"/>
    </row>
    <row r="468" spans="6:11" x14ac:dyDescent="0.25">
      <c r="F468" s="693"/>
      <c r="G468" s="693"/>
      <c r="H468" s="693"/>
      <c r="I468" s="693"/>
      <c r="J468" s="693"/>
      <c r="K468" s="693"/>
    </row>
    <row r="469" spans="6:11" x14ac:dyDescent="0.25">
      <c r="F469" s="693"/>
      <c r="G469" s="693"/>
      <c r="H469" s="693"/>
      <c r="I469" s="693"/>
      <c r="J469" s="693"/>
      <c r="K469" s="693"/>
    </row>
    <row r="470" spans="6:11" x14ac:dyDescent="0.25">
      <c r="F470" s="693"/>
      <c r="G470" s="693"/>
      <c r="H470" s="693"/>
      <c r="I470" s="693"/>
      <c r="J470" s="693"/>
      <c r="K470" s="693"/>
    </row>
    <row r="471" spans="6:11" x14ac:dyDescent="0.25">
      <c r="F471" s="693"/>
      <c r="G471" s="693"/>
      <c r="H471" s="693"/>
      <c r="I471" s="693"/>
      <c r="J471" s="693"/>
      <c r="K471" s="693"/>
    </row>
    <row r="472" spans="6:11" x14ac:dyDescent="0.25">
      <c r="F472" s="693"/>
      <c r="G472" s="693"/>
      <c r="H472" s="693"/>
      <c r="I472" s="693"/>
      <c r="J472" s="693"/>
      <c r="K472" s="693"/>
    </row>
    <row r="473" spans="6:11" x14ac:dyDescent="0.25">
      <c r="F473" s="693"/>
      <c r="G473" s="693"/>
      <c r="H473" s="693"/>
      <c r="I473" s="693"/>
      <c r="J473" s="693"/>
      <c r="K473" s="693"/>
    </row>
    <row r="474" spans="6:11" x14ac:dyDescent="0.25">
      <c r="F474" s="693"/>
      <c r="G474" s="693"/>
      <c r="H474" s="693"/>
      <c r="I474" s="693"/>
      <c r="J474" s="693"/>
      <c r="K474" s="693"/>
    </row>
    <row r="475" spans="6:11" x14ac:dyDescent="0.25">
      <c r="F475" s="693"/>
      <c r="G475" s="693"/>
      <c r="H475" s="693"/>
      <c r="I475" s="693"/>
      <c r="J475" s="693"/>
      <c r="K475" s="693"/>
    </row>
    <row r="476" spans="6:11" x14ac:dyDescent="0.25">
      <c r="F476" s="693"/>
      <c r="G476" s="693"/>
      <c r="H476" s="693"/>
      <c r="I476" s="693"/>
      <c r="J476" s="693"/>
      <c r="K476" s="693"/>
    </row>
    <row r="477" spans="6:11" x14ac:dyDescent="0.25">
      <c r="F477" s="693"/>
      <c r="G477" s="693"/>
      <c r="H477" s="693"/>
      <c r="I477" s="693"/>
      <c r="J477" s="693"/>
      <c r="K477" s="693"/>
    </row>
    <row r="478" spans="6:11" x14ac:dyDescent="0.25">
      <c r="F478" s="693"/>
      <c r="G478" s="693"/>
      <c r="H478" s="693"/>
      <c r="I478" s="693"/>
      <c r="J478" s="693"/>
      <c r="K478" s="693"/>
    </row>
    <row r="479" spans="6:11" x14ac:dyDescent="0.25">
      <c r="F479" s="693"/>
      <c r="G479" s="693"/>
      <c r="H479" s="693"/>
      <c r="I479" s="693"/>
      <c r="J479" s="693"/>
      <c r="K479" s="693"/>
    </row>
    <row r="480" spans="6:11" x14ac:dyDescent="0.25">
      <c r="F480" s="693"/>
      <c r="G480" s="693"/>
      <c r="H480" s="693"/>
      <c r="I480" s="693"/>
      <c r="J480" s="693"/>
      <c r="K480" s="693"/>
    </row>
    <row r="481" spans="6:11" x14ac:dyDescent="0.25">
      <c r="F481" s="693"/>
      <c r="G481" s="693"/>
      <c r="H481" s="693"/>
      <c r="I481" s="693"/>
      <c r="J481" s="693"/>
      <c r="K481" s="693"/>
    </row>
    <row r="482" spans="6:11" x14ac:dyDescent="0.25">
      <c r="F482" s="693"/>
      <c r="G482" s="693"/>
      <c r="H482" s="693"/>
      <c r="I482" s="693"/>
      <c r="J482" s="693"/>
      <c r="K482" s="693"/>
    </row>
    <row r="483" spans="6:11" x14ac:dyDescent="0.25">
      <c r="F483" s="693"/>
      <c r="G483" s="693"/>
      <c r="H483" s="693"/>
      <c r="I483" s="693"/>
      <c r="J483" s="693"/>
      <c r="K483" s="693"/>
    </row>
    <row r="484" spans="6:11" x14ac:dyDescent="0.25">
      <c r="F484" s="693"/>
      <c r="G484" s="693"/>
      <c r="H484" s="693"/>
      <c r="I484" s="693"/>
      <c r="J484" s="693"/>
      <c r="K484" s="693"/>
    </row>
    <row r="485" spans="6:11" x14ac:dyDescent="0.25">
      <c r="F485" s="693"/>
      <c r="G485" s="693"/>
      <c r="H485" s="693"/>
      <c r="I485" s="693"/>
      <c r="J485" s="693"/>
      <c r="K485" s="693"/>
    </row>
    <row r="486" spans="6:11" x14ac:dyDescent="0.25">
      <c r="F486" s="693"/>
      <c r="G486" s="693"/>
      <c r="H486" s="693"/>
      <c r="I486" s="693"/>
      <c r="J486" s="693"/>
      <c r="K486" s="693"/>
    </row>
    <row r="487" spans="6:11" x14ac:dyDescent="0.25">
      <c r="F487" s="693"/>
      <c r="G487" s="693"/>
      <c r="H487" s="693"/>
      <c r="I487" s="693"/>
      <c r="J487" s="693"/>
      <c r="K487" s="693"/>
    </row>
    <row r="488" spans="6:11" x14ac:dyDescent="0.25">
      <c r="F488" s="693"/>
      <c r="G488" s="693"/>
      <c r="H488" s="693"/>
      <c r="I488" s="693"/>
      <c r="J488" s="693"/>
      <c r="K488" s="693"/>
    </row>
    <row r="489" spans="6:11" x14ac:dyDescent="0.25">
      <c r="F489" s="693"/>
      <c r="G489" s="693"/>
      <c r="H489" s="693"/>
      <c r="I489" s="693"/>
      <c r="J489" s="693"/>
      <c r="K489" s="693"/>
    </row>
    <row r="490" spans="6:11" x14ac:dyDescent="0.25">
      <c r="F490" s="693"/>
      <c r="G490" s="693"/>
      <c r="H490" s="693"/>
      <c r="I490" s="693"/>
      <c r="J490" s="693"/>
      <c r="K490" s="693"/>
    </row>
    <row r="491" spans="6:11" x14ac:dyDescent="0.25">
      <c r="F491" s="693"/>
      <c r="G491" s="693"/>
      <c r="H491" s="693"/>
      <c r="I491" s="693"/>
      <c r="J491" s="693"/>
      <c r="K491" s="693"/>
    </row>
    <row r="492" spans="6:11" x14ac:dyDescent="0.25">
      <c r="F492" s="693"/>
      <c r="G492" s="693"/>
      <c r="H492" s="693"/>
      <c r="I492" s="693"/>
      <c r="J492" s="693"/>
      <c r="K492" s="693"/>
    </row>
    <row r="493" spans="6:11" x14ac:dyDescent="0.25">
      <c r="F493" s="693"/>
      <c r="G493" s="693"/>
      <c r="H493" s="693"/>
      <c r="I493" s="693"/>
      <c r="J493" s="693"/>
      <c r="K493" s="693"/>
    </row>
    <row r="494" spans="6:11" x14ac:dyDescent="0.25">
      <c r="F494" s="693"/>
      <c r="G494" s="693"/>
      <c r="H494" s="693"/>
      <c r="I494" s="693"/>
      <c r="J494" s="693"/>
      <c r="K494" s="693"/>
    </row>
    <row r="495" spans="6:11" x14ac:dyDescent="0.25">
      <c r="F495" s="693"/>
      <c r="G495" s="693"/>
      <c r="H495" s="693"/>
      <c r="I495" s="693"/>
      <c r="J495" s="693"/>
      <c r="K495" s="693"/>
    </row>
    <row r="496" spans="6:11" x14ac:dyDescent="0.25">
      <c r="F496" s="693"/>
      <c r="G496" s="693"/>
      <c r="H496" s="693"/>
      <c r="I496" s="693"/>
      <c r="J496" s="693"/>
      <c r="K496" s="693"/>
    </row>
    <row r="497" spans="6:11" x14ac:dyDescent="0.25">
      <c r="F497" s="693"/>
      <c r="G497" s="693"/>
      <c r="H497" s="693"/>
      <c r="I497" s="693"/>
      <c r="J497" s="693"/>
      <c r="K497" s="693"/>
    </row>
    <row r="498" spans="6:11" x14ac:dyDescent="0.25">
      <c r="F498" s="693"/>
      <c r="G498" s="693"/>
      <c r="H498" s="693"/>
      <c r="I498" s="693"/>
      <c r="J498" s="693"/>
      <c r="K498" s="693"/>
    </row>
    <row r="499" spans="6:11" x14ac:dyDescent="0.25">
      <c r="F499" s="693"/>
      <c r="G499" s="693"/>
      <c r="H499" s="693"/>
      <c r="I499" s="693"/>
      <c r="J499" s="693"/>
      <c r="K499" s="693"/>
    </row>
    <row r="500" spans="6:11" x14ac:dyDescent="0.25">
      <c r="F500" s="693"/>
      <c r="G500" s="693"/>
      <c r="H500" s="693"/>
      <c r="I500" s="693"/>
      <c r="J500" s="693"/>
      <c r="K500" s="693"/>
    </row>
    <row r="501" spans="6:11" x14ac:dyDescent="0.25">
      <c r="F501" s="693"/>
      <c r="G501" s="693"/>
      <c r="H501" s="693"/>
      <c r="I501" s="693"/>
      <c r="J501" s="693"/>
      <c r="K501" s="693"/>
    </row>
    <row r="502" spans="6:11" x14ac:dyDescent="0.25">
      <c r="F502" s="693"/>
      <c r="G502" s="693"/>
      <c r="H502" s="693"/>
      <c r="I502" s="693"/>
      <c r="J502" s="693"/>
      <c r="K502" s="693"/>
    </row>
    <row r="503" spans="6:11" x14ac:dyDescent="0.25">
      <c r="F503" s="693"/>
      <c r="G503" s="693"/>
      <c r="H503" s="693"/>
      <c r="I503" s="693"/>
      <c r="J503" s="693"/>
      <c r="K503" s="693"/>
    </row>
    <row r="504" spans="6:11" x14ac:dyDescent="0.25">
      <c r="F504" s="693"/>
      <c r="G504" s="693"/>
      <c r="H504" s="693"/>
      <c r="I504" s="693"/>
      <c r="J504" s="693"/>
      <c r="K504" s="693"/>
    </row>
    <row r="505" spans="6:11" x14ac:dyDescent="0.25">
      <c r="F505" s="693"/>
      <c r="G505" s="693"/>
      <c r="H505" s="693"/>
      <c r="I505" s="693"/>
      <c r="J505" s="693"/>
      <c r="K505" s="693"/>
    </row>
    <row r="506" spans="6:11" x14ac:dyDescent="0.25">
      <c r="F506" s="693"/>
      <c r="G506" s="693"/>
      <c r="H506" s="693"/>
      <c r="I506" s="693"/>
      <c r="J506" s="693"/>
      <c r="K506" s="693"/>
    </row>
    <row r="507" spans="6:11" x14ac:dyDescent="0.25">
      <c r="F507" s="693"/>
      <c r="G507" s="693"/>
      <c r="H507" s="693"/>
      <c r="I507" s="693"/>
      <c r="J507" s="693"/>
      <c r="K507" s="693"/>
    </row>
    <row r="508" spans="6:11" x14ac:dyDescent="0.25">
      <c r="F508" s="693"/>
      <c r="G508" s="693"/>
      <c r="H508" s="693"/>
      <c r="I508" s="693"/>
      <c r="J508" s="693"/>
      <c r="K508" s="693"/>
    </row>
    <row r="509" spans="6:11" x14ac:dyDescent="0.25">
      <c r="F509" s="693"/>
      <c r="G509" s="693"/>
      <c r="H509" s="693"/>
      <c r="I509" s="693"/>
      <c r="J509" s="693"/>
      <c r="K509" s="693"/>
    </row>
    <row r="510" spans="6:11" x14ac:dyDescent="0.25">
      <c r="F510" s="693"/>
      <c r="G510" s="693"/>
      <c r="H510" s="693"/>
      <c r="I510" s="693"/>
      <c r="J510" s="693"/>
      <c r="K510" s="693"/>
    </row>
    <row r="511" spans="6:11" x14ac:dyDescent="0.25">
      <c r="F511" s="693"/>
      <c r="G511" s="693"/>
      <c r="H511" s="693"/>
      <c r="I511" s="693"/>
      <c r="J511" s="693"/>
      <c r="K511" s="693"/>
    </row>
    <row r="512" spans="6:11" x14ac:dyDescent="0.25">
      <c r="F512" s="693"/>
      <c r="G512" s="693"/>
      <c r="H512" s="693"/>
      <c r="I512" s="693"/>
      <c r="J512" s="693"/>
      <c r="K512" s="693"/>
    </row>
    <row r="513" spans="6:11" x14ac:dyDescent="0.25">
      <c r="F513" s="693"/>
      <c r="G513" s="693"/>
      <c r="H513" s="693"/>
      <c r="I513" s="693"/>
      <c r="J513" s="693"/>
      <c r="K513" s="693"/>
    </row>
    <row r="514" spans="6:11" x14ac:dyDescent="0.25">
      <c r="F514" s="693"/>
      <c r="G514" s="693"/>
      <c r="H514" s="693"/>
      <c r="I514" s="693"/>
      <c r="J514" s="693"/>
      <c r="K514" s="693"/>
    </row>
    <row r="515" spans="6:11" x14ac:dyDescent="0.25">
      <c r="F515" s="693"/>
      <c r="G515" s="693"/>
      <c r="H515" s="693"/>
      <c r="I515" s="693"/>
      <c r="J515" s="693"/>
      <c r="K515" s="693"/>
    </row>
    <row r="516" spans="6:11" x14ac:dyDescent="0.25">
      <c r="F516" s="693"/>
      <c r="G516" s="693"/>
      <c r="H516" s="693"/>
      <c r="I516" s="693"/>
      <c r="J516" s="693"/>
      <c r="K516" s="693"/>
    </row>
    <row r="517" spans="6:11" x14ac:dyDescent="0.25">
      <c r="F517" s="693"/>
      <c r="G517" s="693"/>
      <c r="H517" s="693"/>
      <c r="I517" s="693"/>
      <c r="J517" s="693"/>
      <c r="K517" s="693"/>
    </row>
    <row r="518" spans="6:11" x14ac:dyDescent="0.25">
      <c r="F518" s="693"/>
      <c r="G518" s="693"/>
      <c r="H518" s="693"/>
      <c r="I518" s="693"/>
      <c r="J518" s="693"/>
      <c r="K518" s="693"/>
    </row>
    <row r="519" spans="6:11" x14ac:dyDescent="0.25">
      <c r="F519" s="693"/>
      <c r="G519" s="693"/>
      <c r="H519" s="693"/>
      <c r="I519" s="693"/>
      <c r="J519" s="693"/>
      <c r="K519" s="693"/>
    </row>
    <row r="520" spans="6:11" x14ac:dyDescent="0.25">
      <c r="F520" s="693"/>
      <c r="G520" s="693"/>
      <c r="H520" s="693"/>
      <c r="I520" s="693"/>
      <c r="J520" s="693"/>
      <c r="K520" s="693"/>
    </row>
    <row r="521" spans="6:11" x14ac:dyDescent="0.25">
      <c r="F521" s="693"/>
      <c r="G521" s="693"/>
      <c r="H521" s="693"/>
      <c r="I521" s="693"/>
      <c r="J521" s="693"/>
      <c r="K521" s="693"/>
    </row>
    <row r="522" spans="6:11" x14ac:dyDescent="0.25">
      <c r="F522" s="693"/>
      <c r="G522" s="693"/>
      <c r="H522" s="693"/>
      <c r="I522" s="693"/>
      <c r="J522" s="693"/>
      <c r="K522" s="693"/>
    </row>
    <row r="523" spans="6:11" x14ac:dyDescent="0.25">
      <c r="F523" s="693"/>
      <c r="G523" s="693"/>
      <c r="H523" s="693"/>
      <c r="I523" s="693"/>
      <c r="J523" s="693"/>
      <c r="K523" s="693"/>
    </row>
    <row r="524" spans="6:11" x14ac:dyDescent="0.25">
      <c r="F524" s="693"/>
      <c r="G524" s="693"/>
      <c r="H524" s="693"/>
      <c r="I524" s="693"/>
      <c r="J524" s="693"/>
      <c r="K524" s="693"/>
    </row>
    <row r="525" spans="6:11" x14ac:dyDescent="0.25">
      <c r="F525" s="693"/>
      <c r="G525" s="693"/>
      <c r="H525" s="693"/>
      <c r="I525" s="693"/>
      <c r="J525" s="693"/>
      <c r="K525" s="693"/>
    </row>
    <row r="526" spans="6:11" x14ac:dyDescent="0.25">
      <c r="F526" s="693"/>
      <c r="G526" s="693"/>
      <c r="H526" s="693"/>
      <c r="I526" s="693"/>
      <c r="J526" s="693"/>
      <c r="K526" s="693"/>
    </row>
    <row r="527" spans="6:11" x14ac:dyDescent="0.25">
      <c r="F527" s="693"/>
      <c r="G527" s="693"/>
      <c r="H527" s="693"/>
      <c r="I527" s="693"/>
      <c r="J527" s="693"/>
      <c r="K527" s="693"/>
    </row>
    <row r="528" spans="6:11" x14ac:dyDescent="0.25">
      <c r="F528" s="693"/>
      <c r="G528" s="693"/>
      <c r="H528" s="693"/>
      <c r="I528" s="693"/>
      <c r="J528" s="693"/>
      <c r="K528" s="693"/>
    </row>
    <row r="529" spans="6:11" x14ac:dyDescent="0.25">
      <c r="F529" s="693"/>
      <c r="G529" s="693"/>
      <c r="H529" s="693"/>
      <c r="I529" s="693"/>
      <c r="J529" s="693"/>
      <c r="K529" s="693"/>
    </row>
    <row r="530" spans="6:11" x14ac:dyDescent="0.25">
      <c r="F530" s="693"/>
      <c r="G530" s="693"/>
      <c r="H530" s="693"/>
      <c r="I530" s="693"/>
      <c r="J530" s="693"/>
      <c r="K530" s="693"/>
    </row>
    <row r="531" spans="6:11" x14ac:dyDescent="0.25">
      <c r="F531" s="693"/>
      <c r="G531" s="693"/>
      <c r="H531" s="693"/>
      <c r="I531" s="693"/>
      <c r="J531" s="693"/>
      <c r="K531" s="693"/>
    </row>
    <row r="532" spans="6:11" x14ac:dyDescent="0.25">
      <c r="F532" s="693"/>
      <c r="G532" s="693"/>
      <c r="H532" s="693"/>
      <c r="I532" s="693"/>
      <c r="J532" s="693"/>
      <c r="K532" s="693"/>
    </row>
    <row r="533" spans="6:11" x14ac:dyDescent="0.25">
      <c r="F533" s="693"/>
      <c r="G533" s="693"/>
      <c r="H533" s="693"/>
      <c r="I533" s="693"/>
      <c r="J533" s="693"/>
      <c r="K533" s="693"/>
    </row>
    <row r="534" spans="6:11" x14ac:dyDescent="0.25">
      <c r="F534" s="693"/>
      <c r="G534" s="693"/>
      <c r="H534" s="693"/>
      <c r="I534" s="693"/>
      <c r="J534" s="693"/>
      <c r="K534" s="693"/>
    </row>
    <row r="535" spans="6:11" x14ac:dyDescent="0.25">
      <c r="F535" s="693"/>
      <c r="G535" s="693"/>
      <c r="H535" s="693"/>
      <c r="I535" s="693"/>
      <c r="J535" s="693"/>
      <c r="K535" s="693"/>
    </row>
    <row r="536" spans="6:11" x14ac:dyDescent="0.25">
      <c r="F536" s="693"/>
      <c r="G536" s="693"/>
      <c r="H536" s="693"/>
      <c r="I536" s="693"/>
      <c r="J536" s="693"/>
      <c r="K536" s="693"/>
    </row>
    <row r="537" spans="6:11" x14ac:dyDescent="0.25">
      <c r="F537" s="693"/>
      <c r="G537" s="693"/>
      <c r="H537" s="693"/>
      <c r="I537" s="693"/>
      <c r="J537" s="693"/>
      <c r="K537" s="693"/>
    </row>
    <row r="538" spans="6:11" x14ac:dyDescent="0.25">
      <c r="F538" s="693"/>
      <c r="G538" s="693"/>
      <c r="H538" s="693"/>
      <c r="I538" s="693"/>
      <c r="J538" s="693"/>
      <c r="K538" s="693"/>
    </row>
    <row r="539" spans="6:11" x14ac:dyDescent="0.25">
      <c r="F539" s="693"/>
      <c r="G539" s="693"/>
      <c r="H539" s="693"/>
      <c r="I539" s="693"/>
      <c r="J539" s="693"/>
      <c r="K539" s="693"/>
    </row>
    <row r="540" spans="6:11" x14ac:dyDescent="0.25">
      <c r="F540" s="693"/>
      <c r="G540" s="693"/>
      <c r="H540" s="693"/>
      <c r="I540" s="693"/>
      <c r="J540" s="693"/>
      <c r="K540" s="693"/>
    </row>
    <row r="541" spans="6:11" x14ac:dyDescent="0.25">
      <c r="F541" s="693"/>
      <c r="G541" s="693"/>
      <c r="H541" s="693"/>
      <c r="I541" s="693"/>
      <c r="J541" s="693"/>
      <c r="K541" s="693"/>
    </row>
    <row r="542" spans="6:11" x14ac:dyDescent="0.25">
      <c r="F542" s="693"/>
      <c r="G542" s="693"/>
      <c r="H542" s="693"/>
      <c r="I542" s="693"/>
      <c r="J542" s="693"/>
      <c r="K542" s="693"/>
    </row>
    <row r="543" spans="6:11" x14ac:dyDescent="0.25">
      <c r="F543" s="693"/>
      <c r="G543" s="693"/>
      <c r="H543" s="693"/>
      <c r="I543" s="693"/>
      <c r="J543" s="693"/>
      <c r="K543" s="693"/>
    </row>
    <row r="544" spans="6:11" x14ac:dyDescent="0.25">
      <c r="F544" s="693"/>
      <c r="G544" s="693"/>
      <c r="H544" s="693"/>
      <c r="I544" s="693"/>
      <c r="J544" s="693"/>
      <c r="K544" s="693"/>
    </row>
    <row r="545" spans="6:11" x14ac:dyDescent="0.25">
      <c r="F545" s="693"/>
      <c r="G545" s="693"/>
      <c r="H545" s="693"/>
      <c r="I545" s="693"/>
      <c r="J545" s="693"/>
      <c r="K545" s="693"/>
    </row>
    <row r="546" spans="6:11" x14ac:dyDescent="0.25">
      <c r="F546" s="693"/>
      <c r="G546" s="693"/>
      <c r="H546" s="693"/>
      <c r="I546" s="693"/>
      <c r="J546" s="693"/>
      <c r="K546" s="693"/>
    </row>
    <row r="547" spans="6:11" x14ac:dyDescent="0.25">
      <c r="F547" s="693"/>
      <c r="G547" s="693"/>
      <c r="H547" s="693"/>
      <c r="I547" s="693"/>
      <c r="J547" s="693"/>
      <c r="K547" s="693"/>
    </row>
    <row r="548" spans="6:11" x14ac:dyDescent="0.25">
      <c r="F548" s="693"/>
      <c r="G548" s="693"/>
      <c r="H548" s="693"/>
      <c r="I548" s="693"/>
      <c r="J548" s="693"/>
      <c r="K548" s="693"/>
    </row>
    <row r="549" spans="6:11" x14ac:dyDescent="0.25">
      <c r="F549" s="693"/>
      <c r="G549" s="693"/>
      <c r="H549" s="693"/>
      <c r="I549" s="693"/>
      <c r="J549" s="693"/>
      <c r="K549" s="693"/>
    </row>
    <row r="550" spans="6:11" x14ac:dyDescent="0.25">
      <c r="F550" s="693"/>
      <c r="G550" s="693"/>
      <c r="H550" s="693"/>
      <c r="I550" s="693"/>
      <c r="J550" s="693"/>
      <c r="K550" s="693"/>
    </row>
    <row r="551" spans="6:11" x14ac:dyDescent="0.25">
      <c r="F551" s="693"/>
      <c r="G551" s="693"/>
      <c r="H551" s="693"/>
      <c r="I551" s="693"/>
      <c r="J551" s="693"/>
      <c r="K551" s="693"/>
    </row>
    <row r="552" spans="6:11" x14ac:dyDescent="0.25">
      <c r="F552" s="693"/>
      <c r="G552" s="693"/>
      <c r="H552" s="693"/>
      <c r="I552" s="693"/>
      <c r="J552" s="693"/>
      <c r="K552" s="693"/>
    </row>
    <row r="553" spans="6:11" x14ac:dyDescent="0.25">
      <c r="F553" s="693"/>
      <c r="G553" s="693"/>
      <c r="H553" s="693"/>
      <c r="I553" s="693"/>
      <c r="J553" s="693"/>
      <c r="K553" s="693"/>
    </row>
    <row r="554" spans="6:11" x14ac:dyDescent="0.25">
      <c r="F554" s="693"/>
      <c r="G554" s="693"/>
      <c r="H554" s="693"/>
      <c r="I554" s="693"/>
      <c r="J554" s="693"/>
      <c r="K554" s="693"/>
    </row>
    <row r="555" spans="6:11" x14ac:dyDescent="0.25">
      <c r="F555" s="693"/>
      <c r="G555" s="693"/>
      <c r="H555" s="693"/>
      <c r="I555" s="693"/>
      <c r="J555" s="693"/>
      <c r="K555" s="693"/>
    </row>
    <row r="556" spans="6:11" x14ac:dyDescent="0.25">
      <c r="F556" s="693"/>
      <c r="G556" s="693"/>
      <c r="H556" s="693"/>
      <c r="I556" s="693"/>
      <c r="J556" s="693"/>
      <c r="K556" s="693"/>
    </row>
    <row r="557" spans="6:11" x14ac:dyDescent="0.25">
      <c r="F557" s="693"/>
      <c r="G557" s="693"/>
      <c r="H557" s="693"/>
      <c r="I557" s="693"/>
      <c r="J557" s="693"/>
      <c r="K557" s="693"/>
    </row>
    <row r="558" spans="6:11" x14ac:dyDescent="0.25">
      <c r="F558" s="693"/>
      <c r="G558" s="693"/>
      <c r="H558" s="693"/>
      <c r="I558" s="693"/>
      <c r="J558" s="693"/>
      <c r="K558" s="693"/>
    </row>
    <row r="559" spans="6:11" x14ac:dyDescent="0.25">
      <c r="F559" s="693"/>
      <c r="G559" s="693"/>
      <c r="H559" s="693"/>
      <c r="I559" s="693"/>
      <c r="J559" s="693"/>
      <c r="K559" s="693"/>
    </row>
    <row r="560" spans="6:11" x14ac:dyDescent="0.25">
      <c r="F560" s="693"/>
      <c r="G560" s="693"/>
      <c r="H560" s="693"/>
      <c r="I560" s="693"/>
      <c r="J560" s="693"/>
      <c r="K560" s="693"/>
    </row>
    <row r="561" spans="6:11" x14ac:dyDescent="0.25">
      <c r="F561" s="693"/>
      <c r="G561" s="693"/>
      <c r="H561" s="693"/>
      <c r="I561" s="693"/>
      <c r="J561" s="693"/>
      <c r="K561" s="693"/>
    </row>
    <row r="562" spans="6:11" x14ac:dyDescent="0.25">
      <c r="F562" s="693"/>
      <c r="G562" s="693"/>
      <c r="H562" s="693"/>
      <c r="I562" s="693"/>
      <c r="J562" s="693"/>
      <c r="K562" s="693"/>
    </row>
    <row r="563" spans="6:11" x14ac:dyDescent="0.25">
      <c r="F563" s="693"/>
      <c r="G563" s="693"/>
      <c r="H563" s="693"/>
      <c r="I563" s="693"/>
      <c r="J563" s="693"/>
      <c r="K563" s="693"/>
    </row>
    <row r="564" spans="6:11" x14ac:dyDescent="0.25">
      <c r="F564" s="693"/>
      <c r="G564" s="693"/>
      <c r="H564" s="693"/>
      <c r="I564" s="693"/>
      <c r="J564" s="693"/>
      <c r="K564" s="693"/>
    </row>
    <row r="565" spans="6:11" x14ac:dyDescent="0.25">
      <c r="F565" s="693"/>
      <c r="G565" s="693"/>
      <c r="H565" s="693"/>
      <c r="I565" s="693"/>
      <c r="J565" s="693"/>
      <c r="K565" s="693"/>
    </row>
    <row r="566" spans="6:11" x14ac:dyDescent="0.25">
      <c r="F566" s="693"/>
      <c r="G566" s="693"/>
      <c r="H566" s="693"/>
      <c r="I566" s="693"/>
      <c r="J566" s="693"/>
      <c r="K566" s="693"/>
    </row>
    <row r="567" spans="6:11" x14ac:dyDescent="0.25">
      <c r="F567" s="693"/>
      <c r="G567" s="693"/>
      <c r="H567" s="693"/>
      <c r="I567" s="693"/>
      <c r="J567" s="693"/>
      <c r="K567" s="693"/>
    </row>
    <row r="568" spans="6:11" x14ac:dyDescent="0.25">
      <c r="F568" s="693"/>
      <c r="G568" s="693"/>
      <c r="H568" s="693"/>
      <c r="I568" s="693"/>
      <c r="J568" s="693"/>
      <c r="K568" s="693"/>
    </row>
    <row r="569" spans="6:11" x14ac:dyDescent="0.25">
      <c r="F569" s="693"/>
      <c r="G569" s="693"/>
      <c r="H569" s="693"/>
      <c r="I569" s="693"/>
      <c r="J569" s="693"/>
      <c r="K569" s="693"/>
    </row>
    <row r="570" spans="6:11" x14ac:dyDescent="0.25">
      <c r="F570" s="693"/>
      <c r="G570" s="693"/>
      <c r="H570" s="693"/>
      <c r="I570" s="693"/>
      <c r="J570" s="693"/>
      <c r="K570" s="693"/>
    </row>
    <row r="571" spans="6:11" x14ac:dyDescent="0.25">
      <c r="F571" s="693"/>
      <c r="G571" s="693"/>
      <c r="H571" s="693"/>
      <c r="I571" s="693"/>
      <c r="J571" s="693"/>
      <c r="K571" s="693"/>
    </row>
    <row r="572" spans="6:11" x14ac:dyDescent="0.25">
      <c r="F572" s="693"/>
      <c r="G572" s="693"/>
      <c r="H572" s="693"/>
      <c r="I572" s="693"/>
      <c r="J572" s="693"/>
      <c r="K572" s="693"/>
    </row>
    <row r="573" spans="6:11" x14ac:dyDescent="0.25">
      <c r="F573" s="693"/>
      <c r="G573" s="693"/>
      <c r="H573" s="693"/>
      <c r="I573" s="693"/>
      <c r="J573" s="693"/>
      <c r="K573" s="693"/>
    </row>
    <row r="574" spans="6:11" x14ac:dyDescent="0.25">
      <c r="F574" s="693"/>
      <c r="G574" s="693"/>
      <c r="H574" s="693"/>
      <c r="I574" s="693"/>
      <c r="J574" s="693"/>
      <c r="K574" s="693"/>
    </row>
    <row r="575" spans="6:11" x14ac:dyDescent="0.25">
      <c r="F575" s="693"/>
      <c r="G575" s="693"/>
      <c r="H575" s="693"/>
      <c r="I575" s="693"/>
      <c r="J575" s="693"/>
      <c r="K575" s="693"/>
    </row>
    <row r="576" spans="6:11" x14ac:dyDescent="0.25">
      <c r="F576" s="693"/>
      <c r="G576" s="693"/>
      <c r="H576" s="693"/>
      <c r="I576" s="693"/>
      <c r="J576" s="693"/>
      <c r="K576" s="693"/>
    </row>
    <row r="577" spans="6:11" x14ac:dyDescent="0.25">
      <c r="F577" s="693"/>
      <c r="G577" s="693"/>
      <c r="H577" s="693"/>
      <c r="I577" s="693"/>
      <c r="J577" s="693"/>
      <c r="K577" s="693"/>
    </row>
    <row r="578" spans="6:11" x14ac:dyDescent="0.25">
      <c r="F578" s="693"/>
      <c r="G578" s="693"/>
      <c r="H578" s="693"/>
      <c r="I578" s="693"/>
      <c r="J578" s="693"/>
      <c r="K578" s="693"/>
    </row>
    <row r="579" spans="6:11" x14ac:dyDescent="0.25">
      <c r="F579" s="693"/>
      <c r="G579" s="693"/>
      <c r="H579" s="693"/>
      <c r="I579" s="693"/>
      <c r="J579" s="693"/>
      <c r="K579" s="693"/>
    </row>
    <row r="580" spans="6:11" x14ac:dyDescent="0.25">
      <c r="F580" s="693"/>
      <c r="G580" s="693"/>
      <c r="H580" s="693"/>
      <c r="I580" s="693"/>
      <c r="J580" s="693"/>
      <c r="K580" s="693"/>
    </row>
    <row r="581" spans="6:11" x14ac:dyDescent="0.25">
      <c r="F581" s="693"/>
      <c r="G581" s="693"/>
      <c r="H581" s="693"/>
      <c r="I581" s="693"/>
      <c r="J581" s="693"/>
      <c r="K581" s="693"/>
    </row>
    <row r="582" spans="6:11" x14ac:dyDescent="0.25">
      <c r="F582" s="693"/>
      <c r="G582" s="693"/>
      <c r="H582" s="693"/>
      <c r="I582" s="693"/>
      <c r="J582" s="693"/>
      <c r="K582" s="693"/>
    </row>
    <row r="583" spans="6:11" x14ac:dyDescent="0.25">
      <c r="F583" s="693"/>
      <c r="G583" s="693"/>
      <c r="H583" s="693"/>
      <c r="I583" s="693"/>
      <c r="J583" s="693"/>
      <c r="K583" s="693"/>
    </row>
    <row r="584" spans="6:11" x14ac:dyDescent="0.25">
      <c r="F584" s="693"/>
      <c r="G584" s="693"/>
      <c r="H584" s="693"/>
      <c r="I584" s="693"/>
      <c r="J584" s="693"/>
      <c r="K584" s="693"/>
    </row>
    <row r="585" spans="6:11" x14ac:dyDescent="0.25">
      <c r="F585" s="693"/>
      <c r="G585" s="693"/>
      <c r="H585" s="693"/>
      <c r="I585" s="693"/>
      <c r="J585" s="693"/>
      <c r="K585" s="693"/>
    </row>
    <row r="586" spans="6:11" x14ac:dyDescent="0.25">
      <c r="F586" s="693"/>
      <c r="G586" s="693"/>
      <c r="H586" s="693"/>
      <c r="I586" s="693"/>
      <c r="J586" s="693"/>
      <c r="K586" s="693"/>
    </row>
    <row r="587" spans="6:11" x14ac:dyDescent="0.25">
      <c r="F587" s="693"/>
      <c r="G587" s="693"/>
      <c r="H587" s="693"/>
      <c r="I587" s="693"/>
      <c r="J587" s="693"/>
      <c r="K587" s="693"/>
    </row>
    <row r="588" spans="6:11" x14ac:dyDescent="0.25">
      <c r="F588" s="693"/>
      <c r="G588" s="693"/>
      <c r="H588" s="693"/>
      <c r="I588" s="693"/>
      <c r="J588" s="693"/>
      <c r="K588" s="693"/>
    </row>
    <row r="589" spans="6:11" x14ac:dyDescent="0.25">
      <c r="F589" s="693"/>
      <c r="G589" s="693"/>
      <c r="H589" s="693"/>
      <c r="I589" s="693"/>
      <c r="J589" s="693"/>
      <c r="K589" s="693"/>
    </row>
    <row r="590" spans="6:11" x14ac:dyDescent="0.25">
      <c r="F590" s="693"/>
      <c r="G590" s="693"/>
      <c r="H590" s="693"/>
      <c r="I590" s="693"/>
      <c r="J590" s="693"/>
      <c r="K590" s="693"/>
    </row>
    <row r="591" spans="6:11" x14ac:dyDescent="0.25">
      <c r="F591" s="693"/>
      <c r="G591" s="693"/>
      <c r="H591" s="693"/>
      <c r="I591" s="693"/>
      <c r="J591" s="693"/>
      <c r="K591" s="693"/>
    </row>
    <row r="592" spans="6:11" x14ac:dyDescent="0.25">
      <c r="F592" s="693"/>
      <c r="G592" s="693"/>
      <c r="H592" s="693"/>
      <c r="I592" s="693"/>
      <c r="J592" s="693"/>
      <c r="K592" s="693"/>
    </row>
    <row r="593" spans="6:11" x14ac:dyDescent="0.25">
      <c r="F593" s="693"/>
      <c r="G593" s="693"/>
      <c r="H593" s="693"/>
      <c r="I593" s="693"/>
      <c r="J593" s="693"/>
      <c r="K593" s="693"/>
    </row>
    <row r="594" spans="6:11" x14ac:dyDescent="0.25">
      <c r="F594" s="693"/>
      <c r="G594" s="693"/>
      <c r="H594" s="693"/>
      <c r="I594" s="693"/>
      <c r="J594" s="693"/>
      <c r="K594" s="693"/>
    </row>
    <row r="595" spans="6:11" x14ac:dyDescent="0.25">
      <c r="F595" s="693"/>
      <c r="G595" s="693"/>
      <c r="H595" s="693"/>
      <c r="I595" s="693"/>
      <c r="J595" s="693"/>
      <c r="K595" s="693"/>
    </row>
    <row r="596" spans="6:11" x14ac:dyDescent="0.25">
      <c r="F596" s="693"/>
      <c r="G596" s="693"/>
      <c r="H596" s="693"/>
      <c r="I596" s="693"/>
      <c r="J596" s="693"/>
      <c r="K596" s="693"/>
    </row>
    <row r="597" spans="6:11" x14ac:dyDescent="0.25">
      <c r="F597" s="693"/>
      <c r="G597" s="693"/>
      <c r="H597" s="693"/>
      <c r="I597" s="693"/>
      <c r="J597" s="693"/>
      <c r="K597" s="693"/>
    </row>
    <row r="598" spans="6:11" x14ac:dyDescent="0.25">
      <c r="F598" s="693"/>
      <c r="G598" s="693"/>
      <c r="H598" s="693"/>
      <c r="I598" s="693"/>
      <c r="J598" s="693"/>
      <c r="K598" s="693"/>
    </row>
    <row r="599" spans="6:11" x14ac:dyDescent="0.25">
      <c r="F599" s="693"/>
      <c r="G599" s="693"/>
      <c r="H599" s="693"/>
      <c r="I599" s="693"/>
      <c r="J599" s="693"/>
      <c r="K599" s="693"/>
    </row>
    <row r="600" spans="6:11" x14ac:dyDescent="0.25">
      <c r="F600" s="693"/>
      <c r="G600" s="693"/>
      <c r="H600" s="693"/>
      <c r="I600" s="693"/>
      <c r="J600" s="693"/>
      <c r="K600" s="693"/>
    </row>
    <row r="601" spans="6:11" x14ac:dyDescent="0.25">
      <c r="F601" s="693"/>
      <c r="G601" s="693"/>
      <c r="H601" s="693"/>
      <c r="I601" s="693"/>
      <c r="J601" s="693"/>
      <c r="K601" s="693"/>
    </row>
    <row r="602" spans="6:11" x14ac:dyDescent="0.25">
      <c r="F602" s="693"/>
      <c r="G602" s="693"/>
      <c r="H602" s="693"/>
      <c r="I602" s="693"/>
      <c r="J602" s="693"/>
      <c r="K602" s="693"/>
    </row>
    <row r="603" spans="6:11" x14ac:dyDescent="0.25">
      <c r="F603" s="693"/>
      <c r="G603" s="693"/>
      <c r="H603" s="693"/>
      <c r="I603" s="693"/>
      <c r="J603" s="693"/>
      <c r="K603" s="693"/>
    </row>
    <row r="604" spans="6:11" x14ac:dyDescent="0.25">
      <c r="F604" s="693"/>
      <c r="G604" s="693"/>
      <c r="H604" s="693"/>
      <c r="I604" s="693"/>
      <c r="J604" s="693"/>
      <c r="K604" s="693"/>
    </row>
    <row r="605" spans="6:11" x14ac:dyDescent="0.25">
      <c r="F605" s="693"/>
      <c r="G605" s="693"/>
      <c r="H605" s="693"/>
      <c r="I605" s="693"/>
      <c r="J605" s="693"/>
      <c r="K605" s="693"/>
    </row>
    <row r="606" spans="6:11" x14ac:dyDescent="0.25">
      <c r="F606" s="693"/>
      <c r="G606" s="693"/>
      <c r="H606" s="693"/>
      <c r="I606" s="693"/>
      <c r="J606" s="693"/>
      <c r="K606" s="693"/>
    </row>
    <row r="607" spans="6:11" x14ac:dyDescent="0.25">
      <c r="F607" s="693"/>
      <c r="G607" s="693"/>
      <c r="H607" s="693"/>
      <c r="I607" s="693"/>
      <c r="J607" s="693"/>
      <c r="K607" s="693"/>
    </row>
    <row r="608" spans="6:11" x14ac:dyDescent="0.25">
      <c r="F608" s="693"/>
      <c r="G608" s="693"/>
      <c r="H608" s="693"/>
      <c r="I608" s="693"/>
      <c r="J608" s="693"/>
      <c r="K608" s="693"/>
    </row>
    <row r="609" spans="6:11" x14ac:dyDescent="0.25">
      <c r="F609" s="693"/>
      <c r="G609" s="693"/>
      <c r="H609" s="693"/>
      <c r="I609" s="693"/>
      <c r="J609" s="693"/>
      <c r="K609" s="693"/>
    </row>
    <row r="610" spans="6:11" x14ac:dyDescent="0.25">
      <c r="F610" s="693"/>
      <c r="G610" s="693"/>
      <c r="H610" s="693"/>
      <c r="I610" s="693"/>
      <c r="J610" s="693"/>
      <c r="K610" s="693"/>
    </row>
    <row r="611" spans="6:11" x14ac:dyDescent="0.25">
      <c r="F611" s="693"/>
      <c r="G611" s="693"/>
      <c r="H611" s="693"/>
      <c r="I611" s="693"/>
      <c r="J611" s="693"/>
      <c r="K611" s="693"/>
    </row>
    <row r="612" spans="6:11" x14ac:dyDescent="0.25">
      <c r="F612" s="693"/>
      <c r="G612" s="693"/>
      <c r="H612" s="693"/>
      <c r="I612" s="693"/>
      <c r="J612" s="693"/>
      <c r="K612" s="693"/>
    </row>
    <row r="613" spans="6:11" x14ac:dyDescent="0.25">
      <c r="F613" s="693"/>
      <c r="G613" s="693"/>
      <c r="H613" s="693"/>
      <c r="I613" s="693"/>
      <c r="J613" s="693"/>
      <c r="K613" s="693"/>
    </row>
    <row r="614" spans="6:11" x14ac:dyDescent="0.25">
      <c r="F614" s="693"/>
      <c r="G614" s="693"/>
      <c r="H614" s="693"/>
      <c r="I614" s="693"/>
      <c r="J614" s="693"/>
      <c r="K614" s="693"/>
    </row>
    <row r="615" spans="6:11" x14ac:dyDescent="0.25">
      <c r="F615" s="693"/>
      <c r="G615" s="693"/>
      <c r="H615" s="693"/>
      <c r="I615" s="693"/>
      <c r="J615" s="693"/>
      <c r="K615" s="693"/>
    </row>
    <row r="616" spans="6:11" x14ac:dyDescent="0.25">
      <c r="F616" s="693"/>
      <c r="G616" s="693"/>
      <c r="H616" s="693"/>
      <c r="I616" s="693"/>
      <c r="J616" s="693"/>
      <c r="K616" s="693"/>
    </row>
    <row r="617" spans="6:11" x14ac:dyDescent="0.25">
      <c r="F617" s="693"/>
      <c r="G617" s="693"/>
      <c r="H617" s="693"/>
      <c r="I617" s="693"/>
      <c r="J617" s="693"/>
      <c r="K617" s="693"/>
    </row>
    <row r="618" spans="6:11" x14ac:dyDescent="0.25">
      <c r="F618" s="693"/>
      <c r="G618" s="693"/>
      <c r="H618" s="693"/>
      <c r="I618" s="693"/>
      <c r="J618" s="693"/>
      <c r="K618" s="693"/>
    </row>
    <row r="619" spans="6:11" x14ac:dyDescent="0.25">
      <c r="F619" s="693"/>
      <c r="G619" s="693"/>
      <c r="H619" s="693"/>
      <c r="I619" s="693"/>
      <c r="J619" s="693"/>
      <c r="K619" s="693"/>
    </row>
    <row r="620" spans="6:11" x14ac:dyDescent="0.25">
      <c r="F620" s="693"/>
      <c r="G620" s="693"/>
      <c r="H620" s="693"/>
      <c r="I620" s="693"/>
      <c r="J620" s="693"/>
      <c r="K620" s="693"/>
    </row>
    <row r="621" spans="6:11" x14ac:dyDescent="0.25">
      <c r="F621" s="693"/>
      <c r="G621" s="693"/>
      <c r="H621" s="693"/>
      <c r="I621" s="693"/>
      <c r="J621" s="693"/>
      <c r="K621" s="693"/>
    </row>
    <row r="622" spans="6:11" x14ac:dyDescent="0.25">
      <c r="F622" s="693"/>
      <c r="G622" s="693"/>
      <c r="H622" s="693"/>
      <c r="I622" s="693"/>
      <c r="J622" s="693"/>
      <c r="K622" s="693"/>
    </row>
    <row r="623" spans="6:11" x14ac:dyDescent="0.25">
      <c r="F623" s="693"/>
      <c r="G623" s="693"/>
      <c r="H623" s="693"/>
      <c r="I623" s="693"/>
      <c r="J623" s="693"/>
      <c r="K623" s="693"/>
    </row>
    <row r="624" spans="6:11" x14ac:dyDescent="0.25">
      <c r="F624" s="693"/>
      <c r="G624" s="693"/>
      <c r="H624" s="693"/>
      <c r="I624" s="693"/>
      <c r="J624" s="693"/>
      <c r="K624" s="693"/>
    </row>
    <row r="625" spans="6:11" x14ac:dyDescent="0.25">
      <c r="F625" s="693"/>
      <c r="G625" s="693"/>
      <c r="H625" s="693"/>
      <c r="I625" s="693"/>
      <c r="J625" s="693"/>
      <c r="K625" s="693"/>
    </row>
    <row r="626" spans="6:11" x14ac:dyDescent="0.25">
      <c r="F626" s="693"/>
      <c r="G626" s="693"/>
      <c r="H626" s="693"/>
      <c r="I626" s="693"/>
      <c r="J626" s="693"/>
      <c r="K626" s="693"/>
    </row>
    <row r="627" spans="6:11" x14ac:dyDescent="0.25">
      <c r="F627" s="693"/>
      <c r="G627" s="693"/>
      <c r="H627" s="693"/>
      <c r="I627" s="693"/>
      <c r="J627" s="693"/>
      <c r="K627" s="693"/>
    </row>
    <row r="628" spans="6:11" x14ac:dyDescent="0.25">
      <c r="F628" s="693"/>
      <c r="G628" s="693"/>
      <c r="H628" s="693"/>
      <c r="I628" s="693"/>
      <c r="J628" s="693"/>
      <c r="K628" s="693"/>
    </row>
    <row r="629" spans="6:11" x14ac:dyDescent="0.25">
      <c r="F629" s="693"/>
      <c r="G629" s="693"/>
      <c r="H629" s="693"/>
      <c r="I629" s="693"/>
      <c r="J629" s="693"/>
      <c r="K629" s="693"/>
    </row>
    <row r="630" spans="6:11" x14ac:dyDescent="0.25">
      <c r="F630" s="693"/>
      <c r="G630" s="693"/>
      <c r="H630" s="693"/>
      <c r="I630" s="693"/>
      <c r="J630" s="693"/>
      <c r="K630" s="693"/>
    </row>
    <row r="631" spans="6:11" x14ac:dyDescent="0.25">
      <c r="F631" s="693"/>
      <c r="G631" s="693"/>
      <c r="H631" s="693"/>
      <c r="I631" s="693"/>
      <c r="J631" s="693"/>
      <c r="K631" s="693"/>
    </row>
    <row r="632" spans="6:11" x14ac:dyDescent="0.25">
      <c r="F632" s="693"/>
      <c r="G632" s="693"/>
      <c r="H632" s="693"/>
      <c r="I632" s="693"/>
      <c r="J632" s="693"/>
      <c r="K632" s="693"/>
    </row>
    <row r="633" spans="6:11" x14ac:dyDescent="0.25">
      <c r="F633" s="693"/>
      <c r="G633" s="693"/>
      <c r="H633" s="693"/>
      <c r="I633" s="693"/>
      <c r="J633" s="693"/>
      <c r="K633" s="693"/>
    </row>
    <row r="634" spans="6:11" x14ac:dyDescent="0.25">
      <c r="F634" s="693"/>
      <c r="G634" s="693"/>
      <c r="H634" s="693"/>
      <c r="I634" s="693"/>
      <c r="J634" s="693"/>
      <c r="K634" s="693"/>
    </row>
    <row r="635" spans="6:11" x14ac:dyDescent="0.25">
      <c r="F635" s="693"/>
      <c r="G635" s="693"/>
      <c r="H635" s="693"/>
      <c r="I635" s="693"/>
      <c r="J635" s="693"/>
      <c r="K635" s="693"/>
    </row>
    <row r="636" spans="6:11" x14ac:dyDescent="0.25">
      <c r="F636" s="693"/>
      <c r="G636" s="693"/>
      <c r="H636" s="693"/>
      <c r="I636" s="693"/>
      <c r="J636" s="693"/>
      <c r="K636" s="693"/>
    </row>
    <row r="637" spans="6:11" x14ac:dyDescent="0.25">
      <c r="F637" s="693"/>
      <c r="G637" s="693"/>
      <c r="H637" s="693"/>
      <c r="I637" s="693"/>
      <c r="J637" s="693"/>
      <c r="K637" s="693"/>
    </row>
    <row r="638" spans="6:11" x14ac:dyDescent="0.25">
      <c r="F638" s="693"/>
      <c r="G638" s="693"/>
      <c r="H638" s="693"/>
      <c r="I638" s="693"/>
      <c r="J638" s="693"/>
      <c r="K638" s="693"/>
    </row>
    <row r="639" spans="6:11" x14ac:dyDescent="0.25">
      <c r="F639" s="693"/>
      <c r="G639" s="693"/>
      <c r="H639" s="693"/>
      <c r="I639" s="693"/>
      <c r="J639" s="693"/>
      <c r="K639" s="693"/>
    </row>
    <row r="640" spans="6:11" x14ac:dyDescent="0.25">
      <c r="F640" s="693"/>
      <c r="G640" s="693"/>
      <c r="H640" s="693"/>
      <c r="I640" s="693"/>
      <c r="J640" s="693"/>
      <c r="K640" s="693"/>
    </row>
    <row r="641" spans="6:11" x14ac:dyDescent="0.25">
      <c r="F641" s="693"/>
      <c r="G641" s="693"/>
      <c r="H641" s="693"/>
      <c r="I641" s="693"/>
      <c r="J641" s="693"/>
      <c r="K641" s="693"/>
    </row>
    <row r="642" spans="6:11" x14ac:dyDescent="0.25">
      <c r="F642" s="693"/>
      <c r="G642" s="693"/>
      <c r="H642" s="693"/>
      <c r="I642" s="693"/>
      <c r="J642" s="693"/>
      <c r="K642" s="693"/>
    </row>
    <row r="643" spans="6:11" x14ac:dyDescent="0.25">
      <c r="F643" s="693"/>
      <c r="G643" s="693"/>
      <c r="H643" s="693"/>
      <c r="I643" s="693"/>
      <c r="J643" s="693"/>
      <c r="K643" s="693"/>
    </row>
    <row r="644" spans="6:11" x14ac:dyDescent="0.25">
      <c r="F644" s="693"/>
      <c r="G644" s="693"/>
      <c r="H644" s="693"/>
      <c r="I644" s="693"/>
      <c r="J644" s="693"/>
      <c r="K644" s="693"/>
    </row>
    <row r="645" spans="6:11" x14ac:dyDescent="0.25">
      <c r="F645" s="693"/>
      <c r="G645" s="693"/>
      <c r="H645" s="693"/>
      <c r="I645" s="693"/>
      <c r="J645" s="693"/>
      <c r="K645" s="693"/>
    </row>
    <row r="646" spans="6:11" x14ac:dyDescent="0.25">
      <c r="F646" s="693"/>
      <c r="G646" s="693"/>
      <c r="H646" s="693"/>
      <c r="I646" s="693"/>
      <c r="J646" s="693"/>
      <c r="K646" s="693"/>
    </row>
    <row r="647" spans="6:11" x14ac:dyDescent="0.25">
      <c r="F647" s="693"/>
      <c r="G647" s="693"/>
      <c r="H647" s="693"/>
      <c r="I647" s="693"/>
      <c r="J647" s="693"/>
      <c r="K647" s="693"/>
    </row>
    <row r="648" spans="6:11" x14ac:dyDescent="0.25">
      <c r="F648" s="693"/>
      <c r="G648" s="693"/>
      <c r="H648" s="693"/>
      <c r="I648" s="693"/>
      <c r="J648" s="693"/>
      <c r="K648" s="693"/>
    </row>
    <row r="649" spans="6:11" x14ac:dyDescent="0.25">
      <c r="F649" s="693"/>
      <c r="G649" s="693"/>
      <c r="H649" s="693"/>
      <c r="I649" s="693"/>
      <c r="J649" s="693"/>
      <c r="K649" s="693"/>
    </row>
    <row r="650" spans="6:11" x14ac:dyDescent="0.25">
      <c r="F650" s="693"/>
      <c r="G650" s="693"/>
      <c r="H650" s="693"/>
      <c r="I650" s="693"/>
      <c r="J650" s="693"/>
      <c r="K650" s="693"/>
    </row>
    <row r="651" spans="6:11" x14ac:dyDescent="0.25">
      <c r="F651" s="693"/>
      <c r="G651" s="693"/>
      <c r="H651" s="693"/>
      <c r="I651" s="693"/>
      <c r="J651" s="693"/>
      <c r="K651" s="693"/>
    </row>
    <row r="652" spans="6:11" x14ac:dyDescent="0.25">
      <c r="F652" s="693"/>
      <c r="G652" s="693"/>
      <c r="H652" s="693"/>
      <c r="I652" s="693"/>
      <c r="J652" s="693"/>
      <c r="K652" s="693"/>
    </row>
    <row r="653" spans="6:11" x14ac:dyDescent="0.25">
      <c r="F653" s="693"/>
      <c r="G653" s="693"/>
      <c r="H653" s="693"/>
      <c r="I653" s="693"/>
      <c r="J653" s="693"/>
      <c r="K653" s="693"/>
    </row>
    <row r="654" spans="6:11" x14ac:dyDescent="0.25">
      <c r="F654" s="693"/>
      <c r="G654" s="693"/>
      <c r="H654" s="693"/>
      <c r="I654" s="693"/>
      <c r="J654" s="693"/>
      <c r="K654" s="693"/>
    </row>
    <row r="655" spans="6:11" x14ac:dyDescent="0.25">
      <c r="F655" s="693"/>
      <c r="G655" s="693"/>
      <c r="H655" s="693"/>
      <c r="I655" s="693"/>
      <c r="J655" s="693"/>
      <c r="K655" s="693"/>
    </row>
    <row r="656" spans="6:11" x14ac:dyDescent="0.25">
      <c r="F656" s="693"/>
      <c r="G656" s="693"/>
      <c r="H656" s="693"/>
      <c r="I656" s="693"/>
      <c r="J656" s="693"/>
      <c r="K656" s="693"/>
    </row>
    <row r="657" spans="6:11" x14ac:dyDescent="0.25">
      <c r="F657" s="693"/>
      <c r="G657" s="693"/>
      <c r="H657" s="693"/>
      <c r="I657" s="693"/>
      <c r="J657" s="693"/>
      <c r="K657" s="693"/>
    </row>
    <row r="658" spans="6:11" x14ac:dyDescent="0.25">
      <c r="F658" s="693"/>
      <c r="G658" s="693"/>
      <c r="H658" s="693"/>
      <c r="I658" s="693"/>
      <c r="J658" s="693"/>
      <c r="K658" s="693"/>
    </row>
    <row r="659" spans="6:11" x14ac:dyDescent="0.25">
      <c r="F659" s="693"/>
      <c r="G659" s="693"/>
      <c r="H659" s="693"/>
      <c r="I659" s="693"/>
      <c r="J659" s="693"/>
      <c r="K659" s="693"/>
    </row>
    <row r="660" spans="6:11" x14ac:dyDescent="0.25">
      <c r="F660" s="693"/>
      <c r="G660" s="693"/>
      <c r="H660" s="693"/>
      <c r="I660" s="693"/>
      <c r="J660" s="693"/>
      <c r="K660" s="693"/>
    </row>
    <row r="661" spans="6:11" x14ac:dyDescent="0.25">
      <c r="F661" s="693"/>
      <c r="G661" s="693"/>
      <c r="H661" s="693"/>
      <c r="I661" s="693"/>
      <c r="J661" s="693"/>
      <c r="K661" s="693"/>
    </row>
    <row r="662" spans="6:11" x14ac:dyDescent="0.25">
      <c r="F662" s="693"/>
      <c r="G662" s="693"/>
      <c r="H662" s="693"/>
      <c r="I662" s="693"/>
      <c r="J662" s="693"/>
      <c r="K662" s="693"/>
    </row>
    <row r="663" spans="6:11" x14ac:dyDescent="0.25">
      <c r="F663" s="693"/>
      <c r="G663" s="693"/>
      <c r="H663" s="693"/>
      <c r="I663" s="693"/>
      <c r="J663" s="693"/>
      <c r="K663" s="693"/>
    </row>
    <row r="664" spans="6:11" x14ac:dyDescent="0.25">
      <c r="F664" s="693"/>
      <c r="G664" s="693"/>
      <c r="H664" s="693"/>
      <c r="I664" s="693"/>
      <c r="J664" s="693"/>
      <c r="K664" s="693"/>
    </row>
    <row r="665" spans="6:11" x14ac:dyDescent="0.25">
      <c r="F665" s="693"/>
      <c r="G665" s="693"/>
      <c r="H665" s="693"/>
      <c r="I665" s="693"/>
      <c r="J665" s="693"/>
      <c r="K665" s="693"/>
    </row>
    <row r="666" spans="6:11" x14ac:dyDescent="0.25">
      <c r="F666" s="693"/>
      <c r="G666" s="693"/>
      <c r="H666" s="693"/>
      <c r="I666" s="693"/>
      <c r="J666" s="693"/>
      <c r="K666" s="693"/>
    </row>
    <row r="667" spans="6:11" x14ac:dyDescent="0.25">
      <c r="F667" s="693"/>
      <c r="G667" s="693"/>
      <c r="H667" s="693"/>
      <c r="I667" s="693"/>
      <c r="J667" s="693"/>
      <c r="K667" s="693"/>
    </row>
    <row r="668" spans="6:11" x14ac:dyDescent="0.25">
      <c r="F668" s="693"/>
      <c r="G668" s="693"/>
      <c r="H668" s="693"/>
      <c r="I668" s="693"/>
      <c r="J668" s="693"/>
      <c r="K668" s="693"/>
    </row>
    <row r="669" spans="6:11" x14ac:dyDescent="0.25">
      <c r="F669" s="693"/>
      <c r="G669" s="693"/>
      <c r="H669" s="693"/>
      <c r="I669" s="693"/>
      <c r="J669" s="693"/>
      <c r="K669" s="693"/>
    </row>
    <row r="670" spans="6:11" x14ac:dyDescent="0.25">
      <c r="F670" s="693"/>
      <c r="G670" s="693"/>
      <c r="H670" s="693"/>
      <c r="I670" s="693"/>
      <c r="J670" s="693"/>
      <c r="K670" s="693"/>
    </row>
    <row r="671" spans="6:11" x14ac:dyDescent="0.25">
      <c r="F671" s="693"/>
      <c r="G671" s="693"/>
      <c r="H671" s="693"/>
      <c r="I671" s="693"/>
      <c r="J671" s="693"/>
      <c r="K671" s="693"/>
    </row>
    <row r="672" spans="6:11" x14ac:dyDescent="0.25">
      <c r="F672" s="693"/>
      <c r="G672" s="693"/>
      <c r="H672" s="693"/>
      <c r="I672" s="693"/>
      <c r="J672" s="693"/>
      <c r="K672" s="693"/>
    </row>
    <row r="673" spans="6:11" x14ac:dyDescent="0.25">
      <c r="F673" s="693"/>
      <c r="G673" s="693"/>
      <c r="H673" s="693"/>
      <c r="I673" s="693"/>
      <c r="J673" s="693"/>
      <c r="K673" s="693"/>
    </row>
    <row r="674" spans="6:11" x14ac:dyDescent="0.25">
      <c r="F674" s="693"/>
      <c r="G674" s="693"/>
      <c r="H674" s="693"/>
      <c r="I674" s="693"/>
      <c r="J674" s="693"/>
      <c r="K674" s="693"/>
    </row>
    <row r="675" spans="6:11" x14ac:dyDescent="0.25">
      <c r="F675" s="693"/>
      <c r="G675" s="693"/>
      <c r="H675" s="693"/>
      <c r="I675" s="693"/>
      <c r="J675" s="693"/>
      <c r="K675" s="693"/>
    </row>
    <row r="676" spans="6:11" x14ac:dyDescent="0.25">
      <c r="F676" s="693"/>
      <c r="G676" s="693"/>
      <c r="H676" s="693"/>
      <c r="I676" s="693"/>
      <c r="J676" s="693"/>
      <c r="K676" s="693"/>
    </row>
    <row r="677" spans="6:11" x14ac:dyDescent="0.25">
      <c r="F677" s="693"/>
      <c r="G677" s="693"/>
      <c r="H677" s="693"/>
      <c r="I677" s="693"/>
      <c r="J677" s="693"/>
      <c r="K677" s="693"/>
    </row>
    <row r="678" spans="6:11" x14ac:dyDescent="0.25">
      <c r="F678" s="693"/>
      <c r="G678" s="693"/>
      <c r="H678" s="693"/>
      <c r="I678" s="693"/>
      <c r="J678" s="693"/>
      <c r="K678" s="693"/>
    </row>
    <row r="679" spans="6:11" x14ac:dyDescent="0.25">
      <c r="F679" s="693"/>
      <c r="G679" s="693"/>
      <c r="H679" s="693"/>
      <c r="I679" s="693"/>
      <c r="J679" s="693"/>
      <c r="K679" s="693"/>
    </row>
    <row r="680" spans="6:11" x14ac:dyDescent="0.25">
      <c r="F680" s="693"/>
      <c r="G680" s="693"/>
      <c r="H680" s="693"/>
      <c r="I680" s="693"/>
      <c r="J680" s="693"/>
      <c r="K680" s="693"/>
    </row>
    <row r="681" spans="6:11" x14ac:dyDescent="0.25">
      <c r="F681" s="693"/>
      <c r="G681" s="693"/>
      <c r="H681" s="693"/>
      <c r="I681" s="693"/>
      <c r="J681" s="693"/>
      <c r="K681" s="693"/>
    </row>
    <row r="682" spans="6:11" x14ac:dyDescent="0.25">
      <c r="F682" s="693"/>
      <c r="G682" s="693"/>
      <c r="H682" s="693"/>
      <c r="I682" s="693"/>
      <c r="J682" s="693"/>
      <c r="K682" s="693"/>
    </row>
    <row r="683" spans="6:11" x14ac:dyDescent="0.25">
      <c r="F683" s="693"/>
      <c r="G683" s="693"/>
      <c r="H683" s="693"/>
      <c r="I683" s="693"/>
      <c r="J683" s="693"/>
      <c r="K683" s="693"/>
    </row>
    <row r="684" spans="6:11" x14ac:dyDescent="0.25">
      <c r="F684" s="693"/>
      <c r="G684" s="693"/>
      <c r="H684" s="693"/>
      <c r="I684" s="693"/>
      <c r="J684" s="693"/>
      <c r="K684" s="693"/>
    </row>
    <row r="685" spans="6:11" x14ac:dyDescent="0.25">
      <c r="F685" s="693"/>
      <c r="G685" s="693"/>
      <c r="H685" s="693"/>
      <c r="I685" s="693"/>
      <c r="J685" s="693"/>
      <c r="K685" s="693"/>
    </row>
    <row r="686" spans="6:11" x14ac:dyDescent="0.25">
      <c r="F686" s="693"/>
      <c r="G686" s="693"/>
      <c r="H686" s="693"/>
      <c r="I686" s="693"/>
      <c r="J686" s="693"/>
      <c r="K686" s="693"/>
    </row>
    <row r="687" spans="6:11" x14ac:dyDescent="0.25">
      <c r="F687" s="693"/>
      <c r="G687" s="693"/>
      <c r="H687" s="693"/>
      <c r="I687" s="693"/>
      <c r="J687" s="693"/>
      <c r="K687" s="693"/>
    </row>
    <row r="688" spans="6:11" x14ac:dyDescent="0.25">
      <c r="F688" s="693"/>
      <c r="G688" s="693"/>
      <c r="H688" s="693"/>
      <c r="I688" s="693"/>
      <c r="J688" s="693"/>
      <c r="K688" s="693"/>
    </row>
    <row r="689" spans="6:11" x14ac:dyDescent="0.25">
      <c r="F689" s="693"/>
      <c r="G689" s="693"/>
      <c r="H689" s="693"/>
      <c r="I689" s="693"/>
      <c r="J689" s="693"/>
      <c r="K689" s="693"/>
    </row>
    <row r="690" spans="6:11" x14ac:dyDescent="0.25">
      <c r="F690" s="693"/>
      <c r="G690" s="693"/>
      <c r="H690" s="693"/>
      <c r="I690" s="693"/>
      <c r="J690" s="693"/>
      <c r="K690" s="693"/>
    </row>
    <row r="691" spans="6:11" x14ac:dyDescent="0.25">
      <c r="F691" s="693"/>
      <c r="G691" s="693"/>
      <c r="H691" s="693"/>
      <c r="I691" s="693"/>
      <c r="J691" s="693"/>
      <c r="K691" s="693"/>
    </row>
    <row r="692" spans="6:11" x14ac:dyDescent="0.25">
      <c r="F692" s="693"/>
      <c r="G692" s="693"/>
      <c r="H692" s="693"/>
      <c r="I692" s="693"/>
      <c r="J692" s="693"/>
      <c r="K692" s="693"/>
    </row>
    <row r="693" spans="6:11" x14ac:dyDescent="0.25">
      <c r="F693" s="693"/>
      <c r="G693" s="693"/>
      <c r="H693" s="693"/>
      <c r="I693" s="693"/>
      <c r="J693" s="693"/>
      <c r="K693" s="693"/>
    </row>
    <row r="694" spans="6:11" x14ac:dyDescent="0.25">
      <c r="F694" s="693"/>
      <c r="G694" s="693"/>
      <c r="H694" s="693"/>
      <c r="I694" s="693"/>
      <c r="J694" s="693"/>
      <c r="K694" s="693"/>
    </row>
    <row r="695" spans="6:11" x14ac:dyDescent="0.25">
      <c r="F695" s="693"/>
      <c r="G695" s="693"/>
      <c r="H695" s="693"/>
      <c r="I695" s="693"/>
      <c r="J695" s="693"/>
      <c r="K695" s="693"/>
    </row>
    <row r="696" spans="6:11" x14ac:dyDescent="0.25">
      <c r="F696" s="693"/>
      <c r="G696" s="693"/>
      <c r="H696" s="693"/>
      <c r="I696" s="693"/>
      <c r="J696" s="693"/>
      <c r="K696" s="693"/>
    </row>
    <row r="697" spans="6:11" x14ac:dyDescent="0.25">
      <c r="F697" s="693"/>
      <c r="G697" s="693"/>
      <c r="H697" s="693"/>
      <c r="I697" s="693"/>
      <c r="J697" s="693"/>
      <c r="K697" s="693"/>
    </row>
    <row r="698" spans="6:11" x14ac:dyDescent="0.25">
      <c r="F698" s="693"/>
      <c r="G698" s="693"/>
      <c r="H698" s="693"/>
      <c r="I698" s="693"/>
      <c r="J698" s="693"/>
      <c r="K698" s="693"/>
    </row>
    <row r="699" spans="6:11" x14ac:dyDescent="0.25">
      <c r="F699" s="693"/>
      <c r="G699" s="693"/>
      <c r="H699" s="693"/>
      <c r="I699" s="693"/>
      <c r="J699" s="693"/>
      <c r="K699" s="693"/>
    </row>
    <row r="700" spans="6:11" x14ac:dyDescent="0.25">
      <c r="F700" s="693"/>
      <c r="G700" s="693"/>
      <c r="H700" s="693"/>
      <c r="I700" s="693"/>
      <c r="J700" s="693"/>
      <c r="K700" s="693"/>
    </row>
    <row r="701" spans="6:11" x14ac:dyDescent="0.25">
      <c r="F701" s="693"/>
      <c r="G701" s="693"/>
      <c r="H701" s="693"/>
      <c r="I701" s="693"/>
      <c r="J701" s="693"/>
      <c r="K701" s="693"/>
    </row>
    <row r="702" spans="6:11" x14ac:dyDescent="0.25">
      <c r="F702" s="693"/>
      <c r="G702" s="693"/>
      <c r="H702" s="693"/>
      <c r="I702" s="693"/>
      <c r="J702" s="693"/>
      <c r="K702" s="693"/>
    </row>
    <row r="703" spans="6:11" x14ac:dyDescent="0.25">
      <c r="F703" s="693"/>
      <c r="G703" s="693"/>
      <c r="H703" s="693"/>
      <c r="I703" s="693"/>
      <c r="J703" s="693"/>
      <c r="K703" s="693"/>
    </row>
    <row r="704" spans="6:11" x14ac:dyDescent="0.25">
      <c r="F704" s="693"/>
      <c r="G704" s="693"/>
      <c r="H704" s="693"/>
      <c r="I704" s="693"/>
      <c r="J704" s="693"/>
      <c r="K704" s="693"/>
    </row>
    <row r="705" spans="6:11" x14ac:dyDescent="0.25">
      <c r="F705" s="693"/>
      <c r="G705" s="693"/>
      <c r="H705" s="693"/>
      <c r="I705" s="693"/>
      <c r="J705" s="693"/>
      <c r="K705" s="693"/>
    </row>
    <row r="706" spans="6:11" x14ac:dyDescent="0.25">
      <c r="F706" s="693"/>
      <c r="G706" s="693"/>
      <c r="H706" s="693"/>
      <c r="I706" s="693"/>
      <c r="J706" s="693"/>
      <c r="K706" s="693"/>
    </row>
    <row r="707" spans="6:11" x14ac:dyDescent="0.25">
      <c r="F707" s="693"/>
      <c r="G707" s="693"/>
      <c r="H707" s="693"/>
      <c r="I707" s="693"/>
      <c r="J707" s="693"/>
      <c r="K707" s="693"/>
    </row>
    <row r="708" spans="6:11" x14ac:dyDescent="0.25">
      <c r="F708" s="693"/>
      <c r="G708" s="693"/>
      <c r="H708" s="693"/>
      <c r="I708" s="693"/>
      <c r="J708" s="693"/>
      <c r="K708" s="693"/>
    </row>
    <row r="709" spans="6:11" x14ac:dyDescent="0.25">
      <c r="F709" s="693"/>
      <c r="G709" s="693"/>
      <c r="H709" s="693"/>
      <c r="I709" s="693"/>
      <c r="J709" s="693"/>
      <c r="K709" s="693"/>
    </row>
    <row r="710" spans="6:11" x14ac:dyDescent="0.25">
      <c r="F710" s="693"/>
      <c r="G710" s="693"/>
      <c r="H710" s="693"/>
      <c r="I710" s="693"/>
      <c r="J710" s="693"/>
      <c r="K710" s="693"/>
    </row>
    <row r="711" spans="6:11" x14ac:dyDescent="0.25">
      <c r="F711" s="693"/>
      <c r="G711" s="693"/>
      <c r="H711" s="693"/>
      <c r="I711" s="693"/>
      <c r="J711" s="693"/>
      <c r="K711" s="693"/>
    </row>
    <row r="712" spans="6:11" x14ac:dyDescent="0.25">
      <c r="F712" s="693"/>
      <c r="G712" s="693"/>
      <c r="H712" s="693"/>
      <c r="I712" s="693"/>
      <c r="J712" s="693"/>
      <c r="K712" s="693"/>
    </row>
    <row r="713" spans="6:11" x14ac:dyDescent="0.25">
      <c r="F713" s="693"/>
      <c r="G713" s="693"/>
      <c r="H713" s="693"/>
      <c r="I713" s="693"/>
      <c r="J713" s="693"/>
      <c r="K713" s="693"/>
    </row>
    <row r="714" spans="6:11" x14ac:dyDescent="0.25">
      <c r="F714" s="693"/>
      <c r="G714" s="693"/>
      <c r="H714" s="693"/>
      <c r="I714" s="693"/>
      <c r="J714" s="693"/>
      <c r="K714" s="693"/>
    </row>
    <row r="715" spans="6:11" x14ac:dyDescent="0.25">
      <c r="F715" s="693"/>
      <c r="G715" s="693"/>
      <c r="H715" s="693"/>
      <c r="I715" s="693"/>
      <c r="J715" s="693"/>
      <c r="K715" s="693"/>
    </row>
    <row r="716" spans="6:11" x14ac:dyDescent="0.25">
      <c r="F716" s="693"/>
      <c r="G716" s="693"/>
      <c r="H716" s="693"/>
      <c r="I716" s="693"/>
      <c r="J716" s="693"/>
      <c r="K716" s="693"/>
    </row>
    <row r="717" spans="6:11" x14ac:dyDescent="0.25">
      <c r="F717" s="693"/>
      <c r="G717" s="693"/>
      <c r="H717" s="693"/>
      <c r="I717" s="693"/>
      <c r="J717" s="693"/>
      <c r="K717" s="693"/>
    </row>
    <row r="718" spans="6:11" x14ac:dyDescent="0.25">
      <c r="F718" s="693"/>
      <c r="G718" s="693"/>
      <c r="H718" s="693"/>
      <c r="I718" s="693"/>
      <c r="J718" s="693"/>
      <c r="K718" s="693"/>
    </row>
    <row r="719" spans="6:11" x14ac:dyDescent="0.25">
      <c r="F719" s="693"/>
      <c r="G719" s="693"/>
      <c r="H719" s="693"/>
      <c r="I719" s="693"/>
      <c r="J719" s="693"/>
      <c r="K719" s="693"/>
    </row>
    <row r="720" spans="6:11" x14ac:dyDescent="0.25">
      <c r="F720" s="693"/>
      <c r="G720" s="693"/>
      <c r="H720" s="693"/>
      <c r="I720" s="693"/>
      <c r="J720" s="693"/>
      <c r="K720" s="693"/>
    </row>
    <row r="721" spans="6:11" x14ac:dyDescent="0.25">
      <c r="F721" s="693"/>
      <c r="G721" s="693"/>
      <c r="H721" s="693"/>
      <c r="I721" s="693"/>
      <c r="J721" s="693"/>
      <c r="K721" s="693"/>
    </row>
    <row r="722" spans="6:11" x14ac:dyDescent="0.25">
      <c r="F722" s="693"/>
      <c r="G722" s="693"/>
      <c r="H722" s="693"/>
      <c r="I722" s="693"/>
      <c r="J722" s="693"/>
      <c r="K722" s="693"/>
    </row>
    <row r="723" spans="6:11" x14ac:dyDescent="0.25">
      <c r="F723" s="693"/>
      <c r="G723" s="693"/>
      <c r="H723" s="693"/>
      <c r="I723" s="693"/>
      <c r="J723" s="693"/>
      <c r="K723" s="693"/>
    </row>
    <row r="724" spans="6:11" x14ac:dyDescent="0.25">
      <c r="F724" s="693"/>
      <c r="G724" s="693"/>
      <c r="H724" s="693"/>
      <c r="I724" s="693"/>
      <c r="J724" s="693"/>
      <c r="K724" s="693"/>
    </row>
    <row r="725" spans="6:11" x14ac:dyDescent="0.25">
      <c r="F725" s="693"/>
      <c r="G725" s="693"/>
      <c r="H725" s="693"/>
      <c r="I725" s="693"/>
      <c r="J725" s="693"/>
      <c r="K725" s="693"/>
    </row>
    <row r="726" spans="6:11" x14ac:dyDescent="0.25">
      <c r="F726" s="693"/>
      <c r="G726" s="693"/>
      <c r="H726" s="693"/>
      <c r="I726" s="693"/>
      <c r="J726" s="693"/>
      <c r="K726" s="693"/>
    </row>
    <row r="727" spans="6:11" x14ac:dyDescent="0.25">
      <c r="F727" s="693"/>
      <c r="G727" s="693"/>
      <c r="H727" s="693"/>
      <c r="I727" s="693"/>
      <c r="J727" s="693"/>
      <c r="K727" s="693"/>
    </row>
    <row r="728" spans="6:11" x14ac:dyDescent="0.25">
      <c r="F728" s="693"/>
      <c r="G728" s="693"/>
      <c r="H728" s="693"/>
      <c r="I728" s="693"/>
      <c r="J728" s="693"/>
      <c r="K728" s="693"/>
    </row>
    <row r="729" spans="6:11" x14ac:dyDescent="0.25">
      <c r="F729" s="693"/>
      <c r="G729" s="693"/>
      <c r="H729" s="693"/>
      <c r="I729" s="693"/>
      <c r="J729" s="693"/>
      <c r="K729" s="693"/>
    </row>
    <row r="730" spans="6:11" x14ac:dyDescent="0.25">
      <c r="F730" s="693"/>
      <c r="G730" s="693"/>
      <c r="H730" s="693"/>
      <c r="I730" s="693"/>
      <c r="J730" s="693"/>
      <c r="K730" s="693"/>
    </row>
    <row r="731" spans="6:11" x14ac:dyDescent="0.25">
      <c r="F731" s="693"/>
      <c r="G731" s="693"/>
      <c r="H731" s="693"/>
      <c r="I731" s="693"/>
      <c r="J731" s="693"/>
      <c r="K731" s="693"/>
    </row>
    <row r="732" spans="6:11" x14ac:dyDescent="0.25">
      <c r="F732" s="693"/>
      <c r="G732" s="693"/>
      <c r="H732" s="693"/>
      <c r="I732" s="693"/>
      <c r="J732" s="693"/>
      <c r="K732" s="693"/>
    </row>
    <row r="733" spans="6:11" x14ac:dyDescent="0.25">
      <c r="F733" s="693"/>
      <c r="G733" s="693"/>
      <c r="H733" s="693"/>
      <c r="I733" s="693"/>
      <c r="J733" s="693"/>
      <c r="K733" s="693"/>
    </row>
    <row r="734" spans="6:11" x14ac:dyDescent="0.25">
      <c r="F734" s="693"/>
      <c r="G734" s="693"/>
      <c r="H734" s="693"/>
      <c r="I734" s="693"/>
      <c r="J734" s="693"/>
      <c r="K734" s="693"/>
    </row>
    <row r="735" spans="6:11" x14ac:dyDescent="0.25">
      <c r="F735" s="693"/>
      <c r="G735" s="693"/>
      <c r="H735" s="693"/>
      <c r="I735" s="693"/>
      <c r="J735" s="693"/>
      <c r="K735" s="693"/>
    </row>
    <row r="736" spans="6:11" x14ac:dyDescent="0.25">
      <c r="F736" s="693"/>
      <c r="G736" s="693"/>
      <c r="H736" s="693"/>
      <c r="I736" s="693"/>
      <c r="J736" s="693"/>
      <c r="K736" s="693"/>
    </row>
    <row r="737" spans="6:11" x14ac:dyDescent="0.25">
      <c r="F737" s="693"/>
      <c r="G737" s="693"/>
      <c r="H737" s="693"/>
      <c r="I737" s="693"/>
      <c r="J737" s="693"/>
      <c r="K737" s="693"/>
    </row>
    <row r="738" spans="6:11" x14ac:dyDescent="0.25">
      <c r="F738" s="693"/>
      <c r="G738" s="693"/>
      <c r="H738" s="693"/>
      <c r="I738" s="693"/>
      <c r="J738" s="693"/>
      <c r="K738" s="693"/>
    </row>
    <row r="739" spans="6:11" x14ac:dyDescent="0.25">
      <c r="F739" s="693"/>
      <c r="G739" s="693"/>
      <c r="H739" s="693"/>
      <c r="I739" s="693"/>
      <c r="J739" s="693"/>
      <c r="K739" s="693"/>
    </row>
    <row r="740" spans="6:11" x14ac:dyDescent="0.25">
      <c r="F740" s="693"/>
      <c r="G740" s="693"/>
      <c r="H740" s="693"/>
      <c r="I740" s="693"/>
      <c r="J740" s="693"/>
      <c r="K740" s="693"/>
    </row>
    <row r="741" spans="6:11" x14ac:dyDescent="0.25">
      <c r="F741" s="693"/>
      <c r="G741" s="693"/>
      <c r="H741" s="693"/>
      <c r="I741" s="693"/>
      <c r="J741" s="693"/>
      <c r="K741" s="693"/>
    </row>
    <row r="742" spans="6:11" x14ac:dyDescent="0.25">
      <c r="F742" s="693"/>
      <c r="G742" s="693"/>
      <c r="H742" s="693"/>
      <c r="I742" s="693"/>
      <c r="J742" s="693"/>
      <c r="K742" s="693"/>
    </row>
    <row r="743" spans="6:11" x14ac:dyDescent="0.25">
      <c r="F743" s="693"/>
      <c r="G743" s="693"/>
      <c r="H743" s="693"/>
      <c r="I743" s="693"/>
      <c r="J743" s="693"/>
      <c r="K743" s="693"/>
    </row>
    <row r="744" spans="6:11" x14ac:dyDescent="0.25">
      <c r="F744" s="693"/>
      <c r="G744" s="693"/>
      <c r="H744" s="693"/>
      <c r="I744" s="693"/>
      <c r="J744" s="693"/>
      <c r="K744" s="693"/>
    </row>
    <row r="745" spans="6:11" x14ac:dyDescent="0.25">
      <c r="F745" s="693"/>
      <c r="G745" s="693"/>
      <c r="H745" s="693"/>
      <c r="I745" s="693"/>
      <c r="J745" s="693"/>
      <c r="K745" s="693"/>
    </row>
    <row r="746" spans="6:11" x14ac:dyDescent="0.25">
      <c r="F746" s="693"/>
      <c r="G746" s="693"/>
      <c r="H746" s="693"/>
      <c r="I746" s="693"/>
      <c r="J746" s="693"/>
      <c r="K746" s="693"/>
    </row>
    <row r="747" spans="6:11" x14ac:dyDescent="0.25">
      <c r="F747" s="693"/>
      <c r="G747" s="693"/>
      <c r="H747" s="693"/>
      <c r="I747" s="693"/>
      <c r="J747" s="693"/>
      <c r="K747" s="693"/>
    </row>
    <row r="748" spans="6:11" x14ac:dyDescent="0.25">
      <c r="F748" s="693"/>
      <c r="G748" s="693"/>
      <c r="H748" s="693"/>
      <c r="I748" s="693"/>
      <c r="J748" s="693"/>
      <c r="K748" s="693"/>
    </row>
    <row r="749" spans="6:11" x14ac:dyDescent="0.25">
      <c r="F749" s="693"/>
      <c r="G749" s="693"/>
      <c r="H749" s="693"/>
      <c r="I749" s="693"/>
      <c r="J749" s="693"/>
      <c r="K749" s="693"/>
    </row>
    <row r="750" spans="6:11" x14ac:dyDescent="0.25">
      <c r="F750" s="693"/>
      <c r="G750" s="693"/>
      <c r="H750" s="693"/>
      <c r="I750" s="693"/>
      <c r="J750" s="693"/>
      <c r="K750" s="693"/>
    </row>
    <row r="751" spans="6:11" x14ac:dyDescent="0.25">
      <c r="F751" s="693"/>
      <c r="G751" s="693"/>
      <c r="H751" s="693"/>
      <c r="I751" s="693"/>
      <c r="J751" s="693"/>
      <c r="K751" s="693"/>
    </row>
    <row r="752" spans="6:11" x14ac:dyDescent="0.25">
      <c r="F752" s="693"/>
      <c r="G752" s="693"/>
      <c r="H752" s="693"/>
      <c r="I752" s="693"/>
      <c r="J752" s="693"/>
      <c r="K752" s="693"/>
    </row>
    <row r="753" spans="6:11" x14ac:dyDescent="0.25">
      <c r="F753" s="693"/>
      <c r="G753" s="693"/>
      <c r="H753" s="693"/>
      <c r="I753" s="693"/>
      <c r="J753" s="693"/>
      <c r="K753" s="693"/>
    </row>
    <row r="754" spans="6:11" x14ac:dyDescent="0.25">
      <c r="F754" s="693"/>
      <c r="G754" s="693"/>
      <c r="H754" s="693"/>
      <c r="I754" s="693"/>
      <c r="J754" s="693"/>
      <c r="K754" s="693"/>
    </row>
    <row r="755" spans="6:11" x14ac:dyDescent="0.25">
      <c r="F755" s="693"/>
      <c r="G755" s="693"/>
      <c r="H755" s="693"/>
      <c r="I755" s="693"/>
      <c r="J755" s="693"/>
      <c r="K755" s="693"/>
    </row>
    <row r="756" spans="6:11" x14ac:dyDescent="0.25">
      <c r="F756" s="693"/>
      <c r="G756" s="693"/>
      <c r="H756" s="693"/>
      <c r="I756" s="693"/>
      <c r="J756" s="693"/>
      <c r="K756" s="693"/>
    </row>
    <row r="757" spans="6:11" x14ac:dyDescent="0.25">
      <c r="F757" s="693"/>
      <c r="G757" s="693"/>
      <c r="H757" s="693"/>
      <c r="I757" s="693"/>
      <c r="J757" s="693"/>
      <c r="K757" s="693"/>
    </row>
    <row r="758" spans="6:11" x14ac:dyDescent="0.25">
      <c r="F758" s="693"/>
      <c r="G758" s="693"/>
      <c r="H758" s="693"/>
      <c r="I758" s="693"/>
      <c r="J758" s="693"/>
      <c r="K758" s="693"/>
    </row>
    <row r="759" spans="6:11" x14ac:dyDescent="0.25">
      <c r="F759" s="693"/>
      <c r="G759" s="693"/>
      <c r="H759" s="693"/>
      <c r="I759" s="693"/>
      <c r="J759" s="693"/>
      <c r="K759" s="693"/>
    </row>
    <row r="760" spans="6:11" x14ac:dyDescent="0.25">
      <c r="F760" s="693"/>
      <c r="G760" s="693"/>
      <c r="H760" s="693"/>
      <c r="I760" s="693"/>
      <c r="J760" s="693"/>
      <c r="K760" s="693"/>
    </row>
    <row r="761" spans="6:11" x14ac:dyDescent="0.25">
      <c r="F761" s="693"/>
      <c r="G761" s="693"/>
      <c r="H761" s="693"/>
      <c r="I761" s="693"/>
      <c r="J761" s="693"/>
      <c r="K761" s="693"/>
    </row>
    <row r="762" spans="6:11" x14ac:dyDescent="0.25">
      <c r="F762" s="693"/>
      <c r="G762" s="693"/>
      <c r="H762" s="693"/>
      <c r="I762" s="693"/>
      <c r="J762" s="693"/>
      <c r="K762" s="693"/>
    </row>
    <row r="763" spans="6:11" x14ac:dyDescent="0.25">
      <c r="F763" s="693"/>
      <c r="G763" s="693"/>
      <c r="H763" s="693"/>
      <c r="I763" s="693"/>
      <c r="J763" s="693"/>
      <c r="K763" s="693"/>
    </row>
    <row r="764" spans="6:11" x14ac:dyDescent="0.25">
      <c r="F764" s="693"/>
      <c r="G764" s="693"/>
      <c r="H764" s="693"/>
      <c r="I764" s="693"/>
      <c r="J764" s="693"/>
      <c r="K764" s="693"/>
    </row>
    <row r="765" spans="6:11" x14ac:dyDescent="0.25">
      <c r="F765" s="693"/>
      <c r="G765" s="693"/>
      <c r="H765" s="693"/>
      <c r="I765" s="693"/>
      <c r="J765" s="693"/>
      <c r="K765" s="693"/>
    </row>
    <row r="766" spans="6:11" x14ac:dyDescent="0.25">
      <c r="F766" s="693"/>
      <c r="G766" s="693"/>
      <c r="H766" s="693"/>
      <c r="I766" s="693"/>
      <c r="J766" s="693"/>
      <c r="K766" s="693"/>
    </row>
    <row r="767" spans="6:11" x14ac:dyDescent="0.25">
      <c r="F767" s="693"/>
      <c r="G767" s="693"/>
      <c r="H767" s="693"/>
      <c r="I767" s="693"/>
      <c r="J767" s="693"/>
      <c r="K767" s="693"/>
    </row>
    <row r="768" spans="6:11" x14ac:dyDescent="0.25">
      <c r="F768" s="693"/>
      <c r="G768" s="693"/>
      <c r="H768" s="693"/>
      <c r="I768" s="693"/>
      <c r="J768" s="693"/>
      <c r="K768" s="693"/>
    </row>
    <row r="769" spans="6:11" x14ac:dyDescent="0.25">
      <c r="F769" s="693"/>
      <c r="G769" s="693"/>
      <c r="H769" s="693"/>
      <c r="I769" s="693"/>
      <c r="J769" s="693"/>
      <c r="K769" s="693"/>
    </row>
    <row r="770" spans="6:11" x14ac:dyDescent="0.25">
      <c r="F770" s="693"/>
      <c r="G770" s="693"/>
      <c r="H770" s="693"/>
      <c r="I770" s="693"/>
      <c r="J770" s="693"/>
      <c r="K770" s="693"/>
    </row>
    <row r="771" spans="6:11" x14ac:dyDescent="0.25">
      <c r="F771" s="693"/>
      <c r="G771" s="693"/>
      <c r="H771" s="693"/>
      <c r="I771" s="693"/>
      <c r="J771" s="693"/>
      <c r="K771" s="693"/>
    </row>
    <row r="772" spans="6:11" x14ac:dyDescent="0.25">
      <c r="F772" s="693"/>
      <c r="G772" s="693"/>
      <c r="H772" s="693"/>
      <c r="I772" s="693"/>
      <c r="J772" s="693"/>
      <c r="K772" s="693"/>
    </row>
    <row r="773" spans="6:11" x14ac:dyDescent="0.25">
      <c r="F773" s="693"/>
      <c r="G773" s="693"/>
      <c r="H773" s="693"/>
      <c r="I773" s="693"/>
      <c r="J773" s="693"/>
      <c r="K773" s="693"/>
    </row>
    <row r="774" spans="6:11" x14ac:dyDescent="0.25">
      <c r="F774" s="693"/>
      <c r="G774" s="693"/>
      <c r="H774" s="693"/>
      <c r="I774" s="693"/>
      <c r="J774" s="693"/>
      <c r="K774" s="693"/>
    </row>
    <row r="775" spans="6:11" x14ac:dyDescent="0.25">
      <c r="F775" s="693"/>
      <c r="G775" s="693"/>
      <c r="H775" s="693"/>
      <c r="I775" s="693"/>
      <c r="J775" s="693"/>
      <c r="K775" s="693"/>
    </row>
    <row r="776" spans="6:11" x14ac:dyDescent="0.25">
      <c r="F776" s="693"/>
      <c r="G776" s="693"/>
      <c r="H776" s="693"/>
      <c r="I776" s="693"/>
      <c r="J776" s="693"/>
      <c r="K776" s="693"/>
    </row>
    <row r="777" spans="6:11" x14ac:dyDescent="0.25">
      <c r="F777" s="693"/>
      <c r="G777" s="693"/>
      <c r="H777" s="693"/>
      <c r="I777" s="693"/>
      <c r="J777" s="693"/>
      <c r="K777" s="693"/>
    </row>
    <row r="778" spans="6:11" x14ac:dyDescent="0.25">
      <c r="F778" s="693"/>
      <c r="G778" s="693"/>
      <c r="H778" s="693"/>
      <c r="I778" s="693"/>
      <c r="J778" s="693"/>
      <c r="K778" s="693"/>
    </row>
    <row r="779" spans="6:11" x14ac:dyDescent="0.25">
      <c r="F779" s="693"/>
      <c r="G779" s="693"/>
      <c r="H779" s="693"/>
      <c r="I779" s="693"/>
      <c r="J779" s="693"/>
      <c r="K779" s="693"/>
    </row>
    <row r="780" spans="6:11" x14ac:dyDescent="0.25">
      <c r="F780" s="693"/>
      <c r="G780" s="693"/>
      <c r="H780" s="693"/>
      <c r="I780" s="693"/>
      <c r="J780" s="693"/>
      <c r="K780" s="693"/>
    </row>
    <row r="781" spans="6:11" x14ac:dyDescent="0.25">
      <c r="F781" s="693"/>
      <c r="G781" s="693"/>
      <c r="H781" s="693"/>
      <c r="I781" s="693"/>
      <c r="J781" s="693"/>
      <c r="K781" s="693"/>
    </row>
    <row r="782" spans="6:11" x14ac:dyDescent="0.25">
      <c r="F782" s="693"/>
      <c r="G782" s="693"/>
      <c r="H782" s="693"/>
      <c r="I782" s="693"/>
      <c r="J782" s="693"/>
      <c r="K782" s="693"/>
    </row>
    <row r="783" spans="6:11" x14ac:dyDescent="0.25">
      <c r="F783" s="693"/>
      <c r="G783" s="693"/>
      <c r="H783" s="693"/>
      <c r="I783" s="693"/>
      <c r="J783" s="693"/>
      <c r="K783" s="693"/>
    </row>
    <row r="784" spans="6:11" x14ac:dyDescent="0.25">
      <c r="F784" s="693"/>
      <c r="G784" s="693"/>
      <c r="H784" s="693"/>
      <c r="I784" s="693"/>
      <c r="J784" s="693"/>
      <c r="K784" s="693"/>
    </row>
    <row r="785" spans="6:11" x14ac:dyDescent="0.25">
      <c r="F785" s="693"/>
      <c r="G785" s="693"/>
      <c r="H785" s="693"/>
      <c r="I785" s="693"/>
      <c r="J785" s="693"/>
      <c r="K785" s="693"/>
    </row>
    <row r="786" spans="6:11" x14ac:dyDescent="0.25">
      <c r="F786" s="693"/>
      <c r="G786" s="693"/>
      <c r="H786" s="693"/>
      <c r="I786" s="693"/>
      <c r="J786" s="693"/>
      <c r="K786" s="693"/>
    </row>
    <row r="787" spans="6:11" x14ac:dyDescent="0.25">
      <c r="F787" s="693"/>
      <c r="G787" s="693"/>
      <c r="H787" s="693"/>
      <c r="I787" s="693"/>
      <c r="J787" s="693"/>
      <c r="K787" s="693"/>
    </row>
    <row r="788" spans="6:11" x14ac:dyDescent="0.25">
      <c r="F788" s="693"/>
      <c r="G788" s="693"/>
      <c r="H788" s="693"/>
      <c r="I788" s="693"/>
      <c r="J788" s="693"/>
      <c r="K788" s="693"/>
    </row>
    <row r="789" spans="6:11" x14ac:dyDescent="0.25">
      <c r="F789" s="693"/>
      <c r="G789" s="693"/>
      <c r="H789" s="693"/>
      <c r="I789" s="693"/>
      <c r="J789" s="693"/>
      <c r="K789" s="693"/>
    </row>
    <row r="790" spans="6:11" x14ac:dyDescent="0.25">
      <c r="F790" s="693"/>
      <c r="G790" s="693"/>
      <c r="H790" s="693"/>
      <c r="I790" s="693"/>
      <c r="J790" s="693"/>
      <c r="K790" s="693"/>
    </row>
    <row r="791" spans="6:11" x14ac:dyDescent="0.25">
      <c r="F791" s="693"/>
      <c r="G791" s="693"/>
      <c r="H791" s="693"/>
      <c r="I791" s="693"/>
      <c r="J791" s="693"/>
      <c r="K791" s="693"/>
    </row>
    <row r="792" spans="6:11" x14ac:dyDescent="0.25">
      <c r="F792" s="693"/>
      <c r="G792" s="693"/>
      <c r="H792" s="693"/>
      <c r="I792" s="693"/>
      <c r="J792" s="693"/>
      <c r="K792" s="693"/>
    </row>
    <row r="793" spans="6:11" x14ac:dyDescent="0.25">
      <c r="F793" s="693"/>
      <c r="G793" s="693"/>
      <c r="H793" s="693"/>
      <c r="I793" s="693"/>
      <c r="J793" s="693"/>
      <c r="K793" s="693"/>
    </row>
    <row r="794" spans="6:11" x14ac:dyDescent="0.25">
      <c r="F794" s="693"/>
      <c r="G794" s="693"/>
      <c r="H794" s="693"/>
      <c r="I794" s="693"/>
      <c r="J794" s="693"/>
      <c r="K794" s="693"/>
    </row>
    <row r="795" spans="6:11" x14ac:dyDescent="0.25">
      <c r="F795" s="693"/>
      <c r="G795" s="693"/>
      <c r="H795" s="693"/>
      <c r="I795" s="693"/>
      <c r="J795" s="693"/>
      <c r="K795" s="693"/>
    </row>
    <row r="796" spans="6:11" x14ac:dyDescent="0.25">
      <c r="F796" s="693"/>
      <c r="G796" s="693"/>
      <c r="H796" s="693"/>
      <c r="I796" s="693"/>
      <c r="J796" s="693"/>
      <c r="K796" s="693"/>
    </row>
    <row r="797" spans="6:11" x14ac:dyDescent="0.25">
      <c r="F797" s="693"/>
      <c r="G797" s="693"/>
      <c r="H797" s="693"/>
      <c r="I797" s="693"/>
      <c r="J797" s="693"/>
      <c r="K797" s="693"/>
    </row>
    <row r="798" spans="6:11" x14ac:dyDescent="0.25">
      <c r="F798" s="693"/>
      <c r="G798" s="693"/>
      <c r="H798" s="693"/>
      <c r="I798" s="693"/>
      <c r="J798" s="693"/>
      <c r="K798" s="693"/>
    </row>
    <row r="799" spans="6:11" x14ac:dyDescent="0.25">
      <c r="F799" s="693"/>
      <c r="G799" s="693"/>
      <c r="H799" s="693"/>
      <c r="I799" s="693"/>
      <c r="J799" s="693"/>
      <c r="K799" s="693"/>
    </row>
    <row r="800" spans="6:11" x14ac:dyDescent="0.25">
      <c r="F800" s="693"/>
      <c r="G800" s="693"/>
      <c r="H800" s="693"/>
      <c r="I800" s="693"/>
      <c r="J800" s="693"/>
      <c r="K800" s="693"/>
    </row>
    <row r="801" spans="6:11" x14ac:dyDescent="0.25">
      <c r="F801" s="693"/>
      <c r="G801" s="693"/>
      <c r="H801" s="693"/>
      <c r="I801" s="693"/>
      <c r="J801" s="693"/>
      <c r="K801" s="693"/>
    </row>
    <row r="802" spans="6:11" x14ac:dyDescent="0.25">
      <c r="F802" s="693"/>
      <c r="G802" s="693"/>
      <c r="H802" s="693"/>
      <c r="I802" s="693"/>
      <c r="J802" s="693"/>
      <c r="K802" s="693"/>
    </row>
    <row r="803" spans="6:11" x14ac:dyDescent="0.25">
      <c r="F803" s="693"/>
      <c r="G803" s="693"/>
      <c r="H803" s="693"/>
      <c r="I803" s="693"/>
      <c r="J803" s="693"/>
      <c r="K803" s="693"/>
    </row>
    <row r="804" spans="6:11" x14ac:dyDescent="0.25">
      <c r="F804" s="693"/>
      <c r="G804" s="693"/>
      <c r="H804" s="693"/>
      <c r="I804" s="693"/>
      <c r="J804" s="693"/>
      <c r="K804" s="693"/>
    </row>
    <row r="805" spans="6:11" x14ac:dyDescent="0.25">
      <c r="F805" s="693"/>
      <c r="G805" s="693"/>
      <c r="H805" s="693"/>
      <c r="I805" s="693"/>
      <c r="J805" s="693"/>
      <c r="K805" s="693"/>
    </row>
    <row r="806" spans="6:11" x14ac:dyDescent="0.25">
      <c r="F806" s="693"/>
      <c r="G806" s="693"/>
      <c r="H806" s="693"/>
      <c r="I806" s="693"/>
      <c r="J806" s="693"/>
      <c r="K806" s="693"/>
    </row>
    <row r="807" spans="6:11" x14ac:dyDescent="0.25">
      <c r="F807" s="693"/>
      <c r="G807" s="693"/>
      <c r="H807" s="693"/>
      <c r="I807" s="693"/>
      <c r="J807" s="693"/>
      <c r="K807" s="693"/>
    </row>
    <row r="808" spans="6:11" x14ac:dyDescent="0.25">
      <c r="F808" s="693"/>
      <c r="G808" s="693"/>
      <c r="H808" s="693"/>
      <c r="I808" s="693"/>
      <c r="J808" s="693"/>
      <c r="K808" s="693"/>
    </row>
    <row r="809" spans="6:11" x14ac:dyDescent="0.25">
      <c r="F809" s="693"/>
      <c r="G809" s="693"/>
      <c r="H809" s="693"/>
      <c r="I809" s="693"/>
      <c r="J809" s="693"/>
      <c r="K809" s="693"/>
    </row>
    <row r="810" spans="6:11" x14ac:dyDescent="0.25">
      <c r="F810" s="693"/>
      <c r="G810" s="693"/>
      <c r="H810" s="693"/>
      <c r="I810" s="693"/>
      <c r="J810" s="693"/>
      <c r="K810" s="693"/>
    </row>
    <row r="811" spans="6:11" x14ac:dyDescent="0.25">
      <c r="F811" s="693"/>
      <c r="G811" s="693"/>
      <c r="H811" s="693"/>
      <c r="I811" s="693"/>
      <c r="J811" s="693"/>
      <c r="K811" s="693"/>
    </row>
    <row r="812" spans="6:11" x14ac:dyDescent="0.25">
      <c r="F812" s="693"/>
      <c r="G812" s="693"/>
      <c r="H812" s="693"/>
      <c r="I812" s="693"/>
      <c r="J812" s="693"/>
      <c r="K812" s="693"/>
    </row>
    <row r="813" spans="6:11" x14ac:dyDescent="0.25">
      <c r="F813" s="693"/>
      <c r="G813" s="693"/>
      <c r="H813" s="693"/>
      <c r="I813" s="693"/>
      <c r="J813" s="693"/>
      <c r="K813" s="693"/>
    </row>
    <row r="814" spans="6:11" x14ac:dyDescent="0.25">
      <c r="F814" s="693"/>
      <c r="G814" s="693"/>
      <c r="H814" s="693"/>
      <c r="I814" s="693"/>
      <c r="J814" s="693"/>
      <c r="K814" s="693"/>
    </row>
    <row r="815" spans="6:11" x14ac:dyDescent="0.25">
      <c r="F815" s="693"/>
      <c r="G815" s="693"/>
      <c r="H815" s="693"/>
      <c r="I815" s="693"/>
      <c r="J815" s="693"/>
      <c r="K815" s="693"/>
    </row>
    <row r="816" spans="6:11" x14ac:dyDescent="0.25">
      <c r="F816" s="693"/>
      <c r="G816" s="693"/>
      <c r="H816" s="693"/>
      <c r="I816" s="693"/>
      <c r="J816" s="693"/>
      <c r="K816" s="693"/>
    </row>
    <row r="817" spans="6:11" x14ac:dyDescent="0.25">
      <c r="F817" s="693"/>
      <c r="G817" s="693"/>
      <c r="H817" s="693"/>
      <c r="I817" s="693"/>
      <c r="J817" s="693"/>
      <c r="K817" s="693"/>
    </row>
    <row r="818" spans="6:11" x14ac:dyDescent="0.25">
      <c r="F818" s="693"/>
      <c r="G818" s="693"/>
      <c r="H818" s="693"/>
      <c r="I818" s="693"/>
      <c r="J818" s="693"/>
      <c r="K818" s="693"/>
    </row>
    <row r="819" spans="6:11" x14ac:dyDescent="0.25">
      <c r="F819" s="693"/>
      <c r="G819" s="693"/>
      <c r="H819" s="693"/>
      <c r="I819" s="693"/>
      <c r="J819" s="693"/>
      <c r="K819" s="693"/>
    </row>
    <row r="820" spans="6:11" x14ac:dyDescent="0.25">
      <c r="F820" s="693"/>
      <c r="G820" s="693"/>
      <c r="H820" s="693"/>
      <c r="I820" s="693"/>
      <c r="J820" s="693"/>
      <c r="K820" s="693"/>
    </row>
    <row r="821" spans="6:11" x14ac:dyDescent="0.25">
      <c r="F821" s="693"/>
      <c r="G821" s="693"/>
      <c r="H821" s="693"/>
      <c r="I821" s="693"/>
      <c r="J821" s="693"/>
      <c r="K821" s="693"/>
    </row>
    <row r="822" spans="6:11" x14ac:dyDescent="0.25">
      <c r="F822" s="693"/>
      <c r="G822" s="693"/>
      <c r="H822" s="693"/>
      <c r="I822" s="693"/>
      <c r="J822" s="693"/>
      <c r="K822" s="693"/>
    </row>
    <row r="823" spans="6:11" x14ac:dyDescent="0.25">
      <c r="F823" s="693"/>
      <c r="G823" s="693"/>
      <c r="H823" s="693"/>
      <c r="I823" s="693"/>
      <c r="J823" s="693"/>
      <c r="K823" s="693"/>
    </row>
    <row r="824" spans="6:11" x14ac:dyDescent="0.25">
      <c r="F824" s="693"/>
      <c r="G824" s="693"/>
      <c r="H824" s="693"/>
      <c r="I824" s="693"/>
      <c r="J824" s="693"/>
      <c r="K824" s="693"/>
    </row>
    <row r="825" spans="6:11" x14ac:dyDescent="0.25">
      <c r="F825" s="693"/>
      <c r="G825" s="693"/>
      <c r="H825" s="693"/>
      <c r="I825" s="693"/>
      <c r="J825" s="693"/>
      <c r="K825" s="693"/>
    </row>
    <row r="826" spans="6:11" x14ac:dyDescent="0.25">
      <c r="F826" s="693"/>
      <c r="G826" s="693"/>
      <c r="H826" s="693"/>
      <c r="I826" s="693"/>
      <c r="J826" s="693"/>
      <c r="K826" s="693"/>
    </row>
    <row r="827" spans="6:11" x14ac:dyDescent="0.25">
      <c r="F827" s="693"/>
      <c r="G827" s="693"/>
      <c r="H827" s="693"/>
      <c r="I827" s="693"/>
      <c r="J827" s="693"/>
      <c r="K827" s="693"/>
    </row>
    <row r="828" spans="6:11" x14ac:dyDescent="0.25">
      <c r="F828" s="693"/>
      <c r="G828" s="693"/>
      <c r="H828" s="693"/>
      <c r="I828" s="693"/>
      <c r="J828" s="693"/>
      <c r="K828" s="693"/>
    </row>
    <row r="829" spans="6:11" x14ac:dyDescent="0.25">
      <c r="F829" s="693"/>
      <c r="G829" s="693"/>
      <c r="H829" s="693"/>
      <c r="I829" s="693"/>
      <c r="J829" s="693"/>
      <c r="K829" s="693"/>
    </row>
    <row r="830" spans="6:11" x14ac:dyDescent="0.25">
      <c r="F830" s="693"/>
      <c r="G830" s="693"/>
      <c r="H830" s="693"/>
      <c r="I830" s="693"/>
      <c r="J830" s="693"/>
      <c r="K830" s="693"/>
    </row>
    <row r="831" spans="6:11" x14ac:dyDescent="0.25">
      <c r="F831" s="693"/>
      <c r="G831" s="693"/>
      <c r="H831" s="693"/>
      <c r="I831" s="693"/>
      <c r="J831" s="693"/>
      <c r="K831" s="693"/>
    </row>
    <row r="832" spans="6:11" x14ac:dyDescent="0.25">
      <c r="F832" s="693"/>
      <c r="G832" s="693"/>
      <c r="H832" s="693"/>
      <c r="I832" s="693"/>
      <c r="J832" s="693"/>
      <c r="K832" s="693"/>
    </row>
    <row r="833" spans="6:11" x14ac:dyDescent="0.25">
      <c r="F833" s="693"/>
      <c r="G833" s="693"/>
      <c r="H833" s="693"/>
      <c r="I833" s="693"/>
      <c r="J833" s="693"/>
      <c r="K833" s="693"/>
    </row>
    <row r="834" spans="6:11" x14ac:dyDescent="0.25">
      <c r="F834" s="693"/>
      <c r="G834" s="693"/>
      <c r="H834" s="693"/>
      <c r="I834" s="693"/>
      <c r="J834" s="693"/>
      <c r="K834" s="693"/>
    </row>
    <row r="835" spans="6:11" x14ac:dyDescent="0.25">
      <c r="F835" s="693"/>
      <c r="G835" s="693"/>
      <c r="H835" s="693"/>
      <c r="I835" s="693"/>
      <c r="J835" s="693"/>
      <c r="K835" s="693"/>
    </row>
    <row r="836" spans="6:11" x14ac:dyDescent="0.25">
      <c r="F836" s="693"/>
      <c r="G836" s="693"/>
      <c r="H836" s="693"/>
      <c r="I836" s="693"/>
      <c r="J836" s="693"/>
      <c r="K836" s="693"/>
    </row>
    <row r="837" spans="6:11" x14ac:dyDescent="0.25">
      <c r="F837" s="693"/>
      <c r="G837" s="693"/>
      <c r="H837" s="693"/>
      <c r="I837" s="693"/>
      <c r="J837" s="693"/>
      <c r="K837" s="693"/>
    </row>
    <row r="838" spans="6:11" x14ac:dyDescent="0.25">
      <c r="F838" s="693"/>
      <c r="G838" s="693"/>
      <c r="H838" s="693"/>
      <c r="I838" s="693"/>
      <c r="J838" s="693"/>
      <c r="K838" s="693"/>
    </row>
    <row r="839" spans="6:11" x14ac:dyDescent="0.25">
      <c r="F839" s="693"/>
      <c r="G839" s="693"/>
      <c r="H839" s="693"/>
      <c r="I839" s="693"/>
      <c r="J839" s="693"/>
      <c r="K839" s="693"/>
    </row>
    <row r="840" spans="6:11" x14ac:dyDescent="0.25">
      <c r="F840" s="693"/>
      <c r="G840" s="693"/>
      <c r="H840" s="693"/>
      <c r="I840" s="693"/>
      <c r="J840" s="693"/>
      <c r="K840" s="693"/>
    </row>
    <row r="841" spans="6:11" x14ac:dyDescent="0.25">
      <c r="F841" s="693"/>
      <c r="G841" s="693"/>
      <c r="H841" s="693"/>
      <c r="I841" s="693"/>
      <c r="J841" s="693"/>
      <c r="K841" s="693"/>
    </row>
    <row r="842" spans="6:11" x14ac:dyDescent="0.25">
      <c r="F842" s="693"/>
      <c r="G842" s="693"/>
      <c r="H842" s="693"/>
      <c r="I842" s="693"/>
      <c r="J842" s="693"/>
      <c r="K842" s="693"/>
    </row>
    <row r="843" spans="6:11" x14ac:dyDescent="0.25">
      <c r="F843" s="693"/>
      <c r="G843" s="693"/>
      <c r="H843" s="693"/>
      <c r="I843" s="693"/>
      <c r="J843" s="693"/>
      <c r="K843" s="693"/>
    </row>
    <row r="844" spans="6:11" x14ac:dyDescent="0.25">
      <c r="F844" s="693"/>
      <c r="G844" s="693"/>
      <c r="H844" s="693"/>
      <c r="I844" s="693"/>
      <c r="J844" s="693"/>
      <c r="K844" s="693"/>
    </row>
    <row r="845" spans="6:11" x14ac:dyDescent="0.25">
      <c r="F845" s="693"/>
      <c r="G845" s="693"/>
      <c r="H845" s="693"/>
      <c r="I845" s="693"/>
      <c r="J845" s="693"/>
      <c r="K845" s="693"/>
    </row>
    <row r="846" spans="6:11" x14ac:dyDescent="0.25">
      <c r="F846" s="693"/>
      <c r="G846" s="693"/>
      <c r="H846" s="693"/>
      <c r="I846" s="693"/>
      <c r="J846" s="693"/>
      <c r="K846" s="693"/>
    </row>
    <row r="847" spans="6:11" x14ac:dyDescent="0.25">
      <c r="F847" s="693"/>
      <c r="G847" s="693"/>
      <c r="H847" s="693"/>
      <c r="I847" s="693"/>
      <c r="J847" s="693"/>
      <c r="K847" s="693"/>
    </row>
    <row r="848" spans="6:11" x14ac:dyDescent="0.25">
      <c r="F848" s="693"/>
      <c r="G848" s="693"/>
      <c r="H848" s="693"/>
      <c r="I848" s="693"/>
      <c r="J848" s="693"/>
      <c r="K848" s="693"/>
    </row>
    <row r="849" spans="6:11" x14ac:dyDescent="0.25">
      <c r="F849" s="693"/>
      <c r="G849" s="693"/>
      <c r="H849" s="693"/>
      <c r="I849" s="693"/>
      <c r="J849" s="693"/>
      <c r="K849" s="693"/>
    </row>
    <row r="850" spans="6:11" x14ac:dyDescent="0.25">
      <c r="F850" s="693"/>
      <c r="G850" s="693"/>
      <c r="H850" s="693"/>
      <c r="I850" s="693"/>
      <c r="J850" s="693"/>
      <c r="K850" s="693"/>
    </row>
    <row r="851" spans="6:11" x14ac:dyDescent="0.25">
      <c r="F851" s="693"/>
      <c r="G851" s="693"/>
      <c r="H851" s="693"/>
      <c r="I851" s="693"/>
      <c r="J851" s="693"/>
      <c r="K851" s="693"/>
    </row>
    <row r="852" spans="6:11" x14ac:dyDescent="0.25">
      <c r="F852" s="693"/>
      <c r="G852" s="693"/>
      <c r="H852" s="693"/>
      <c r="I852" s="693"/>
      <c r="J852" s="693"/>
      <c r="K852" s="693"/>
    </row>
    <row r="853" spans="6:11" x14ac:dyDescent="0.25">
      <c r="F853" s="693"/>
      <c r="G853" s="693"/>
      <c r="H853" s="693"/>
      <c r="I853" s="693"/>
      <c r="J853" s="693"/>
      <c r="K853" s="693"/>
    </row>
    <row r="854" spans="6:11" x14ac:dyDescent="0.25">
      <c r="F854" s="693"/>
      <c r="G854" s="693"/>
      <c r="H854" s="693"/>
      <c r="I854" s="693"/>
      <c r="J854" s="693"/>
      <c r="K854" s="693"/>
    </row>
    <row r="855" spans="6:11" x14ac:dyDescent="0.25">
      <c r="F855" s="693"/>
      <c r="G855" s="693"/>
      <c r="H855" s="693"/>
      <c r="I855" s="693"/>
      <c r="J855" s="693"/>
      <c r="K855" s="693"/>
    </row>
    <row r="856" spans="6:11" x14ac:dyDescent="0.25">
      <c r="F856" s="693"/>
      <c r="G856" s="693"/>
      <c r="H856" s="693"/>
      <c r="I856" s="693"/>
      <c r="J856" s="693"/>
      <c r="K856" s="693"/>
    </row>
    <row r="857" spans="6:11" x14ac:dyDescent="0.25">
      <c r="F857" s="693"/>
      <c r="G857" s="693"/>
      <c r="H857" s="693"/>
      <c r="I857" s="693"/>
      <c r="J857" s="693"/>
      <c r="K857" s="693"/>
    </row>
    <row r="858" spans="6:11" x14ac:dyDescent="0.25">
      <c r="F858" s="693"/>
      <c r="G858" s="693"/>
      <c r="H858" s="693"/>
      <c r="I858" s="693"/>
      <c r="J858" s="693"/>
      <c r="K858" s="693"/>
    </row>
    <row r="859" spans="6:11" x14ac:dyDescent="0.25">
      <c r="F859" s="693"/>
      <c r="G859" s="693"/>
      <c r="H859" s="693"/>
      <c r="I859" s="693"/>
      <c r="J859" s="693"/>
      <c r="K859" s="693"/>
    </row>
    <row r="860" spans="6:11" x14ac:dyDescent="0.25">
      <c r="F860" s="693"/>
      <c r="G860" s="693"/>
      <c r="H860" s="693"/>
      <c r="I860" s="693"/>
      <c r="J860" s="693"/>
      <c r="K860" s="693"/>
    </row>
    <row r="861" spans="6:11" x14ac:dyDescent="0.25">
      <c r="F861" s="693"/>
      <c r="G861" s="693"/>
      <c r="H861" s="693"/>
      <c r="I861" s="693"/>
      <c r="J861" s="693"/>
      <c r="K861" s="693"/>
    </row>
    <row r="862" spans="6:11" x14ac:dyDescent="0.25">
      <c r="F862" s="693"/>
      <c r="G862" s="693"/>
      <c r="H862" s="693"/>
      <c r="I862" s="693"/>
      <c r="J862" s="693"/>
      <c r="K862" s="693"/>
    </row>
    <row r="863" spans="6:11" x14ac:dyDescent="0.25">
      <c r="F863" s="693"/>
      <c r="G863" s="693"/>
      <c r="H863" s="693"/>
      <c r="I863" s="693"/>
      <c r="J863" s="693"/>
      <c r="K863" s="693"/>
    </row>
    <row r="864" spans="6:11" x14ac:dyDescent="0.25">
      <c r="F864" s="693"/>
      <c r="G864" s="693"/>
      <c r="H864" s="693"/>
      <c r="I864" s="693"/>
      <c r="J864" s="693"/>
      <c r="K864" s="693"/>
    </row>
    <row r="865" spans="6:11" x14ac:dyDescent="0.25">
      <c r="F865" s="693"/>
      <c r="G865" s="693"/>
      <c r="H865" s="693"/>
      <c r="I865" s="693"/>
      <c r="J865" s="693"/>
      <c r="K865" s="693"/>
    </row>
    <row r="866" spans="6:11" x14ac:dyDescent="0.25">
      <c r="F866" s="693"/>
      <c r="G866" s="693"/>
      <c r="H866" s="693"/>
      <c r="I866" s="693"/>
      <c r="J866" s="693"/>
      <c r="K866" s="693"/>
    </row>
    <row r="867" spans="6:11" x14ac:dyDescent="0.25">
      <c r="F867" s="693"/>
      <c r="G867" s="693"/>
      <c r="H867" s="693"/>
      <c r="I867" s="693"/>
      <c r="J867" s="693"/>
      <c r="K867" s="693"/>
    </row>
    <row r="868" spans="6:11" x14ac:dyDescent="0.25">
      <c r="F868" s="693"/>
      <c r="G868" s="693"/>
      <c r="H868" s="693"/>
      <c r="I868" s="693"/>
      <c r="J868" s="693"/>
      <c r="K868" s="693"/>
    </row>
    <row r="869" spans="6:11" x14ac:dyDescent="0.25">
      <c r="F869" s="693"/>
      <c r="G869" s="693"/>
      <c r="H869" s="693"/>
      <c r="I869" s="693"/>
      <c r="J869" s="693"/>
      <c r="K869" s="693"/>
    </row>
    <row r="870" spans="6:11" x14ac:dyDescent="0.25">
      <c r="F870" s="693"/>
      <c r="G870" s="693"/>
      <c r="H870" s="693"/>
      <c r="I870" s="693"/>
      <c r="J870" s="693"/>
      <c r="K870" s="693"/>
    </row>
    <row r="871" spans="6:11" x14ac:dyDescent="0.25">
      <c r="F871" s="693"/>
      <c r="G871" s="693"/>
      <c r="H871" s="693"/>
      <c r="I871" s="693"/>
      <c r="J871" s="693"/>
      <c r="K871" s="693"/>
    </row>
    <row r="872" spans="6:11" x14ac:dyDescent="0.25">
      <c r="F872" s="693"/>
      <c r="G872" s="693"/>
      <c r="H872" s="693"/>
      <c r="I872" s="693"/>
      <c r="J872" s="693"/>
      <c r="K872" s="693"/>
    </row>
    <row r="873" spans="6:11" x14ac:dyDescent="0.25">
      <c r="F873" s="693"/>
      <c r="G873" s="693"/>
      <c r="H873" s="693"/>
      <c r="I873" s="693"/>
      <c r="J873" s="693"/>
      <c r="K873" s="693"/>
    </row>
    <row r="874" spans="6:11" x14ac:dyDescent="0.25">
      <c r="F874" s="693"/>
      <c r="G874" s="693"/>
      <c r="H874" s="693"/>
      <c r="I874" s="693"/>
      <c r="J874" s="693"/>
      <c r="K874" s="693"/>
    </row>
    <row r="875" spans="6:11" x14ac:dyDescent="0.25">
      <c r="F875" s="693"/>
      <c r="G875" s="693"/>
      <c r="H875" s="693"/>
      <c r="I875" s="693"/>
      <c r="J875" s="693"/>
      <c r="K875" s="693"/>
    </row>
    <row r="876" spans="6:11" x14ac:dyDescent="0.25">
      <c r="F876" s="693"/>
      <c r="G876" s="693"/>
      <c r="H876" s="693"/>
      <c r="I876" s="693"/>
      <c r="J876" s="693"/>
      <c r="K876" s="693"/>
    </row>
    <row r="877" spans="6:11" x14ac:dyDescent="0.25">
      <c r="F877" s="693"/>
      <c r="G877" s="693"/>
      <c r="H877" s="693"/>
      <c r="I877" s="693"/>
      <c r="J877" s="693"/>
      <c r="K877" s="693"/>
    </row>
    <row r="878" spans="6:11" x14ac:dyDescent="0.25">
      <c r="F878" s="693"/>
      <c r="G878" s="693"/>
      <c r="H878" s="693"/>
      <c r="I878" s="693"/>
      <c r="J878" s="693"/>
      <c r="K878" s="693"/>
    </row>
    <row r="879" spans="6:11" x14ac:dyDescent="0.25">
      <c r="F879" s="693"/>
      <c r="G879" s="693"/>
      <c r="H879" s="693"/>
      <c r="I879" s="693"/>
      <c r="J879" s="693"/>
      <c r="K879" s="693"/>
    </row>
    <row r="880" spans="6:11" x14ac:dyDescent="0.25">
      <c r="F880" s="693"/>
      <c r="G880" s="693"/>
      <c r="H880" s="693"/>
      <c r="I880" s="693"/>
      <c r="J880" s="693"/>
      <c r="K880" s="693"/>
    </row>
    <row r="881" spans="6:11" x14ac:dyDescent="0.25">
      <c r="F881" s="693"/>
      <c r="G881" s="693"/>
      <c r="H881" s="693"/>
      <c r="I881" s="693"/>
      <c r="J881" s="693"/>
      <c r="K881" s="693"/>
    </row>
    <row r="882" spans="6:11" x14ac:dyDescent="0.25">
      <c r="F882" s="693"/>
      <c r="G882" s="693"/>
      <c r="H882" s="693"/>
      <c r="I882" s="693"/>
      <c r="J882" s="693"/>
      <c r="K882" s="693"/>
    </row>
    <row r="883" spans="6:11" x14ac:dyDescent="0.25">
      <c r="F883" s="693"/>
      <c r="G883" s="693"/>
      <c r="H883" s="693"/>
      <c r="I883" s="693"/>
      <c r="J883" s="693"/>
      <c r="K883" s="693"/>
    </row>
    <row r="884" spans="6:11" x14ac:dyDescent="0.25">
      <c r="F884" s="693"/>
      <c r="G884" s="693"/>
      <c r="H884" s="693"/>
      <c r="I884" s="693"/>
      <c r="J884" s="693"/>
      <c r="K884" s="693"/>
    </row>
    <row r="885" spans="6:11" x14ac:dyDescent="0.25">
      <c r="F885" s="693"/>
      <c r="G885" s="693"/>
      <c r="H885" s="693"/>
      <c r="I885" s="693"/>
      <c r="J885" s="693"/>
      <c r="K885" s="693"/>
    </row>
    <row r="886" spans="6:11" x14ac:dyDescent="0.25">
      <c r="F886" s="693"/>
      <c r="G886" s="693"/>
      <c r="H886" s="693"/>
      <c r="I886" s="693"/>
      <c r="J886" s="693"/>
      <c r="K886" s="693"/>
    </row>
    <row r="887" spans="6:11" x14ac:dyDescent="0.25">
      <c r="F887" s="693"/>
      <c r="G887" s="693"/>
      <c r="H887" s="693"/>
      <c r="I887" s="693"/>
      <c r="J887" s="693"/>
      <c r="K887" s="693"/>
    </row>
    <row r="888" spans="6:11" x14ac:dyDescent="0.25">
      <c r="F888" s="693"/>
      <c r="G888" s="693"/>
      <c r="H888" s="693"/>
      <c r="I888" s="693"/>
      <c r="J888" s="693"/>
      <c r="K888" s="693"/>
    </row>
    <row r="889" spans="6:11" x14ac:dyDescent="0.25">
      <c r="F889" s="693"/>
      <c r="G889" s="693"/>
      <c r="H889" s="693"/>
      <c r="I889" s="693"/>
      <c r="J889" s="693"/>
      <c r="K889" s="693"/>
    </row>
    <row r="890" spans="6:11" x14ac:dyDescent="0.25">
      <c r="F890" s="693"/>
      <c r="G890" s="693"/>
      <c r="H890" s="693"/>
      <c r="I890" s="693"/>
      <c r="J890" s="693"/>
      <c r="K890" s="693"/>
    </row>
    <row r="891" spans="6:11" x14ac:dyDescent="0.25">
      <c r="F891" s="693"/>
      <c r="G891" s="693"/>
      <c r="H891" s="693"/>
      <c r="I891" s="693"/>
      <c r="J891" s="693"/>
      <c r="K891" s="693"/>
    </row>
    <row r="892" spans="6:11" x14ac:dyDescent="0.25">
      <c r="F892" s="693"/>
      <c r="G892" s="693"/>
      <c r="H892" s="693"/>
      <c r="I892" s="693"/>
      <c r="J892" s="693"/>
      <c r="K892" s="693"/>
    </row>
    <row r="893" spans="6:11" x14ac:dyDescent="0.25">
      <c r="F893" s="693"/>
      <c r="G893" s="693"/>
      <c r="H893" s="693"/>
      <c r="I893" s="693"/>
      <c r="J893" s="693"/>
      <c r="K893" s="693"/>
    </row>
    <row r="894" spans="6:11" x14ac:dyDescent="0.25">
      <c r="F894" s="693"/>
      <c r="G894" s="693"/>
      <c r="H894" s="693"/>
      <c r="I894" s="693"/>
      <c r="J894" s="693"/>
      <c r="K894" s="693"/>
    </row>
    <row r="895" spans="6:11" x14ac:dyDescent="0.25">
      <c r="F895" s="693"/>
      <c r="G895" s="693"/>
      <c r="H895" s="693"/>
      <c r="I895" s="693"/>
      <c r="J895" s="693"/>
      <c r="K895" s="693"/>
    </row>
    <row r="896" spans="6:11" x14ac:dyDescent="0.25">
      <c r="F896" s="693"/>
      <c r="G896" s="693"/>
      <c r="H896" s="693"/>
      <c r="I896" s="693"/>
      <c r="J896" s="693"/>
      <c r="K896" s="693"/>
    </row>
    <row r="897" spans="6:11" x14ac:dyDescent="0.25">
      <c r="F897" s="693"/>
      <c r="G897" s="693"/>
      <c r="H897" s="693"/>
      <c r="I897" s="693"/>
      <c r="J897" s="693"/>
      <c r="K897" s="693"/>
    </row>
    <row r="898" spans="6:11" x14ac:dyDescent="0.25">
      <c r="F898" s="693"/>
      <c r="G898" s="693"/>
      <c r="H898" s="693"/>
      <c r="I898" s="693"/>
      <c r="J898" s="693"/>
      <c r="K898" s="693"/>
    </row>
    <row r="899" spans="6:11" x14ac:dyDescent="0.25">
      <c r="F899" s="693"/>
      <c r="G899" s="693"/>
      <c r="H899" s="693"/>
      <c r="I899" s="693"/>
      <c r="J899" s="693"/>
      <c r="K899" s="693"/>
    </row>
    <row r="900" spans="6:11" x14ac:dyDescent="0.25">
      <c r="F900" s="693"/>
      <c r="G900" s="693"/>
      <c r="H900" s="693"/>
      <c r="I900" s="693"/>
      <c r="J900" s="693"/>
      <c r="K900" s="693"/>
    </row>
    <row r="901" spans="6:11" x14ac:dyDescent="0.25">
      <c r="F901" s="693"/>
      <c r="G901" s="693"/>
      <c r="H901" s="693"/>
      <c r="I901" s="693"/>
      <c r="J901" s="693"/>
      <c r="K901" s="693"/>
    </row>
    <row r="902" spans="6:11" x14ac:dyDescent="0.25">
      <c r="F902" s="693"/>
      <c r="G902" s="693"/>
      <c r="H902" s="693"/>
      <c r="I902" s="693"/>
      <c r="J902" s="693"/>
      <c r="K902" s="693"/>
    </row>
    <row r="903" spans="6:11" x14ac:dyDescent="0.25">
      <c r="F903" s="693"/>
      <c r="G903" s="693"/>
      <c r="H903" s="693"/>
      <c r="I903" s="693"/>
      <c r="J903" s="693"/>
      <c r="K903" s="693"/>
    </row>
    <row r="904" spans="6:11" x14ac:dyDescent="0.25">
      <c r="F904" s="693"/>
      <c r="G904" s="693"/>
      <c r="H904" s="693"/>
      <c r="I904" s="693"/>
      <c r="J904" s="693"/>
      <c r="K904" s="693"/>
    </row>
    <row r="905" spans="6:11" x14ac:dyDescent="0.25">
      <c r="F905" s="693"/>
      <c r="G905" s="693"/>
      <c r="H905" s="693"/>
      <c r="I905" s="693"/>
      <c r="J905" s="693"/>
      <c r="K905" s="693"/>
    </row>
    <row r="906" spans="6:11" x14ac:dyDescent="0.25">
      <c r="F906" s="693"/>
      <c r="G906" s="693"/>
      <c r="H906" s="693"/>
      <c r="I906" s="693"/>
      <c r="J906" s="693"/>
      <c r="K906" s="693"/>
    </row>
    <row r="907" spans="6:11" x14ac:dyDescent="0.25">
      <c r="F907" s="693"/>
      <c r="G907" s="693"/>
      <c r="H907" s="693"/>
      <c r="I907" s="693"/>
      <c r="J907" s="693"/>
      <c r="K907" s="693"/>
    </row>
    <row r="908" spans="6:11" x14ac:dyDescent="0.25">
      <c r="F908" s="693"/>
      <c r="G908" s="693"/>
      <c r="H908" s="693"/>
      <c r="I908" s="693"/>
      <c r="J908" s="693"/>
      <c r="K908" s="693"/>
    </row>
    <row r="909" spans="6:11" x14ac:dyDescent="0.25">
      <c r="F909" s="693"/>
      <c r="G909" s="693"/>
      <c r="H909" s="693"/>
      <c r="I909" s="693"/>
      <c r="J909" s="693"/>
      <c r="K909" s="693"/>
    </row>
    <row r="910" spans="6:11" x14ac:dyDescent="0.25">
      <c r="F910" s="693"/>
      <c r="G910" s="693"/>
      <c r="H910" s="693"/>
      <c r="I910" s="693"/>
      <c r="J910" s="693"/>
      <c r="K910" s="693"/>
    </row>
    <row r="911" spans="6:11" x14ac:dyDescent="0.25">
      <c r="F911" s="693"/>
      <c r="G911" s="693"/>
      <c r="H911" s="693"/>
      <c r="I911" s="693"/>
      <c r="J911" s="693"/>
      <c r="K911" s="693"/>
    </row>
    <row r="912" spans="6:11" x14ac:dyDescent="0.25">
      <c r="F912" s="693"/>
      <c r="G912" s="693"/>
      <c r="H912" s="693"/>
      <c r="I912" s="693"/>
      <c r="J912" s="693"/>
      <c r="K912" s="693"/>
    </row>
    <row r="913" spans="6:11" x14ac:dyDescent="0.25">
      <c r="F913" s="693"/>
      <c r="G913" s="693"/>
      <c r="H913" s="693"/>
      <c r="I913" s="693"/>
      <c r="J913" s="693"/>
      <c r="K913" s="693"/>
    </row>
    <row r="914" spans="6:11" x14ac:dyDescent="0.25">
      <c r="F914" s="693"/>
      <c r="G914" s="693"/>
      <c r="H914" s="693"/>
      <c r="I914" s="693"/>
      <c r="J914" s="693"/>
      <c r="K914" s="693"/>
    </row>
    <row r="915" spans="6:11" x14ac:dyDescent="0.25">
      <c r="F915" s="693"/>
      <c r="G915" s="693"/>
      <c r="H915" s="693"/>
      <c r="I915" s="693"/>
      <c r="J915" s="693"/>
      <c r="K915" s="693"/>
    </row>
    <row r="916" spans="6:11" x14ac:dyDescent="0.25">
      <c r="F916" s="693"/>
      <c r="G916" s="693"/>
      <c r="H916" s="693"/>
      <c r="I916" s="693"/>
      <c r="J916" s="693"/>
      <c r="K916" s="693"/>
    </row>
    <row r="917" spans="6:11" x14ac:dyDescent="0.25">
      <c r="F917" s="693"/>
      <c r="G917" s="693"/>
      <c r="H917" s="693"/>
      <c r="I917" s="693"/>
      <c r="J917" s="693"/>
      <c r="K917" s="693"/>
    </row>
    <row r="918" spans="6:11" x14ac:dyDescent="0.25">
      <c r="F918" s="693"/>
      <c r="G918" s="693"/>
      <c r="H918" s="693"/>
      <c r="I918" s="693"/>
      <c r="J918" s="693"/>
      <c r="K918" s="693"/>
    </row>
    <row r="919" spans="6:11" x14ac:dyDescent="0.25">
      <c r="F919" s="693"/>
      <c r="G919" s="693"/>
      <c r="H919" s="693"/>
      <c r="I919" s="693"/>
      <c r="J919" s="693"/>
      <c r="K919" s="693"/>
    </row>
    <row r="920" spans="6:11" x14ac:dyDescent="0.25">
      <c r="F920" s="693"/>
      <c r="G920" s="693"/>
      <c r="H920" s="693"/>
      <c r="I920" s="693"/>
      <c r="J920" s="693"/>
      <c r="K920" s="693"/>
    </row>
    <row r="921" spans="6:11" x14ac:dyDescent="0.25">
      <c r="F921" s="693"/>
      <c r="G921" s="693"/>
      <c r="H921" s="693"/>
      <c r="I921" s="693"/>
      <c r="J921" s="693"/>
      <c r="K921" s="693"/>
    </row>
    <row r="922" spans="6:11" x14ac:dyDescent="0.25">
      <c r="F922" s="693"/>
      <c r="G922" s="693"/>
      <c r="H922" s="693"/>
      <c r="I922" s="693"/>
      <c r="J922" s="693"/>
      <c r="K922" s="693"/>
    </row>
    <row r="923" spans="6:11" x14ac:dyDescent="0.25">
      <c r="F923" s="693"/>
      <c r="G923" s="693"/>
      <c r="H923" s="693"/>
      <c r="I923" s="693"/>
      <c r="J923" s="693"/>
      <c r="K923" s="693"/>
    </row>
    <row r="924" spans="6:11" x14ac:dyDescent="0.25">
      <c r="F924" s="693"/>
      <c r="G924" s="693"/>
      <c r="H924" s="693"/>
      <c r="I924" s="693"/>
      <c r="J924" s="693"/>
      <c r="K924" s="693"/>
    </row>
    <row r="925" spans="6:11" x14ac:dyDescent="0.25">
      <c r="F925" s="693"/>
      <c r="G925" s="693"/>
      <c r="H925" s="693"/>
      <c r="I925" s="693"/>
      <c r="J925" s="693"/>
      <c r="K925" s="693"/>
    </row>
    <row r="926" spans="6:11" x14ac:dyDescent="0.25">
      <c r="F926" s="693"/>
      <c r="G926" s="693"/>
      <c r="H926" s="693"/>
      <c r="I926" s="693"/>
      <c r="J926" s="693"/>
      <c r="K926" s="693"/>
    </row>
    <row r="927" spans="6:11" x14ac:dyDescent="0.25">
      <c r="F927" s="693"/>
      <c r="G927" s="693"/>
      <c r="H927" s="693"/>
      <c r="I927" s="693"/>
      <c r="J927" s="693"/>
      <c r="K927" s="693"/>
    </row>
    <row r="928" spans="6:11" x14ac:dyDescent="0.25">
      <c r="F928" s="693"/>
      <c r="G928" s="693"/>
      <c r="H928" s="693"/>
      <c r="I928" s="693"/>
      <c r="J928" s="693"/>
      <c r="K928" s="693"/>
    </row>
    <row r="929" spans="6:11" x14ac:dyDescent="0.25">
      <c r="F929" s="693"/>
      <c r="G929" s="693"/>
      <c r="H929" s="693"/>
      <c r="I929" s="693"/>
      <c r="J929" s="693"/>
      <c r="K929" s="693"/>
    </row>
    <row r="930" spans="6:11" x14ac:dyDescent="0.25">
      <c r="F930" s="693"/>
      <c r="G930" s="693"/>
      <c r="H930" s="693"/>
      <c r="I930" s="693"/>
      <c r="J930" s="693"/>
      <c r="K930" s="693"/>
    </row>
    <row r="931" spans="6:11" x14ac:dyDescent="0.25">
      <c r="F931" s="693"/>
      <c r="G931" s="693"/>
      <c r="H931" s="693"/>
      <c r="I931" s="693"/>
      <c r="J931" s="693"/>
      <c r="K931" s="693"/>
    </row>
    <row r="932" spans="6:11" x14ac:dyDescent="0.25">
      <c r="F932" s="693"/>
      <c r="G932" s="693"/>
      <c r="H932" s="693"/>
      <c r="I932" s="693"/>
      <c r="J932" s="693"/>
      <c r="K932" s="693"/>
    </row>
    <row r="933" spans="6:11" x14ac:dyDescent="0.25">
      <c r="F933" s="693"/>
      <c r="G933" s="693"/>
      <c r="H933" s="693"/>
      <c r="I933" s="693"/>
      <c r="J933" s="693"/>
      <c r="K933" s="693"/>
    </row>
    <row r="934" spans="6:11" x14ac:dyDescent="0.25">
      <c r="F934" s="693"/>
      <c r="G934" s="693"/>
      <c r="H934" s="693"/>
      <c r="I934" s="693"/>
      <c r="J934" s="693"/>
      <c r="K934" s="693"/>
    </row>
    <row r="935" spans="6:11" x14ac:dyDescent="0.25">
      <c r="F935" s="693"/>
      <c r="G935" s="693"/>
      <c r="H935" s="693"/>
      <c r="I935" s="693"/>
      <c r="J935" s="693"/>
      <c r="K935" s="693"/>
    </row>
    <row r="936" spans="6:11" x14ac:dyDescent="0.25">
      <c r="F936" s="693"/>
      <c r="G936" s="693"/>
      <c r="H936" s="693"/>
      <c r="I936" s="693"/>
      <c r="J936" s="693"/>
      <c r="K936" s="693"/>
    </row>
    <row r="937" spans="6:11" x14ac:dyDescent="0.25">
      <c r="F937" s="693"/>
      <c r="G937" s="693"/>
      <c r="H937" s="693"/>
      <c r="I937" s="693"/>
      <c r="J937" s="693"/>
      <c r="K937" s="693"/>
    </row>
    <row r="938" spans="6:11" x14ac:dyDescent="0.25">
      <c r="F938" s="693"/>
      <c r="G938" s="693"/>
      <c r="H938" s="693"/>
      <c r="I938" s="693"/>
      <c r="J938" s="693"/>
      <c r="K938" s="693"/>
    </row>
    <row r="939" spans="6:11" x14ac:dyDescent="0.25">
      <c r="F939" s="693"/>
      <c r="G939" s="693"/>
      <c r="H939" s="693"/>
      <c r="I939" s="693"/>
      <c r="J939" s="693"/>
      <c r="K939" s="693"/>
    </row>
    <row r="940" spans="6:11" x14ac:dyDescent="0.25">
      <c r="F940" s="693"/>
      <c r="G940" s="693"/>
      <c r="H940" s="693"/>
      <c r="I940" s="693"/>
      <c r="J940" s="693"/>
      <c r="K940" s="693"/>
    </row>
    <row r="941" spans="6:11" x14ac:dyDescent="0.25">
      <c r="F941" s="693"/>
      <c r="G941" s="693"/>
      <c r="H941" s="693"/>
      <c r="I941" s="693"/>
      <c r="J941" s="693"/>
      <c r="K941" s="693"/>
    </row>
    <row r="942" spans="6:11" x14ac:dyDescent="0.25">
      <c r="F942" s="693"/>
      <c r="G942" s="693"/>
      <c r="H942" s="693"/>
      <c r="I942" s="693"/>
      <c r="J942" s="693"/>
      <c r="K942" s="693"/>
    </row>
    <row r="943" spans="6:11" x14ac:dyDescent="0.25">
      <c r="F943" s="693"/>
      <c r="G943" s="693"/>
      <c r="H943" s="693"/>
      <c r="I943" s="693"/>
      <c r="J943" s="693"/>
      <c r="K943" s="693"/>
    </row>
    <row r="944" spans="6:11" x14ac:dyDescent="0.25">
      <c r="F944" s="693"/>
      <c r="G944" s="693"/>
      <c r="H944" s="693"/>
      <c r="I944" s="693"/>
      <c r="J944" s="693"/>
      <c r="K944" s="693"/>
    </row>
    <row r="945" spans="6:11" x14ac:dyDescent="0.25">
      <c r="F945" s="693"/>
      <c r="G945" s="693"/>
      <c r="H945" s="693"/>
      <c r="I945" s="693"/>
      <c r="J945" s="693"/>
      <c r="K945" s="693"/>
    </row>
    <row r="946" spans="6:11" x14ac:dyDescent="0.25">
      <c r="F946" s="693"/>
      <c r="G946" s="693"/>
      <c r="H946" s="693"/>
      <c r="I946" s="693"/>
      <c r="J946" s="693"/>
      <c r="K946" s="693"/>
    </row>
    <row r="947" spans="6:11" x14ac:dyDescent="0.25">
      <c r="F947" s="693"/>
      <c r="G947" s="693"/>
      <c r="H947" s="693"/>
      <c r="I947" s="693"/>
      <c r="J947" s="693"/>
      <c r="K947" s="693"/>
    </row>
    <row r="948" spans="6:11" x14ac:dyDescent="0.25">
      <c r="F948" s="693"/>
      <c r="G948" s="693"/>
      <c r="H948" s="693"/>
      <c r="I948" s="693"/>
      <c r="J948" s="693"/>
      <c r="K948" s="693"/>
    </row>
    <row r="949" spans="6:11" x14ac:dyDescent="0.25">
      <c r="F949" s="693"/>
      <c r="G949" s="693"/>
      <c r="H949" s="693"/>
      <c r="I949" s="693"/>
      <c r="J949" s="693"/>
      <c r="K949" s="693"/>
    </row>
    <row r="950" spans="6:11" x14ac:dyDescent="0.25">
      <c r="F950" s="693"/>
      <c r="G950" s="693"/>
      <c r="H950" s="693"/>
      <c r="I950" s="693"/>
      <c r="J950" s="693"/>
      <c r="K950" s="693"/>
    </row>
    <row r="951" spans="6:11" x14ac:dyDescent="0.25">
      <c r="F951" s="693"/>
      <c r="G951" s="693"/>
      <c r="H951" s="693"/>
      <c r="I951" s="693"/>
      <c r="J951" s="693"/>
      <c r="K951" s="693"/>
    </row>
    <row r="952" spans="6:11" x14ac:dyDescent="0.25">
      <c r="F952" s="693"/>
      <c r="G952" s="693"/>
      <c r="H952" s="693"/>
      <c r="I952" s="693"/>
      <c r="J952" s="693"/>
      <c r="K952" s="693"/>
    </row>
    <row r="953" spans="6:11" x14ac:dyDescent="0.25">
      <c r="F953" s="693"/>
      <c r="G953" s="693"/>
      <c r="H953" s="693"/>
      <c r="I953" s="693"/>
      <c r="J953" s="693"/>
      <c r="K953" s="693"/>
    </row>
    <row r="954" spans="6:11" x14ac:dyDescent="0.25">
      <c r="F954" s="693"/>
      <c r="G954" s="693"/>
      <c r="H954" s="693"/>
      <c r="I954" s="693"/>
      <c r="J954" s="693"/>
      <c r="K954" s="693"/>
    </row>
    <row r="955" spans="6:11" x14ac:dyDescent="0.25">
      <c r="F955" s="693"/>
      <c r="G955" s="693"/>
      <c r="H955" s="693"/>
      <c r="I955" s="693"/>
      <c r="J955" s="693"/>
      <c r="K955" s="693"/>
    </row>
    <row r="956" spans="6:11" x14ac:dyDescent="0.25">
      <c r="F956" s="693"/>
      <c r="G956" s="693"/>
      <c r="H956" s="693"/>
      <c r="I956" s="693"/>
      <c r="J956" s="693"/>
      <c r="K956" s="693"/>
    </row>
    <row r="957" spans="6:11" x14ac:dyDescent="0.25">
      <c r="F957" s="693"/>
      <c r="G957" s="693"/>
      <c r="H957" s="693"/>
      <c r="I957" s="693"/>
      <c r="J957" s="693"/>
      <c r="K957" s="693"/>
    </row>
    <row r="958" spans="6:11" x14ac:dyDescent="0.25">
      <c r="F958" s="693"/>
      <c r="G958" s="693"/>
      <c r="H958" s="693"/>
      <c r="I958" s="693"/>
      <c r="J958" s="693"/>
      <c r="K958" s="693"/>
    </row>
    <row r="959" spans="6:11" x14ac:dyDescent="0.25">
      <c r="F959" s="693"/>
      <c r="G959" s="693"/>
      <c r="H959" s="693"/>
      <c r="I959" s="693"/>
      <c r="J959" s="693"/>
      <c r="K959" s="693"/>
    </row>
    <row r="960" spans="6:11" x14ac:dyDescent="0.25">
      <c r="F960" s="693"/>
      <c r="G960" s="693"/>
      <c r="H960" s="693"/>
      <c r="I960" s="693"/>
      <c r="J960" s="693"/>
      <c r="K960" s="693"/>
    </row>
    <row r="961" spans="6:11" x14ac:dyDescent="0.25">
      <c r="F961" s="693"/>
      <c r="G961" s="693"/>
      <c r="H961" s="693"/>
      <c r="I961" s="693"/>
      <c r="J961" s="693"/>
      <c r="K961" s="693"/>
    </row>
    <row r="962" spans="6:11" x14ac:dyDescent="0.25">
      <c r="F962" s="693"/>
      <c r="G962" s="693"/>
      <c r="H962" s="693"/>
      <c r="I962" s="693"/>
      <c r="J962" s="693"/>
      <c r="K962" s="693"/>
    </row>
    <row r="963" spans="6:11" x14ac:dyDescent="0.25">
      <c r="F963" s="693"/>
      <c r="G963" s="693"/>
      <c r="H963" s="693"/>
      <c r="I963" s="693"/>
      <c r="J963" s="693"/>
      <c r="K963" s="693"/>
    </row>
    <row r="964" spans="6:11" x14ac:dyDescent="0.25">
      <c r="F964" s="693"/>
      <c r="G964" s="693"/>
      <c r="H964" s="693"/>
      <c r="I964" s="693"/>
      <c r="J964" s="693"/>
      <c r="K964" s="693"/>
    </row>
    <row r="965" spans="6:11" x14ac:dyDescent="0.25">
      <c r="F965" s="693"/>
      <c r="G965" s="693"/>
      <c r="H965" s="693"/>
      <c r="I965" s="693"/>
      <c r="J965" s="693"/>
      <c r="K965" s="693"/>
    </row>
    <row r="966" spans="6:11" x14ac:dyDescent="0.25">
      <c r="F966" s="693"/>
      <c r="G966" s="693"/>
      <c r="H966" s="693"/>
      <c r="I966" s="693"/>
      <c r="J966" s="693"/>
      <c r="K966" s="693"/>
    </row>
    <row r="967" spans="6:11" x14ac:dyDescent="0.25">
      <c r="F967" s="693"/>
      <c r="G967" s="693"/>
      <c r="H967" s="693"/>
      <c r="I967" s="693"/>
      <c r="J967" s="693"/>
      <c r="K967" s="693"/>
    </row>
    <row r="968" spans="6:11" x14ac:dyDescent="0.25">
      <c r="F968" s="693"/>
      <c r="G968" s="693"/>
      <c r="H968" s="693"/>
      <c r="I968" s="693"/>
      <c r="J968" s="693"/>
      <c r="K968" s="693"/>
    </row>
    <row r="969" spans="6:11" x14ac:dyDescent="0.25">
      <c r="F969" s="693"/>
      <c r="G969" s="693"/>
      <c r="H969" s="693"/>
      <c r="I969" s="693"/>
      <c r="J969" s="693"/>
      <c r="K969" s="693"/>
    </row>
    <row r="970" spans="6:11" x14ac:dyDescent="0.25">
      <c r="F970" s="693"/>
      <c r="G970" s="693"/>
      <c r="H970" s="693"/>
      <c r="I970" s="693"/>
      <c r="J970" s="693"/>
      <c r="K970" s="693"/>
    </row>
    <row r="971" spans="6:11" x14ac:dyDescent="0.25">
      <c r="F971" s="693"/>
      <c r="G971" s="693"/>
      <c r="H971" s="693"/>
      <c r="I971" s="693"/>
      <c r="J971" s="693"/>
      <c r="K971" s="693"/>
    </row>
    <row r="972" spans="6:11" x14ac:dyDescent="0.25">
      <c r="F972" s="693"/>
      <c r="G972" s="693"/>
      <c r="H972" s="693"/>
      <c r="I972" s="693"/>
      <c r="J972" s="693"/>
      <c r="K972" s="693"/>
    </row>
    <row r="973" spans="6:11" x14ac:dyDescent="0.25">
      <c r="F973" s="693"/>
      <c r="G973" s="693"/>
      <c r="H973" s="693"/>
      <c r="I973" s="693"/>
      <c r="J973" s="693"/>
      <c r="K973" s="693"/>
    </row>
    <row r="974" spans="6:11" x14ac:dyDescent="0.25">
      <c r="F974" s="693"/>
      <c r="G974" s="693"/>
      <c r="H974" s="693"/>
      <c r="I974" s="693"/>
      <c r="J974" s="693"/>
      <c r="K974" s="693"/>
    </row>
    <row r="975" spans="6:11" x14ac:dyDescent="0.25">
      <c r="F975" s="693"/>
      <c r="G975" s="693"/>
      <c r="H975" s="693"/>
      <c r="I975" s="693"/>
      <c r="J975" s="693"/>
      <c r="K975" s="693"/>
    </row>
    <row r="976" spans="6:11" x14ac:dyDescent="0.25">
      <c r="F976" s="693"/>
      <c r="G976" s="693"/>
      <c r="H976" s="693"/>
      <c r="I976" s="693"/>
      <c r="J976" s="693"/>
      <c r="K976" s="693"/>
    </row>
    <row r="977" spans="6:11" x14ac:dyDescent="0.25">
      <c r="F977" s="693"/>
      <c r="G977" s="693"/>
      <c r="H977" s="693"/>
      <c r="I977" s="693"/>
      <c r="J977" s="693"/>
      <c r="K977" s="693"/>
    </row>
    <row r="978" spans="6:11" x14ac:dyDescent="0.25">
      <c r="F978" s="693"/>
      <c r="G978" s="693"/>
      <c r="H978" s="693"/>
      <c r="I978" s="693"/>
      <c r="J978" s="693"/>
      <c r="K978" s="693"/>
    </row>
    <row r="979" spans="6:11" x14ac:dyDescent="0.25">
      <c r="F979" s="693"/>
      <c r="G979" s="693"/>
      <c r="H979" s="693"/>
      <c r="I979" s="693"/>
      <c r="J979" s="693"/>
      <c r="K979" s="693"/>
    </row>
    <row r="980" spans="6:11" x14ac:dyDescent="0.25">
      <c r="F980" s="693"/>
      <c r="G980" s="693"/>
      <c r="H980" s="693"/>
      <c r="I980" s="693"/>
      <c r="J980" s="693"/>
      <c r="K980" s="693"/>
    </row>
    <row r="981" spans="6:11" x14ac:dyDescent="0.25">
      <c r="F981" s="693"/>
      <c r="G981" s="693"/>
      <c r="H981" s="693"/>
      <c r="I981" s="693"/>
      <c r="J981" s="693"/>
      <c r="K981" s="693"/>
    </row>
    <row r="982" spans="6:11" x14ac:dyDescent="0.25">
      <c r="F982" s="693"/>
      <c r="G982" s="693"/>
      <c r="H982" s="693"/>
      <c r="I982" s="693"/>
      <c r="J982" s="693"/>
      <c r="K982" s="693"/>
    </row>
    <row r="983" spans="6:11" x14ac:dyDescent="0.25">
      <c r="F983" s="693"/>
      <c r="G983" s="693"/>
      <c r="H983" s="693"/>
      <c r="I983" s="693"/>
      <c r="J983" s="693"/>
      <c r="K983" s="693"/>
    </row>
    <row r="984" spans="6:11" x14ac:dyDescent="0.25">
      <c r="F984" s="693"/>
      <c r="G984" s="693"/>
      <c r="H984" s="693"/>
      <c r="I984" s="693"/>
      <c r="J984" s="693"/>
      <c r="K984" s="693"/>
    </row>
    <row r="985" spans="6:11" x14ac:dyDescent="0.25">
      <c r="F985" s="693"/>
      <c r="G985" s="693"/>
      <c r="H985" s="693"/>
      <c r="I985" s="693"/>
      <c r="J985" s="693"/>
      <c r="K985" s="693"/>
    </row>
    <row r="986" spans="6:11" x14ac:dyDescent="0.25">
      <c r="F986" s="693"/>
      <c r="G986" s="693"/>
      <c r="H986" s="693"/>
      <c r="I986" s="693"/>
      <c r="J986" s="693"/>
      <c r="K986" s="693"/>
    </row>
    <row r="987" spans="6:11" x14ac:dyDescent="0.25">
      <c r="F987" s="693"/>
      <c r="G987" s="693"/>
      <c r="H987" s="693"/>
      <c r="I987" s="693"/>
      <c r="J987" s="693"/>
      <c r="K987" s="693"/>
    </row>
    <row r="988" spans="6:11" x14ac:dyDescent="0.25">
      <c r="F988" s="693"/>
      <c r="G988" s="693"/>
      <c r="H988" s="693"/>
      <c r="I988" s="693"/>
      <c r="J988" s="693"/>
      <c r="K988" s="693"/>
    </row>
    <row r="989" spans="6:11" x14ac:dyDescent="0.25">
      <c r="F989" s="693"/>
      <c r="G989" s="693"/>
      <c r="H989" s="693"/>
      <c r="I989" s="693"/>
      <c r="J989" s="693"/>
      <c r="K989" s="693"/>
    </row>
    <row r="990" spans="6:11" x14ac:dyDescent="0.25">
      <c r="F990" s="693"/>
      <c r="G990" s="693"/>
      <c r="H990" s="693"/>
      <c r="I990" s="693"/>
      <c r="J990" s="693"/>
      <c r="K990" s="693"/>
    </row>
    <row r="991" spans="6:11" x14ac:dyDescent="0.25">
      <c r="F991" s="693"/>
      <c r="G991" s="693"/>
      <c r="H991" s="693"/>
      <c r="I991" s="693"/>
      <c r="J991" s="693"/>
      <c r="K991" s="693"/>
    </row>
    <row r="992" spans="6:11" x14ac:dyDescent="0.25">
      <c r="F992" s="693"/>
      <c r="G992" s="693"/>
      <c r="H992" s="693"/>
      <c r="I992" s="693"/>
      <c r="J992" s="693"/>
      <c r="K992" s="693"/>
    </row>
    <row r="993" spans="6:11" x14ac:dyDescent="0.25">
      <c r="F993" s="693"/>
      <c r="G993" s="693"/>
      <c r="H993" s="693"/>
      <c r="I993" s="693"/>
      <c r="J993" s="693"/>
      <c r="K993" s="693"/>
    </row>
    <row r="994" spans="6:11" x14ac:dyDescent="0.25">
      <c r="F994" s="693"/>
      <c r="G994" s="693"/>
      <c r="H994" s="693"/>
      <c r="I994" s="693"/>
      <c r="J994" s="693"/>
      <c r="K994" s="693"/>
    </row>
    <row r="995" spans="6:11" x14ac:dyDescent="0.25">
      <c r="F995" s="693"/>
      <c r="G995" s="693"/>
      <c r="H995" s="693"/>
      <c r="I995" s="693"/>
      <c r="J995" s="693"/>
      <c r="K995" s="693"/>
    </row>
    <row r="996" spans="6:11" x14ac:dyDescent="0.25">
      <c r="F996" s="693"/>
      <c r="G996" s="693"/>
      <c r="H996" s="693"/>
      <c r="I996" s="693"/>
      <c r="J996" s="693"/>
      <c r="K996" s="693"/>
    </row>
    <row r="997" spans="6:11" x14ac:dyDescent="0.25">
      <c r="F997" s="693"/>
      <c r="G997" s="693"/>
      <c r="H997" s="693"/>
      <c r="I997" s="693"/>
      <c r="J997" s="693"/>
      <c r="K997" s="693"/>
    </row>
    <row r="998" spans="6:11" x14ac:dyDescent="0.25">
      <c r="F998" s="693"/>
      <c r="G998" s="693"/>
      <c r="H998" s="693"/>
      <c r="I998" s="693"/>
      <c r="J998" s="693"/>
      <c r="K998" s="693"/>
    </row>
    <row r="999" spans="6:11" x14ac:dyDescent="0.25">
      <c r="F999" s="693"/>
      <c r="G999" s="693"/>
      <c r="H999" s="693"/>
      <c r="I999" s="693"/>
      <c r="J999" s="693"/>
      <c r="K999" s="693"/>
    </row>
    <row r="1000" spans="6:11" x14ac:dyDescent="0.25">
      <c r="F1000" s="693"/>
      <c r="G1000" s="693"/>
      <c r="H1000" s="693"/>
      <c r="I1000" s="693"/>
      <c r="J1000" s="693"/>
      <c r="K1000" s="693"/>
    </row>
    <row r="1001" spans="6:11" x14ac:dyDescent="0.25">
      <c r="F1001" s="693"/>
      <c r="G1001" s="693"/>
      <c r="H1001" s="693"/>
      <c r="I1001" s="693"/>
      <c r="J1001" s="693"/>
      <c r="K1001" s="693"/>
    </row>
    <row r="1002" spans="6:11" x14ac:dyDescent="0.25">
      <c r="F1002" s="693"/>
      <c r="G1002" s="693"/>
      <c r="H1002" s="693"/>
      <c r="I1002" s="693"/>
      <c r="J1002" s="693"/>
      <c r="K1002" s="693"/>
    </row>
    <row r="1003" spans="6:11" x14ac:dyDescent="0.25">
      <c r="F1003" s="693"/>
      <c r="G1003" s="693"/>
      <c r="H1003" s="693"/>
      <c r="I1003" s="693"/>
      <c r="J1003" s="693"/>
      <c r="K1003" s="693"/>
    </row>
    <row r="1004" spans="6:11" x14ac:dyDescent="0.25">
      <c r="F1004" s="693"/>
      <c r="G1004" s="693"/>
      <c r="H1004" s="693"/>
      <c r="I1004" s="693"/>
      <c r="J1004" s="693"/>
      <c r="K1004" s="693"/>
    </row>
    <row r="1005" spans="6:11" x14ac:dyDescent="0.25">
      <c r="F1005" s="693"/>
      <c r="G1005" s="693"/>
      <c r="H1005" s="693"/>
      <c r="I1005" s="693"/>
      <c r="J1005" s="693"/>
      <c r="K1005" s="693"/>
    </row>
    <row r="1006" spans="6:11" x14ac:dyDescent="0.25">
      <c r="F1006" s="693"/>
      <c r="G1006" s="693"/>
      <c r="H1006" s="693"/>
      <c r="I1006" s="693"/>
      <c r="J1006" s="693"/>
      <c r="K1006" s="693"/>
    </row>
    <row r="1007" spans="6:11" x14ac:dyDescent="0.25">
      <c r="F1007" s="693"/>
      <c r="G1007" s="693"/>
      <c r="H1007" s="693"/>
      <c r="I1007" s="693"/>
      <c r="J1007" s="693"/>
      <c r="K1007" s="693"/>
    </row>
    <row r="1008" spans="6:11" x14ac:dyDescent="0.25">
      <c r="F1008" s="693"/>
      <c r="G1008" s="693"/>
      <c r="H1008" s="693"/>
      <c r="I1008" s="693"/>
      <c r="J1008" s="693"/>
      <c r="K1008" s="693"/>
    </row>
    <row r="1009" spans="6:11" x14ac:dyDescent="0.25">
      <c r="F1009" s="693"/>
      <c r="G1009" s="693"/>
      <c r="H1009" s="693"/>
      <c r="I1009" s="693"/>
      <c r="J1009" s="693"/>
      <c r="K1009" s="693"/>
    </row>
    <row r="1010" spans="6:11" x14ac:dyDescent="0.25">
      <c r="F1010" s="693"/>
      <c r="G1010" s="693"/>
      <c r="H1010" s="693"/>
      <c r="I1010" s="693"/>
      <c r="J1010" s="693"/>
      <c r="K1010" s="693"/>
    </row>
    <row r="1011" spans="6:11" x14ac:dyDescent="0.25">
      <c r="F1011" s="693"/>
      <c r="G1011" s="693"/>
      <c r="H1011" s="693"/>
      <c r="I1011" s="693"/>
      <c r="J1011" s="693"/>
      <c r="K1011" s="693"/>
    </row>
    <row r="1012" spans="6:11" x14ac:dyDescent="0.25">
      <c r="F1012" s="693"/>
      <c r="G1012" s="693"/>
      <c r="H1012" s="693"/>
      <c r="I1012" s="693"/>
      <c r="J1012" s="693"/>
      <c r="K1012" s="693"/>
    </row>
    <row r="1013" spans="6:11" x14ac:dyDescent="0.25">
      <c r="F1013" s="693"/>
      <c r="G1013" s="693"/>
      <c r="H1013" s="693"/>
      <c r="I1013" s="693"/>
      <c r="J1013" s="693"/>
      <c r="K1013" s="693"/>
    </row>
    <row r="1014" spans="6:11" x14ac:dyDescent="0.25">
      <c r="F1014" s="693"/>
      <c r="G1014" s="693"/>
      <c r="H1014" s="693"/>
      <c r="I1014" s="693"/>
      <c r="J1014" s="693"/>
      <c r="K1014" s="693"/>
    </row>
    <row r="1015" spans="6:11" x14ac:dyDescent="0.25">
      <c r="F1015" s="693"/>
      <c r="G1015" s="693"/>
      <c r="H1015" s="693"/>
      <c r="I1015" s="693"/>
      <c r="J1015" s="693"/>
      <c r="K1015" s="693"/>
    </row>
    <row r="1016" spans="6:11" x14ac:dyDescent="0.25">
      <c r="F1016" s="693"/>
      <c r="G1016" s="693"/>
      <c r="H1016" s="693"/>
      <c r="I1016" s="693"/>
      <c r="J1016" s="693"/>
      <c r="K1016" s="693"/>
    </row>
    <row r="1017" spans="6:11" x14ac:dyDescent="0.25">
      <c r="F1017" s="693"/>
      <c r="G1017" s="693"/>
      <c r="H1017" s="693"/>
      <c r="I1017" s="693"/>
      <c r="J1017" s="693"/>
      <c r="K1017" s="693"/>
    </row>
    <row r="1018" spans="6:11" x14ac:dyDescent="0.25">
      <c r="F1018" s="693"/>
      <c r="G1018" s="693"/>
      <c r="H1018" s="693"/>
      <c r="I1018" s="693"/>
      <c r="J1018" s="693"/>
      <c r="K1018" s="693"/>
    </row>
    <row r="1019" spans="6:11" x14ac:dyDescent="0.25">
      <c r="F1019" s="693"/>
      <c r="G1019" s="693"/>
      <c r="H1019" s="693"/>
      <c r="I1019" s="693"/>
      <c r="J1019" s="693"/>
      <c r="K1019" s="693"/>
    </row>
    <row r="1020" spans="6:11" x14ac:dyDescent="0.25">
      <c r="F1020" s="693"/>
      <c r="G1020" s="693"/>
      <c r="H1020" s="693"/>
      <c r="I1020" s="693"/>
      <c r="J1020" s="693"/>
      <c r="K1020" s="693"/>
    </row>
    <row r="1021" spans="6:11" x14ac:dyDescent="0.25">
      <c r="F1021" s="693"/>
      <c r="G1021" s="693"/>
      <c r="H1021" s="693"/>
      <c r="I1021" s="693"/>
      <c r="J1021" s="693"/>
      <c r="K1021" s="693"/>
    </row>
    <row r="1022" spans="6:11" x14ac:dyDescent="0.25">
      <c r="F1022" s="693"/>
      <c r="G1022" s="693"/>
      <c r="H1022" s="693"/>
      <c r="I1022" s="693"/>
      <c r="J1022" s="693"/>
      <c r="K1022" s="693"/>
    </row>
    <row r="1023" spans="6:11" x14ac:dyDescent="0.25">
      <c r="F1023" s="693"/>
      <c r="G1023" s="693"/>
      <c r="H1023" s="693"/>
      <c r="I1023" s="693"/>
      <c r="J1023" s="693"/>
      <c r="K1023" s="693"/>
    </row>
    <row r="1024" spans="6:11" x14ac:dyDescent="0.25">
      <c r="F1024" s="693"/>
      <c r="G1024" s="693"/>
      <c r="H1024" s="693"/>
      <c r="I1024" s="693"/>
      <c r="J1024" s="693"/>
      <c r="K1024" s="693"/>
    </row>
    <row r="1025" spans="6:11" x14ac:dyDescent="0.25">
      <c r="F1025" s="693"/>
      <c r="G1025" s="693"/>
      <c r="H1025" s="693"/>
      <c r="I1025" s="693"/>
      <c r="J1025" s="693"/>
      <c r="K1025" s="693"/>
    </row>
    <row r="1026" spans="6:11" x14ac:dyDescent="0.25">
      <c r="F1026" s="693"/>
      <c r="G1026" s="693"/>
      <c r="H1026" s="693"/>
      <c r="I1026" s="693"/>
      <c r="J1026" s="693"/>
      <c r="K1026" s="693"/>
    </row>
    <row r="1027" spans="6:11" x14ac:dyDescent="0.25">
      <c r="F1027" s="693"/>
      <c r="G1027" s="693"/>
      <c r="H1027" s="693"/>
      <c r="I1027" s="693"/>
      <c r="J1027" s="693"/>
      <c r="K1027" s="693"/>
    </row>
    <row r="1028" spans="6:11" x14ac:dyDescent="0.25">
      <c r="F1028" s="693"/>
      <c r="G1028" s="693"/>
      <c r="H1028" s="693"/>
      <c r="I1028" s="693"/>
      <c r="J1028" s="693"/>
      <c r="K1028" s="693"/>
    </row>
    <row r="1029" spans="6:11" x14ac:dyDescent="0.25">
      <c r="F1029" s="693"/>
      <c r="G1029" s="693"/>
      <c r="H1029" s="693"/>
      <c r="I1029" s="693"/>
      <c r="J1029" s="693"/>
      <c r="K1029" s="693"/>
    </row>
    <row r="1030" spans="6:11" x14ac:dyDescent="0.25">
      <c r="F1030" s="693"/>
      <c r="G1030" s="693"/>
      <c r="H1030" s="693"/>
      <c r="I1030" s="693"/>
      <c r="J1030" s="693"/>
      <c r="K1030" s="693"/>
    </row>
    <row r="1031" spans="6:11" x14ac:dyDescent="0.25">
      <c r="F1031" s="693"/>
      <c r="G1031" s="693"/>
      <c r="H1031" s="693"/>
      <c r="I1031" s="693"/>
      <c r="J1031" s="693"/>
      <c r="K1031" s="693"/>
    </row>
    <row r="1032" spans="6:11" x14ac:dyDescent="0.25">
      <c r="F1032" s="693"/>
      <c r="G1032" s="693"/>
      <c r="H1032" s="693"/>
      <c r="I1032" s="693"/>
      <c r="J1032" s="693"/>
      <c r="K1032" s="693"/>
    </row>
    <row r="1033" spans="6:11" x14ac:dyDescent="0.25">
      <c r="F1033" s="693"/>
      <c r="G1033" s="693"/>
      <c r="H1033" s="693"/>
      <c r="I1033" s="693"/>
      <c r="J1033" s="693"/>
      <c r="K1033" s="693"/>
    </row>
    <row r="1034" spans="6:11" x14ac:dyDescent="0.25">
      <c r="F1034" s="693"/>
      <c r="G1034" s="693"/>
      <c r="H1034" s="693"/>
      <c r="I1034" s="693"/>
      <c r="J1034" s="693"/>
      <c r="K1034" s="693"/>
    </row>
    <row r="1035" spans="6:11" x14ac:dyDescent="0.25">
      <c r="F1035" s="693"/>
      <c r="G1035" s="693"/>
      <c r="H1035" s="693"/>
      <c r="I1035" s="693"/>
      <c r="J1035" s="693"/>
      <c r="K1035" s="693"/>
    </row>
    <row r="1036" spans="6:11" x14ac:dyDescent="0.25">
      <c r="F1036" s="693"/>
      <c r="G1036" s="693"/>
      <c r="H1036" s="693"/>
      <c r="I1036" s="693"/>
      <c r="J1036" s="693"/>
      <c r="K1036" s="693"/>
    </row>
    <row r="1037" spans="6:11" x14ac:dyDescent="0.25">
      <c r="F1037" s="693"/>
      <c r="G1037" s="693"/>
      <c r="H1037" s="693"/>
      <c r="I1037" s="693"/>
      <c r="J1037" s="693"/>
      <c r="K1037" s="693"/>
    </row>
    <row r="1038" spans="6:11" x14ac:dyDescent="0.25">
      <c r="F1038" s="693"/>
      <c r="G1038" s="693"/>
      <c r="H1038" s="693"/>
      <c r="I1038" s="693"/>
      <c r="J1038" s="693"/>
      <c r="K1038" s="693"/>
    </row>
    <row r="1039" spans="6:11" x14ac:dyDescent="0.25">
      <c r="F1039" s="693"/>
      <c r="G1039" s="693"/>
      <c r="H1039" s="693"/>
      <c r="I1039" s="693"/>
      <c r="J1039" s="693"/>
      <c r="K1039" s="693"/>
    </row>
    <row r="1040" spans="6:11" x14ac:dyDescent="0.25">
      <c r="F1040" s="693"/>
      <c r="G1040" s="693"/>
      <c r="H1040" s="693"/>
      <c r="I1040" s="693"/>
      <c r="J1040" s="693"/>
      <c r="K1040" s="693"/>
    </row>
    <row r="1041" spans="6:11" x14ac:dyDescent="0.25">
      <c r="F1041" s="693"/>
      <c r="G1041" s="693"/>
      <c r="H1041" s="693"/>
      <c r="I1041" s="693"/>
      <c r="J1041" s="693"/>
      <c r="K1041" s="693"/>
    </row>
    <row r="1042" spans="6:11" x14ac:dyDescent="0.25">
      <c r="F1042" s="693"/>
      <c r="G1042" s="693"/>
      <c r="H1042" s="693"/>
      <c r="I1042" s="693"/>
      <c r="J1042" s="693"/>
      <c r="K1042" s="693"/>
    </row>
    <row r="1043" spans="6:11" x14ac:dyDescent="0.25">
      <c r="F1043" s="693"/>
      <c r="G1043" s="693"/>
      <c r="H1043" s="693"/>
      <c r="I1043" s="693"/>
      <c r="J1043" s="693"/>
      <c r="K1043" s="693"/>
    </row>
    <row r="1044" spans="6:11" x14ac:dyDescent="0.25">
      <c r="F1044" s="693"/>
      <c r="G1044" s="693"/>
      <c r="H1044" s="693"/>
      <c r="I1044" s="693"/>
      <c r="J1044" s="693"/>
      <c r="K1044" s="693"/>
    </row>
    <row r="1045" spans="6:11" x14ac:dyDescent="0.25">
      <c r="F1045" s="693"/>
      <c r="G1045" s="693"/>
      <c r="H1045" s="693"/>
      <c r="I1045" s="693"/>
      <c r="J1045" s="693"/>
      <c r="K1045" s="693"/>
    </row>
    <row r="1046" spans="6:11" x14ac:dyDescent="0.25">
      <c r="F1046" s="693"/>
      <c r="G1046" s="693"/>
      <c r="H1046" s="693"/>
      <c r="I1046" s="693"/>
      <c r="J1046" s="693"/>
      <c r="K1046" s="693"/>
    </row>
    <row r="1047" spans="6:11" x14ac:dyDescent="0.25">
      <c r="F1047" s="693"/>
      <c r="G1047" s="693"/>
      <c r="H1047" s="693"/>
      <c r="I1047" s="693"/>
      <c r="J1047" s="693"/>
      <c r="K1047" s="693"/>
    </row>
    <row r="1048" spans="6:11" x14ac:dyDescent="0.25">
      <c r="F1048" s="693"/>
      <c r="G1048" s="693"/>
      <c r="H1048" s="693"/>
      <c r="I1048" s="693"/>
      <c r="J1048" s="693"/>
      <c r="K1048" s="693"/>
    </row>
    <row r="1049" spans="6:11" x14ac:dyDescent="0.25">
      <c r="F1049" s="693"/>
      <c r="G1049" s="693"/>
      <c r="H1049" s="693"/>
      <c r="I1049" s="693"/>
      <c r="J1049" s="693"/>
      <c r="K1049" s="693"/>
    </row>
    <row r="1050" spans="6:11" x14ac:dyDescent="0.25">
      <c r="F1050" s="693"/>
      <c r="G1050" s="693"/>
      <c r="H1050" s="693"/>
      <c r="I1050" s="693"/>
      <c r="J1050" s="693"/>
      <c r="K1050" s="693"/>
    </row>
    <row r="1051" spans="6:11" x14ac:dyDescent="0.25">
      <c r="F1051" s="693"/>
      <c r="G1051" s="693"/>
      <c r="H1051" s="693"/>
      <c r="I1051" s="693"/>
      <c r="J1051" s="693"/>
      <c r="K1051" s="693"/>
    </row>
    <row r="1052" spans="6:11" x14ac:dyDescent="0.25">
      <c r="F1052" s="693"/>
      <c r="G1052" s="693"/>
      <c r="H1052" s="693"/>
      <c r="I1052" s="693"/>
      <c r="J1052" s="693"/>
      <c r="K1052" s="693"/>
    </row>
    <row r="1053" spans="6:11" x14ac:dyDescent="0.25">
      <c r="F1053" s="693"/>
      <c r="G1053" s="693"/>
      <c r="H1053" s="693"/>
      <c r="I1053" s="693"/>
      <c r="J1053" s="693"/>
      <c r="K1053" s="693"/>
    </row>
    <row r="1054" spans="6:11" x14ac:dyDescent="0.25">
      <c r="F1054" s="693"/>
      <c r="G1054" s="693"/>
      <c r="H1054" s="693"/>
      <c r="I1054" s="693"/>
      <c r="J1054" s="693"/>
      <c r="K1054" s="693"/>
    </row>
    <row r="1055" spans="6:11" x14ac:dyDescent="0.25">
      <c r="F1055" s="693"/>
      <c r="G1055" s="693"/>
      <c r="H1055" s="693"/>
      <c r="I1055" s="693"/>
      <c r="J1055" s="693"/>
      <c r="K1055" s="693"/>
    </row>
    <row r="1056" spans="6:11" x14ac:dyDescent="0.25">
      <c r="F1056" s="693"/>
      <c r="G1056" s="693"/>
      <c r="H1056" s="693"/>
      <c r="I1056" s="693"/>
      <c r="J1056" s="693"/>
      <c r="K1056" s="693"/>
    </row>
    <row r="1057" spans="6:11" x14ac:dyDescent="0.25">
      <c r="F1057" s="693"/>
      <c r="G1057" s="693"/>
      <c r="H1057" s="693"/>
      <c r="I1057" s="693"/>
      <c r="J1057" s="693"/>
      <c r="K1057" s="693"/>
    </row>
    <row r="1058" spans="6:11" x14ac:dyDescent="0.25">
      <c r="F1058" s="693"/>
      <c r="G1058" s="693"/>
      <c r="H1058" s="693"/>
      <c r="I1058" s="693"/>
      <c r="J1058" s="693"/>
      <c r="K1058" s="693"/>
    </row>
    <row r="1059" spans="6:11" x14ac:dyDescent="0.25">
      <c r="F1059" s="693"/>
      <c r="G1059" s="693"/>
      <c r="H1059" s="693"/>
      <c r="I1059" s="693"/>
      <c r="J1059" s="693"/>
      <c r="K1059" s="693"/>
    </row>
    <row r="1060" spans="6:11" x14ac:dyDescent="0.25">
      <c r="F1060" s="693"/>
      <c r="G1060" s="693"/>
      <c r="H1060" s="693"/>
      <c r="I1060" s="693"/>
      <c r="J1060" s="693"/>
      <c r="K1060" s="693"/>
    </row>
    <row r="1061" spans="6:11" x14ac:dyDescent="0.25">
      <c r="F1061" s="693"/>
      <c r="G1061" s="693"/>
      <c r="H1061" s="693"/>
      <c r="I1061" s="693"/>
      <c r="J1061" s="693"/>
      <c r="K1061" s="693"/>
    </row>
    <row r="1062" spans="6:11" x14ac:dyDescent="0.25">
      <c r="F1062" s="693"/>
      <c r="G1062" s="693"/>
      <c r="H1062" s="693"/>
      <c r="I1062" s="693"/>
      <c r="J1062" s="693"/>
      <c r="K1062" s="693"/>
    </row>
    <row r="1063" spans="6:11" x14ac:dyDescent="0.25">
      <c r="F1063" s="693"/>
      <c r="G1063" s="693"/>
      <c r="H1063" s="693"/>
      <c r="I1063" s="693"/>
      <c r="J1063" s="693"/>
      <c r="K1063" s="693"/>
    </row>
    <row r="1064" spans="6:11" x14ac:dyDescent="0.25">
      <c r="F1064" s="693"/>
      <c r="G1064" s="693"/>
      <c r="H1064" s="693"/>
      <c r="I1064" s="693"/>
      <c r="J1064" s="693"/>
      <c r="K1064" s="693"/>
    </row>
    <row r="1065" spans="6:11" x14ac:dyDescent="0.25">
      <c r="F1065" s="693"/>
      <c r="G1065" s="693"/>
      <c r="H1065" s="693"/>
      <c r="I1065" s="693"/>
      <c r="J1065" s="693"/>
      <c r="K1065" s="693"/>
    </row>
    <row r="1066" spans="6:11" x14ac:dyDescent="0.25">
      <c r="F1066" s="693"/>
      <c r="G1066" s="693"/>
      <c r="H1066" s="693"/>
      <c r="I1066" s="693"/>
      <c r="J1066" s="693"/>
      <c r="K1066" s="693"/>
    </row>
    <row r="1067" spans="6:11" x14ac:dyDescent="0.25">
      <c r="F1067" s="693"/>
      <c r="G1067" s="693"/>
      <c r="H1067" s="693"/>
      <c r="I1067" s="693"/>
      <c r="J1067" s="693"/>
      <c r="K1067" s="693"/>
    </row>
    <row r="1068" spans="6:11" x14ac:dyDescent="0.25">
      <c r="F1068" s="693"/>
      <c r="G1068" s="693"/>
      <c r="H1068" s="693"/>
      <c r="I1068" s="693"/>
      <c r="J1068" s="693"/>
      <c r="K1068" s="693"/>
    </row>
    <row r="1069" spans="6:11" x14ac:dyDescent="0.25">
      <c r="F1069" s="693"/>
      <c r="G1069" s="693"/>
      <c r="H1069" s="693"/>
      <c r="I1069" s="693"/>
      <c r="J1069" s="693"/>
      <c r="K1069" s="693"/>
    </row>
    <row r="1070" spans="6:11" x14ac:dyDescent="0.25">
      <c r="F1070" s="693"/>
      <c r="G1070" s="693"/>
      <c r="H1070" s="693"/>
      <c r="I1070" s="693"/>
      <c r="J1070" s="693"/>
      <c r="K1070" s="693"/>
    </row>
    <row r="1071" spans="6:11" x14ac:dyDescent="0.25">
      <c r="F1071" s="693"/>
      <c r="G1071" s="693"/>
      <c r="H1071" s="693"/>
      <c r="I1071" s="693"/>
      <c r="J1071" s="693"/>
      <c r="K1071" s="693"/>
    </row>
    <row r="1072" spans="6:11" x14ac:dyDescent="0.25">
      <c r="F1072" s="693"/>
      <c r="G1072" s="693"/>
      <c r="H1072" s="693"/>
      <c r="I1072" s="693"/>
      <c r="J1072" s="693"/>
      <c r="K1072" s="693"/>
    </row>
    <row r="1073" spans="6:11" x14ac:dyDescent="0.25">
      <c r="F1073" s="693"/>
      <c r="G1073" s="693"/>
      <c r="H1073" s="693"/>
      <c r="I1073" s="693"/>
      <c r="J1073" s="693"/>
      <c r="K1073" s="693"/>
    </row>
    <row r="1074" spans="6:11" x14ac:dyDescent="0.25">
      <c r="F1074" s="693"/>
      <c r="G1074" s="693"/>
      <c r="H1074" s="693"/>
      <c r="I1074" s="693"/>
      <c r="J1074" s="693"/>
      <c r="K1074" s="693"/>
    </row>
    <row r="1075" spans="6:11" x14ac:dyDescent="0.25">
      <c r="F1075" s="693"/>
      <c r="G1075" s="693"/>
      <c r="H1075" s="693"/>
      <c r="I1075" s="693"/>
      <c r="J1075" s="693"/>
      <c r="K1075" s="693"/>
    </row>
    <row r="1076" spans="6:11" x14ac:dyDescent="0.25">
      <c r="F1076" s="693"/>
      <c r="G1076" s="693"/>
      <c r="H1076" s="693"/>
      <c r="I1076" s="693"/>
      <c r="J1076" s="693"/>
      <c r="K1076" s="693"/>
    </row>
    <row r="1077" spans="6:11" x14ac:dyDescent="0.25">
      <c r="F1077" s="693"/>
      <c r="G1077" s="693"/>
      <c r="H1077" s="693"/>
      <c r="I1077" s="693"/>
      <c r="J1077" s="693"/>
      <c r="K1077" s="693"/>
    </row>
    <row r="1078" spans="6:11" x14ac:dyDescent="0.25">
      <c r="F1078" s="693"/>
      <c r="G1078" s="693"/>
      <c r="H1078" s="693"/>
      <c r="I1078" s="693"/>
      <c r="J1078" s="693"/>
      <c r="K1078" s="693"/>
    </row>
    <row r="1079" spans="6:11" x14ac:dyDescent="0.25">
      <c r="F1079" s="693"/>
      <c r="G1079" s="693"/>
      <c r="H1079" s="693"/>
      <c r="I1079" s="693"/>
      <c r="J1079" s="693"/>
      <c r="K1079" s="693"/>
    </row>
    <row r="1080" spans="6:11" x14ac:dyDescent="0.25">
      <c r="F1080" s="693"/>
      <c r="G1080" s="693"/>
      <c r="H1080" s="693"/>
      <c r="I1080" s="693"/>
      <c r="J1080" s="693"/>
      <c r="K1080" s="693"/>
    </row>
    <row r="1081" spans="6:11" x14ac:dyDescent="0.25">
      <c r="F1081" s="693"/>
      <c r="G1081" s="693"/>
      <c r="H1081" s="693"/>
      <c r="I1081" s="693"/>
      <c r="J1081" s="693"/>
      <c r="K1081" s="693"/>
    </row>
    <row r="1082" spans="6:11" x14ac:dyDescent="0.25">
      <c r="F1082" s="693"/>
      <c r="G1082" s="693"/>
      <c r="H1082" s="693"/>
      <c r="I1082" s="693"/>
      <c r="J1082" s="693"/>
      <c r="K1082" s="693"/>
    </row>
    <row r="1083" spans="6:11" x14ac:dyDescent="0.25">
      <c r="F1083" s="693"/>
      <c r="G1083" s="693"/>
      <c r="H1083" s="693"/>
      <c r="I1083" s="693"/>
      <c r="J1083" s="693"/>
      <c r="K1083" s="693"/>
    </row>
    <row r="1084" spans="6:11" x14ac:dyDescent="0.25">
      <c r="F1084" s="693"/>
      <c r="G1084" s="693"/>
      <c r="H1084" s="693"/>
      <c r="I1084" s="693"/>
      <c r="J1084" s="693"/>
      <c r="K1084" s="693"/>
    </row>
    <row r="1085" spans="6:11" x14ac:dyDescent="0.25">
      <c r="F1085" s="693"/>
      <c r="G1085" s="693"/>
      <c r="H1085" s="693"/>
      <c r="I1085" s="693"/>
      <c r="J1085" s="693"/>
      <c r="K1085" s="693"/>
    </row>
    <row r="1086" spans="6:11" x14ac:dyDescent="0.25">
      <c r="F1086" s="693"/>
      <c r="G1086" s="693"/>
      <c r="H1086" s="693"/>
      <c r="I1086" s="693"/>
      <c r="J1086" s="693"/>
      <c r="K1086" s="693"/>
    </row>
    <row r="1087" spans="6:11" x14ac:dyDescent="0.25">
      <c r="F1087" s="693"/>
      <c r="G1087" s="693"/>
      <c r="H1087" s="693"/>
      <c r="I1087" s="693"/>
      <c r="J1087" s="693"/>
      <c r="K1087" s="693"/>
    </row>
    <row r="1088" spans="6:11" x14ac:dyDescent="0.25">
      <c r="F1088" s="693"/>
      <c r="G1088" s="693"/>
      <c r="H1088" s="693"/>
      <c r="I1088" s="693"/>
      <c r="J1088" s="693"/>
      <c r="K1088" s="693"/>
    </row>
    <row r="1089" spans="6:11" x14ac:dyDescent="0.25">
      <c r="F1089" s="693"/>
      <c r="G1089" s="693"/>
      <c r="H1089" s="693"/>
      <c r="I1089" s="693"/>
      <c r="J1089" s="693"/>
      <c r="K1089" s="693"/>
    </row>
    <row r="1090" spans="6:11" x14ac:dyDescent="0.25">
      <c r="F1090" s="693"/>
      <c r="G1090" s="693"/>
      <c r="H1090" s="693"/>
      <c r="I1090" s="693"/>
      <c r="J1090" s="693"/>
      <c r="K1090" s="693"/>
    </row>
    <row r="1091" spans="6:11" x14ac:dyDescent="0.25">
      <c r="F1091" s="693"/>
      <c r="G1091" s="693"/>
      <c r="H1091" s="693"/>
      <c r="I1091" s="693"/>
      <c r="J1091" s="693"/>
      <c r="K1091" s="693"/>
    </row>
    <row r="1092" spans="6:11" x14ac:dyDescent="0.25">
      <c r="F1092" s="693"/>
      <c r="G1092" s="693"/>
      <c r="H1092" s="693"/>
      <c r="I1092" s="693"/>
      <c r="J1092" s="693"/>
      <c r="K1092" s="693"/>
    </row>
    <row r="1093" spans="6:11" x14ac:dyDescent="0.25">
      <c r="F1093" s="693"/>
      <c r="G1093" s="693"/>
      <c r="H1093" s="693"/>
      <c r="I1093" s="693"/>
      <c r="J1093" s="693"/>
      <c r="K1093" s="693"/>
    </row>
    <row r="1094" spans="6:11" x14ac:dyDescent="0.25">
      <c r="F1094" s="693"/>
      <c r="G1094" s="693"/>
      <c r="H1094" s="693"/>
      <c r="I1094" s="693"/>
      <c r="J1094" s="693"/>
      <c r="K1094" s="693"/>
    </row>
    <row r="1095" spans="6:11" x14ac:dyDescent="0.25">
      <c r="F1095" s="693"/>
      <c r="G1095" s="693"/>
      <c r="H1095" s="693"/>
      <c r="I1095" s="693"/>
      <c r="J1095" s="693"/>
      <c r="K1095" s="693"/>
    </row>
    <row r="1096" spans="6:11" x14ac:dyDescent="0.25">
      <c r="F1096" s="693"/>
      <c r="G1096" s="693"/>
      <c r="H1096" s="693"/>
      <c r="I1096" s="693"/>
      <c r="J1096" s="693"/>
      <c r="K1096" s="693"/>
    </row>
    <row r="1097" spans="6:11" x14ac:dyDescent="0.25">
      <c r="F1097" s="693"/>
      <c r="G1097" s="693"/>
      <c r="H1097" s="693"/>
      <c r="I1097" s="693"/>
      <c r="J1097" s="693"/>
      <c r="K1097" s="693"/>
    </row>
    <row r="1098" spans="6:11" x14ac:dyDescent="0.25">
      <c r="F1098" s="693"/>
      <c r="G1098" s="693"/>
      <c r="H1098" s="693"/>
      <c r="I1098" s="693"/>
      <c r="J1098" s="693"/>
      <c r="K1098" s="693"/>
    </row>
    <row r="1099" spans="6:11" x14ac:dyDescent="0.25">
      <c r="F1099" s="693"/>
      <c r="G1099" s="693"/>
      <c r="H1099" s="693"/>
      <c r="I1099" s="693"/>
      <c r="J1099" s="693"/>
      <c r="K1099" s="693"/>
    </row>
    <row r="1100" spans="6:11" x14ac:dyDescent="0.25">
      <c r="F1100" s="693"/>
      <c r="G1100" s="693"/>
      <c r="H1100" s="693"/>
      <c r="I1100" s="693"/>
      <c r="J1100" s="693"/>
      <c r="K1100" s="693"/>
    </row>
    <row r="1101" spans="6:11" x14ac:dyDescent="0.25">
      <c r="F1101" s="693"/>
      <c r="G1101" s="693"/>
      <c r="H1101" s="693"/>
      <c r="I1101" s="693"/>
      <c r="J1101" s="693"/>
      <c r="K1101" s="693"/>
    </row>
    <row r="1102" spans="6:11" x14ac:dyDescent="0.25">
      <c r="F1102" s="693"/>
      <c r="G1102" s="693"/>
      <c r="H1102" s="693"/>
      <c r="I1102" s="693"/>
      <c r="J1102" s="693"/>
      <c r="K1102" s="693"/>
    </row>
    <row r="1103" spans="6:11" x14ac:dyDescent="0.25">
      <c r="F1103" s="693"/>
      <c r="G1103" s="693"/>
      <c r="H1103" s="693"/>
      <c r="I1103" s="693"/>
      <c r="J1103" s="693"/>
      <c r="K1103" s="693"/>
    </row>
    <row r="1104" spans="6:11" x14ac:dyDescent="0.25">
      <c r="F1104" s="693"/>
      <c r="G1104" s="693"/>
      <c r="H1104" s="693"/>
      <c r="I1104" s="693"/>
      <c r="J1104" s="693"/>
      <c r="K1104" s="693"/>
    </row>
    <row r="1105" spans="6:11" x14ac:dyDescent="0.25">
      <c r="F1105" s="693"/>
      <c r="G1105" s="693"/>
      <c r="H1105" s="693"/>
      <c r="I1105" s="693"/>
      <c r="J1105" s="693"/>
      <c r="K1105" s="693"/>
    </row>
    <row r="1106" spans="6:11" x14ac:dyDescent="0.25">
      <c r="F1106" s="693"/>
      <c r="G1106" s="693"/>
      <c r="H1106" s="693"/>
      <c r="I1106" s="693"/>
      <c r="J1106" s="693"/>
      <c r="K1106" s="693"/>
    </row>
    <row r="1107" spans="6:11" x14ac:dyDescent="0.25">
      <c r="F1107" s="693"/>
      <c r="G1107" s="693"/>
      <c r="H1107" s="693"/>
      <c r="I1107" s="693"/>
      <c r="J1107" s="693"/>
      <c r="K1107" s="693"/>
    </row>
    <row r="1108" spans="6:11" x14ac:dyDescent="0.25">
      <c r="F1108" s="693"/>
      <c r="G1108" s="693"/>
      <c r="H1108" s="693"/>
      <c r="I1108" s="693"/>
      <c r="J1108" s="693"/>
      <c r="K1108" s="693"/>
    </row>
    <row r="1109" spans="6:11" x14ac:dyDescent="0.25">
      <c r="F1109" s="693"/>
      <c r="G1109" s="693"/>
      <c r="H1109" s="693"/>
      <c r="I1109" s="693"/>
      <c r="J1109" s="693"/>
      <c r="K1109" s="693"/>
    </row>
    <row r="1110" spans="6:11" x14ac:dyDescent="0.25">
      <c r="F1110" s="693"/>
      <c r="G1110" s="693"/>
      <c r="H1110" s="693"/>
      <c r="I1110" s="693"/>
      <c r="J1110" s="693"/>
      <c r="K1110" s="693"/>
    </row>
    <row r="1111" spans="6:11" x14ac:dyDescent="0.25">
      <c r="F1111" s="693"/>
      <c r="G1111" s="693"/>
      <c r="H1111" s="693"/>
      <c r="I1111" s="693"/>
      <c r="J1111" s="693"/>
      <c r="K1111" s="693"/>
    </row>
    <row r="1112" spans="6:11" x14ac:dyDescent="0.25">
      <c r="F1112" s="693"/>
      <c r="G1112" s="693"/>
      <c r="H1112" s="693"/>
      <c r="I1112" s="693"/>
      <c r="J1112" s="693"/>
      <c r="K1112" s="693"/>
    </row>
    <row r="1113" spans="6:11" x14ac:dyDescent="0.25">
      <c r="F1113" s="693"/>
      <c r="G1113" s="693"/>
      <c r="H1113" s="693"/>
      <c r="I1113" s="693"/>
      <c r="J1113" s="693"/>
      <c r="K1113" s="693"/>
    </row>
    <row r="1114" spans="6:11" x14ac:dyDescent="0.25">
      <c r="F1114" s="693"/>
      <c r="G1114" s="693"/>
      <c r="H1114" s="693"/>
      <c r="I1114" s="693"/>
      <c r="J1114" s="693"/>
      <c r="K1114" s="693"/>
    </row>
    <row r="1115" spans="6:11" x14ac:dyDescent="0.25">
      <c r="F1115" s="693"/>
      <c r="G1115" s="693"/>
      <c r="H1115" s="693"/>
      <c r="I1115" s="693"/>
      <c r="J1115" s="693"/>
      <c r="K1115" s="693"/>
    </row>
    <row r="1116" spans="6:11" x14ac:dyDescent="0.25">
      <c r="F1116" s="693"/>
      <c r="G1116" s="693"/>
      <c r="H1116" s="693"/>
      <c r="I1116" s="693"/>
      <c r="J1116" s="693"/>
      <c r="K1116" s="693"/>
    </row>
    <row r="1117" spans="6:11" x14ac:dyDescent="0.25">
      <c r="F1117" s="693"/>
      <c r="G1117" s="693"/>
      <c r="H1117" s="693"/>
      <c r="I1117" s="693"/>
      <c r="J1117" s="693"/>
      <c r="K1117" s="693"/>
    </row>
    <row r="1118" spans="6:11" x14ac:dyDescent="0.25">
      <c r="F1118" s="693"/>
      <c r="G1118" s="693"/>
      <c r="H1118" s="693"/>
      <c r="I1118" s="693"/>
      <c r="J1118" s="693"/>
      <c r="K1118" s="693"/>
    </row>
    <row r="1119" spans="6:11" x14ac:dyDescent="0.25">
      <c r="F1119" s="693"/>
      <c r="G1119" s="693"/>
      <c r="H1119" s="693"/>
      <c r="I1119" s="693"/>
      <c r="J1119" s="693"/>
      <c r="K1119" s="693"/>
    </row>
    <row r="1120" spans="6:11" x14ac:dyDescent="0.25">
      <c r="F1120" s="693"/>
      <c r="G1120" s="693"/>
      <c r="H1120" s="693"/>
      <c r="I1120" s="693"/>
      <c r="J1120" s="693"/>
      <c r="K1120" s="693"/>
    </row>
    <row r="1121" spans="6:11" x14ac:dyDescent="0.25">
      <c r="F1121" s="693"/>
      <c r="G1121" s="693"/>
      <c r="H1121" s="693"/>
      <c r="I1121" s="693"/>
      <c r="J1121" s="693"/>
      <c r="K1121" s="693"/>
    </row>
    <row r="1122" spans="6:11" x14ac:dyDescent="0.25">
      <c r="F1122" s="693"/>
      <c r="G1122" s="693"/>
      <c r="H1122" s="693"/>
      <c r="I1122" s="693"/>
      <c r="J1122" s="693"/>
      <c r="K1122" s="693"/>
    </row>
    <row r="1123" spans="6:11" x14ac:dyDescent="0.25">
      <c r="F1123" s="693"/>
      <c r="G1123" s="693"/>
      <c r="H1123" s="693"/>
      <c r="I1123" s="693"/>
      <c r="J1123" s="693"/>
      <c r="K1123" s="693"/>
    </row>
    <row r="1124" spans="6:11" x14ac:dyDescent="0.25">
      <c r="F1124" s="693"/>
      <c r="G1124" s="693"/>
      <c r="H1124" s="693"/>
      <c r="I1124" s="693"/>
      <c r="J1124" s="693"/>
      <c r="K1124" s="693"/>
    </row>
    <row r="1125" spans="6:11" x14ac:dyDescent="0.25">
      <c r="F1125" s="693"/>
      <c r="G1125" s="693"/>
      <c r="H1125" s="693"/>
      <c r="I1125" s="693"/>
      <c r="J1125" s="693"/>
      <c r="K1125" s="693"/>
    </row>
    <row r="1126" spans="6:11" x14ac:dyDescent="0.25">
      <c r="F1126" s="693"/>
      <c r="G1126" s="693"/>
      <c r="H1126" s="693"/>
      <c r="I1126" s="693"/>
      <c r="J1126" s="693"/>
      <c r="K1126" s="693"/>
    </row>
    <row r="1127" spans="6:11" x14ac:dyDescent="0.25">
      <c r="F1127" s="693"/>
      <c r="G1127" s="693"/>
      <c r="H1127" s="693"/>
      <c r="I1127" s="693"/>
      <c r="J1127" s="693"/>
      <c r="K1127" s="693"/>
    </row>
    <row r="1128" spans="6:11" x14ac:dyDescent="0.25">
      <c r="F1128" s="693"/>
      <c r="G1128" s="693"/>
      <c r="H1128" s="693"/>
      <c r="I1128" s="693"/>
      <c r="J1128" s="693"/>
      <c r="K1128" s="693"/>
    </row>
    <row r="1129" spans="6:11" x14ac:dyDescent="0.25">
      <c r="F1129" s="693"/>
      <c r="G1129" s="693"/>
      <c r="H1129" s="693"/>
      <c r="I1129" s="693"/>
      <c r="J1129" s="693"/>
      <c r="K1129" s="693"/>
    </row>
    <row r="1130" spans="6:11" x14ac:dyDescent="0.25">
      <c r="F1130" s="693"/>
      <c r="G1130" s="693"/>
      <c r="H1130" s="693"/>
      <c r="I1130" s="693"/>
      <c r="J1130" s="693"/>
      <c r="K1130" s="693"/>
    </row>
    <row r="1131" spans="6:11" x14ac:dyDescent="0.25">
      <c r="F1131" s="693"/>
      <c r="G1131" s="693"/>
      <c r="H1131" s="693"/>
      <c r="I1131" s="693"/>
      <c r="J1131" s="693"/>
      <c r="K1131" s="693"/>
    </row>
    <row r="1132" spans="6:11" x14ac:dyDescent="0.25">
      <c r="F1132" s="693"/>
      <c r="G1132" s="693"/>
      <c r="H1132" s="693"/>
      <c r="I1132" s="693"/>
      <c r="J1132" s="693"/>
      <c r="K1132" s="693"/>
    </row>
    <row r="1133" spans="6:11" x14ac:dyDescent="0.25">
      <c r="F1133" s="693"/>
      <c r="G1133" s="693"/>
      <c r="H1133" s="693"/>
      <c r="I1133" s="693"/>
      <c r="J1133" s="693"/>
      <c r="K1133" s="693"/>
    </row>
    <row r="1134" spans="6:11" x14ac:dyDescent="0.25">
      <c r="F1134" s="693"/>
      <c r="G1134" s="693"/>
      <c r="H1134" s="693"/>
      <c r="I1134" s="693"/>
      <c r="J1134" s="693"/>
      <c r="K1134" s="693"/>
    </row>
    <row r="1135" spans="6:11" x14ac:dyDescent="0.25">
      <c r="F1135" s="693"/>
      <c r="G1135" s="693"/>
      <c r="H1135" s="693"/>
      <c r="I1135" s="693"/>
      <c r="J1135" s="693"/>
      <c r="K1135" s="693"/>
    </row>
    <row r="1136" spans="6:11" x14ac:dyDescent="0.25">
      <c r="F1136" s="693"/>
      <c r="G1136" s="693"/>
      <c r="H1136" s="693"/>
      <c r="I1136" s="693"/>
      <c r="J1136" s="693"/>
      <c r="K1136" s="693"/>
    </row>
    <row r="1137" spans="6:11" x14ac:dyDescent="0.25">
      <c r="F1137" s="693"/>
      <c r="G1137" s="693"/>
      <c r="H1137" s="693"/>
      <c r="I1137" s="693"/>
      <c r="J1137" s="693"/>
      <c r="K1137" s="693"/>
    </row>
    <row r="1138" spans="6:11" x14ac:dyDescent="0.25">
      <c r="F1138" s="693"/>
      <c r="G1138" s="693"/>
      <c r="H1138" s="693"/>
      <c r="I1138" s="693"/>
      <c r="J1138" s="693"/>
      <c r="K1138" s="693"/>
    </row>
    <row r="1139" spans="6:11" x14ac:dyDescent="0.25">
      <c r="F1139" s="693"/>
      <c r="G1139" s="693"/>
      <c r="H1139" s="693"/>
      <c r="I1139" s="693"/>
      <c r="J1139" s="693"/>
      <c r="K1139" s="693"/>
    </row>
    <row r="1140" spans="6:11" x14ac:dyDescent="0.25">
      <c r="F1140" s="693"/>
      <c r="G1140" s="693"/>
      <c r="H1140" s="693"/>
      <c r="I1140" s="693"/>
      <c r="J1140" s="693"/>
      <c r="K1140" s="693"/>
    </row>
    <row r="1141" spans="6:11" x14ac:dyDescent="0.25">
      <c r="F1141" s="693"/>
      <c r="G1141" s="693"/>
      <c r="H1141" s="693"/>
      <c r="I1141" s="693"/>
      <c r="J1141" s="693"/>
      <c r="K1141" s="693"/>
    </row>
    <row r="1142" spans="6:11" x14ac:dyDescent="0.25">
      <c r="F1142" s="693"/>
      <c r="G1142" s="693"/>
      <c r="H1142" s="693"/>
      <c r="I1142" s="693"/>
      <c r="J1142" s="693"/>
      <c r="K1142" s="693"/>
    </row>
    <row r="1143" spans="6:11" x14ac:dyDescent="0.25">
      <c r="F1143" s="693"/>
      <c r="G1143" s="693"/>
      <c r="H1143" s="693"/>
      <c r="I1143" s="693"/>
      <c r="J1143" s="693"/>
      <c r="K1143" s="693"/>
    </row>
    <row r="1144" spans="6:11" x14ac:dyDescent="0.25">
      <c r="F1144" s="693"/>
      <c r="G1144" s="693"/>
      <c r="H1144" s="693"/>
      <c r="I1144" s="693"/>
      <c r="J1144" s="693"/>
      <c r="K1144" s="693"/>
    </row>
    <row r="1145" spans="6:11" x14ac:dyDescent="0.25">
      <c r="F1145" s="693"/>
      <c r="G1145" s="693"/>
      <c r="H1145" s="693"/>
      <c r="I1145" s="693"/>
      <c r="J1145" s="693"/>
      <c r="K1145" s="693"/>
    </row>
    <row r="1146" spans="6:11" x14ac:dyDescent="0.25">
      <c r="F1146" s="693"/>
      <c r="G1146" s="693"/>
      <c r="H1146" s="693"/>
      <c r="I1146" s="693"/>
      <c r="J1146" s="693"/>
      <c r="K1146" s="693"/>
    </row>
    <row r="1147" spans="6:11" x14ac:dyDescent="0.25">
      <c r="F1147" s="693"/>
      <c r="G1147" s="693"/>
      <c r="H1147" s="693"/>
      <c r="I1147" s="693"/>
      <c r="J1147" s="693"/>
      <c r="K1147" s="693"/>
    </row>
    <row r="1148" spans="6:11" x14ac:dyDescent="0.25">
      <c r="F1148" s="693"/>
      <c r="G1148" s="693"/>
      <c r="H1148" s="693"/>
      <c r="I1148" s="693"/>
      <c r="J1148" s="693"/>
      <c r="K1148" s="693"/>
    </row>
    <row r="1149" spans="6:11" x14ac:dyDescent="0.25">
      <c r="F1149" s="693"/>
      <c r="G1149" s="693"/>
      <c r="H1149" s="693"/>
      <c r="I1149" s="693"/>
      <c r="J1149" s="693"/>
      <c r="K1149" s="693"/>
    </row>
    <row r="1150" spans="6:11" x14ac:dyDescent="0.25">
      <c r="F1150" s="693"/>
      <c r="G1150" s="693"/>
      <c r="H1150" s="693"/>
      <c r="I1150" s="693"/>
      <c r="J1150" s="693"/>
      <c r="K1150" s="693"/>
    </row>
    <row r="1151" spans="6:11" x14ac:dyDescent="0.25">
      <c r="F1151" s="693"/>
      <c r="G1151" s="693"/>
      <c r="H1151" s="693"/>
      <c r="I1151" s="693"/>
      <c r="J1151" s="693"/>
      <c r="K1151" s="693"/>
    </row>
    <row r="1152" spans="6:11" x14ac:dyDescent="0.25">
      <c r="F1152" s="693"/>
      <c r="G1152" s="693"/>
      <c r="H1152" s="693"/>
      <c r="I1152" s="693"/>
      <c r="J1152" s="693"/>
      <c r="K1152" s="693"/>
    </row>
    <row r="1153" spans="6:11" x14ac:dyDescent="0.25">
      <c r="F1153" s="693"/>
      <c r="G1153" s="693"/>
      <c r="H1153" s="693"/>
      <c r="I1153" s="693"/>
      <c r="J1153" s="693"/>
      <c r="K1153" s="693"/>
    </row>
    <row r="1154" spans="6:11" x14ac:dyDescent="0.25">
      <c r="F1154" s="693"/>
      <c r="G1154" s="693"/>
      <c r="H1154" s="693"/>
      <c r="I1154" s="693"/>
      <c r="J1154" s="693"/>
      <c r="K1154" s="693"/>
    </row>
    <row r="1155" spans="6:11" x14ac:dyDescent="0.25">
      <c r="F1155" s="693"/>
      <c r="G1155" s="693"/>
      <c r="H1155" s="693"/>
      <c r="I1155" s="693"/>
      <c r="J1155" s="693"/>
      <c r="K1155" s="693"/>
    </row>
    <row r="1156" spans="6:11" x14ac:dyDescent="0.25">
      <c r="F1156" s="693"/>
      <c r="G1156" s="693"/>
      <c r="H1156" s="693"/>
      <c r="I1156" s="693"/>
      <c r="J1156" s="693"/>
      <c r="K1156" s="693"/>
    </row>
    <row r="1157" spans="6:11" x14ac:dyDescent="0.25">
      <c r="F1157" s="693"/>
      <c r="G1157" s="693"/>
      <c r="H1157" s="693"/>
      <c r="I1157" s="693"/>
      <c r="J1157" s="693"/>
      <c r="K1157" s="693"/>
    </row>
    <row r="1158" spans="6:11" x14ac:dyDescent="0.25">
      <c r="F1158" s="693"/>
      <c r="G1158" s="693"/>
      <c r="H1158" s="693"/>
      <c r="I1158" s="693"/>
      <c r="J1158" s="693"/>
      <c r="K1158" s="693"/>
    </row>
    <row r="1159" spans="6:11" x14ac:dyDescent="0.25">
      <c r="F1159" s="693"/>
      <c r="G1159" s="693"/>
      <c r="H1159" s="693"/>
      <c r="I1159" s="693"/>
      <c r="J1159" s="693"/>
      <c r="K1159" s="693"/>
    </row>
    <row r="1160" spans="6:11" x14ac:dyDescent="0.25">
      <c r="F1160" s="693"/>
      <c r="G1160" s="693"/>
      <c r="H1160" s="693"/>
      <c r="I1160" s="693"/>
      <c r="J1160" s="693"/>
      <c r="K1160" s="693"/>
    </row>
    <row r="1161" spans="6:11" x14ac:dyDescent="0.25">
      <c r="F1161" s="693"/>
      <c r="G1161" s="693"/>
      <c r="H1161" s="693"/>
      <c r="I1161" s="693"/>
      <c r="J1161" s="693"/>
      <c r="K1161" s="693"/>
    </row>
    <row r="1162" spans="6:11" x14ac:dyDescent="0.25">
      <c r="F1162" s="693"/>
      <c r="G1162" s="693"/>
      <c r="H1162" s="693"/>
      <c r="I1162" s="693"/>
      <c r="J1162" s="693"/>
      <c r="K1162" s="693"/>
    </row>
    <row r="1163" spans="6:11" x14ac:dyDescent="0.25">
      <c r="F1163" s="693"/>
      <c r="G1163" s="693"/>
      <c r="H1163" s="693"/>
      <c r="I1163" s="693"/>
      <c r="J1163" s="693"/>
      <c r="K1163" s="693"/>
    </row>
    <row r="1164" spans="6:11" x14ac:dyDescent="0.25">
      <c r="F1164" s="693"/>
      <c r="G1164" s="693"/>
      <c r="H1164" s="693"/>
      <c r="I1164" s="693"/>
      <c r="J1164" s="693"/>
      <c r="K1164" s="693"/>
    </row>
    <row r="1165" spans="6:11" x14ac:dyDescent="0.25">
      <c r="F1165" s="693"/>
      <c r="G1165" s="693"/>
      <c r="H1165" s="693"/>
      <c r="I1165" s="693"/>
      <c r="J1165" s="693"/>
      <c r="K1165" s="693"/>
    </row>
    <row r="1166" spans="6:11" x14ac:dyDescent="0.25">
      <c r="F1166" s="693"/>
      <c r="G1166" s="693"/>
      <c r="H1166" s="693"/>
      <c r="I1166" s="693"/>
      <c r="J1166" s="693"/>
      <c r="K1166" s="693"/>
    </row>
    <row r="1167" spans="6:11" x14ac:dyDescent="0.25">
      <c r="F1167" s="693"/>
      <c r="G1167" s="693"/>
      <c r="H1167" s="693"/>
      <c r="I1167" s="693"/>
      <c r="J1167" s="693"/>
      <c r="K1167" s="693"/>
    </row>
    <row r="1168" spans="6:11" x14ac:dyDescent="0.25">
      <c r="F1168" s="693"/>
      <c r="G1168" s="693"/>
      <c r="H1168" s="693"/>
      <c r="I1168" s="693"/>
      <c r="J1168" s="693"/>
      <c r="K1168" s="693"/>
    </row>
    <row r="1169" spans="6:11" x14ac:dyDescent="0.25">
      <c r="F1169" s="693"/>
      <c r="G1169" s="693"/>
      <c r="H1169" s="693"/>
      <c r="I1169" s="693"/>
      <c r="J1169" s="693"/>
      <c r="K1169" s="693"/>
    </row>
    <row r="1170" spans="6:11" x14ac:dyDescent="0.25">
      <c r="F1170" s="693"/>
      <c r="G1170" s="693"/>
      <c r="H1170" s="693"/>
      <c r="I1170" s="693"/>
      <c r="J1170" s="693"/>
      <c r="K1170" s="693"/>
    </row>
    <row r="1171" spans="6:11" x14ac:dyDescent="0.25">
      <c r="F1171" s="693"/>
      <c r="G1171" s="693"/>
      <c r="H1171" s="693"/>
      <c r="I1171" s="693"/>
      <c r="J1171" s="693"/>
      <c r="K1171" s="693"/>
    </row>
    <row r="1172" spans="6:11" x14ac:dyDescent="0.25">
      <c r="F1172" s="693"/>
      <c r="G1172" s="693"/>
      <c r="H1172" s="693"/>
      <c r="I1172" s="693"/>
      <c r="J1172" s="693"/>
      <c r="K1172" s="693"/>
    </row>
    <row r="1173" spans="6:11" x14ac:dyDescent="0.25">
      <c r="F1173" s="693"/>
      <c r="G1173" s="693"/>
      <c r="H1173" s="693"/>
      <c r="I1173" s="693"/>
      <c r="J1173" s="693"/>
      <c r="K1173" s="693"/>
    </row>
    <row r="1174" spans="6:11" x14ac:dyDescent="0.25">
      <c r="F1174" s="693"/>
      <c r="G1174" s="693"/>
      <c r="H1174" s="693"/>
      <c r="I1174" s="693"/>
      <c r="J1174" s="693"/>
      <c r="K1174" s="693"/>
    </row>
    <row r="1175" spans="6:11" x14ac:dyDescent="0.25">
      <c r="F1175" s="693"/>
      <c r="G1175" s="693"/>
      <c r="H1175" s="693"/>
      <c r="I1175" s="693"/>
      <c r="J1175" s="693"/>
      <c r="K1175" s="693"/>
    </row>
    <row r="1176" spans="6:11" x14ac:dyDescent="0.25">
      <c r="F1176" s="693"/>
      <c r="G1176" s="693"/>
      <c r="H1176" s="693"/>
      <c r="I1176" s="693"/>
      <c r="J1176" s="693"/>
      <c r="K1176" s="693"/>
    </row>
    <row r="1177" spans="6:11" x14ac:dyDescent="0.25">
      <c r="F1177" s="693"/>
      <c r="G1177" s="693"/>
      <c r="H1177" s="693"/>
      <c r="I1177" s="693"/>
      <c r="J1177" s="693"/>
      <c r="K1177" s="693"/>
    </row>
    <row r="1178" spans="6:11" x14ac:dyDescent="0.25">
      <c r="F1178" s="693"/>
      <c r="G1178" s="693"/>
      <c r="H1178" s="693"/>
      <c r="I1178" s="693"/>
      <c r="J1178" s="693"/>
      <c r="K1178" s="693"/>
    </row>
    <row r="1179" spans="6:11" x14ac:dyDescent="0.25">
      <c r="F1179" s="693"/>
      <c r="G1179" s="693"/>
      <c r="H1179" s="693"/>
      <c r="I1179" s="693"/>
      <c r="J1179" s="693"/>
      <c r="K1179" s="693"/>
    </row>
    <row r="1180" spans="6:11" x14ac:dyDescent="0.25">
      <c r="F1180" s="693"/>
      <c r="G1180" s="693"/>
      <c r="H1180" s="693"/>
      <c r="I1180" s="693"/>
      <c r="J1180" s="693"/>
      <c r="K1180" s="693"/>
    </row>
    <row r="1181" spans="6:11" x14ac:dyDescent="0.25">
      <c r="F1181" s="693"/>
      <c r="G1181" s="693"/>
      <c r="H1181" s="693"/>
      <c r="I1181" s="693"/>
      <c r="J1181" s="693"/>
      <c r="K1181" s="693"/>
    </row>
    <row r="1182" spans="6:11" x14ac:dyDescent="0.25">
      <c r="F1182" s="693"/>
      <c r="G1182" s="693"/>
      <c r="H1182" s="693"/>
      <c r="I1182" s="693"/>
      <c r="J1182" s="693"/>
      <c r="K1182" s="693"/>
    </row>
    <row r="1183" spans="6:11" x14ac:dyDescent="0.25">
      <c r="F1183" s="693"/>
      <c r="G1183" s="693"/>
      <c r="H1183" s="693"/>
      <c r="I1183" s="693"/>
      <c r="J1183" s="693"/>
      <c r="K1183" s="693"/>
    </row>
    <row r="1184" spans="6:11" x14ac:dyDescent="0.25">
      <c r="F1184" s="693"/>
      <c r="G1184" s="693"/>
      <c r="H1184" s="693"/>
      <c r="I1184" s="693"/>
      <c r="J1184" s="693"/>
      <c r="K1184" s="693"/>
    </row>
    <row r="1185" spans="6:11" x14ac:dyDescent="0.25">
      <c r="F1185" s="693"/>
      <c r="G1185" s="693"/>
      <c r="H1185" s="693"/>
      <c r="I1185" s="693"/>
      <c r="J1185" s="693"/>
      <c r="K1185" s="693"/>
    </row>
    <row r="1186" spans="6:11" x14ac:dyDescent="0.25">
      <c r="F1186" s="693"/>
      <c r="G1186" s="693"/>
      <c r="H1186" s="693"/>
      <c r="I1186" s="693"/>
      <c r="J1186" s="693"/>
      <c r="K1186" s="693"/>
    </row>
    <row r="1187" spans="6:11" x14ac:dyDescent="0.25">
      <c r="F1187" s="693"/>
      <c r="G1187" s="693"/>
      <c r="H1187" s="693"/>
      <c r="I1187" s="693"/>
      <c r="J1187" s="693"/>
      <c r="K1187" s="693"/>
    </row>
    <row r="1188" spans="6:11" x14ac:dyDescent="0.25">
      <c r="F1188" s="693"/>
      <c r="G1188" s="693"/>
      <c r="H1188" s="693"/>
      <c r="I1188" s="693"/>
      <c r="J1188" s="693"/>
      <c r="K1188" s="693"/>
    </row>
    <row r="1189" spans="6:11" x14ac:dyDescent="0.25">
      <c r="F1189" s="693"/>
      <c r="G1189" s="693"/>
      <c r="H1189" s="693"/>
      <c r="I1189" s="693"/>
      <c r="J1189" s="693"/>
      <c r="K1189" s="693"/>
    </row>
    <row r="1190" spans="6:11" x14ac:dyDescent="0.25">
      <c r="F1190" s="693"/>
      <c r="G1190" s="693"/>
      <c r="H1190" s="693"/>
      <c r="I1190" s="693"/>
      <c r="J1190" s="693"/>
      <c r="K1190" s="693"/>
    </row>
    <row r="1191" spans="6:11" x14ac:dyDescent="0.25">
      <c r="F1191" s="693"/>
      <c r="G1191" s="693"/>
      <c r="H1191" s="693"/>
      <c r="I1191" s="693"/>
      <c r="J1191" s="693"/>
      <c r="K1191" s="693"/>
    </row>
    <row r="1192" spans="6:11" x14ac:dyDescent="0.25">
      <c r="F1192" s="693"/>
      <c r="G1192" s="693"/>
      <c r="H1192" s="693"/>
      <c r="I1192" s="693"/>
      <c r="J1192" s="693"/>
      <c r="K1192" s="693"/>
    </row>
    <row r="1193" spans="6:11" x14ac:dyDescent="0.25">
      <c r="F1193" s="693"/>
      <c r="G1193" s="693"/>
      <c r="H1193" s="693"/>
      <c r="I1193" s="693"/>
      <c r="J1193" s="693"/>
      <c r="K1193" s="693"/>
    </row>
    <row r="1194" spans="6:11" x14ac:dyDescent="0.25">
      <c r="F1194" s="693"/>
      <c r="G1194" s="693"/>
      <c r="H1194" s="693"/>
      <c r="I1194" s="693"/>
      <c r="J1194" s="693"/>
      <c r="K1194" s="693"/>
    </row>
    <row r="1195" spans="6:11" x14ac:dyDescent="0.25">
      <c r="F1195" s="693"/>
      <c r="G1195" s="693"/>
      <c r="H1195" s="693"/>
      <c r="I1195" s="693"/>
      <c r="J1195" s="693"/>
      <c r="K1195" s="693"/>
    </row>
    <row r="1196" spans="6:11" x14ac:dyDescent="0.25">
      <c r="F1196" s="693"/>
      <c r="G1196" s="693"/>
      <c r="H1196" s="693"/>
      <c r="I1196" s="693"/>
      <c r="J1196" s="693"/>
      <c r="K1196" s="693"/>
    </row>
    <row r="1197" spans="6:11" x14ac:dyDescent="0.25">
      <c r="F1197" s="693"/>
      <c r="G1197" s="693"/>
      <c r="H1197" s="693"/>
      <c r="I1197" s="693"/>
      <c r="J1197" s="693"/>
      <c r="K1197" s="693"/>
    </row>
    <row r="1198" spans="6:11" x14ac:dyDescent="0.25">
      <c r="F1198" s="693"/>
      <c r="G1198" s="693"/>
      <c r="H1198" s="693"/>
      <c r="I1198" s="693"/>
      <c r="J1198" s="693"/>
      <c r="K1198" s="693"/>
    </row>
    <row r="1199" spans="6:11" x14ac:dyDescent="0.25">
      <c r="F1199" s="693"/>
      <c r="G1199" s="693"/>
      <c r="H1199" s="693"/>
      <c r="I1199" s="693"/>
      <c r="J1199" s="693"/>
      <c r="K1199" s="693"/>
    </row>
    <row r="1200" spans="6:11" x14ac:dyDescent="0.25">
      <c r="F1200" s="693"/>
      <c r="G1200" s="693"/>
      <c r="H1200" s="693"/>
      <c r="I1200" s="693"/>
      <c r="J1200" s="693"/>
      <c r="K1200" s="693"/>
    </row>
    <row r="1201" spans="6:11" x14ac:dyDescent="0.25">
      <c r="F1201" s="693"/>
      <c r="G1201" s="693"/>
      <c r="H1201" s="693"/>
      <c r="I1201" s="693"/>
      <c r="J1201" s="693"/>
      <c r="K1201" s="693"/>
    </row>
    <row r="1202" spans="6:11" x14ac:dyDescent="0.25">
      <c r="F1202" s="693"/>
      <c r="G1202" s="693"/>
      <c r="H1202" s="693"/>
      <c r="I1202" s="693"/>
      <c r="J1202" s="693"/>
      <c r="K1202" s="693"/>
    </row>
    <row r="1203" spans="6:11" x14ac:dyDescent="0.25">
      <c r="F1203" s="693"/>
      <c r="G1203" s="693"/>
      <c r="H1203" s="693"/>
      <c r="I1203" s="693"/>
      <c r="J1203" s="693"/>
      <c r="K1203" s="693"/>
    </row>
    <row r="1204" spans="6:11" x14ac:dyDescent="0.25">
      <c r="F1204" s="693"/>
      <c r="G1204" s="693"/>
      <c r="H1204" s="693"/>
      <c r="I1204" s="693"/>
      <c r="J1204" s="693"/>
      <c r="K1204" s="693"/>
    </row>
    <row r="1205" spans="6:11" x14ac:dyDescent="0.25">
      <c r="F1205" s="693"/>
      <c r="G1205" s="693"/>
      <c r="H1205" s="693"/>
      <c r="I1205" s="693"/>
      <c r="J1205" s="693"/>
      <c r="K1205" s="693"/>
    </row>
    <row r="1206" spans="6:11" x14ac:dyDescent="0.25">
      <c r="F1206" s="693"/>
      <c r="G1206" s="693"/>
      <c r="H1206" s="693"/>
      <c r="I1206" s="693"/>
      <c r="J1206" s="693"/>
      <c r="K1206" s="693"/>
    </row>
    <row r="1207" spans="6:11" x14ac:dyDescent="0.25">
      <c r="F1207" s="693"/>
      <c r="G1207" s="693"/>
      <c r="H1207" s="693"/>
      <c r="I1207" s="693"/>
      <c r="J1207" s="693"/>
      <c r="K1207" s="693"/>
    </row>
    <row r="1208" spans="6:11" x14ac:dyDescent="0.25">
      <c r="F1208" s="693"/>
      <c r="G1208" s="693"/>
      <c r="H1208" s="693"/>
      <c r="I1208" s="693"/>
      <c r="J1208" s="693"/>
      <c r="K1208" s="693"/>
    </row>
    <row r="1209" spans="6:11" x14ac:dyDescent="0.25">
      <c r="F1209" s="693"/>
      <c r="G1209" s="693"/>
      <c r="H1209" s="693"/>
      <c r="I1209" s="693"/>
      <c r="J1209" s="693"/>
      <c r="K1209" s="693"/>
    </row>
    <row r="1210" spans="6:11" x14ac:dyDescent="0.25">
      <c r="F1210" s="693"/>
      <c r="G1210" s="693"/>
      <c r="H1210" s="693"/>
      <c r="I1210" s="693"/>
      <c r="J1210" s="693"/>
      <c r="K1210" s="693"/>
    </row>
    <row r="1211" spans="6:11" x14ac:dyDescent="0.25">
      <c r="F1211" s="693"/>
      <c r="G1211" s="693"/>
      <c r="H1211" s="693"/>
      <c r="I1211" s="693"/>
      <c r="J1211" s="693"/>
      <c r="K1211" s="693"/>
    </row>
    <row r="1212" spans="6:11" x14ac:dyDescent="0.25">
      <c r="F1212" s="693"/>
      <c r="G1212" s="693"/>
      <c r="H1212" s="693"/>
      <c r="I1212" s="693"/>
      <c r="J1212" s="693"/>
      <c r="K1212" s="693"/>
    </row>
    <row r="1213" spans="6:11" x14ac:dyDescent="0.25">
      <c r="F1213" s="693"/>
      <c r="G1213" s="693"/>
      <c r="H1213" s="693"/>
      <c r="I1213" s="693"/>
      <c r="J1213" s="693"/>
      <c r="K1213" s="693"/>
    </row>
    <row r="1214" spans="6:11" x14ac:dyDescent="0.25">
      <c r="F1214" s="693"/>
      <c r="G1214" s="693"/>
      <c r="H1214" s="693"/>
      <c r="I1214" s="693"/>
      <c r="J1214" s="693"/>
      <c r="K1214" s="693"/>
    </row>
    <row r="1215" spans="6:11" x14ac:dyDescent="0.25">
      <c r="F1215" s="693"/>
      <c r="G1215" s="693"/>
      <c r="H1215" s="693"/>
      <c r="I1215" s="693"/>
      <c r="J1215" s="693"/>
      <c r="K1215" s="693"/>
    </row>
    <row r="1216" spans="6:11" x14ac:dyDescent="0.25">
      <c r="F1216" s="693"/>
      <c r="G1216" s="693"/>
      <c r="H1216" s="693"/>
      <c r="I1216" s="693"/>
      <c r="J1216" s="693"/>
      <c r="K1216" s="693"/>
    </row>
    <row r="1217" spans="6:11" x14ac:dyDescent="0.25">
      <c r="F1217" s="693"/>
      <c r="G1217" s="693"/>
      <c r="H1217" s="693"/>
      <c r="I1217" s="693"/>
      <c r="J1217" s="693"/>
      <c r="K1217" s="693"/>
    </row>
    <row r="1218" spans="6:11" x14ac:dyDescent="0.25">
      <c r="F1218" s="693"/>
      <c r="G1218" s="693"/>
      <c r="H1218" s="693"/>
      <c r="I1218" s="693"/>
      <c r="J1218" s="693"/>
      <c r="K1218" s="693"/>
    </row>
    <row r="1219" spans="6:11" x14ac:dyDescent="0.25">
      <c r="F1219" s="693"/>
      <c r="G1219" s="693"/>
      <c r="H1219" s="693"/>
      <c r="I1219" s="693"/>
      <c r="J1219" s="693"/>
      <c r="K1219" s="693"/>
    </row>
    <row r="1220" spans="6:11" x14ac:dyDescent="0.25">
      <c r="F1220" s="693"/>
      <c r="G1220" s="693"/>
      <c r="H1220" s="693"/>
      <c r="I1220" s="693"/>
      <c r="J1220" s="693"/>
      <c r="K1220" s="693"/>
    </row>
    <row r="1221" spans="6:11" x14ac:dyDescent="0.25">
      <c r="F1221" s="693"/>
      <c r="G1221" s="693"/>
      <c r="H1221" s="693"/>
      <c r="I1221" s="693"/>
      <c r="J1221" s="693"/>
      <c r="K1221" s="693"/>
    </row>
    <row r="1222" spans="6:11" x14ac:dyDescent="0.25">
      <c r="F1222" s="693"/>
      <c r="G1222" s="693"/>
      <c r="H1222" s="693"/>
      <c r="I1222" s="693"/>
      <c r="J1222" s="693"/>
      <c r="K1222" s="693"/>
    </row>
    <row r="1223" spans="6:11" x14ac:dyDescent="0.25">
      <c r="F1223" s="693"/>
      <c r="G1223" s="693"/>
      <c r="H1223" s="693"/>
      <c r="I1223" s="693"/>
      <c r="J1223" s="693"/>
      <c r="K1223" s="693"/>
    </row>
    <row r="1224" spans="6:11" x14ac:dyDescent="0.25">
      <c r="F1224" s="693"/>
      <c r="G1224" s="693"/>
      <c r="H1224" s="693"/>
      <c r="I1224" s="693"/>
      <c r="J1224" s="693"/>
      <c r="K1224" s="693"/>
    </row>
    <row r="1225" spans="6:11" x14ac:dyDescent="0.25">
      <c r="F1225" s="693"/>
      <c r="G1225" s="693"/>
      <c r="H1225" s="693"/>
      <c r="I1225" s="693"/>
      <c r="J1225" s="693"/>
      <c r="K1225" s="693"/>
    </row>
    <row r="1226" spans="6:11" x14ac:dyDescent="0.25">
      <c r="F1226" s="693"/>
      <c r="G1226" s="693"/>
      <c r="H1226" s="693"/>
      <c r="I1226" s="693"/>
      <c r="J1226" s="693"/>
      <c r="K1226" s="693"/>
    </row>
    <row r="1227" spans="6:11" x14ac:dyDescent="0.25">
      <c r="F1227" s="693"/>
      <c r="G1227" s="693"/>
      <c r="H1227" s="693"/>
      <c r="I1227" s="693"/>
      <c r="J1227" s="693"/>
      <c r="K1227" s="693"/>
    </row>
    <row r="1228" spans="6:11" x14ac:dyDescent="0.25">
      <c r="F1228" s="693"/>
      <c r="G1228" s="693"/>
      <c r="H1228" s="693"/>
      <c r="I1228" s="693"/>
      <c r="J1228" s="693"/>
      <c r="K1228" s="693"/>
    </row>
    <row r="1229" spans="6:11" x14ac:dyDescent="0.25">
      <c r="F1229" s="693"/>
      <c r="G1229" s="693"/>
      <c r="H1229" s="693"/>
      <c r="I1229" s="693"/>
      <c r="J1229" s="693"/>
      <c r="K1229" s="693"/>
    </row>
    <row r="1230" spans="6:11" x14ac:dyDescent="0.25">
      <c r="F1230" s="693"/>
      <c r="G1230" s="693"/>
      <c r="H1230" s="693"/>
      <c r="I1230" s="693"/>
      <c r="J1230" s="693"/>
      <c r="K1230" s="693"/>
    </row>
    <row r="1231" spans="6:11" x14ac:dyDescent="0.25">
      <c r="F1231" s="693"/>
      <c r="G1231" s="693"/>
      <c r="H1231" s="693"/>
      <c r="I1231" s="693"/>
      <c r="J1231" s="693"/>
      <c r="K1231" s="693"/>
    </row>
    <row r="1232" spans="6:11" x14ac:dyDescent="0.25">
      <c r="F1232" s="693"/>
      <c r="G1232" s="693"/>
      <c r="H1232" s="693"/>
      <c r="I1232" s="693"/>
      <c r="J1232" s="693"/>
      <c r="K1232" s="693"/>
    </row>
    <row r="1233" spans="6:11" x14ac:dyDescent="0.25">
      <c r="F1233" s="693"/>
      <c r="G1233" s="693"/>
      <c r="H1233" s="693"/>
      <c r="I1233" s="693"/>
      <c r="J1233" s="693"/>
      <c r="K1233" s="693"/>
    </row>
    <row r="1234" spans="6:11" x14ac:dyDescent="0.25">
      <c r="F1234" s="693"/>
      <c r="G1234" s="693"/>
      <c r="H1234" s="693"/>
      <c r="I1234" s="693"/>
      <c r="J1234" s="693"/>
      <c r="K1234" s="693"/>
    </row>
    <row r="1235" spans="6:11" x14ac:dyDescent="0.25">
      <c r="F1235" s="693"/>
      <c r="G1235" s="693"/>
      <c r="H1235" s="693"/>
      <c r="I1235" s="693"/>
      <c r="J1235" s="693"/>
      <c r="K1235" s="693"/>
    </row>
    <row r="1236" spans="6:11" x14ac:dyDescent="0.25">
      <c r="F1236" s="693"/>
      <c r="G1236" s="693"/>
      <c r="H1236" s="693"/>
      <c r="I1236" s="693"/>
      <c r="J1236" s="693"/>
      <c r="K1236" s="693"/>
    </row>
    <row r="1237" spans="6:11" x14ac:dyDescent="0.25">
      <c r="F1237" s="693"/>
      <c r="G1237" s="693"/>
      <c r="H1237" s="693"/>
      <c r="I1237" s="693"/>
      <c r="J1237" s="693"/>
      <c r="K1237" s="693"/>
    </row>
    <row r="1238" spans="6:11" x14ac:dyDescent="0.25">
      <c r="F1238" s="693"/>
      <c r="G1238" s="693"/>
      <c r="H1238" s="693"/>
      <c r="I1238" s="693"/>
      <c r="J1238" s="693"/>
      <c r="K1238" s="693"/>
    </row>
    <row r="1239" spans="6:11" x14ac:dyDescent="0.25">
      <c r="F1239" s="693"/>
      <c r="G1239" s="693"/>
      <c r="H1239" s="693"/>
      <c r="I1239" s="693"/>
      <c r="J1239" s="693"/>
      <c r="K1239" s="693"/>
    </row>
    <row r="1240" spans="6:11" x14ac:dyDescent="0.25">
      <c r="F1240" s="693"/>
      <c r="G1240" s="693"/>
      <c r="H1240" s="693"/>
      <c r="I1240" s="693"/>
      <c r="J1240" s="693"/>
      <c r="K1240" s="693"/>
    </row>
    <row r="1241" spans="6:11" x14ac:dyDescent="0.25">
      <c r="F1241" s="693"/>
      <c r="G1241" s="693"/>
      <c r="H1241" s="693"/>
      <c r="I1241" s="693"/>
      <c r="J1241" s="693"/>
      <c r="K1241" s="693"/>
    </row>
    <row r="1242" spans="6:11" x14ac:dyDescent="0.25">
      <c r="F1242" s="693"/>
      <c r="G1242" s="693"/>
      <c r="H1242" s="693"/>
      <c r="I1242" s="693"/>
      <c r="J1242" s="693"/>
      <c r="K1242" s="693"/>
    </row>
    <row r="1243" spans="6:11" x14ac:dyDescent="0.25">
      <c r="F1243" s="693"/>
      <c r="G1243" s="693"/>
      <c r="H1243" s="693"/>
      <c r="I1243" s="693"/>
      <c r="J1243" s="693"/>
      <c r="K1243" s="693"/>
    </row>
    <row r="1244" spans="6:11" x14ac:dyDescent="0.25">
      <c r="F1244" s="693"/>
      <c r="G1244" s="693"/>
      <c r="H1244" s="693"/>
      <c r="I1244" s="693"/>
      <c r="J1244" s="693"/>
      <c r="K1244" s="693"/>
    </row>
    <row r="1245" spans="6:11" x14ac:dyDescent="0.25">
      <c r="F1245" s="693"/>
      <c r="G1245" s="693"/>
      <c r="H1245" s="693"/>
      <c r="I1245" s="693"/>
      <c r="J1245" s="693"/>
      <c r="K1245" s="693"/>
    </row>
    <row r="1246" spans="6:11" x14ac:dyDescent="0.25">
      <c r="F1246" s="693"/>
      <c r="G1246" s="693"/>
      <c r="H1246" s="693"/>
      <c r="I1246" s="693"/>
      <c r="J1246" s="693"/>
      <c r="K1246" s="693"/>
    </row>
    <row r="1247" spans="6:11" x14ac:dyDescent="0.25">
      <c r="F1247" s="693"/>
      <c r="G1247" s="693"/>
      <c r="H1247" s="693"/>
      <c r="I1247" s="693"/>
      <c r="J1247" s="693"/>
      <c r="K1247" s="693"/>
    </row>
    <row r="1248" spans="6:11" x14ac:dyDescent="0.25">
      <c r="F1248" s="693"/>
      <c r="G1248" s="693"/>
      <c r="H1248" s="693"/>
      <c r="I1248" s="693"/>
      <c r="J1248" s="693"/>
      <c r="K1248" s="693"/>
    </row>
    <row r="1249" spans="6:11" x14ac:dyDescent="0.25">
      <c r="F1249" s="693"/>
      <c r="G1249" s="693"/>
      <c r="H1249" s="693"/>
      <c r="I1249" s="693"/>
      <c r="J1249" s="693"/>
      <c r="K1249" s="693"/>
    </row>
    <row r="1250" spans="6:11" x14ac:dyDescent="0.25">
      <c r="F1250" s="693"/>
      <c r="G1250" s="693"/>
      <c r="H1250" s="693"/>
      <c r="I1250" s="693"/>
      <c r="J1250" s="693"/>
      <c r="K1250" s="693"/>
    </row>
    <row r="1251" spans="6:11" x14ac:dyDescent="0.25">
      <c r="F1251" s="693"/>
      <c r="G1251" s="693"/>
      <c r="H1251" s="693"/>
      <c r="I1251" s="693"/>
      <c r="J1251" s="693"/>
      <c r="K1251" s="693"/>
    </row>
    <row r="1252" spans="6:11" x14ac:dyDescent="0.25">
      <c r="F1252" s="693"/>
      <c r="G1252" s="693"/>
      <c r="H1252" s="693"/>
      <c r="I1252" s="693"/>
      <c r="J1252" s="693"/>
      <c r="K1252" s="693"/>
    </row>
    <row r="1253" spans="6:11" x14ac:dyDescent="0.25">
      <c r="F1253" s="693"/>
      <c r="G1253" s="693"/>
      <c r="H1253" s="693"/>
      <c r="I1253" s="693"/>
      <c r="J1253" s="693"/>
      <c r="K1253" s="693"/>
    </row>
    <row r="1254" spans="6:11" x14ac:dyDescent="0.25">
      <c r="F1254" s="693"/>
      <c r="G1254" s="693"/>
      <c r="H1254" s="693"/>
      <c r="I1254" s="693"/>
      <c r="J1254" s="693"/>
      <c r="K1254" s="693"/>
    </row>
    <row r="1255" spans="6:11" x14ac:dyDescent="0.25">
      <c r="F1255" s="693"/>
      <c r="G1255" s="693"/>
      <c r="H1255" s="693"/>
      <c r="I1255" s="693"/>
      <c r="J1255" s="693"/>
      <c r="K1255" s="693"/>
    </row>
    <row r="1256" spans="6:11" x14ac:dyDescent="0.25">
      <c r="F1256" s="693"/>
      <c r="G1256" s="693"/>
      <c r="H1256" s="693"/>
      <c r="I1256" s="693"/>
      <c r="J1256" s="693"/>
      <c r="K1256" s="693"/>
    </row>
    <row r="1257" spans="6:11" x14ac:dyDescent="0.25">
      <c r="F1257" s="693"/>
      <c r="G1257" s="693"/>
      <c r="H1257" s="693"/>
      <c r="I1257" s="693"/>
      <c r="J1257" s="693"/>
      <c r="K1257" s="693"/>
    </row>
    <row r="1258" spans="6:11" x14ac:dyDescent="0.25">
      <c r="F1258" s="693"/>
      <c r="G1258" s="693"/>
      <c r="H1258" s="693"/>
      <c r="I1258" s="693"/>
      <c r="J1258" s="693"/>
      <c r="K1258" s="693"/>
    </row>
    <row r="1259" spans="6:11" x14ac:dyDescent="0.25">
      <c r="F1259" s="693"/>
      <c r="G1259" s="693"/>
      <c r="H1259" s="693"/>
      <c r="I1259" s="693"/>
      <c r="J1259" s="693"/>
      <c r="K1259" s="693"/>
    </row>
    <row r="1260" spans="6:11" x14ac:dyDescent="0.25">
      <c r="F1260" s="693"/>
      <c r="G1260" s="693"/>
      <c r="H1260" s="693"/>
      <c r="I1260" s="693"/>
      <c r="J1260" s="693"/>
      <c r="K1260" s="693"/>
    </row>
    <row r="1261" spans="6:11" x14ac:dyDescent="0.25">
      <c r="F1261" s="693"/>
      <c r="G1261" s="693"/>
      <c r="H1261" s="693"/>
      <c r="I1261" s="693"/>
      <c r="J1261" s="693"/>
      <c r="K1261" s="693"/>
    </row>
    <row r="1262" spans="6:11" x14ac:dyDescent="0.25">
      <c r="F1262" s="693"/>
      <c r="G1262" s="693"/>
      <c r="H1262" s="693"/>
      <c r="I1262" s="693"/>
      <c r="J1262" s="693"/>
      <c r="K1262" s="693"/>
    </row>
    <row r="1263" spans="6:11" x14ac:dyDescent="0.25">
      <c r="F1263" s="693"/>
      <c r="G1263" s="693"/>
      <c r="H1263" s="693"/>
      <c r="I1263" s="693"/>
      <c r="J1263" s="693"/>
      <c r="K1263" s="693"/>
    </row>
    <row r="1264" spans="6:11" x14ac:dyDescent="0.25">
      <c r="F1264" s="693"/>
      <c r="G1264" s="693"/>
      <c r="H1264" s="693"/>
      <c r="I1264" s="693"/>
      <c r="J1264" s="693"/>
      <c r="K1264" s="693"/>
    </row>
    <row r="1265" spans="6:11" x14ac:dyDescent="0.25">
      <c r="F1265" s="693"/>
      <c r="G1265" s="693"/>
      <c r="H1265" s="693"/>
      <c r="I1265" s="693"/>
      <c r="J1265" s="693"/>
      <c r="K1265" s="693"/>
    </row>
    <row r="1266" spans="6:11" x14ac:dyDescent="0.25">
      <c r="F1266" s="693"/>
      <c r="G1266" s="693"/>
      <c r="H1266" s="693"/>
      <c r="I1266" s="693"/>
      <c r="J1266" s="693"/>
      <c r="K1266" s="693"/>
    </row>
    <row r="1267" spans="6:11" x14ac:dyDescent="0.25">
      <c r="F1267" s="693"/>
      <c r="G1267" s="693"/>
      <c r="H1267" s="693"/>
      <c r="I1267" s="693"/>
      <c r="J1267" s="693"/>
      <c r="K1267" s="693"/>
    </row>
    <row r="1268" spans="6:11" x14ac:dyDescent="0.25">
      <c r="F1268" s="693"/>
      <c r="G1268" s="693"/>
      <c r="H1268" s="693"/>
      <c r="I1268" s="693"/>
      <c r="J1268" s="693"/>
      <c r="K1268" s="693"/>
    </row>
    <row r="1269" spans="6:11" x14ac:dyDescent="0.25">
      <c r="F1269" s="693"/>
      <c r="G1269" s="693"/>
      <c r="H1269" s="693"/>
      <c r="I1269" s="693"/>
      <c r="J1269" s="693"/>
      <c r="K1269" s="693"/>
    </row>
    <row r="1270" spans="6:11" x14ac:dyDescent="0.25">
      <c r="F1270" s="693"/>
      <c r="G1270" s="693"/>
      <c r="H1270" s="693"/>
      <c r="I1270" s="693"/>
      <c r="J1270" s="693"/>
      <c r="K1270" s="693"/>
    </row>
    <row r="1271" spans="6:11" x14ac:dyDescent="0.25">
      <c r="F1271" s="693"/>
      <c r="G1271" s="693"/>
      <c r="H1271" s="693"/>
      <c r="I1271" s="693"/>
      <c r="J1271" s="693"/>
      <c r="K1271" s="693"/>
    </row>
    <row r="1272" spans="6:11" x14ac:dyDescent="0.25">
      <c r="F1272" s="693"/>
      <c r="G1272" s="693"/>
      <c r="H1272" s="693"/>
      <c r="I1272" s="693"/>
      <c r="J1272" s="693"/>
      <c r="K1272" s="693"/>
    </row>
    <row r="1273" spans="6:11" x14ac:dyDescent="0.25">
      <c r="F1273" s="693"/>
      <c r="G1273" s="693"/>
      <c r="H1273" s="693"/>
      <c r="I1273" s="693"/>
      <c r="J1273" s="693"/>
      <c r="K1273" s="693"/>
    </row>
    <row r="1274" spans="6:11" x14ac:dyDescent="0.25">
      <c r="F1274" s="693"/>
      <c r="G1274" s="693"/>
      <c r="H1274" s="693"/>
      <c r="I1274" s="693"/>
      <c r="J1274" s="693"/>
      <c r="K1274" s="693"/>
    </row>
    <row r="1275" spans="6:11" x14ac:dyDescent="0.25">
      <c r="F1275" s="693"/>
      <c r="G1275" s="693"/>
      <c r="H1275" s="693"/>
      <c r="I1275" s="693"/>
      <c r="J1275" s="693"/>
      <c r="K1275" s="693"/>
    </row>
    <row r="1276" spans="6:11" x14ac:dyDescent="0.25">
      <c r="F1276" s="693"/>
      <c r="G1276" s="693"/>
      <c r="H1276" s="693"/>
      <c r="I1276" s="693"/>
      <c r="J1276" s="693"/>
      <c r="K1276" s="693"/>
    </row>
    <row r="1277" spans="6:11" x14ac:dyDescent="0.25">
      <c r="F1277" s="693"/>
      <c r="G1277" s="693"/>
      <c r="H1277" s="693"/>
      <c r="I1277" s="693"/>
      <c r="J1277" s="693"/>
      <c r="K1277" s="693"/>
    </row>
    <row r="1278" spans="6:11" x14ac:dyDescent="0.25">
      <c r="F1278" s="693"/>
      <c r="G1278" s="693"/>
      <c r="H1278" s="693"/>
      <c r="I1278" s="693"/>
      <c r="J1278" s="693"/>
      <c r="K1278" s="693"/>
    </row>
    <row r="1279" spans="6:11" x14ac:dyDescent="0.25">
      <c r="F1279" s="693"/>
      <c r="G1279" s="693"/>
      <c r="H1279" s="693"/>
      <c r="I1279" s="693"/>
      <c r="J1279" s="693"/>
      <c r="K1279" s="693"/>
    </row>
    <row r="1280" spans="6:11" x14ac:dyDescent="0.25">
      <c r="F1280" s="693"/>
      <c r="G1280" s="693"/>
      <c r="H1280" s="693"/>
      <c r="I1280" s="693"/>
      <c r="J1280" s="693"/>
      <c r="K1280" s="693"/>
    </row>
    <row r="1281" spans="6:11" x14ac:dyDescent="0.25">
      <c r="F1281" s="693"/>
      <c r="G1281" s="693"/>
      <c r="H1281" s="693"/>
      <c r="I1281" s="693"/>
      <c r="J1281" s="693"/>
      <c r="K1281" s="693"/>
    </row>
    <row r="1282" spans="6:11" x14ac:dyDescent="0.25">
      <c r="F1282" s="693"/>
      <c r="G1282" s="693"/>
      <c r="H1282" s="693"/>
      <c r="I1282" s="693"/>
      <c r="J1282" s="693"/>
      <c r="K1282" s="693"/>
    </row>
    <row r="1283" spans="6:11" x14ac:dyDescent="0.25">
      <c r="F1283" s="693"/>
      <c r="G1283" s="693"/>
      <c r="H1283" s="693"/>
      <c r="I1283" s="693"/>
      <c r="J1283" s="693"/>
      <c r="K1283" s="693"/>
    </row>
    <row r="1284" spans="6:11" x14ac:dyDescent="0.25">
      <c r="F1284" s="693"/>
      <c r="G1284" s="693"/>
      <c r="H1284" s="693"/>
      <c r="I1284" s="693"/>
      <c r="J1284" s="693"/>
      <c r="K1284" s="693"/>
    </row>
    <row r="1285" spans="6:11" x14ac:dyDescent="0.25">
      <c r="F1285" s="693"/>
      <c r="G1285" s="693"/>
      <c r="H1285" s="693"/>
      <c r="I1285" s="693"/>
      <c r="J1285" s="693"/>
      <c r="K1285" s="693"/>
    </row>
    <row r="1286" spans="6:11" x14ac:dyDescent="0.25">
      <c r="F1286" s="693"/>
      <c r="G1286" s="693"/>
      <c r="H1286" s="693"/>
      <c r="I1286" s="693"/>
      <c r="J1286" s="693"/>
      <c r="K1286" s="693"/>
    </row>
    <row r="1287" spans="6:11" x14ac:dyDescent="0.25">
      <c r="F1287" s="693"/>
      <c r="G1287" s="693"/>
      <c r="H1287" s="693"/>
      <c r="I1287" s="693"/>
      <c r="J1287" s="693"/>
      <c r="K1287" s="693"/>
    </row>
    <row r="1288" spans="6:11" x14ac:dyDescent="0.25">
      <c r="F1288" s="693"/>
      <c r="G1288" s="693"/>
      <c r="H1288" s="693"/>
      <c r="I1288" s="693"/>
      <c r="J1288" s="693"/>
      <c r="K1288" s="693"/>
    </row>
    <row r="1289" spans="6:11" x14ac:dyDescent="0.25">
      <c r="F1289" s="693"/>
      <c r="G1289" s="693"/>
      <c r="H1289" s="693"/>
      <c r="I1289" s="693"/>
      <c r="J1289" s="693"/>
      <c r="K1289" s="693"/>
    </row>
    <row r="1290" spans="6:11" x14ac:dyDescent="0.25">
      <c r="F1290" s="693"/>
      <c r="G1290" s="693"/>
      <c r="H1290" s="693"/>
      <c r="I1290" s="693"/>
      <c r="J1290" s="693"/>
      <c r="K1290" s="693"/>
    </row>
    <row r="1291" spans="6:11" x14ac:dyDescent="0.25">
      <c r="F1291" s="693"/>
      <c r="G1291" s="693"/>
      <c r="H1291" s="693"/>
      <c r="I1291" s="693"/>
      <c r="J1291" s="693"/>
      <c r="K1291" s="693"/>
    </row>
    <row r="1292" spans="6:11" x14ac:dyDescent="0.25">
      <c r="F1292" s="693"/>
      <c r="G1292" s="693"/>
      <c r="H1292" s="693"/>
      <c r="I1292" s="693"/>
      <c r="J1292" s="693"/>
      <c r="K1292" s="693"/>
    </row>
    <row r="1293" spans="6:11" x14ac:dyDescent="0.25">
      <c r="F1293" s="693"/>
      <c r="G1293" s="693"/>
      <c r="H1293" s="693"/>
      <c r="I1293" s="693"/>
      <c r="J1293" s="693"/>
      <c r="K1293" s="693"/>
    </row>
    <row r="1294" spans="6:11" x14ac:dyDescent="0.25">
      <c r="F1294" s="693"/>
      <c r="G1294" s="693"/>
      <c r="H1294" s="693"/>
      <c r="I1294" s="693"/>
      <c r="J1294" s="693"/>
      <c r="K1294" s="693"/>
    </row>
    <row r="1295" spans="6:11" x14ac:dyDescent="0.25">
      <c r="F1295" s="693"/>
      <c r="G1295" s="693"/>
      <c r="H1295" s="693"/>
      <c r="I1295" s="693"/>
      <c r="J1295" s="693"/>
      <c r="K1295" s="693"/>
    </row>
    <row r="1296" spans="6:11" x14ac:dyDescent="0.25">
      <c r="F1296" s="693"/>
      <c r="G1296" s="693"/>
      <c r="H1296" s="693"/>
      <c r="I1296" s="693"/>
      <c r="J1296" s="693"/>
      <c r="K1296" s="693"/>
    </row>
    <row r="1297" spans="6:11" x14ac:dyDescent="0.25">
      <c r="F1297" s="693"/>
      <c r="G1297" s="693"/>
      <c r="H1297" s="693"/>
      <c r="I1297" s="693"/>
      <c r="J1297" s="693"/>
      <c r="K1297" s="693"/>
    </row>
    <row r="1298" spans="6:11" x14ac:dyDescent="0.25">
      <c r="F1298" s="693"/>
      <c r="G1298" s="693"/>
      <c r="H1298" s="693"/>
      <c r="I1298" s="693"/>
      <c r="J1298" s="693"/>
      <c r="K1298" s="693"/>
    </row>
    <row r="1299" spans="6:11" x14ac:dyDescent="0.25">
      <c r="F1299" s="693"/>
      <c r="G1299" s="693"/>
      <c r="H1299" s="693"/>
      <c r="I1299" s="693"/>
      <c r="J1299" s="693"/>
      <c r="K1299" s="693"/>
    </row>
    <row r="1300" spans="6:11" x14ac:dyDescent="0.25">
      <c r="F1300" s="693"/>
      <c r="G1300" s="693"/>
      <c r="H1300" s="693"/>
      <c r="I1300" s="693"/>
      <c r="J1300" s="693"/>
      <c r="K1300" s="693"/>
    </row>
    <row r="1301" spans="6:11" x14ac:dyDescent="0.25">
      <c r="F1301" s="693"/>
      <c r="G1301" s="693"/>
      <c r="H1301" s="693"/>
      <c r="I1301" s="693"/>
      <c r="J1301" s="693"/>
      <c r="K1301" s="693"/>
    </row>
    <row r="1302" spans="6:11" x14ac:dyDescent="0.25">
      <c r="F1302" s="693"/>
      <c r="G1302" s="693"/>
      <c r="H1302" s="693"/>
      <c r="I1302" s="693"/>
      <c r="J1302" s="693"/>
      <c r="K1302" s="693"/>
    </row>
    <row r="1303" spans="6:11" x14ac:dyDescent="0.25">
      <c r="F1303" s="693"/>
      <c r="G1303" s="693"/>
      <c r="H1303" s="693"/>
      <c r="I1303" s="693"/>
      <c r="J1303" s="693"/>
      <c r="K1303" s="693"/>
    </row>
    <row r="1304" spans="6:11" x14ac:dyDescent="0.25">
      <c r="F1304" s="693"/>
      <c r="G1304" s="693"/>
      <c r="H1304" s="693"/>
      <c r="I1304" s="693"/>
      <c r="J1304" s="693"/>
      <c r="K1304" s="693"/>
    </row>
    <row r="1305" spans="6:11" x14ac:dyDescent="0.25">
      <c r="F1305" s="693"/>
      <c r="G1305" s="693"/>
      <c r="H1305" s="693"/>
      <c r="I1305" s="693"/>
      <c r="J1305" s="693"/>
      <c r="K1305" s="693"/>
    </row>
    <row r="1306" spans="6:11" x14ac:dyDescent="0.25">
      <c r="F1306" s="693"/>
      <c r="G1306" s="693"/>
      <c r="H1306" s="693"/>
      <c r="I1306" s="693"/>
      <c r="J1306" s="693"/>
      <c r="K1306" s="693"/>
    </row>
    <row r="1307" spans="6:11" x14ac:dyDescent="0.25">
      <c r="F1307" s="693"/>
      <c r="G1307" s="693"/>
      <c r="H1307" s="693"/>
      <c r="I1307" s="693"/>
      <c r="J1307" s="693"/>
      <c r="K1307" s="693"/>
    </row>
    <row r="1308" spans="6:11" x14ac:dyDescent="0.25">
      <c r="F1308" s="693"/>
      <c r="G1308" s="693"/>
      <c r="H1308" s="693"/>
      <c r="I1308" s="693"/>
      <c r="J1308" s="693"/>
      <c r="K1308" s="693"/>
    </row>
    <row r="1309" spans="6:11" x14ac:dyDescent="0.25">
      <c r="F1309" s="693"/>
      <c r="G1309" s="693"/>
      <c r="H1309" s="693"/>
      <c r="I1309" s="693"/>
      <c r="J1309" s="693"/>
      <c r="K1309" s="693"/>
    </row>
    <row r="1310" spans="6:11" x14ac:dyDescent="0.25">
      <c r="F1310" s="693"/>
      <c r="G1310" s="693"/>
      <c r="H1310" s="693"/>
      <c r="I1310" s="693"/>
      <c r="J1310" s="693"/>
      <c r="K1310" s="693"/>
    </row>
    <row r="1311" spans="6:11" x14ac:dyDescent="0.25">
      <c r="F1311" s="693"/>
      <c r="G1311" s="693"/>
      <c r="H1311" s="693"/>
      <c r="I1311" s="693"/>
      <c r="J1311" s="693"/>
      <c r="K1311" s="693"/>
    </row>
    <row r="1312" spans="6:11" x14ac:dyDescent="0.25">
      <c r="F1312" s="693"/>
      <c r="G1312" s="693"/>
      <c r="H1312" s="693"/>
      <c r="I1312" s="693"/>
      <c r="J1312" s="693"/>
      <c r="K1312" s="693"/>
    </row>
    <row r="1313" spans="6:11" x14ac:dyDescent="0.25">
      <c r="F1313" s="693"/>
      <c r="G1313" s="693"/>
      <c r="H1313" s="693"/>
      <c r="I1313" s="693"/>
      <c r="J1313" s="693"/>
      <c r="K1313" s="693"/>
    </row>
    <row r="1314" spans="6:11" x14ac:dyDescent="0.25">
      <c r="F1314" s="693"/>
      <c r="G1314" s="693"/>
      <c r="H1314" s="693"/>
      <c r="I1314" s="693"/>
      <c r="J1314" s="693"/>
      <c r="K1314" s="693"/>
    </row>
    <row r="1315" spans="6:11" x14ac:dyDescent="0.25">
      <c r="F1315" s="693"/>
      <c r="G1315" s="693"/>
      <c r="H1315" s="693"/>
      <c r="I1315" s="693"/>
      <c r="J1315" s="693"/>
      <c r="K1315" s="693"/>
    </row>
    <row r="1316" spans="6:11" x14ac:dyDescent="0.25">
      <c r="F1316" s="693"/>
      <c r="G1316" s="693"/>
      <c r="H1316" s="693"/>
      <c r="I1316" s="693"/>
      <c r="J1316" s="693"/>
      <c r="K1316" s="693"/>
    </row>
    <row r="1317" spans="6:11" x14ac:dyDescent="0.25">
      <c r="F1317" s="693"/>
      <c r="G1317" s="693"/>
      <c r="H1317" s="693"/>
      <c r="I1317" s="693"/>
      <c r="J1317" s="693"/>
      <c r="K1317" s="693"/>
    </row>
    <row r="1318" spans="6:11" x14ac:dyDescent="0.25">
      <c r="F1318" s="693"/>
      <c r="G1318" s="693"/>
      <c r="H1318" s="693"/>
      <c r="I1318" s="693"/>
      <c r="J1318" s="693"/>
      <c r="K1318" s="693"/>
    </row>
    <row r="1319" spans="6:11" x14ac:dyDescent="0.25">
      <c r="F1319" s="693"/>
      <c r="G1319" s="693"/>
      <c r="H1319" s="693"/>
      <c r="I1319" s="693"/>
      <c r="J1319" s="693"/>
      <c r="K1319" s="693"/>
    </row>
    <row r="1320" spans="6:11" x14ac:dyDescent="0.25">
      <c r="F1320" s="693"/>
      <c r="G1320" s="693"/>
      <c r="H1320" s="693"/>
      <c r="I1320" s="693"/>
      <c r="J1320" s="693"/>
      <c r="K1320" s="693"/>
    </row>
    <row r="1321" spans="6:11" x14ac:dyDescent="0.25">
      <c r="F1321" s="693"/>
      <c r="G1321" s="693"/>
      <c r="H1321" s="693"/>
      <c r="I1321" s="693"/>
      <c r="J1321" s="693"/>
      <c r="K1321" s="693"/>
    </row>
    <row r="1322" spans="6:11" x14ac:dyDescent="0.25">
      <c r="F1322" s="693"/>
      <c r="G1322" s="693"/>
      <c r="H1322" s="693"/>
      <c r="I1322" s="693"/>
      <c r="J1322" s="693"/>
      <c r="K1322" s="693"/>
    </row>
    <row r="1323" spans="6:11" x14ac:dyDescent="0.25">
      <c r="F1323" s="693"/>
      <c r="G1323" s="693"/>
      <c r="H1323" s="693"/>
      <c r="I1323" s="693"/>
      <c r="J1323" s="693"/>
      <c r="K1323" s="693"/>
    </row>
    <row r="1324" spans="6:11" x14ac:dyDescent="0.25">
      <c r="F1324" s="693"/>
      <c r="G1324" s="693"/>
      <c r="H1324" s="693"/>
      <c r="I1324" s="693"/>
      <c r="J1324" s="693"/>
      <c r="K1324" s="693"/>
    </row>
    <row r="1325" spans="6:11" x14ac:dyDescent="0.25">
      <c r="F1325" s="693"/>
      <c r="G1325" s="693"/>
      <c r="H1325" s="693"/>
      <c r="I1325" s="693"/>
      <c r="J1325" s="693"/>
      <c r="K1325" s="693"/>
    </row>
    <row r="1326" spans="6:11" x14ac:dyDescent="0.25">
      <c r="F1326" s="693"/>
      <c r="G1326" s="693"/>
      <c r="H1326" s="693"/>
      <c r="I1326" s="693"/>
      <c r="J1326" s="693"/>
      <c r="K1326" s="693"/>
    </row>
    <row r="1327" spans="6:11" x14ac:dyDescent="0.25">
      <c r="F1327" s="693"/>
      <c r="G1327" s="693"/>
      <c r="H1327" s="693"/>
      <c r="I1327" s="693"/>
      <c r="J1327" s="693"/>
      <c r="K1327" s="693"/>
    </row>
    <row r="1328" spans="6:11" x14ac:dyDescent="0.25">
      <c r="F1328" s="693"/>
      <c r="G1328" s="693"/>
      <c r="H1328" s="693"/>
      <c r="I1328" s="693"/>
      <c r="J1328" s="693"/>
      <c r="K1328" s="693"/>
    </row>
    <row r="1329" spans="6:11" x14ac:dyDescent="0.25">
      <c r="F1329" s="693"/>
      <c r="G1329" s="693"/>
      <c r="H1329" s="693"/>
      <c r="I1329" s="693"/>
      <c r="J1329" s="693"/>
      <c r="K1329" s="693"/>
    </row>
    <row r="1330" spans="6:11" x14ac:dyDescent="0.25">
      <c r="F1330" s="693"/>
      <c r="G1330" s="693"/>
      <c r="H1330" s="693"/>
      <c r="I1330" s="693"/>
      <c r="J1330" s="693"/>
      <c r="K1330" s="693"/>
    </row>
    <row r="1331" spans="6:11" x14ac:dyDescent="0.25">
      <c r="F1331" s="693"/>
      <c r="G1331" s="693"/>
      <c r="H1331" s="693"/>
      <c r="I1331" s="693"/>
      <c r="J1331" s="693"/>
      <c r="K1331" s="693"/>
    </row>
    <row r="1332" spans="6:11" x14ac:dyDescent="0.25">
      <c r="F1332" s="693"/>
      <c r="G1332" s="693"/>
      <c r="H1332" s="693"/>
      <c r="I1332" s="693"/>
      <c r="J1332" s="693"/>
      <c r="K1332" s="693"/>
    </row>
    <row r="1333" spans="6:11" x14ac:dyDescent="0.25">
      <c r="F1333" s="693"/>
      <c r="G1333" s="693"/>
      <c r="H1333" s="693"/>
      <c r="I1333" s="693"/>
      <c r="J1333" s="693"/>
      <c r="K1333" s="693"/>
    </row>
    <row r="1334" spans="6:11" x14ac:dyDescent="0.25">
      <c r="F1334" s="693"/>
      <c r="G1334" s="693"/>
      <c r="H1334" s="693"/>
      <c r="I1334" s="693"/>
      <c r="J1334" s="693"/>
      <c r="K1334" s="693"/>
    </row>
    <row r="1335" spans="6:11" x14ac:dyDescent="0.25">
      <c r="F1335" s="693"/>
      <c r="G1335" s="693"/>
      <c r="H1335" s="693"/>
      <c r="I1335" s="693"/>
      <c r="J1335" s="693"/>
      <c r="K1335" s="693"/>
    </row>
    <row r="1336" spans="6:11" x14ac:dyDescent="0.25">
      <c r="F1336" s="693"/>
      <c r="G1336" s="693"/>
      <c r="H1336" s="693"/>
      <c r="I1336" s="693"/>
      <c r="J1336" s="693"/>
      <c r="K1336" s="693"/>
    </row>
    <row r="1337" spans="6:11" x14ac:dyDescent="0.25">
      <c r="F1337" s="693"/>
      <c r="G1337" s="693"/>
      <c r="H1337" s="693"/>
      <c r="I1337" s="693"/>
      <c r="J1337" s="693"/>
      <c r="K1337" s="693"/>
    </row>
    <row r="1338" spans="6:11" x14ac:dyDescent="0.25">
      <c r="F1338" s="693"/>
      <c r="G1338" s="693"/>
      <c r="H1338" s="693"/>
      <c r="I1338" s="693"/>
      <c r="J1338" s="693"/>
      <c r="K1338" s="693"/>
    </row>
    <row r="1339" spans="6:11" x14ac:dyDescent="0.25">
      <c r="F1339" s="693"/>
      <c r="G1339" s="693"/>
      <c r="H1339" s="693"/>
      <c r="I1339" s="693"/>
      <c r="J1339" s="693"/>
      <c r="K1339" s="693"/>
    </row>
    <row r="1340" spans="6:11" x14ac:dyDescent="0.25">
      <c r="F1340" s="693"/>
      <c r="G1340" s="693"/>
      <c r="H1340" s="693"/>
      <c r="I1340" s="693"/>
      <c r="J1340" s="693"/>
      <c r="K1340" s="693"/>
    </row>
    <row r="1341" spans="6:11" x14ac:dyDescent="0.25">
      <c r="F1341" s="693"/>
      <c r="G1341" s="693"/>
      <c r="H1341" s="693"/>
      <c r="I1341" s="693"/>
      <c r="J1341" s="693"/>
      <c r="K1341" s="693"/>
    </row>
    <row r="1342" spans="6:11" x14ac:dyDescent="0.25">
      <c r="F1342" s="693"/>
      <c r="G1342" s="693"/>
      <c r="H1342" s="693"/>
      <c r="I1342" s="693"/>
      <c r="J1342" s="693"/>
      <c r="K1342" s="693"/>
    </row>
    <row r="1343" spans="6:11" x14ac:dyDescent="0.25">
      <c r="F1343" s="693"/>
      <c r="G1343" s="693"/>
      <c r="H1343" s="693"/>
      <c r="I1343" s="693"/>
      <c r="J1343" s="693"/>
      <c r="K1343" s="693"/>
    </row>
    <row r="1344" spans="6:11" x14ac:dyDescent="0.25">
      <c r="F1344" s="693"/>
      <c r="G1344" s="693"/>
      <c r="H1344" s="693"/>
      <c r="I1344" s="693"/>
      <c r="J1344" s="693"/>
      <c r="K1344" s="693"/>
    </row>
    <row r="1345" spans="6:11" x14ac:dyDescent="0.25">
      <c r="F1345" s="693"/>
      <c r="G1345" s="693"/>
      <c r="H1345" s="693"/>
      <c r="I1345" s="693"/>
      <c r="J1345" s="693"/>
      <c r="K1345" s="693"/>
    </row>
    <row r="1346" spans="6:11" x14ac:dyDescent="0.25">
      <c r="F1346" s="693"/>
      <c r="G1346" s="693"/>
      <c r="H1346" s="693"/>
      <c r="I1346" s="693"/>
      <c r="J1346" s="693"/>
      <c r="K1346" s="693"/>
    </row>
    <row r="1347" spans="6:11" x14ac:dyDescent="0.25">
      <c r="F1347" s="693"/>
      <c r="G1347" s="693"/>
      <c r="H1347" s="693"/>
      <c r="I1347" s="693"/>
      <c r="J1347" s="693"/>
      <c r="K1347" s="693"/>
    </row>
    <row r="1348" spans="6:11" x14ac:dyDescent="0.25">
      <c r="F1348" s="693"/>
      <c r="G1348" s="693"/>
      <c r="H1348" s="693"/>
      <c r="I1348" s="693"/>
      <c r="J1348" s="693"/>
      <c r="K1348" s="693"/>
    </row>
    <row r="1349" spans="6:11" x14ac:dyDescent="0.25">
      <c r="F1349" s="693"/>
      <c r="G1349" s="693"/>
      <c r="H1349" s="693"/>
      <c r="I1349" s="693"/>
      <c r="J1349" s="693"/>
      <c r="K1349" s="693"/>
    </row>
    <row r="1350" spans="6:11" x14ac:dyDescent="0.25">
      <c r="F1350" s="693"/>
      <c r="G1350" s="693"/>
      <c r="H1350" s="693"/>
      <c r="I1350" s="693"/>
      <c r="J1350" s="693"/>
      <c r="K1350" s="693"/>
    </row>
    <row r="1351" spans="6:11" x14ac:dyDescent="0.25">
      <c r="F1351" s="693"/>
      <c r="G1351" s="693"/>
      <c r="H1351" s="693"/>
      <c r="I1351" s="693"/>
      <c r="J1351" s="693"/>
      <c r="K1351" s="693"/>
    </row>
    <row r="1352" spans="6:11" x14ac:dyDescent="0.25">
      <c r="F1352" s="693"/>
      <c r="G1352" s="693"/>
      <c r="H1352" s="693"/>
      <c r="I1352" s="693"/>
      <c r="J1352" s="693"/>
      <c r="K1352" s="693"/>
    </row>
    <row r="1353" spans="6:11" x14ac:dyDescent="0.25">
      <c r="F1353" s="693"/>
      <c r="G1353" s="693"/>
      <c r="H1353" s="693"/>
      <c r="I1353" s="693"/>
      <c r="J1353" s="693"/>
      <c r="K1353" s="693"/>
    </row>
    <row r="1354" spans="6:11" x14ac:dyDescent="0.25">
      <c r="F1354" s="693"/>
      <c r="G1354" s="693"/>
      <c r="H1354" s="693"/>
      <c r="I1354" s="693"/>
      <c r="J1354" s="693"/>
      <c r="K1354" s="693"/>
    </row>
    <row r="1355" spans="6:11" x14ac:dyDescent="0.25">
      <c r="F1355" s="693"/>
      <c r="G1355" s="693"/>
      <c r="H1355" s="693"/>
      <c r="I1355" s="693"/>
      <c r="J1355" s="693"/>
      <c r="K1355" s="693"/>
    </row>
    <row r="1356" spans="6:11" x14ac:dyDescent="0.25">
      <c r="F1356" s="693"/>
      <c r="G1356" s="693"/>
      <c r="H1356" s="693"/>
      <c r="I1356" s="693"/>
      <c r="J1356" s="693"/>
      <c r="K1356" s="693"/>
    </row>
    <row r="1357" spans="6:11" x14ac:dyDescent="0.25">
      <c r="F1357" s="693"/>
      <c r="G1357" s="693"/>
      <c r="H1357" s="693"/>
      <c r="I1357" s="693"/>
      <c r="J1357" s="693"/>
      <c r="K1357" s="693"/>
    </row>
    <row r="1358" spans="6:11" x14ac:dyDescent="0.25">
      <c r="F1358" s="693"/>
      <c r="G1358" s="693"/>
      <c r="H1358" s="693"/>
      <c r="I1358" s="693"/>
      <c r="J1358" s="693"/>
      <c r="K1358" s="693"/>
    </row>
    <row r="1359" spans="6:11" x14ac:dyDescent="0.25">
      <c r="F1359" s="693"/>
      <c r="G1359" s="693"/>
      <c r="H1359" s="693"/>
      <c r="I1359" s="693"/>
      <c r="J1359" s="693"/>
      <c r="K1359" s="693"/>
    </row>
    <row r="1360" spans="6:11" x14ac:dyDescent="0.25">
      <c r="F1360" s="693"/>
      <c r="G1360" s="693"/>
      <c r="H1360" s="693"/>
      <c r="I1360" s="693"/>
      <c r="J1360" s="693"/>
      <c r="K1360" s="693"/>
    </row>
    <row r="1361" spans="6:11" x14ac:dyDescent="0.25">
      <c r="F1361" s="693"/>
      <c r="G1361" s="693"/>
      <c r="H1361" s="693"/>
      <c r="I1361" s="693"/>
      <c r="J1361" s="693"/>
      <c r="K1361" s="693"/>
    </row>
    <row r="1362" spans="6:11" x14ac:dyDescent="0.25">
      <c r="F1362" s="693"/>
      <c r="G1362" s="693"/>
      <c r="H1362" s="693"/>
      <c r="I1362" s="693"/>
      <c r="J1362" s="693"/>
      <c r="K1362" s="693"/>
    </row>
    <row r="1363" spans="6:11" x14ac:dyDescent="0.25">
      <c r="F1363" s="693"/>
      <c r="G1363" s="693"/>
      <c r="H1363" s="693"/>
      <c r="I1363" s="693"/>
      <c r="J1363" s="693"/>
      <c r="K1363" s="693"/>
    </row>
    <row r="1364" spans="6:11" x14ac:dyDescent="0.25">
      <c r="F1364" s="693"/>
      <c r="G1364" s="693"/>
      <c r="H1364" s="693"/>
      <c r="I1364" s="693"/>
      <c r="J1364" s="693"/>
      <c r="K1364" s="693"/>
    </row>
    <row r="1365" spans="6:11" x14ac:dyDescent="0.25">
      <c r="F1365" s="693"/>
      <c r="G1365" s="693"/>
      <c r="H1365" s="693"/>
      <c r="I1365" s="693"/>
      <c r="J1365" s="693"/>
      <c r="K1365" s="693"/>
    </row>
    <row r="1366" spans="6:11" x14ac:dyDescent="0.25">
      <c r="F1366" s="693"/>
      <c r="G1366" s="693"/>
      <c r="H1366" s="693"/>
      <c r="I1366" s="693"/>
      <c r="J1366" s="693"/>
      <c r="K1366" s="693"/>
    </row>
    <row r="1367" spans="6:11" x14ac:dyDescent="0.25">
      <c r="F1367" s="693"/>
      <c r="G1367" s="693"/>
      <c r="H1367" s="693"/>
      <c r="I1367" s="693"/>
      <c r="J1367" s="693"/>
      <c r="K1367" s="693"/>
    </row>
    <row r="1368" spans="6:11" x14ac:dyDescent="0.25">
      <c r="F1368" s="693"/>
      <c r="G1368" s="693"/>
      <c r="H1368" s="693"/>
      <c r="I1368" s="693"/>
      <c r="J1368" s="693"/>
      <c r="K1368" s="693"/>
    </row>
    <row r="1369" spans="6:11" x14ac:dyDescent="0.25">
      <c r="F1369" s="693"/>
      <c r="G1369" s="693"/>
      <c r="H1369" s="693"/>
      <c r="I1369" s="693"/>
      <c r="J1369" s="693"/>
      <c r="K1369" s="693"/>
    </row>
    <row r="1370" spans="6:11" x14ac:dyDescent="0.25">
      <c r="F1370" s="693"/>
      <c r="G1370" s="693"/>
      <c r="H1370" s="693"/>
      <c r="I1370" s="693"/>
      <c r="J1370" s="693"/>
      <c r="K1370" s="693"/>
    </row>
    <row r="1371" spans="6:11" x14ac:dyDescent="0.25">
      <c r="F1371" s="693"/>
      <c r="G1371" s="693"/>
      <c r="H1371" s="693"/>
      <c r="I1371" s="693"/>
      <c r="J1371" s="693"/>
      <c r="K1371" s="693"/>
    </row>
    <row r="1372" spans="6:11" x14ac:dyDescent="0.25">
      <c r="F1372" s="693"/>
      <c r="G1372" s="693"/>
      <c r="H1372" s="693"/>
      <c r="I1372" s="693"/>
      <c r="J1372" s="693"/>
      <c r="K1372" s="693"/>
    </row>
    <row r="1373" spans="6:11" x14ac:dyDescent="0.25">
      <c r="F1373" s="693"/>
      <c r="G1373" s="693"/>
      <c r="H1373" s="693"/>
      <c r="I1373" s="693"/>
      <c r="J1373" s="693"/>
      <c r="K1373" s="693"/>
    </row>
    <row r="1374" spans="6:11" x14ac:dyDescent="0.25">
      <c r="F1374" s="693"/>
      <c r="G1374" s="693"/>
      <c r="H1374" s="693"/>
      <c r="I1374" s="693"/>
      <c r="J1374" s="693"/>
      <c r="K1374" s="693"/>
    </row>
    <row r="1375" spans="6:11" x14ac:dyDescent="0.25">
      <c r="F1375" s="693"/>
      <c r="G1375" s="693"/>
      <c r="H1375" s="693"/>
      <c r="I1375" s="693"/>
      <c r="J1375" s="693"/>
      <c r="K1375" s="693"/>
    </row>
    <row r="1376" spans="6:11" x14ac:dyDescent="0.25">
      <c r="F1376" s="693"/>
      <c r="G1376" s="693"/>
      <c r="H1376" s="693"/>
      <c r="I1376" s="693"/>
      <c r="J1376" s="693"/>
      <c r="K1376" s="693"/>
    </row>
    <row r="1377" spans="6:11" x14ac:dyDescent="0.25">
      <c r="F1377" s="693"/>
      <c r="G1377" s="693"/>
      <c r="H1377" s="693"/>
      <c r="I1377" s="693"/>
      <c r="J1377" s="693"/>
      <c r="K1377" s="693"/>
    </row>
    <row r="1378" spans="6:11" x14ac:dyDescent="0.25">
      <c r="F1378" s="693"/>
      <c r="G1378" s="693"/>
      <c r="H1378" s="693"/>
      <c r="I1378" s="693"/>
      <c r="J1378" s="693"/>
      <c r="K1378" s="693"/>
    </row>
    <row r="1379" spans="6:11" x14ac:dyDescent="0.25">
      <c r="F1379" s="693"/>
      <c r="G1379" s="693"/>
      <c r="H1379" s="693"/>
      <c r="I1379" s="693"/>
      <c r="J1379" s="693"/>
      <c r="K1379" s="693"/>
    </row>
    <row r="1380" spans="6:11" x14ac:dyDescent="0.25">
      <c r="F1380" s="693"/>
      <c r="G1380" s="693"/>
      <c r="H1380" s="693"/>
      <c r="I1380" s="693"/>
      <c r="J1380" s="693"/>
      <c r="K1380" s="693"/>
    </row>
    <row r="1381" spans="6:11" x14ac:dyDescent="0.25">
      <c r="F1381" s="693"/>
      <c r="G1381" s="693"/>
      <c r="H1381" s="693"/>
      <c r="I1381" s="693"/>
      <c r="J1381" s="693"/>
      <c r="K1381" s="693"/>
    </row>
    <row r="1382" spans="6:11" x14ac:dyDescent="0.25">
      <c r="F1382" s="693"/>
      <c r="G1382" s="693"/>
      <c r="H1382" s="693"/>
      <c r="I1382" s="693"/>
      <c r="J1382" s="693"/>
      <c r="K1382" s="693"/>
    </row>
    <row r="1383" spans="6:11" x14ac:dyDescent="0.25">
      <c r="F1383" s="693"/>
      <c r="G1383" s="693"/>
      <c r="H1383" s="693"/>
      <c r="I1383" s="693"/>
      <c r="J1383" s="693"/>
      <c r="K1383" s="693"/>
    </row>
    <row r="1384" spans="6:11" x14ac:dyDescent="0.25">
      <c r="F1384" s="693"/>
      <c r="G1384" s="693"/>
      <c r="H1384" s="693"/>
      <c r="I1384" s="693"/>
      <c r="J1384" s="693"/>
      <c r="K1384" s="693"/>
    </row>
    <row r="1385" spans="6:11" x14ac:dyDescent="0.25">
      <c r="F1385" s="693"/>
      <c r="G1385" s="693"/>
      <c r="H1385" s="693"/>
      <c r="I1385" s="693"/>
      <c r="J1385" s="693"/>
      <c r="K1385" s="693"/>
    </row>
    <row r="1386" spans="6:11" x14ac:dyDescent="0.25">
      <c r="F1386" s="693"/>
      <c r="G1386" s="693"/>
      <c r="H1386" s="693"/>
      <c r="I1386" s="693"/>
      <c r="J1386" s="693"/>
      <c r="K1386" s="693"/>
    </row>
    <row r="1387" spans="6:11" x14ac:dyDescent="0.25">
      <c r="F1387" s="693"/>
      <c r="G1387" s="693"/>
      <c r="H1387" s="693"/>
      <c r="I1387" s="693"/>
      <c r="J1387" s="693"/>
      <c r="K1387" s="693"/>
    </row>
    <row r="1388" spans="6:11" x14ac:dyDescent="0.25">
      <c r="F1388" s="693"/>
      <c r="G1388" s="693"/>
      <c r="H1388" s="693"/>
      <c r="I1388" s="693"/>
      <c r="J1388" s="693"/>
      <c r="K1388" s="693"/>
    </row>
    <row r="1389" spans="6:11" x14ac:dyDescent="0.25">
      <c r="F1389" s="693"/>
      <c r="G1389" s="693"/>
      <c r="H1389" s="693"/>
      <c r="I1389" s="693"/>
      <c r="J1389" s="693"/>
      <c r="K1389" s="693"/>
    </row>
    <row r="1390" spans="6:11" x14ac:dyDescent="0.25">
      <c r="F1390" s="693"/>
      <c r="G1390" s="693"/>
      <c r="H1390" s="693"/>
      <c r="I1390" s="693"/>
      <c r="J1390" s="693"/>
      <c r="K1390" s="693"/>
    </row>
    <row r="1391" spans="6:11" x14ac:dyDescent="0.25">
      <c r="F1391" s="693"/>
      <c r="G1391" s="693"/>
      <c r="H1391" s="693"/>
      <c r="I1391" s="693"/>
      <c r="J1391" s="693"/>
      <c r="K1391" s="693"/>
    </row>
    <row r="1392" spans="6:11" x14ac:dyDescent="0.25">
      <c r="F1392" s="693"/>
      <c r="G1392" s="693"/>
      <c r="H1392" s="693"/>
      <c r="I1392" s="693"/>
      <c r="J1392" s="693"/>
      <c r="K1392" s="693"/>
    </row>
    <row r="1393" spans="6:11" x14ac:dyDescent="0.25">
      <c r="F1393" s="693"/>
      <c r="G1393" s="693"/>
      <c r="H1393" s="693"/>
      <c r="I1393" s="693"/>
      <c r="J1393" s="693"/>
      <c r="K1393" s="693"/>
    </row>
    <row r="1394" spans="6:11" x14ac:dyDescent="0.25">
      <c r="F1394" s="693"/>
      <c r="G1394" s="693"/>
      <c r="H1394" s="693"/>
      <c r="I1394" s="693"/>
      <c r="J1394" s="693"/>
      <c r="K1394" s="693"/>
    </row>
    <row r="1395" spans="6:11" x14ac:dyDescent="0.25">
      <c r="F1395" s="693"/>
      <c r="G1395" s="693"/>
      <c r="H1395" s="693"/>
      <c r="I1395" s="693"/>
      <c r="J1395" s="693"/>
      <c r="K1395" s="693"/>
    </row>
    <row r="1396" spans="6:11" x14ac:dyDescent="0.25">
      <c r="F1396" s="693"/>
      <c r="G1396" s="693"/>
      <c r="H1396" s="693"/>
      <c r="I1396" s="693"/>
      <c r="J1396" s="693"/>
      <c r="K1396" s="693"/>
    </row>
    <row r="1397" spans="6:11" x14ac:dyDescent="0.25">
      <c r="F1397" s="693"/>
      <c r="G1397" s="693"/>
      <c r="H1397" s="693"/>
      <c r="I1397" s="693"/>
      <c r="J1397" s="693"/>
      <c r="K1397" s="693"/>
    </row>
    <row r="1398" spans="6:11" x14ac:dyDescent="0.25">
      <c r="F1398" s="693"/>
      <c r="G1398" s="693"/>
      <c r="H1398" s="693"/>
      <c r="I1398" s="693"/>
      <c r="J1398" s="693"/>
      <c r="K1398" s="693"/>
    </row>
    <row r="1399" spans="6:11" x14ac:dyDescent="0.25">
      <c r="F1399" s="693"/>
      <c r="G1399" s="693"/>
      <c r="H1399" s="693"/>
      <c r="I1399" s="693"/>
      <c r="J1399" s="693"/>
      <c r="K1399" s="693"/>
    </row>
    <row r="1400" spans="6:11" x14ac:dyDescent="0.25">
      <c r="F1400" s="693"/>
      <c r="G1400" s="693"/>
      <c r="H1400" s="693"/>
      <c r="I1400" s="693"/>
      <c r="J1400" s="693"/>
      <c r="K1400" s="693"/>
    </row>
    <row r="1401" spans="6:11" x14ac:dyDescent="0.25">
      <c r="F1401" s="693"/>
      <c r="G1401" s="693"/>
      <c r="H1401" s="693"/>
      <c r="I1401" s="693"/>
      <c r="J1401" s="693"/>
      <c r="K1401" s="693"/>
    </row>
    <row r="1402" spans="6:11" x14ac:dyDescent="0.25">
      <c r="F1402" s="693"/>
      <c r="G1402" s="693"/>
      <c r="H1402" s="693"/>
      <c r="I1402" s="693"/>
      <c r="J1402" s="693"/>
      <c r="K1402" s="693"/>
    </row>
    <row r="1403" spans="6:11" x14ac:dyDescent="0.25">
      <c r="F1403" s="693"/>
      <c r="G1403" s="693"/>
      <c r="H1403" s="693"/>
      <c r="I1403" s="693"/>
      <c r="J1403" s="693"/>
      <c r="K1403" s="693"/>
    </row>
    <row r="1404" spans="6:11" x14ac:dyDescent="0.25">
      <c r="F1404" s="693"/>
      <c r="G1404" s="693"/>
      <c r="H1404" s="693"/>
      <c r="I1404" s="693"/>
      <c r="J1404" s="693"/>
      <c r="K1404" s="693"/>
    </row>
    <row r="1405" spans="6:11" x14ac:dyDescent="0.25">
      <c r="F1405" s="693"/>
      <c r="G1405" s="693"/>
      <c r="H1405" s="693"/>
      <c r="I1405" s="693"/>
      <c r="J1405" s="693"/>
      <c r="K1405" s="693"/>
    </row>
    <row r="1406" spans="6:11" x14ac:dyDescent="0.25">
      <c r="F1406" s="693"/>
      <c r="G1406" s="693"/>
      <c r="H1406" s="693"/>
      <c r="I1406" s="693"/>
      <c r="J1406" s="693"/>
      <c r="K1406" s="693"/>
    </row>
    <row r="1407" spans="6:11" x14ac:dyDescent="0.25">
      <c r="F1407" s="693"/>
      <c r="G1407" s="693"/>
      <c r="H1407" s="693"/>
      <c r="I1407" s="693"/>
      <c r="J1407" s="693"/>
      <c r="K1407" s="693"/>
    </row>
    <row r="1408" spans="6:11" x14ac:dyDescent="0.25">
      <c r="F1408" s="693"/>
      <c r="G1408" s="693"/>
      <c r="H1408" s="693"/>
      <c r="I1408" s="693"/>
      <c r="J1408" s="693"/>
      <c r="K1408" s="693"/>
    </row>
    <row r="1409" spans="6:11" x14ac:dyDescent="0.25">
      <c r="F1409" s="693"/>
      <c r="G1409" s="693"/>
      <c r="H1409" s="693"/>
      <c r="I1409" s="693"/>
      <c r="J1409" s="693"/>
      <c r="K1409" s="693"/>
    </row>
    <row r="1410" spans="6:11" x14ac:dyDescent="0.25">
      <c r="F1410" s="693"/>
      <c r="G1410" s="693"/>
      <c r="H1410" s="693"/>
      <c r="I1410" s="693"/>
      <c r="J1410" s="693"/>
      <c r="K1410" s="693"/>
    </row>
    <row r="1411" spans="6:11" x14ac:dyDescent="0.25">
      <c r="F1411" s="693"/>
      <c r="G1411" s="693"/>
      <c r="H1411" s="693"/>
      <c r="I1411" s="693"/>
      <c r="J1411" s="693"/>
      <c r="K1411" s="693"/>
    </row>
    <row r="1412" spans="6:11" x14ac:dyDescent="0.25">
      <c r="F1412" s="693"/>
      <c r="G1412" s="693"/>
      <c r="H1412" s="693"/>
      <c r="I1412" s="693"/>
      <c r="J1412" s="693"/>
      <c r="K1412" s="693"/>
    </row>
    <row r="1413" spans="6:11" x14ac:dyDescent="0.25">
      <c r="F1413" s="693"/>
      <c r="G1413" s="693"/>
      <c r="H1413" s="693"/>
      <c r="I1413" s="693"/>
      <c r="J1413" s="693"/>
      <c r="K1413" s="693"/>
    </row>
    <row r="1414" spans="6:11" x14ac:dyDescent="0.25">
      <c r="F1414" s="693"/>
      <c r="G1414" s="693"/>
      <c r="H1414" s="693"/>
      <c r="I1414" s="693"/>
      <c r="J1414" s="693"/>
      <c r="K1414" s="693"/>
    </row>
    <row r="1415" spans="6:11" x14ac:dyDescent="0.25">
      <c r="F1415" s="693"/>
      <c r="G1415" s="693"/>
      <c r="H1415" s="693"/>
      <c r="I1415" s="693"/>
      <c r="J1415" s="693"/>
      <c r="K1415" s="693"/>
    </row>
    <row r="1416" spans="6:11" x14ac:dyDescent="0.25">
      <c r="F1416" s="693"/>
      <c r="G1416" s="693"/>
      <c r="H1416" s="693"/>
      <c r="I1416" s="693"/>
      <c r="J1416" s="693"/>
      <c r="K1416" s="693"/>
    </row>
    <row r="1417" spans="6:11" x14ac:dyDescent="0.25">
      <c r="F1417" s="693"/>
      <c r="G1417" s="693"/>
      <c r="H1417" s="693"/>
      <c r="I1417" s="693"/>
      <c r="J1417" s="693"/>
      <c r="K1417" s="693"/>
    </row>
    <row r="1418" spans="6:11" x14ac:dyDescent="0.25">
      <c r="F1418" s="693"/>
      <c r="G1418" s="693"/>
      <c r="H1418" s="693"/>
      <c r="I1418" s="693"/>
      <c r="J1418" s="693"/>
      <c r="K1418" s="693"/>
    </row>
    <row r="1419" spans="6:11" x14ac:dyDescent="0.25">
      <c r="F1419" s="693"/>
      <c r="G1419" s="693"/>
      <c r="H1419" s="693"/>
      <c r="I1419" s="693"/>
      <c r="J1419" s="693"/>
      <c r="K1419" s="693"/>
    </row>
    <row r="1420" spans="6:11" x14ac:dyDescent="0.25">
      <c r="F1420" s="693"/>
      <c r="G1420" s="693"/>
      <c r="H1420" s="693"/>
      <c r="I1420" s="693"/>
      <c r="J1420" s="693"/>
      <c r="K1420" s="693"/>
    </row>
    <row r="1421" spans="6:11" x14ac:dyDescent="0.25">
      <c r="F1421" s="693"/>
      <c r="G1421" s="693"/>
      <c r="H1421" s="693"/>
      <c r="I1421" s="693"/>
      <c r="J1421" s="693"/>
      <c r="K1421" s="693"/>
    </row>
    <row r="1422" spans="6:11" x14ac:dyDescent="0.25">
      <c r="F1422" s="693"/>
      <c r="G1422" s="693"/>
      <c r="H1422" s="693"/>
      <c r="I1422" s="693"/>
      <c r="J1422" s="693"/>
      <c r="K1422" s="693"/>
    </row>
    <row r="1423" spans="6:11" x14ac:dyDescent="0.25">
      <c r="F1423" s="693"/>
      <c r="G1423" s="693"/>
      <c r="H1423" s="693"/>
      <c r="I1423" s="693"/>
      <c r="J1423" s="693"/>
      <c r="K1423" s="693"/>
    </row>
    <row r="1424" spans="6:11" x14ac:dyDescent="0.25">
      <c r="F1424" s="693"/>
      <c r="G1424" s="693"/>
      <c r="H1424" s="693"/>
      <c r="I1424" s="693"/>
      <c r="J1424" s="693"/>
      <c r="K1424" s="693"/>
    </row>
    <row r="1425" spans="6:11" x14ac:dyDescent="0.25">
      <c r="F1425" s="693"/>
      <c r="G1425" s="693"/>
      <c r="H1425" s="693"/>
      <c r="I1425" s="693"/>
      <c r="J1425" s="693"/>
      <c r="K1425" s="693"/>
    </row>
    <row r="1426" spans="6:11" x14ac:dyDescent="0.25">
      <c r="F1426" s="693"/>
      <c r="G1426" s="693"/>
      <c r="H1426" s="693"/>
      <c r="I1426" s="693"/>
      <c r="J1426" s="693"/>
      <c r="K1426" s="693"/>
    </row>
    <row r="1427" spans="6:11" x14ac:dyDescent="0.25">
      <c r="F1427" s="693"/>
      <c r="G1427" s="693"/>
      <c r="H1427" s="693"/>
      <c r="I1427" s="693"/>
      <c r="J1427" s="693"/>
      <c r="K1427" s="693"/>
    </row>
    <row r="1428" spans="6:11" x14ac:dyDescent="0.25">
      <c r="F1428" s="693"/>
      <c r="G1428" s="693"/>
      <c r="H1428" s="693"/>
      <c r="I1428" s="693"/>
      <c r="J1428" s="693"/>
      <c r="K1428" s="693"/>
    </row>
    <row r="1429" spans="6:11" x14ac:dyDescent="0.25">
      <c r="F1429" s="693"/>
      <c r="G1429" s="693"/>
      <c r="H1429" s="693"/>
      <c r="I1429" s="693"/>
      <c r="J1429" s="693"/>
      <c r="K1429" s="693"/>
    </row>
    <row r="1430" spans="6:11" x14ac:dyDescent="0.25">
      <c r="F1430" s="693"/>
      <c r="G1430" s="693"/>
      <c r="H1430" s="693"/>
      <c r="I1430" s="693"/>
      <c r="J1430" s="693"/>
      <c r="K1430" s="693"/>
    </row>
    <row r="1431" spans="6:11" x14ac:dyDescent="0.25">
      <c r="F1431" s="693"/>
      <c r="G1431" s="693"/>
      <c r="H1431" s="693"/>
      <c r="I1431" s="693"/>
      <c r="J1431" s="693"/>
      <c r="K1431" s="693"/>
    </row>
    <row r="1432" spans="6:11" x14ac:dyDescent="0.25">
      <c r="F1432" s="693"/>
      <c r="G1432" s="693"/>
      <c r="H1432" s="693"/>
      <c r="I1432" s="693"/>
      <c r="J1432" s="693"/>
      <c r="K1432" s="693"/>
    </row>
    <row r="1433" spans="6:11" x14ac:dyDescent="0.25">
      <c r="F1433" s="693"/>
      <c r="G1433" s="693"/>
      <c r="H1433" s="693"/>
      <c r="I1433" s="693"/>
      <c r="J1433" s="693"/>
      <c r="K1433" s="693"/>
    </row>
    <row r="1434" spans="6:11" x14ac:dyDescent="0.25">
      <c r="F1434" s="693"/>
      <c r="G1434" s="693"/>
      <c r="H1434" s="693"/>
      <c r="I1434" s="693"/>
      <c r="J1434" s="693"/>
      <c r="K1434" s="693"/>
    </row>
    <row r="1435" spans="6:11" x14ac:dyDescent="0.25">
      <c r="F1435" s="693"/>
      <c r="G1435" s="693"/>
      <c r="H1435" s="693"/>
      <c r="I1435" s="693"/>
      <c r="J1435" s="693"/>
      <c r="K1435" s="693"/>
    </row>
    <row r="1436" spans="6:11" x14ac:dyDescent="0.25">
      <c r="F1436" s="693"/>
      <c r="G1436" s="693"/>
      <c r="H1436" s="693"/>
      <c r="I1436" s="693"/>
      <c r="J1436" s="693"/>
      <c r="K1436" s="693"/>
    </row>
    <row r="1437" spans="6:11" x14ac:dyDescent="0.25">
      <c r="F1437" s="693"/>
      <c r="G1437" s="693"/>
      <c r="H1437" s="693"/>
      <c r="I1437" s="693"/>
      <c r="J1437" s="693"/>
      <c r="K1437" s="693"/>
    </row>
    <row r="1438" spans="6:11" x14ac:dyDescent="0.25">
      <c r="F1438" s="693"/>
      <c r="G1438" s="693"/>
      <c r="H1438" s="693"/>
      <c r="I1438" s="693"/>
      <c r="J1438" s="693"/>
      <c r="K1438" s="693"/>
    </row>
    <row r="1439" spans="6:11" x14ac:dyDescent="0.25">
      <c r="F1439" s="693"/>
      <c r="G1439" s="693"/>
      <c r="H1439" s="693"/>
      <c r="I1439" s="693"/>
      <c r="J1439" s="693"/>
      <c r="K1439" s="693"/>
    </row>
    <row r="1440" spans="6:11" x14ac:dyDescent="0.25">
      <c r="F1440" s="693"/>
      <c r="G1440" s="693"/>
      <c r="H1440" s="693"/>
      <c r="I1440" s="693"/>
      <c r="J1440" s="693"/>
      <c r="K1440" s="693"/>
    </row>
    <row r="1441" spans="6:11" x14ac:dyDescent="0.25">
      <c r="F1441" s="693"/>
      <c r="G1441" s="693"/>
      <c r="H1441" s="693"/>
      <c r="I1441" s="693"/>
      <c r="J1441" s="693"/>
      <c r="K1441" s="693"/>
    </row>
    <row r="1442" spans="6:11" x14ac:dyDescent="0.25">
      <c r="F1442" s="693"/>
      <c r="G1442" s="693"/>
      <c r="H1442" s="693"/>
      <c r="I1442" s="693"/>
      <c r="J1442" s="693"/>
      <c r="K1442" s="693"/>
    </row>
    <row r="1443" spans="6:11" x14ac:dyDescent="0.25">
      <c r="F1443" s="693"/>
      <c r="G1443" s="693"/>
      <c r="H1443" s="693"/>
      <c r="I1443" s="693"/>
      <c r="J1443" s="693"/>
      <c r="K1443" s="693"/>
    </row>
    <row r="1444" spans="6:11" x14ac:dyDescent="0.25">
      <c r="F1444" s="693"/>
      <c r="G1444" s="693"/>
      <c r="H1444" s="693"/>
      <c r="I1444" s="693"/>
      <c r="J1444" s="693"/>
      <c r="K1444" s="693"/>
    </row>
    <row r="1445" spans="6:11" x14ac:dyDescent="0.25">
      <c r="F1445" s="693"/>
      <c r="G1445" s="693"/>
      <c r="H1445" s="693"/>
      <c r="I1445" s="693"/>
      <c r="J1445" s="693"/>
      <c r="K1445" s="693"/>
    </row>
    <row r="1446" spans="6:11" x14ac:dyDescent="0.25">
      <c r="F1446" s="693"/>
      <c r="G1446" s="693"/>
      <c r="H1446" s="693"/>
      <c r="I1446" s="693"/>
      <c r="J1446" s="693"/>
      <c r="K1446" s="693"/>
    </row>
    <row r="1447" spans="6:11" x14ac:dyDescent="0.25">
      <c r="F1447" s="693"/>
      <c r="G1447" s="693"/>
      <c r="H1447" s="693"/>
      <c r="I1447" s="693"/>
      <c r="J1447" s="693"/>
      <c r="K1447" s="693"/>
    </row>
    <row r="1448" spans="6:11" x14ac:dyDescent="0.25">
      <c r="F1448" s="693"/>
      <c r="G1448" s="693"/>
      <c r="H1448" s="693"/>
      <c r="I1448" s="693"/>
      <c r="J1448" s="693"/>
      <c r="K1448" s="693"/>
    </row>
    <row r="1449" spans="6:11" x14ac:dyDescent="0.25">
      <c r="F1449" s="693"/>
      <c r="G1449" s="693"/>
      <c r="H1449" s="693"/>
      <c r="I1449" s="693"/>
      <c r="J1449" s="693"/>
      <c r="K1449" s="693"/>
    </row>
    <row r="1450" spans="6:11" x14ac:dyDescent="0.25">
      <c r="F1450" s="693"/>
      <c r="G1450" s="693"/>
      <c r="H1450" s="693"/>
      <c r="I1450" s="693"/>
      <c r="J1450" s="693"/>
      <c r="K1450" s="693"/>
    </row>
    <row r="1451" spans="6:11" x14ac:dyDescent="0.25">
      <c r="F1451" s="693"/>
      <c r="G1451" s="693"/>
      <c r="H1451" s="693"/>
      <c r="I1451" s="693"/>
      <c r="J1451" s="693"/>
      <c r="K1451" s="693"/>
    </row>
    <row r="1452" spans="6:11" x14ac:dyDescent="0.25">
      <c r="F1452" s="693"/>
      <c r="G1452" s="693"/>
      <c r="H1452" s="693"/>
      <c r="I1452" s="693"/>
      <c r="J1452" s="693"/>
      <c r="K1452" s="693"/>
    </row>
    <row r="1453" spans="6:11" x14ac:dyDescent="0.25">
      <c r="F1453" s="693"/>
      <c r="G1453" s="693"/>
      <c r="H1453" s="693"/>
      <c r="I1453" s="693"/>
      <c r="J1453" s="693"/>
      <c r="K1453" s="693"/>
    </row>
    <row r="1454" spans="6:11" x14ac:dyDescent="0.25">
      <c r="F1454" s="693"/>
      <c r="G1454" s="693"/>
      <c r="H1454" s="693"/>
      <c r="I1454" s="693"/>
      <c r="J1454" s="693"/>
      <c r="K1454" s="693"/>
    </row>
    <row r="1455" spans="6:11" x14ac:dyDescent="0.25">
      <c r="F1455" s="693"/>
      <c r="G1455" s="693"/>
      <c r="H1455" s="693"/>
      <c r="I1455" s="693"/>
      <c r="J1455" s="693"/>
      <c r="K1455" s="693"/>
    </row>
    <row r="1456" spans="6:11" x14ac:dyDescent="0.25">
      <c r="F1456" s="693"/>
      <c r="G1456" s="693"/>
      <c r="H1456" s="693"/>
      <c r="I1456" s="693"/>
      <c r="J1456" s="693"/>
      <c r="K1456" s="693"/>
    </row>
    <row r="1457" spans="6:11" x14ac:dyDescent="0.25">
      <c r="F1457" s="693"/>
      <c r="G1457" s="693"/>
      <c r="H1457" s="693"/>
      <c r="I1457" s="693"/>
      <c r="J1457" s="693"/>
      <c r="K1457" s="693"/>
    </row>
    <row r="1458" spans="6:11" x14ac:dyDescent="0.25">
      <c r="F1458" s="693"/>
      <c r="G1458" s="693"/>
      <c r="H1458" s="693"/>
      <c r="I1458" s="693"/>
      <c r="J1458" s="693"/>
      <c r="K1458" s="693"/>
    </row>
    <row r="1459" spans="6:11" x14ac:dyDescent="0.25">
      <c r="F1459" s="693"/>
      <c r="G1459" s="693"/>
      <c r="H1459" s="693"/>
      <c r="I1459" s="693"/>
      <c r="J1459" s="693"/>
      <c r="K1459" s="693"/>
    </row>
    <row r="1460" spans="6:11" x14ac:dyDescent="0.25">
      <c r="F1460" s="693"/>
      <c r="G1460" s="693"/>
      <c r="H1460" s="693"/>
      <c r="I1460" s="693"/>
      <c r="J1460" s="693"/>
      <c r="K1460" s="693"/>
    </row>
    <row r="1461" spans="6:11" x14ac:dyDescent="0.25">
      <c r="F1461" s="693"/>
      <c r="G1461" s="693"/>
      <c r="H1461" s="693"/>
      <c r="I1461" s="693"/>
      <c r="J1461" s="693"/>
      <c r="K1461" s="693"/>
    </row>
    <row r="1462" spans="6:11" x14ac:dyDescent="0.25">
      <c r="F1462" s="693"/>
      <c r="G1462" s="693"/>
      <c r="H1462" s="693"/>
      <c r="I1462" s="693"/>
      <c r="J1462" s="693"/>
      <c r="K1462" s="693"/>
    </row>
    <row r="1463" spans="6:11" x14ac:dyDescent="0.25">
      <c r="F1463" s="693"/>
      <c r="G1463" s="693"/>
      <c r="H1463" s="693"/>
      <c r="I1463" s="693"/>
      <c r="J1463" s="693"/>
      <c r="K1463" s="693"/>
    </row>
    <row r="1464" spans="6:11" x14ac:dyDescent="0.25">
      <c r="F1464" s="693"/>
      <c r="G1464" s="693"/>
      <c r="H1464" s="693"/>
      <c r="I1464" s="693"/>
      <c r="J1464" s="693"/>
      <c r="K1464" s="693"/>
    </row>
    <row r="1465" spans="6:11" x14ac:dyDescent="0.25">
      <c r="F1465" s="693"/>
      <c r="G1465" s="693"/>
      <c r="H1465" s="693"/>
      <c r="I1465" s="693"/>
      <c r="J1465" s="693"/>
      <c r="K1465" s="693"/>
    </row>
    <row r="1466" spans="6:11" x14ac:dyDescent="0.25">
      <c r="F1466" s="693"/>
      <c r="G1466" s="693"/>
      <c r="H1466" s="693"/>
      <c r="I1466" s="693"/>
      <c r="J1466" s="693"/>
      <c r="K1466" s="693"/>
    </row>
    <row r="1467" spans="6:11" x14ac:dyDescent="0.25">
      <c r="F1467" s="693"/>
      <c r="G1467" s="693"/>
      <c r="H1467" s="693"/>
      <c r="I1467" s="693"/>
      <c r="J1467" s="693"/>
      <c r="K1467" s="693"/>
    </row>
    <row r="1468" spans="6:11" x14ac:dyDescent="0.25">
      <c r="F1468" s="693"/>
      <c r="G1468" s="693"/>
      <c r="H1468" s="693"/>
      <c r="I1468" s="693"/>
      <c r="J1468" s="693"/>
      <c r="K1468" s="693"/>
    </row>
    <row r="1469" spans="6:11" x14ac:dyDescent="0.25">
      <c r="F1469" s="693"/>
      <c r="G1469" s="693"/>
      <c r="H1469" s="693"/>
      <c r="I1469" s="693"/>
      <c r="J1469" s="693"/>
      <c r="K1469" s="693"/>
    </row>
    <row r="1470" spans="6:11" x14ac:dyDescent="0.25">
      <c r="F1470" s="693"/>
      <c r="G1470" s="693"/>
      <c r="H1470" s="693"/>
      <c r="I1470" s="693"/>
      <c r="J1470" s="693"/>
      <c r="K1470" s="693"/>
    </row>
    <row r="1471" spans="6:11" x14ac:dyDescent="0.25">
      <c r="F1471" s="693"/>
      <c r="G1471" s="693"/>
      <c r="H1471" s="693"/>
      <c r="I1471" s="693"/>
      <c r="J1471" s="693"/>
      <c r="K1471" s="693"/>
    </row>
    <row r="1472" spans="6:11" x14ac:dyDescent="0.25">
      <c r="F1472" s="693"/>
      <c r="G1472" s="693"/>
      <c r="H1472" s="693"/>
      <c r="I1472" s="693"/>
      <c r="J1472" s="693"/>
      <c r="K1472" s="693"/>
    </row>
    <row r="1473" spans="6:11" x14ac:dyDescent="0.25">
      <c r="F1473" s="693"/>
      <c r="G1473" s="693"/>
      <c r="H1473" s="693"/>
      <c r="I1473" s="693"/>
      <c r="J1473" s="693"/>
      <c r="K1473" s="693"/>
    </row>
    <row r="1474" spans="6:11" x14ac:dyDescent="0.25">
      <c r="F1474" s="693"/>
      <c r="G1474" s="693"/>
      <c r="H1474" s="693"/>
      <c r="I1474" s="693"/>
      <c r="J1474" s="693"/>
      <c r="K1474" s="693"/>
    </row>
    <row r="1475" spans="6:11" x14ac:dyDescent="0.25">
      <c r="F1475" s="693"/>
      <c r="G1475" s="693"/>
      <c r="H1475" s="693"/>
      <c r="I1475" s="693"/>
      <c r="J1475" s="693"/>
      <c r="K1475" s="693"/>
    </row>
    <row r="1476" spans="6:11" x14ac:dyDescent="0.25">
      <c r="F1476" s="693"/>
      <c r="G1476" s="693"/>
      <c r="H1476" s="693"/>
      <c r="I1476" s="693"/>
      <c r="J1476" s="693"/>
      <c r="K1476" s="693"/>
    </row>
    <row r="1477" spans="6:11" x14ac:dyDescent="0.25">
      <c r="F1477" s="693"/>
      <c r="G1477" s="693"/>
      <c r="H1477" s="693"/>
      <c r="I1477" s="693"/>
      <c r="J1477" s="693"/>
      <c r="K1477" s="693"/>
    </row>
    <row r="1478" spans="6:11" x14ac:dyDescent="0.25">
      <c r="F1478" s="693"/>
      <c r="G1478" s="693"/>
      <c r="H1478" s="693"/>
      <c r="I1478" s="693"/>
      <c r="J1478" s="693"/>
      <c r="K1478" s="693"/>
    </row>
    <row r="1479" spans="6:11" x14ac:dyDescent="0.25">
      <c r="F1479" s="693"/>
      <c r="G1479" s="693"/>
      <c r="H1479" s="693"/>
      <c r="I1479" s="693"/>
      <c r="J1479" s="693"/>
      <c r="K1479" s="693"/>
    </row>
    <row r="1480" spans="6:11" x14ac:dyDescent="0.25">
      <c r="F1480" s="693"/>
      <c r="G1480" s="693"/>
      <c r="H1480" s="693"/>
      <c r="I1480" s="693"/>
      <c r="J1480" s="693"/>
      <c r="K1480" s="693"/>
    </row>
    <row r="1481" spans="6:11" x14ac:dyDescent="0.25">
      <c r="F1481" s="693"/>
      <c r="G1481" s="693"/>
      <c r="H1481" s="693"/>
      <c r="I1481" s="693"/>
      <c r="J1481" s="693"/>
      <c r="K1481" s="693"/>
    </row>
    <row r="1482" spans="6:11" x14ac:dyDescent="0.25">
      <c r="F1482" s="693"/>
      <c r="G1482" s="693"/>
      <c r="H1482" s="693"/>
      <c r="I1482" s="693"/>
      <c r="J1482" s="693"/>
      <c r="K1482" s="693"/>
    </row>
    <row r="1483" spans="6:11" x14ac:dyDescent="0.25">
      <c r="F1483" s="693"/>
      <c r="G1483" s="693"/>
      <c r="H1483" s="693"/>
      <c r="I1483" s="693"/>
      <c r="J1483" s="693"/>
      <c r="K1483" s="693"/>
    </row>
    <row r="1484" spans="6:11" x14ac:dyDescent="0.25">
      <c r="F1484" s="693"/>
      <c r="G1484" s="693"/>
      <c r="H1484" s="693"/>
      <c r="I1484" s="693"/>
      <c r="J1484" s="693"/>
      <c r="K1484" s="693"/>
    </row>
    <row r="1485" spans="6:11" x14ac:dyDescent="0.25">
      <c r="F1485" s="693"/>
      <c r="G1485" s="693"/>
      <c r="H1485" s="693"/>
      <c r="I1485" s="693"/>
      <c r="J1485" s="693"/>
      <c r="K1485" s="693"/>
    </row>
    <row r="1486" spans="6:11" x14ac:dyDescent="0.25">
      <c r="F1486" s="693"/>
      <c r="G1486" s="693"/>
      <c r="H1486" s="693"/>
      <c r="I1486" s="693"/>
      <c r="J1486" s="693"/>
      <c r="K1486" s="693"/>
    </row>
    <row r="1487" spans="6:11" x14ac:dyDescent="0.25">
      <c r="F1487" s="693"/>
      <c r="G1487" s="693"/>
      <c r="H1487" s="693"/>
      <c r="I1487" s="693"/>
      <c r="J1487" s="693"/>
      <c r="K1487" s="693"/>
    </row>
    <row r="1488" spans="6:11" x14ac:dyDescent="0.25">
      <c r="F1488" s="693"/>
      <c r="G1488" s="693"/>
      <c r="H1488" s="693"/>
      <c r="I1488" s="693"/>
      <c r="J1488" s="693"/>
      <c r="K1488" s="693"/>
    </row>
    <row r="1489" spans="6:11" x14ac:dyDescent="0.25">
      <c r="F1489" s="693"/>
      <c r="G1489" s="693"/>
      <c r="H1489" s="693"/>
      <c r="I1489" s="693"/>
      <c r="J1489" s="693"/>
      <c r="K1489" s="693"/>
    </row>
    <row r="1490" spans="6:11" x14ac:dyDescent="0.25">
      <c r="F1490" s="693"/>
      <c r="G1490" s="693"/>
      <c r="H1490" s="693"/>
      <c r="I1490" s="693"/>
      <c r="J1490" s="693"/>
      <c r="K1490" s="693"/>
    </row>
    <row r="1491" spans="6:11" x14ac:dyDescent="0.25">
      <c r="F1491" s="693"/>
      <c r="G1491" s="693"/>
      <c r="H1491" s="693"/>
      <c r="I1491" s="693"/>
      <c r="J1491" s="693"/>
      <c r="K1491" s="693"/>
    </row>
    <row r="1492" spans="6:11" x14ac:dyDescent="0.25">
      <c r="F1492" s="693"/>
      <c r="G1492" s="693"/>
      <c r="H1492" s="693"/>
      <c r="I1492" s="693"/>
      <c r="J1492" s="693"/>
      <c r="K1492" s="693"/>
    </row>
    <row r="1493" spans="6:11" x14ac:dyDescent="0.25">
      <c r="F1493" s="693"/>
      <c r="G1493" s="693"/>
      <c r="H1493" s="693"/>
      <c r="I1493" s="693"/>
      <c r="J1493" s="693"/>
      <c r="K1493" s="693"/>
    </row>
    <row r="1494" spans="6:11" x14ac:dyDescent="0.25">
      <c r="F1494" s="693"/>
      <c r="G1494" s="693"/>
      <c r="H1494" s="693"/>
      <c r="I1494" s="693"/>
      <c r="J1494" s="693"/>
      <c r="K1494" s="693"/>
    </row>
    <row r="1495" spans="6:11" x14ac:dyDescent="0.25">
      <c r="F1495" s="693"/>
      <c r="G1495" s="693"/>
      <c r="H1495" s="693"/>
      <c r="I1495" s="693"/>
      <c r="J1495" s="693"/>
      <c r="K1495" s="693"/>
    </row>
    <row r="1496" spans="6:11" x14ac:dyDescent="0.25">
      <c r="F1496" s="693"/>
      <c r="G1496" s="693"/>
      <c r="H1496" s="693"/>
      <c r="I1496" s="693"/>
      <c r="J1496" s="693"/>
      <c r="K1496" s="693"/>
    </row>
    <row r="1497" spans="6:11" x14ac:dyDescent="0.25">
      <c r="F1497" s="693"/>
      <c r="G1497" s="693"/>
      <c r="H1497" s="693"/>
      <c r="I1497" s="693"/>
      <c r="J1497" s="693"/>
      <c r="K1497" s="693"/>
    </row>
    <row r="1498" spans="6:11" x14ac:dyDescent="0.25">
      <c r="F1498" s="693"/>
      <c r="G1498" s="693"/>
      <c r="H1498" s="693"/>
      <c r="I1498" s="693"/>
      <c r="J1498" s="693"/>
      <c r="K1498" s="693"/>
    </row>
    <row r="1499" spans="6:11" x14ac:dyDescent="0.25">
      <c r="F1499" s="693"/>
      <c r="G1499" s="693"/>
      <c r="H1499" s="693"/>
      <c r="I1499" s="693"/>
      <c r="J1499" s="693"/>
      <c r="K1499" s="693"/>
    </row>
    <row r="1500" spans="6:11" x14ac:dyDescent="0.25">
      <c r="F1500" s="693"/>
      <c r="G1500" s="693"/>
      <c r="H1500" s="693"/>
      <c r="I1500" s="693"/>
      <c r="J1500" s="693"/>
      <c r="K1500" s="693"/>
    </row>
    <row r="1501" spans="6:11" x14ac:dyDescent="0.25">
      <c r="F1501" s="693"/>
      <c r="G1501" s="693"/>
      <c r="H1501" s="693"/>
      <c r="I1501" s="693"/>
      <c r="J1501" s="693"/>
      <c r="K1501" s="693"/>
    </row>
    <row r="1502" spans="6:11" x14ac:dyDescent="0.25">
      <c r="F1502" s="693"/>
      <c r="G1502" s="693"/>
      <c r="H1502" s="693"/>
      <c r="I1502" s="693"/>
      <c r="J1502" s="693"/>
      <c r="K1502" s="693"/>
    </row>
    <row r="1503" spans="6:11" x14ac:dyDescent="0.25">
      <c r="F1503" s="693"/>
      <c r="G1503" s="693"/>
      <c r="H1503" s="693"/>
      <c r="I1503" s="693"/>
      <c r="J1503" s="693"/>
      <c r="K1503" s="693"/>
    </row>
    <row r="1504" spans="6:11" x14ac:dyDescent="0.25">
      <c r="F1504" s="693"/>
      <c r="G1504" s="693"/>
      <c r="H1504" s="693"/>
      <c r="I1504" s="693"/>
      <c r="J1504" s="693"/>
      <c r="K1504" s="693"/>
    </row>
    <row r="1505" spans="6:11" x14ac:dyDescent="0.25">
      <c r="F1505" s="693"/>
      <c r="G1505" s="693"/>
      <c r="H1505" s="693"/>
      <c r="I1505" s="693"/>
      <c r="J1505" s="693"/>
      <c r="K1505" s="693"/>
    </row>
    <row r="1506" spans="6:11" x14ac:dyDescent="0.25">
      <c r="F1506" s="693"/>
      <c r="G1506" s="693"/>
      <c r="H1506" s="693"/>
      <c r="I1506" s="693"/>
      <c r="J1506" s="693"/>
      <c r="K1506" s="693"/>
    </row>
    <row r="1507" spans="6:11" x14ac:dyDescent="0.25">
      <c r="F1507" s="693"/>
      <c r="G1507" s="693"/>
      <c r="H1507" s="693"/>
      <c r="I1507" s="693"/>
      <c r="J1507" s="693"/>
      <c r="K1507" s="693"/>
    </row>
    <row r="1508" spans="6:11" x14ac:dyDescent="0.25">
      <c r="F1508" s="693"/>
      <c r="G1508" s="693"/>
      <c r="H1508" s="693"/>
      <c r="I1508" s="693"/>
      <c r="J1508" s="693"/>
      <c r="K1508" s="693"/>
    </row>
    <row r="1509" spans="6:11" x14ac:dyDescent="0.25">
      <c r="F1509" s="693"/>
      <c r="G1509" s="693"/>
      <c r="H1509" s="693"/>
      <c r="I1509" s="693"/>
      <c r="J1509" s="693"/>
      <c r="K1509" s="693"/>
    </row>
    <row r="1510" spans="6:11" x14ac:dyDescent="0.25">
      <c r="F1510" s="693"/>
      <c r="G1510" s="693"/>
      <c r="H1510" s="693"/>
      <c r="I1510" s="693"/>
      <c r="J1510" s="693"/>
      <c r="K1510" s="693"/>
    </row>
    <row r="1511" spans="6:11" x14ac:dyDescent="0.25">
      <c r="F1511" s="693"/>
      <c r="G1511" s="693"/>
      <c r="H1511" s="693"/>
      <c r="I1511" s="693"/>
      <c r="J1511" s="693"/>
      <c r="K1511" s="693"/>
    </row>
    <row r="1512" spans="6:11" x14ac:dyDescent="0.25">
      <c r="F1512" s="693"/>
      <c r="G1512" s="693"/>
      <c r="H1512" s="693"/>
      <c r="I1512" s="693"/>
      <c r="J1512" s="693"/>
      <c r="K1512" s="693"/>
    </row>
    <row r="1513" spans="6:11" x14ac:dyDescent="0.25">
      <c r="F1513" s="693"/>
      <c r="G1513" s="693"/>
      <c r="H1513" s="693"/>
      <c r="I1513" s="693"/>
      <c r="J1513" s="693"/>
      <c r="K1513" s="693"/>
    </row>
    <row r="1514" spans="6:11" x14ac:dyDescent="0.25">
      <c r="F1514" s="693"/>
      <c r="G1514" s="693"/>
      <c r="H1514" s="693"/>
      <c r="I1514" s="693"/>
      <c r="J1514" s="693"/>
      <c r="K1514" s="693"/>
    </row>
    <row r="1515" spans="6:11" x14ac:dyDescent="0.25">
      <c r="F1515" s="693"/>
      <c r="G1515" s="693"/>
      <c r="H1515" s="693"/>
      <c r="I1515" s="693"/>
      <c r="J1515" s="693"/>
      <c r="K1515" s="693"/>
    </row>
    <row r="1516" spans="6:11" x14ac:dyDescent="0.25">
      <c r="F1516" s="693"/>
      <c r="G1516" s="693"/>
      <c r="H1516" s="693"/>
      <c r="I1516" s="693"/>
      <c r="J1516" s="693"/>
      <c r="K1516" s="693"/>
    </row>
    <row r="1517" spans="6:11" x14ac:dyDescent="0.25">
      <c r="F1517" s="693"/>
      <c r="G1517" s="693"/>
      <c r="H1517" s="693"/>
      <c r="I1517" s="693"/>
      <c r="J1517" s="693"/>
      <c r="K1517" s="693"/>
    </row>
    <row r="1518" spans="6:11" x14ac:dyDescent="0.25">
      <c r="F1518" s="693"/>
      <c r="G1518" s="693"/>
      <c r="H1518" s="693"/>
      <c r="I1518" s="693"/>
      <c r="J1518" s="693"/>
      <c r="K1518" s="693"/>
    </row>
    <row r="1519" spans="6:11" x14ac:dyDescent="0.25">
      <c r="F1519" s="693"/>
      <c r="G1519" s="693"/>
      <c r="H1519" s="693"/>
      <c r="I1519" s="693"/>
      <c r="J1519" s="693"/>
      <c r="K1519" s="693"/>
    </row>
    <row r="1520" spans="6:11" x14ac:dyDescent="0.25">
      <c r="F1520" s="693"/>
      <c r="G1520" s="693"/>
      <c r="H1520" s="693"/>
      <c r="I1520" s="693"/>
      <c r="J1520" s="693"/>
      <c r="K1520" s="693"/>
    </row>
    <row r="1521" spans="6:11" x14ac:dyDescent="0.25">
      <c r="F1521" s="693"/>
      <c r="G1521" s="693"/>
      <c r="H1521" s="693"/>
      <c r="I1521" s="693"/>
      <c r="J1521" s="693"/>
      <c r="K1521" s="693"/>
    </row>
    <row r="1522" spans="6:11" x14ac:dyDescent="0.25">
      <c r="F1522" s="693"/>
      <c r="G1522" s="693"/>
      <c r="H1522" s="693"/>
      <c r="I1522" s="693"/>
      <c r="J1522" s="693"/>
      <c r="K1522" s="693"/>
    </row>
    <row r="1523" spans="6:11" x14ac:dyDescent="0.25">
      <c r="F1523" s="693"/>
      <c r="G1523" s="693"/>
      <c r="H1523" s="693"/>
      <c r="I1523" s="693"/>
      <c r="J1523" s="693"/>
      <c r="K1523" s="693"/>
    </row>
    <row r="1524" spans="6:11" x14ac:dyDescent="0.25">
      <c r="F1524" s="693"/>
      <c r="G1524" s="693"/>
      <c r="H1524" s="693"/>
      <c r="I1524" s="693"/>
      <c r="J1524" s="693"/>
      <c r="K1524" s="693"/>
    </row>
    <row r="1525" spans="6:11" x14ac:dyDescent="0.25">
      <c r="F1525" s="693"/>
      <c r="G1525" s="693"/>
      <c r="H1525" s="693"/>
      <c r="I1525" s="693"/>
      <c r="J1525" s="693"/>
      <c r="K1525" s="693"/>
    </row>
    <row r="1526" spans="6:11" x14ac:dyDescent="0.25">
      <c r="F1526" s="693"/>
      <c r="G1526" s="693"/>
      <c r="H1526" s="693"/>
      <c r="I1526" s="693"/>
      <c r="J1526" s="693"/>
      <c r="K1526" s="693"/>
    </row>
    <row r="1527" spans="6:11" x14ac:dyDescent="0.25">
      <c r="F1527" s="693"/>
      <c r="G1527" s="693"/>
      <c r="H1527" s="693"/>
      <c r="I1527" s="693"/>
      <c r="J1527" s="693"/>
      <c r="K1527" s="693"/>
    </row>
    <row r="1528" spans="6:11" x14ac:dyDescent="0.25">
      <c r="F1528" s="693"/>
      <c r="G1528" s="693"/>
      <c r="H1528" s="693"/>
      <c r="I1528" s="693"/>
      <c r="J1528" s="693"/>
      <c r="K1528" s="693"/>
    </row>
    <row r="1529" spans="6:11" x14ac:dyDescent="0.25">
      <c r="F1529" s="693"/>
      <c r="G1529" s="693"/>
      <c r="H1529" s="693"/>
      <c r="I1529" s="693"/>
      <c r="J1529" s="693"/>
      <c r="K1529" s="693"/>
    </row>
    <row r="1530" spans="6:11" x14ac:dyDescent="0.25">
      <c r="F1530" s="693"/>
      <c r="G1530" s="693"/>
      <c r="H1530" s="693"/>
      <c r="I1530" s="693"/>
      <c r="J1530" s="693"/>
      <c r="K1530" s="693"/>
    </row>
    <row r="1531" spans="6:11" x14ac:dyDescent="0.25">
      <c r="F1531" s="693"/>
      <c r="G1531" s="693"/>
      <c r="H1531" s="693"/>
      <c r="I1531" s="693"/>
      <c r="J1531" s="693"/>
      <c r="K1531" s="693"/>
    </row>
    <row r="1532" spans="6:11" x14ac:dyDescent="0.25">
      <c r="F1532" s="693"/>
      <c r="G1532" s="693"/>
      <c r="H1532" s="693"/>
      <c r="I1532" s="693"/>
      <c r="J1532" s="693"/>
      <c r="K1532" s="693"/>
    </row>
    <row r="1533" spans="6:11" x14ac:dyDescent="0.25">
      <c r="F1533" s="693"/>
      <c r="G1533" s="693"/>
      <c r="H1533" s="693"/>
      <c r="I1533" s="693"/>
      <c r="J1533" s="693"/>
      <c r="K1533" s="693"/>
    </row>
    <row r="1534" spans="6:11" x14ac:dyDescent="0.25">
      <c r="F1534" s="693"/>
      <c r="G1534" s="693"/>
      <c r="H1534" s="693"/>
      <c r="I1534" s="693"/>
      <c r="J1534" s="693"/>
      <c r="K1534" s="693"/>
    </row>
    <row r="1535" spans="6:11" x14ac:dyDescent="0.25">
      <c r="F1535" s="693"/>
      <c r="G1535" s="693"/>
      <c r="H1535" s="693"/>
      <c r="I1535" s="693"/>
      <c r="J1535" s="693"/>
      <c r="K1535" s="693"/>
    </row>
    <row r="1536" spans="6:11" x14ac:dyDescent="0.25">
      <c r="F1536" s="693"/>
      <c r="G1536" s="693"/>
      <c r="H1536" s="693"/>
      <c r="I1536" s="693"/>
      <c r="J1536" s="693"/>
      <c r="K1536" s="693"/>
    </row>
    <row r="1537" spans="6:11" x14ac:dyDescent="0.25">
      <c r="F1537" s="693"/>
      <c r="G1537" s="693"/>
      <c r="H1537" s="693"/>
      <c r="I1537" s="693"/>
      <c r="J1537" s="693"/>
      <c r="K1537" s="693"/>
    </row>
    <row r="1538" spans="6:11" x14ac:dyDescent="0.25">
      <c r="F1538" s="693"/>
      <c r="G1538" s="693"/>
      <c r="H1538" s="693"/>
      <c r="I1538" s="693"/>
      <c r="J1538" s="693"/>
      <c r="K1538" s="693"/>
    </row>
    <row r="1539" spans="6:11" x14ac:dyDescent="0.25">
      <c r="F1539" s="693"/>
      <c r="G1539" s="693"/>
      <c r="H1539" s="693"/>
      <c r="I1539" s="693"/>
      <c r="J1539" s="693"/>
      <c r="K1539" s="693"/>
    </row>
    <row r="1540" spans="6:11" x14ac:dyDescent="0.25">
      <c r="F1540" s="693"/>
      <c r="G1540" s="693"/>
      <c r="H1540" s="693"/>
      <c r="I1540" s="693"/>
      <c r="J1540" s="693"/>
      <c r="K1540" s="693"/>
    </row>
    <row r="1541" spans="6:11" x14ac:dyDescent="0.25">
      <c r="F1541" s="693"/>
      <c r="G1541" s="693"/>
      <c r="H1541" s="693"/>
      <c r="I1541" s="693"/>
      <c r="J1541" s="693"/>
      <c r="K1541" s="693"/>
    </row>
    <row r="1542" spans="6:11" x14ac:dyDescent="0.25">
      <c r="F1542" s="693"/>
      <c r="G1542" s="693"/>
      <c r="H1542" s="693"/>
      <c r="I1542" s="693"/>
      <c r="J1542" s="693"/>
      <c r="K1542" s="693"/>
    </row>
    <row r="1543" spans="6:11" x14ac:dyDescent="0.25">
      <c r="F1543" s="693"/>
      <c r="G1543" s="693"/>
      <c r="H1543" s="693"/>
      <c r="I1543" s="693"/>
      <c r="J1543" s="693"/>
      <c r="K1543" s="693"/>
    </row>
    <row r="1544" spans="6:11" x14ac:dyDescent="0.25">
      <c r="F1544" s="693"/>
      <c r="G1544" s="693"/>
      <c r="H1544" s="693"/>
      <c r="I1544" s="693"/>
      <c r="J1544" s="693"/>
      <c r="K1544" s="693"/>
    </row>
    <row r="1545" spans="6:11" x14ac:dyDescent="0.25">
      <c r="F1545" s="693"/>
      <c r="G1545" s="693"/>
      <c r="H1545" s="693"/>
      <c r="I1545" s="693"/>
      <c r="J1545" s="693"/>
      <c r="K1545" s="693"/>
    </row>
    <row r="1546" spans="6:11" x14ac:dyDescent="0.25">
      <c r="F1546" s="693"/>
      <c r="G1546" s="693"/>
      <c r="H1546" s="693"/>
      <c r="I1546" s="693"/>
      <c r="J1546" s="693"/>
      <c r="K1546" s="693"/>
    </row>
    <row r="1547" spans="6:11" x14ac:dyDescent="0.25">
      <c r="F1547" s="693"/>
      <c r="G1547" s="693"/>
      <c r="H1547" s="693"/>
      <c r="I1547" s="693"/>
      <c r="J1547" s="693"/>
      <c r="K1547" s="693"/>
    </row>
    <row r="1548" spans="6:11" x14ac:dyDescent="0.25">
      <c r="F1548" s="693"/>
      <c r="G1548" s="693"/>
      <c r="H1548" s="693"/>
      <c r="I1548" s="693"/>
      <c r="J1548" s="693"/>
      <c r="K1548" s="693"/>
    </row>
    <row r="1549" spans="6:11" x14ac:dyDescent="0.25">
      <c r="F1549" s="693"/>
      <c r="G1549" s="693"/>
      <c r="H1549" s="693"/>
      <c r="I1549" s="693"/>
      <c r="J1549" s="693"/>
      <c r="K1549" s="693"/>
    </row>
    <row r="1550" spans="6:11" x14ac:dyDescent="0.25">
      <c r="F1550" s="693"/>
      <c r="G1550" s="693"/>
      <c r="H1550" s="693"/>
      <c r="I1550" s="693"/>
      <c r="J1550" s="693"/>
      <c r="K1550" s="693"/>
    </row>
    <row r="1551" spans="6:11" x14ac:dyDescent="0.25">
      <c r="F1551" s="693"/>
      <c r="G1551" s="693"/>
      <c r="H1551" s="693"/>
      <c r="I1551" s="693"/>
      <c r="J1551" s="693"/>
      <c r="K1551" s="693"/>
    </row>
    <row r="1552" spans="6:11" x14ac:dyDescent="0.25">
      <c r="F1552" s="693"/>
      <c r="G1552" s="693"/>
      <c r="H1552" s="693"/>
      <c r="I1552" s="693"/>
      <c r="J1552" s="693"/>
      <c r="K1552" s="693"/>
    </row>
    <row r="1553" spans="6:11" x14ac:dyDescent="0.25">
      <c r="F1553" s="693"/>
      <c r="G1553" s="693"/>
      <c r="H1553" s="693"/>
      <c r="I1553" s="693"/>
      <c r="J1553" s="693"/>
      <c r="K1553" s="693"/>
    </row>
    <row r="1554" spans="6:11" x14ac:dyDescent="0.25">
      <c r="F1554" s="693"/>
      <c r="G1554" s="693"/>
      <c r="H1554" s="693"/>
      <c r="I1554" s="693"/>
      <c r="J1554" s="693"/>
      <c r="K1554" s="693"/>
    </row>
    <row r="1555" spans="6:11" x14ac:dyDescent="0.25">
      <c r="F1555" s="693"/>
      <c r="G1555" s="693"/>
      <c r="H1555" s="693"/>
      <c r="I1555" s="693"/>
      <c r="J1555" s="693"/>
      <c r="K1555" s="693"/>
    </row>
    <row r="1556" spans="6:11" x14ac:dyDescent="0.25">
      <c r="F1556" s="693"/>
      <c r="G1556" s="693"/>
      <c r="H1556" s="693"/>
      <c r="I1556" s="693"/>
      <c r="J1556" s="693"/>
      <c r="K1556" s="693"/>
    </row>
    <row r="1557" spans="6:11" x14ac:dyDescent="0.25">
      <c r="F1557" s="693"/>
      <c r="G1557" s="693"/>
      <c r="H1557" s="693"/>
      <c r="I1557" s="693"/>
      <c r="J1557" s="693"/>
      <c r="K1557" s="693"/>
    </row>
    <row r="1558" spans="6:11" x14ac:dyDescent="0.25">
      <c r="F1558" s="693"/>
      <c r="G1558" s="693"/>
      <c r="H1558" s="693"/>
      <c r="I1558" s="693"/>
      <c r="J1558" s="693"/>
      <c r="K1558" s="693"/>
    </row>
    <row r="1559" spans="6:11" x14ac:dyDescent="0.25">
      <c r="F1559" s="693"/>
      <c r="G1559" s="693"/>
      <c r="H1559" s="693"/>
      <c r="I1559" s="693"/>
      <c r="J1559" s="693"/>
      <c r="K1559" s="693"/>
    </row>
    <row r="1560" spans="6:11" x14ac:dyDescent="0.25">
      <c r="F1560" s="693"/>
      <c r="G1560" s="693"/>
      <c r="H1560" s="693"/>
      <c r="I1560" s="693"/>
      <c r="J1560" s="693"/>
      <c r="K1560" s="693"/>
    </row>
    <row r="1561" spans="6:11" x14ac:dyDescent="0.25">
      <c r="F1561" s="693"/>
      <c r="G1561" s="693"/>
      <c r="H1561" s="693"/>
      <c r="I1561" s="693"/>
      <c r="J1561" s="693"/>
      <c r="K1561" s="693"/>
    </row>
    <row r="1562" spans="6:11" x14ac:dyDescent="0.25">
      <c r="F1562" s="693"/>
      <c r="G1562" s="693"/>
      <c r="H1562" s="693"/>
      <c r="I1562" s="693"/>
      <c r="J1562" s="693"/>
      <c r="K1562" s="693"/>
    </row>
    <row r="1563" spans="6:11" x14ac:dyDescent="0.25">
      <c r="F1563" s="693"/>
      <c r="G1563" s="693"/>
      <c r="H1563" s="693"/>
      <c r="I1563" s="693"/>
      <c r="J1563" s="693"/>
      <c r="K1563" s="693"/>
    </row>
    <row r="1564" spans="6:11" x14ac:dyDescent="0.25">
      <c r="F1564" s="693"/>
      <c r="G1564" s="693"/>
      <c r="H1564" s="693"/>
      <c r="I1564" s="693"/>
      <c r="J1564" s="693"/>
      <c r="K1564" s="693"/>
    </row>
    <row r="1565" spans="6:11" x14ac:dyDescent="0.25">
      <c r="F1565" s="693"/>
      <c r="G1565" s="693"/>
      <c r="H1565" s="693"/>
      <c r="I1565" s="693"/>
      <c r="J1565" s="693"/>
      <c r="K1565" s="693"/>
    </row>
    <row r="1566" spans="6:11" x14ac:dyDescent="0.25">
      <c r="F1566" s="693"/>
      <c r="G1566" s="693"/>
      <c r="H1566" s="693"/>
      <c r="I1566" s="693"/>
      <c r="J1566" s="693"/>
      <c r="K1566" s="693"/>
    </row>
    <row r="1567" spans="6:11" x14ac:dyDescent="0.25">
      <c r="F1567" s="693"/>
      <c r="G1567" s="693"/>
      <c r="H1567" s="693"/>
      <c r="I1567" s="693"/>
      <c r="J1567" s="693"/>
      <c r="K1567" s="693"/>
    </row>
    <row r="1568" spans="6:11" x14ac:dyDescent="0.25">
      <c r="F1568" s="693"/>
      <c r="G1568" s="693"/>
      <c r="H1568" s="693"/>
      <c r="I1568" s="693"/>
      <c r="J1568" s="693"/>
      <c r="K1568" s="693"/>
    </row>
    <row r="1569" spans="6:11" x14ac:dyDescent="0.25">
      <c r="F1569" s="693"/>
      <c r="G1569" s="693"/>
      <c r="H1569" s="693"/>
      <c r="I1569" s="693"/>
      <c r="J1569" s="693"/>
      <c r="K1569" s="693"/>
    </row>
    <row r="1570" spans="6:11" x14ac:dyDescent="0.25">
      <c r="F1570" s="693"/>
      <c r="G1570" s="693"/>
      <c r="H1570" s="693"/>
      <c r="I1570" s="693"/>
      <c r="J1570" s="693"/>
      <c r="K1570" s="693"/>
    </row>
    <row r="1571" spans="6:11" x14ac:dyDescent="0.25">
      <c r="F1571" s="693"/>
      <c r="G1571" s="693"/>
      <c r="H1571" s="693"/>
      <c r="I1571" s="693"/>
      <c r="J1571" s="693"/>
      <c r="K1571" s="693"/>
    </row>
    <row r="1572" spans="6:11" x14ac:dyDescent="0.25">
      <c r="F1572" s="693"/>
      <c r="G1572" s="693"/>
      <c r="H1572" s="693"/>
      <c r="I1572" s="693"/>
      <c r="J1572" s="693"/>
      <c r="K1572" s="693"/>
    </row>
    <row r="1573" spans="6:11" x14ac:dyDescent="0.25">
      <c r="F1573" s="693"/>
      <c r="G1573" s="693"/>
      <c r="H1573" s="693"/>
      <c r="I1573" s="693"/>
      <c r="J1573" s="693"/>
      <c r="K1573" s="693"/>
    </row>
    <row r="1574" spans="6:11" x14ac:dyDescent="0.25">
      <c r="F1574" s="693"/>
      <c r="G1574" s="693"/>
      <c r="H1574" s="693"/>
      <c r="I1574" s="693"/>
      <c r="J1574" s="693"/>
      <c r="K1574" s="693"/>
    </row>
    <row r="1575" spans="6:11" x14ac:dyDescent="0.25">
      <c r="F1575" s="693"/>
      <c r="G1575" s="693"/>
      <c r="H1575" s="693"/>
      <c r="I1575" s="693"/>
      <c r="J1575" s="693"/>
      <c r="K1575" s="693"/>
    </row>
    <row r="1576" spans="6:11" x14ac:dyDescent="0.25">
      <c r="F1576" s="693"/>
      <c r="G1576" s="693"/>
      <c r="H1576" s="693"/>
      <c r="I1576" s="693"/>
      <c r="J1576" s="693"/>
      <c r="K1576" s="693"/>
    </row>
    <row r="1577" spans="6:11" x14ac:dyDescent="0.25">
      <c r="F1577" s="693"/>
      <c r="G1577" s="693"/>
      <c r="H1577" s="693"/>
      <c r="I1577" s="693"/>
      <c r="J1577" s="693"/>
      <c r="K1577" s="693"/>
    </row>
    <row r="1578" spans="6:11" x14ac:dyDescent="0.25">
      <c r="F1578" s="693"/>
      <c r="G1578" s="693"/>
      <c r="H1578" s="693"/>
      <c r="I1578" s="693"/>
      <c r="J1578" s="693"/>
      <c r="K1578" s="693"/>
    </row>
    <row r="1579" spans="6:11" x14ac:dyDescent="0.25">
      <c r="F1579" s="693"/>
      <c r="G1579" s="693"/>
      <c r="H1579" s="693"/>
      <c r="I1579" s="693"/>
      <c r="J1579" s="693"/>
      <c r="K1579" s="693"/>
    </row>
    <row r="1580" spans="6:11" x14ac:dyDescent="0.25">
      <c r="F1580" s="693"/>
      <c r="G1580" s="693"/>
      <c r="H1580" s="693"/>
      <c r="I1580" s="693"/>
      <c r="J1580" s="693"/>
      <c r="K1580" s="693"/>
    </row>
    <row r="1581" spans="6:11" x14ac:dyDescent="0.25">
      <c r="F1581" s="693"/>
      <c r="G1581" s="693"/>
      <c r="H1581" s="693"/>
      <c r="I1581" s="693"/>
      <c r="J1581" s="693"/>
      <c r="K1581" s="693"/>
    </row>
    <row r="1582" spans="6:11" x14ac:dyDescent="0.25">
      <c r="F1582" s="693"/>
      <c r="G1582" s="693"/>
      <c r="H1582" s="693"/>
      <c r="I1582" s="693"/>
      <c r="J1582" s="693"/>
      <c r="K1582" s="693"/>
    </row>
    <row r="1583" spans="6:11" x14ac:dyDescent="0.25">
      <c r="F1583" s="693"/>
      <c r="G1583" s="693"/>
      <c r="H1583" s="693"/>
      <c r="I1583" s="693"/>
      <c r="J1583" s="693"/>
      <c r="K1583" s="693"/>
    </row>
    <row r="1584" spans="6:11" x14ac:dyDescent="0.25">
      <c r="F1584" s="693"/>
      <c r="G1584" s="693"/>
      <c r="H1584" s="693"/>
      <c r="I1584" s="693"/>
      <c r="J1584" s="693"/>
      <c r="K1584" s="693"/>
    </row>
    <row r="1585" spans="6:11" x14ac:dyDescent="0.25">
      <c r="F1585" s="693"/>
      <c r="G1585" s="693"/>
      <c r="H1585" s="693"/>
      <c r="I1585" s="693"/>
      <c r="J1585" s="693"/>
      <c r="K1585" s="693"/>
    </row>
    <row r="1586" spans="6:11" x14ac:dyDescent="0.25">
      <c r="F1586" s="693"/>
      <c r="G1586" s="693"/>
      <c r="H1586" s="693"/>
      <c r="I1586" s="693"/>
      <c r="J1586" s="693"/>
      <c r="K1586" s="693"/>
    </row>
    <row r="1587" spans="6:11" x14ac:dyDescent="0.25">
      <c r="F1587" s="693"/>
      <c r="G1587" s="693"/>
      <c r="H1587" s="693"/>
      <c r="I1587" s="693"/>
      <c r="J1587" s="693"/>
      <c r="K1587" s="693"/>
    </row>
    <row r="1588" spans="6:11" x14ac:dyDescent="0.25">
      <c r="F1588" s="693"/>
      <c r="G1588" s="693"/>
      <c r="H1588" s="693"/>
      <c r="I1588" s="693"/>
      <c r="J1588" s="693"/>
      <c r="K1588" s="693"/>
    </row>
    <row r="1589" spans="6:11" x14ac:dyDescent="0.25">
      <c r="F1589" s="693"/>
      <c r="G1589" s="693"/>
      <c r="H1589" s="693"/>
      <c r="I1589" s="693"/>
      <c r="J1589" s="693"/>
      <c r="K1589" s="693"/>
    </row>
    <row r="1590" spans="6:11" x14ac:dyDescent="0.25">
      <c r="F1590" s="693"/>
      <c r="G1590" s="693"/>
      <c r="H1590" s="693"/>
      <c r="I1590" s="693"/>
      <c r="J1590" s="693"/>
      <c r="K1590" s="693"/>
    </row>
    <row r="1591" spans="6:11" x14ac:dyDescent="0.25">
      <c r="F1591" s="693"/>
      <c r="G1591" s="693"/>
      <c r="H1591" s="693"/>
      <c r="I1591" s="693"/>
      <c r="J1591" s="693"/>
      <c r="K1591" s="693"/>
    </row>
    <row r="1592" spans="6:11" x14ac:dyDescent="0.25">
      <c r="F1592" s="693"/>
      <c r="G1592" s="693"/>
      <c r="H1592" s="693"/>
      <c r="I1592" s="693"/>
      <c r="J1592" s="693"/>
      <c r="K1592" s="693"/>
    </row>
    <row r="1593" spans="6:11" x14ac:dyDescent="0.25">
      <c r="F1593" s="693"/>
      <c r="G1593" s="693"/>
      <c r="H1593" s="693"/>
      <c r="I1593" s="693"/>
      <c r="J1593" s="693"/>
      <c r="K1593" s="693"/>
    </row>
    <row r="1594" spans="6:11" x14ac:dyDescent="0.25">
      <c r="F1594" s="693"/>
      <c r="G1594" s="693"/>
      <c r="H1594" s="693"/>
      <c r="I1594" s="693"/>
      <c r="J1594" s="693"/>
      <c r="K1594" s="693"/>
    </row>
    <row r="1595" spans="6:11" x14ac:dyDescent="0.25">
      <c r="F1595" s="693"/>
      <c r="G1595" s="693"/>
      <c r="H1595" s="693"/>
      <c r="I1595" s="693"/>
      <c r="J1595" s="693"/>
      <c r="K1595" s="693"/>
    </row>
    <row r="1596" spans="6:11" x14ac:dyDescent="0.25">
      <c r="F1596" s="693"/>
      <c r="G1596" s="693"/>
      <c r="H1596" s="693"/>
      <c r="I1596" s="693"/>
      <c r="J1596" s="693"/>
      <c r="K1596" s="693"/>
    </row>
    <row r="1597" spans="6:11" x14ac:dyDescent="0.25">
      <c r="F1597" s="693"/>
      <c r="G1597" s="693"/>
      <c r="H1597" s="693"/>
      <c r="I1597" s="693"/>
      <c r="J1597" s="693"/>
      <c r="K1597" s="693"/>
    </row>
    <row r="1598" spans="6:11" x14ac:dyDescent="0.25">
      <c r="F1598" s="693"/>
      <c r="G1598" s="693"/>
      <c r="H1598" s="693"/>
      <c r="I1598" s="693"/>
      <c r="J1598" s="693"/>
      <c r="K1598" s="693"/>
    </row>
    <row r="1599" spans="6:11" x14ac:dyDescent="0.25">
      <c r="F1599" s="693"/>
      <c r="G1599" s="693"/>
      <c r="H1599" s="693"/>
      <c r="I1599" s="693"/>
      <c r="J1599" s="693"/>
      <c r="K1599" s="693"/>
    </row>
    <row r="1600" spans="6:11" x14ac:dyDescent="0.25">
      <c r="F1600" s="693"/>
      <c r="G1600" s="693"/>
      <c r="H1600" s="693"/>
      <c r="I1600" s="693"/>
      <c r="J1600" s="693"/>
      <c r="K1600" s="693"/>
    </row>
    <row r="1601" spans="6:11" x14ac:dyDescent="0.25">
      <c r="F1601" s="693"/>
      <c r="G1601" s="693"/>
      <c r="H1601" s="693"/>
      <c r="I1601" s="693"/>
      <c r="J1601" s="693"/>
      <c r="K1601" s="693"/>
    </row>
    <row r="1602" spans="6:11" x14ac:dyDescent="0.25">
      <c r="F1602" s="693"/>
      <c r="G1602" s="693"/>
      <c r="H1602" s="693"/>
      <c r="I1602" s="693"/>
      <c r="J1602" s="693"/>
      <c r="K1602" s="693"/>
    </row>
    <row r="1603" spans="6:11" x14ac:dyDescent="0.25">
      <c r="F1603" s="693"/>
      <c r="G1603" s="693"/>
      <c r="H1603" s="693"/>
      <c r="I1603" s="693"/>
      <c r="J1603" s="693"/>
      <c r="K1603" s="693"/>
    </row>
    <row r="1604" spans="6:11" x14ac:dyDescent="0.25">
      <c r="F1604" s="693"/>
      <c r="G1604" s="693"/>
      <c r="H1604" s="693"/>
      <c r="I1604" s="693"/>
      <c r="J1604" s="693"/>
      <c r="K1604" s="693"/>
    </row>
    <row r="1605" spans="6:11" x14ac:dyDescent="0.25">
      <c r="F1605" s="693"/>
      <c r="G1605" s="693"/>
      <c r="H1605" s="693"/>
      <c r="I1605" s="693"/>
      <c r="J1605" s="693"/>
      <c r="K1605" s="693"/>
    </row>
    <row r="1606" spans="6:11" x14ac:dyDescent="0.25">
      <c r="F1606" s="693"/>
      <c r="G1606" s="693"/>
      <c r="H1606" s="693"/>
      <c r="I1606" s="693"/>
      <c r="J1606" s="693"/>
      <c r="K1606" s="693"/>
    </row>
    <row r="1607" spans="6:11" x14ac:dyDescent="0.25">
      <c r="F1607" s="693"/>
      <c r="G1607" s="693"/>
      <c r="H1607" s="693"/>
      <c r="I1607" s="693"/>
      <c r="J1607" s="693"/>
      <c r="K1607" s="693"/>
    </row>
    <row r="1608" spans="6:11" x14ac:dyDescent="0.25">
      <c r="F1608" s="693"/>
      <c r="G1608" s="693"/>
      <c r="H1608" s="693"/>
      <c r="I1608" s="693"/>
      <c r="J1608" s="693"/>
      <c r="K1608" s="693"/>
    </row>
    <row r="1609" spans="6:11" x14ac:dyDescent="0.25">
      <c r="F1609" s="693"/>
      <c r="G1609" s="693"/>
      <c r="H1609" s="693"/>
      <c r="I1609" s="693"/>
      <c r="J1609" s="693"/>
      <c r="K1609" s="693"/>
    </row>
    <row r="1610" spans="6:11" x14ac:dyDescent="0.25">
      <c r="F1610" s="693"/>
      <c r="G1610" s="693"/>
      <c r="H1610" s="693"/>
      <c r="I1610" s="693"/>
      <c r="J1610" s="693"/>
      <c r="K1610" s="693"/>
    </row>
    <row r="1611" spans="6:11" x14ac:dyDescent="0.25">
      <c r="F1611" s="693"/>
      <c r="G1611" s="693"/>
      <c r="H1611" s="693"/>
      <c r="I1611" s="693"/>
      <c r="J1611" s="693"/>
      <c r="K1611" s="693"/>
    </row>
    <row r="1612" spans="6:11" x14ac:dyDescent="0.25">
      <c r="F1612" s="693"/>
      <c r="G1612" s="693"/>
      <c r="H1612" s="693"/>
      <c r="I1612" s="693"/>
      <c r="J1612" s="693"/>
      <c r="K1612" s="693"/>
    </row>
    <row r="1613" spans="6:11" x14ac:dyDescent="0.25">
      <c r="F1613" s="693"/>
      <c r="G1613" s="693"/>
      <c r="H1613" s="693"/>
      <c r="I1613" s="693"/>
      <c r="J1613" s="693"/>
      <c r="K1613" s="693"/>
    </row>
    <row r="1614" spans="6:11" x14ac:dyDescent="0.25">
      <c r="F1614" s="693"/>
      <c r="G1614" s="693"/>
      <c r="H1614" s="693"/>
      <c r="I1614" s="693"/>
      <c r="J1614" s="693"/>
      <c r="K1614" s="693"/>
    </row>
    <row r="1615" spans="6:11" x14ac:dyDescent="0.25">
      <c r="F1615" s="693"/>
      <c r="G1615" s="693"/>
      <c r="H1615" s="693"/>
      <c r="I1615" s="693"/>
      <c r="J1615" s="693"/>
      <c r="K1615" s="693"/>
    </row>
    <row r="1616" spans="6:11" x14ac:dyDescent="0.25">
      <c r="F1616" s="693"/>
      <c r="G1616" s="693"/>
      <c r="H1616" s="693"/>
      <c r="I1616" s="693"/>
      <c r="J1616" s="693"/>
      <c r="K1616" s="693"/>
    </row>
    <row r="1617" spans="6:11" x14ac:dyDescent="0.25">
      <c r="F1617" s="693"/>
      <c r="G1617" s="693"/>
      <c r="H1617" s="693"/>
      <c r="I1617" s="693"/>
      <c r="J1617" s="693"/>
      <c r="K1617" s="693"/>
    </row>
    <row r="1618" spans="6:11" x14ac:dyDescent="0.25">
      <c r="F1618" s="693"/>
      <c r="G1618" s="693"/>
      <c r="H1618" s="693"/>
      <c r="I1618" s="693"/>
      <c r="J1618" s="693"/>
      <c r="K1618" s="693"/>
    </row>
    <row r="1619" spans="6:11" x14ac:dyDescent="0.25">
      <c r="F1619" s="693"/>
      <c r="G1619" s="693"/>
      <c r="H1619" s="693"/>
      <c r="I1619" s="693"/>
      <c r="J1619" s="693"/>
      <c r="K1619" s="693"/>
    </row>
    <row r="1620" spans="6:11" x14ac:dyDescent="0.25">
      <c r="F1620" s="693"/>
      <c r="G1620" s="693"/>
      <c r="H1620" s="693"/>
      <c r="I1620" s="693"/>
      <c r="J1620" s="693"/>
      <c r="K1620" s="693"/>
    </row>
    <row r="1621" spans="6:11" x14ac:dyDescent="0.25">
      <c r="F1621" s="693"/>
      <c r="G1621" s="693"/>
      <c r="H1621" s="693"/>
      <c r="I1621" s="693"/>
      <c r="J1621" s="693"/>
      <c r="K1621" s="693"/>
    </row>
    <row r="1622" spans="6:11" x14ac:dyDescent="0.25">
      <c r="F1622" s="693"/>
      <c r="G1622" s="693"/>
      <c r="H1622" s="693"/>
      <c r="I1622" s="693"/>
      <c r="J1622" s="693"/>
      <c r="K1622" s="693"/>
    </row>
    <row r="1623" spans="6:11" x14ac:dyDescent="0.25">
      <c r="F1623" s="693"/>
      <c r="G1623" s="693"/>
      <c r="H1623" s="693"/>
      <c r="I1623" s="693"/>
      <c r="J1623" s="693"/>
      <c r="K1623" s="693"/>
    </row>
    <row r="1624" spans="6:11" x14ac:dyDescent="0.25">
      <c r="F1624" s="693"/>
      <c r="G1624" s="693"/>
      <c r="H1624" s="693"/>
      <c r="I1624" s="693"/>
      <c r="J1624" s="693"/>
      <c r="K1624" s="693"/>
    </row>
    <row r="1625" spans="6:11" x14ac:dyDescent="0.25">
      <c r="F1625" s="693"/>
      <c r="G1625" s="693"/>
      <c r="H1625" s="693"/>
      <c r="I1625" s="693"/>
      <c r="J1625" s="693"/>
      <c r="K1625" s="693"/>
    </row>
    <row r="1626" spans="6:11" x14ac:dyDescent="0.25">
      <c r="F1626" s="693"/>
      <c r="G1626" s="693"/>
      <c r="H1626" s="693"/>
      <c r="I1626" s="693"/>
      <c r="J1626" s="693"/>
      <c r="K1626" s="693"/>
    </row>
    <row r="1627" spans="6:11" x14ac:dyDescent="0.25">
      <c r="F1627" s="693"/>
      <c r="G1627" s="693"/>
      <c r="H1627" s="693"/>
      <c r="I1627" s="693"/>
      <c r="J1627" s="693"/>
      <c r="K1627" s="693"/>
    </row>
    <row r="1628" spans="6:11" x14ac:dyDescent="0.25">
      <c r="F1628" s="693"/>
      <c r="G1628" s="693"/>
      <c r="H1628" s="693"/>
      <c r="I1628" s="693"/>
      <c r="J1628" s="693"/>
      <c r="K1628" s="693"/>
    </row>
    <row r="1629" spans="6:11" x14ac:dyDescent="0.25">
      <c r="F1629" s="693"/>
      <c r="G1629" s="693"/>
      <c r="H1629" s="693"/>
      <c r="I1629" s="693"/>
      <c r="J1629" s="693"/>
      <c r="K1629" s="693"/>
    </row>
    <row r="1630" spans="6:11" x14ac:dyDescent="0.25">
      <c r="F1630" s="693"/>
      <c r="G1630" s="693"/>
      <c r="H1630" s="693"/>
      <c r="I1630" s="693"/>
      <c r="J1630" s="693"/>
      <c r="K1630" s="693"/>
    </row>
    <row r="1631" spans="6:11" x14ac:dyDescent="0.25">
      <c r="F1631" s="693"/>
      <c r="G1631" s="693"/>
      <c r="H1631" s="693"/>
      <c r="I1631" s="693"/>
      <c r="J1631" s="693"/>
      <c r="K1631" s="693"/>
    </row>
    <row r="1632" spans="6:11" x14ac:dyDescent="0.25">
      <c r="F1632" s="693"/>
      <c r="G1632" s="693"/>
      <c r="H1632" s="693"/>
      <c r="I1632" s="693"/>
      <c r="J1632" s="693"/>
      <c r="K1632" s="693"/>
    </row>
    <row r="1633" spans="6:11" x14ac:dyDescent="0.25">
      <c r="F1633" s="693"/>
      <c r="G1633" s="693"/>
      <c r="H1633" s="693"/>
      <c r="I1633" s="693"/>
      <c r="J1633" s="693"/>
      <c r="K1633" s="693"/>
    </row>
    <row r="1634" spans="6:11" x14ac:dyDescent="0.25">
      <c r="F1634" s="693"/>
      <c r="G1634" s="693"/>
      <c r="H1634" s="693"/>
      <c r="I1634" s="693"/>
      <c r="J1634" s="693"/>
      <c r="K1634" s="693"/>
    </row>
    <row r="1635" spans="6:11" x14ac:dyDescent="0.25">
      <c r="F1635" s="693"/>
      <c r="G1635" s="693"/>
      <c r="H1635" s="693"/>
      <c r="I1635" s="693"/>
      <c r="J1635" s="693"/>
      <c r="K1635" s="693"/>
    </row>
    <row r="1636" spans="6:11" x14ac:dyDescent="0.25">
      <c r="F1636" s="693"/>
      <c r="G1636" s="693"/>
      <c r="H1636" s="693"/>
      <c r="I1636" s="693"/>
      <c r="J1636" s="693"/>
      <c r="K1636" s="693"/>
    </row>
    <row r="1637" spans="6:11" x14ac:dyDescent="0.25">
      <c r="F1637" s="693"/>
      <c r="G1637" s="693"/>
      <c r="H1637" s="693"/>
      <c r="I1637" s="693"/>
      <c r="J1637" s="693"/>
      <c r="K1637" s="693"/>
    </row>
    <row r="1638" spans="6:11" x14ac:dyDescent="0.25">
      <c r="F1638" s="693"/>
      <c r="G1638" s="693"/>
      <c r="H1638" s="693"/>
      <c r="I1638" s="693"/>
      <c r="J1638" s="693"/>
      <c r="K1638" s="693"/>
    </row>
    <row r="1639" spans="6:11" x14ac:dyDescent="0.25">
      <c r="F1639" s="693"/>
      <c r="G1639" s="693"/>
      <c r="H1639" s="693"/>
      <c r="I1639" s="693"/>
      <c r="J1639" s="693"/>
      <c r="K1639" s="693"/>
    </row>
    <row r="1640" spans="6:11" x14ac:dyDescent="0.25">
      <c r="F1640" s="693"/>
      <c r="G1640" s="693"/>
      <c r="H1640" s="693"/>
      <c r="I1640" s="693"/>
      <c r="J1640" s="693"/>
      <c r="K1640" s="693"/>
    </row>
    <row r="1641" spans="6:11" x14ac:dyDescent="0.25">
      <c r="F1641" s="693"/>
      <c r="G1641" s="693"/>
      <c r="H1641" s="693"/>
      <c r="I1641" s="693"/>
      <c r="J1641" s="693"/>
      <c r="K1641" s="693"/>
    </row>
    <row r="1642" spans="6:11" x14ac:dyDescent="0.25">
      <c r="F1642" s="693"/>
      <c r="G1642" s="693"/>
      <c r="H1642" s="693"/>
      <c r="I1642" s="693"/>
      <c r="J1642" s="693"/>
      <c r="K1642" s="693"/>
    </row>
    <row r="1643" spans="6:11" x14ac:dyDescent="0.25">
      <c r="F1643" s="693"/>
      <c r="G1643" s="693"/>
      <c r="H1643" s="693"/>
      <c r="I1643" s="693"/>
      <c r="J1643" s="693"/>
      <c r="K1643" s="693"/>
    </row>
    <row r="1644" spans="6:11" x14ac:dyDescent="0.25">
      <c r="F1644" s="693"/>
      <c r="G1644" s="693"/>
      <c r="H1644" s="693"/>
      <c r="I1644" s="693"/>
      <c r="J1644" s="693"/>
      <c r="K1644" s="693"/>
    </row>
    <row r="1645" spans="6:11" x14ac:dyDescent="0.25">
      <c r="F1645" s="693"/>
      <c r="G1645" s="693"/>
      <c r="H1645" s="693"/>
      <c r="I1645" s="693"/>
      <c r="J1645" s="693"/>
      <c r="K1645" s="693"/>
    </row>
    <row r="1646" spans="6:11" x14ac:dyDescent="0.25">
      <c r="F1646" s="693"/>
      <c r="G1646" s="693"/>
      <c r="H1646" s="693"/>
      <c r="I1646" s="693"/>
      <c r="J1646" s="693"/>
      <c r="K1646" s="693"/>
    </row>
    <row r="1647" spans="6:11" x14ac:dyDescent="0.25">
      <c r="F1647" s="693"/>
      <c r="G1647" s="693"/>
      <c r="H1647" s="693"/>
      <c r="I1647" s="693"/>
      <c r="J1647" s="693"/>
      <c r="K1647" s="693"/>
    </row>
    <row r="1648" spans="6:11" x14ac:dyDescent="0.25">
      <c r="F1648" s="693"/>
      <c r="G1648" s="693"/>
      <c r="H1648" s="693"/>
      <c r="I1648" s="693"/>
      <c r="J1648" s="693"/>
      <c r="K1648" s="693"/>
    </row>
    <row r="1649" spans="6:11" x14ac:dyDescent="0.25">
      <c r="F1649" s="693"/>
      <c r="G1649" s="693"/>
      <c r="H1649" s="693"/>
      <c r="I1649" s="693"/>
      <c r="J1649" s="693"/>
      <c r="K1649" s="693"/>
    </row>
    <row r="1650" spans="6:11" x14ac:dyDescent="0.25">
      <c r="F1650" s="693"/>
      <c r="G1650" s="693"/>
      <c r="H1650" s="693"/>
      <c r="I1650" s="693"/>
      <c r="J1650" s="693"/>
      <c r="K1650" s="693"/>
    </row>
    <row r="1651" spans="6:11" x14ac:dyDescent="0.25">
      <c r="F1651" s="693"/>
      <c r="G1651" s="693"/>
      <c r="H1651" s="693"/>
      <c r="I1651" s="693"/>
      <c r="J1651" s="693"/>
      <c r="K1651" s="693"/>
    </row>
    <row r="1652" spans="6:11" x14ac:dyDescent="0.25">
      <c r="F1652" s="693"/>
      <c r="G1652" s="693"/>
      <c r="H1652" s="693"/>
      <c r="I1652" s="693"/>
      <c r="J1652" s="693"/>
      <c r="K1652" s="693"/>
    </row>
    <row r="1653" spans="6:11" x14ac:dyDescent="0.25">
      <c r="F1653" s="693"/>
      <c r="G1653" s="693"/>
      <c r="H1653" s="693"/>
      <c r="I1653" s="693"/>
      <c r="J1653" s="693"/>
      <c r="K1653" s="693"/>
    </row>
    <row r="1654" spans="6:11" x14ac:dyDescent="0.25">
      <c r="F1654" s="693"/>
      <c r="G1654" s="693"/>
      <c r="H1654" s="693"/>
      <c r="I1654" s="693"/>
      <c r="J1654" s="693"/>
      <c r="K1654" s="693"/>
    </row>
    <row r="1655" spans="6:11" x14ac:dyDescent="0.25">
      <c r="F1655" s="693"/>
      <c r="G1655" s="693"/>
      <c r="H1655" s="693"/>
      <c r="I1655" s="693"/>
      <c r="J1655" s="693"/>
      <c r="K1655" s="693"/>
    </row>
    <row r="1656" spans="6:11" x14ac:dyDescent="0.25">
      <c r="F1656" s="693"/>
      <c r="G1656" s="693"/>
      <c r="H1656" s="693"/>
      <c r="I1656" s="693"/>
      <c r="J1656" s="693"/>
      <c r="K1656" s="693"/>
    </row>
    <row r="1657" spans="6:11" x14ac:dyDescent="0.25">
      <c r="F1657" s="693"/>
      <c r="G1657" s="693"/>
      <c r="H1657" s="693"/>
      <c r="I1657" s="693"/>
      <c r="J1657" s="693"/>
      <c r="K1657" s="693"/>
    </row>
    <row r="1658" spans="6:11" x14ac:dyDescent="0.25">
      <c r="F1658" s="693"/>
      <c r="G1658" s="693"/>
      <c r="H1658" s="693"/>
      <c r="I1658" s="693"/>
      <c r="J1658" s="693"/>
      <c r="K1658" s="693"/>
    </row>
    <row r="1659" spans="6:11" x14ac:dyDescent="0.25">
      <c r="F1659" s="693"/>
      <c r="G1659" s="693"/>
      <c r="H1659" s="693"/>
      <c r="I1659" s="693"/>
      <c r="J1659" s="693"/>
      <c r="K1659" s="693"/>
    </row>
    <row r="1660" spans="6:11" x14ac:dyDescent="0.25">
      <c r="F1660" s="693"/>
      <c r="G1660" s="693"/>
      <c r="H1660" s="693"/>
      <c r="I1660" s="693"/>
      <c r="J1660" s="693"/>
      <c r="K1660" s="693"/>
    </row>
    <row r="1661" spans="6:11" x14ac:dyDescent="0.25">
      <c r="F1661" s="693"/>
      <c r="G1661" s="693"/>
      <c r="H1661" s="693"/>
      <c r="I1661" s="693"/>
      <c r="J1661" s="693"/>
      <c r="K1661" s="693"/>
    </row>
    <row r="1662" spans="6:11" x14ac:dyDescent="0.25">
      <c r="F1662" s="693"/>
      <c r="G1662" s="693"/>
      <c r="H1662" s="693"/>
      <c r="I1662" s="693"/>
      <c r="J1662" s="693"/>
      <c r="K1662" s="693"/>
    </row>
    <row r="1663" spans="6:11" x14ac:dyDescent="0.25">
      <c r="F1663" s="693"/>
      <c r="G1663" s="693"/>
      <c r="H1663" s="693"/>
      <c r="I1663" s="693"/>
      <c r="J1663" s="693"/>
      <c r="K1663" s="693"/>
    </row>
    <row r="1664" spans="6:11" x14ac:dyDescent="0.25">
      <c r="F1664" s="693"/>
      <c r="G1664" s="693"/>
      <c r="H1664" s="693"/>
      <c r="I1664" s="693"/>
      <c r="J1664" s="693"/>
      <c r="K1664" s="693"/>
    </row>
    <row r="1665" spans="6:11" x14ac:dyDescent="0.25">
      <c r="F1665" s="693"/>
      <c r="G1665" s="693"/>
      <c r="H1665" s="693"/>
      <c r="I1665" s="693"/>
      <c r="J1665" s="693"/>
      <c r="K1665" s="693"/>
    </row>
    <row r="1666" spans="6:11" x14ac:dyDescent="0.25">
      <c r="F1666" s="693"/>
      <c r="G1666" s="693"/>
      <c r="H1666" s="693"/>
      <c r="I1666" s="693"/>
      <c r="J1666" s="693"/>
      <c r="K1666" s="693"/>
    </row>
    <row r="1667" spans="6:11" x14ac:dyDescent="0.25">
      <c r="F1667" s="693"/>
      <c r="G1667" s="693"/>
      <c r="H1667" s="693"/>
      <c r="I1667" s="693"/>
      <c r="J1667" s="693"/>
      <c r="K1667" s="693"/>
    </row>
    <row r="1668" spans="6:11" x14ac:dyDescent="0.25">
      <c r="F1668" s="693"/>
      <c r="G1668" s="693"/>
      <c r="H1668" s="693"/>
      <c r="I1668" s="693"/>
      <c r="J1668" s="693"/>
      <c r="K1668" s="693"/>
    </row>
    <row r="1669" spans="6:11" x14ac:dyDescent="0.25">
      <c r="F1669" s="693"/>
      <c r="G1669" s="693"/>
      <c r="H1669" s="693"/>
      <c r="I1669" s="693"/>
      <c r="J1669" s="693"/>
      <c r="K1669" s="693"/>
    </row>
    <row r="1670" spans="6:11" x14ac:dyDescent="0.25">
      <c r="F1670" s="693"/>
      <c r="G1670" s="693"/>
      <c r="H1670" s="693"/>
      <c r="I1670" s="693"/>
      <c r="J1670" s="693"/>
      <c r="K1670" s="693"/>
    </row>
    <row r="1671" spans="6:11" x14ac:dyDescent="0.25">
      <c r="F1671" s="693"/>
      <c r="G1671" s="693"/>
      <c r="H1671" s="693"/>
      <c r="I1671" s="693"/>
      <c r="J1671" s="693"/>
      <c r="K1671" s="693"/>
    </row>
    <row r="1672" spans="6:11" x14ac:dyDescent="0.25">
      <c r="F1672" s="693"/>
      <c r="G1672" s="693"/>
      <c r="H1672" s="693"/>
      <c r="I1672" s="693"/>
      <c r="J1672" s="693"/>
      <c r="K1672" s="693"/>
    </row>
    <row r="1673" spans="6:11" x14ac:dyDescent="0.25">
      <c r="F1673" s="693"/>
      <c r="G1673" s="693"/>
      <c r="H1673" s="693"/>
      <c r="I1673" s="693"/>
      <c r="J1673" s="693"/>
      <c r="K1673" s="693"/>
    </row>
    <row r="1674" spans="6:11" x14ac:dyDescent="0.25">
      <c r="F1674" s="693"/>
      <c r="G1674" s="693"/>
      <c r="H1674" s="693"/>
      <c r="I1674" s="693"/>
      <c r="J1674" s="693"/>
      <c r="K1674" s="693"/>
    </row>
    <row r="1675" spans="6:11" x14ac:dyDescent="0.25">
      <c r="F1675" s="693"/>
      <c r="G1675" s="693"/>
      <c r="H1675" s="693"/>
      <c r="I1675" s="693"/>
      <c r="J1675" s="693"/>
      <c r="K1675" s="693"/>
    </row>
    <row r="1676" spans="6:11" x14ac:dyDescent="0.25">
      <c r="F1676" s="693"/>
      <c r="G1676" s="693"/>
      <c r="H1676" s="693"/>
      <c r="I1676" s="693"/>
      <c r="J1676" s="693"/>
      <c r="K1676" s="693"/>
    </row>
    <row r="1677" spans="6:11" x14ac:dyDescent="0.25">
      <c r="F1677" s="693"/>
      <c r="G1677" s="693"/>
      <c r="H1677" s="693"/>
      <c r="I1677" s="693"/>
      <c r="J1677" s="693"/>
      <c r="K1677" s="693"/>
    </row>
    <row r="1678" spans="6:11" x14ac:dyDescent="0.25">
      <c r="F1678" s="693"/>
      <c r="G1678" s="693"/>
      <c r="H1678" s="693"/>
      <c r="I1678" s="693"/>
      <c r="J1678" s="693"/>
      <c r="K1678" s="693"/>
    </row>
    <row r="1679" spans="6:11" x14ac:dyDescent="0.25">
      <c r="F1679" s="693"/>
      <c r="G1679" s="693"/>
      <c r="H1679" s="693"/>
      <c r="I1679" s="693"/>
      <c r="J1679" s="693"/>
      <c r="K1679" s="693"/>
    </row>
    <row r="1680" spans="6:11" x14ac:dyDescent="0.25">
      <c r="F1680" s="693"/>
      <c r="G1680" s="693"/>
      <c r="H1680" s="693"/>
      <c r="I1680" s="693"/>
      <c r="J1680" s="693"/>
      <c r="K1680" s="693"/>
    </row>
    <row r="1681" spans="6:11" x14ac:dyDescent="0.25">
      <c r="F1681" s="693"/>
      <c r="G1681" s="693"/>
      <c r="H1681" s="693"/>
      <c r="I1681" s="693"/>
      <c r="J1681" s="693"/>
      <c r="K1681" s="693"/>
    </row>
    <row r="1682" spans="6:11" x14ac:dyDescent="0.25">
      <c r="F1682" s="693"/>
      <c r="G1682" s="693"/>
      <c r="H1682" s="693"/>
      <c r="I1682" s="693"/>
      <c r="J1682" s="693"/>
      <c r="K1682" s="693"/>
    </row>
    <row r="1683" spans="6:11" x14ac:dyDescent="0.25">
      <c r="F1683" s="693"/>
      <c r="G1683" s="693"/>
      <c r="H1683" s="693"/>
      <c r="I1683" s="693"/>
      <c r="J1683" s="693"/>
      <c r="K1683" s="693"/>
    </row>
    <row r="1684" spans="6:11" x14ac:dyDescent="0.25">
      <c r="F1684" s="693"/>
      <c r="G1684" s="693"/>
      <c r="H1684" s="693"/>
      <c r="I1684" s="693"/>
      <c r="J1684" s="693"/>
      <c r="K1684" s="693"/>
    </row>
    <row r="1685" spans="6:11" x14ac:dyDescent="0.25">
      <c r="F1685" s="693"/>
      <c r="G1685" s="693"/>
      <c r="H1685" s="693"/>
      <c r="I1685" s="693"/>
      <c r="J1685" s="693"/>
      <c r="K1685" s="693"/>
    </row>
    <row r="1686" spans="6:11" x14ac:dyDescent="0.25">
      <c r="F1686" s="693"/>
      <c r="G1686" s="693"/>
      <c r="H1686" s="693"/>
      <c r="I1686" s="693"/>
      <c r="J1686" s="693"/>
      <c r="K1686" s="693"/>
    </row>
    <row r="1687" spans="6:11" x14ac:dyDescent="0.25">
      <c r="F1687" s="693"/>
      <c r="G1687" s="693"/>
      <c r="H1687" s="693"/>
      <c r="I1687" s="693"/>
      <c r="J1687" s="693"/>
      <c r="K1687" s="693"/>
    </row>
    <row r="1688" spans="6:11" x14ac:dyDescent="0.25">
      <c r="F1688" s="693"/>
      <c r="G1688" s="693"/>
      <c r="H1688" s="693"/>
      <c r="I1688" s="693"/>
      <c r="J1688" s="693"/>
      <c r="K1688" s="693"/>
    </row>
    <row r="1689" spans="6:11" x14ac:dyDescent="0.25">
      <c r="F1689" s="693"/>
      <c r="G1689" s="693"/>
      <c r="H1689" s="693"/>
      <c r="I1689" s="693"/>
      <c r="J1689" s="693"/>
      <c r="K1689" s="693"/>
    </row>
    <row r="1690" spans="6:11" x14ac:dyDescent="0.25">
      <c r="F1690" s="693"/>
      <c r="G1690" s="693"/>
      <c r="H1690" s="693"/>
      <c r="I1690" s="693"/>
      <c r="J1690" s="693"/>
      <c r="K1690" s="693"/>
    </row>
    <row r="1691" spans="6:11" x14ac:dyDescent="0.25">
      <c r="F1691" s="693"/>
      <c r="G1691" s="693"/>
      <c r="H1691" s="693"/>
      <c r="I1691" s="693"/>
      <c r="J1691" s="693"/>
      <c r="K1691" s="693"/>
    </row>
    <row r="1692" spans="6:11" x14ac:dyDescent="0.25">
      <c r="F1692" s="693"/>
      <c r="G1692" s="693"/>
      <c r="H1692" s="693"/>
      <c r="I1692" s="693"/>
      <c r="J1692" s="693"/>
      <c r="K1692" s="693"/>
    </row>
    <row r="1693" spans="6:11" x14ac:dyDescent="0.25">
      <c r="F1693" s="693"/>
      <c r="G1693" s="693"/>
      <c r="H1693" s="693"/>
      <c r="I1693" s="693"/>
      <c r="J1693" s="693"/>
      <c r="K1693" s="693"/>
    </row>
    <row r="1694" spans="6:11" x14ac:dyDescent="0.25">
      <c r="F1694" s="693"/>
      <c r="G1694" s="693"/>
      <c r="H1694" s="693"/>
      <c r="I1694" s="693"/>
      <c r="J1694" s="693"/>
      <c r="K1694" s="693"/>
    </row>
    <row r="1695" spans="6:11" x14ac:dyDescent="0.25">
      <c r="F1695" s="693"/>
      <c r="G1695" s="693"/>
      <c r="H1695" s="693"/>
      <c r="I1695" s="693"/>
      <c r="J1695" s="693"/>
      <c r="K1695" s="693"/>
    </row>
    <row r="1696" spans="6:11" x14ac:dyDescent="0.25">
      <c r="F1696" s="693"/>
      <c r="G1696" s="693"/>
      <c r="H1696" s="693"/>
      <c r="I1696" s="693"/>
      <c r="J1696" s="693"/>
      <c r="K1696" s="693"/>
    </row>
    <row r="1697" spans="6:11" x14ac:dyDescent="0.25">
      <c r="F1697" s="693"/>
      <c r="G1697" s="693"/>
      <c r="H1697" s="693"/>
      <c r="I1697" s="693"/>
      <c r="J1697" s="693"/>
      <c r="K1697" s="693"/>
    </row>
    <row r="1698" spans="6:11" x14ac:dyDescent="0.25">
      <c r="F1698" s="693"/>
      <c r="G1698" s="693"/>
      <c r="H1698" s="693"/>
      <c r="I1698" s="693"/>
      <c r="J1698" s="693"/>
      <c r="K1698" s="693"/>
    </row>
    <row r="1699" spans="6:11" x14ac:dyDescent="0.25">
      <c r="F1699" s="693"/>
      <c r="G1699" s="693"/>
      <c r="H1699" s="693"/>
      <c r="I1699" s="693"/>
      <c r="J1699" s="693"/>
      <c r="K1699" s="693"/>
    </row>
    <row r="1700" spans="6:11" x14ac:dyDescent="0.25">
      <c r="F1700" s="693"/>
      <c r="G1700" s="693"/>
      <c r="H1700" s="693"/>
      <c r="I1700" s="693"/>
      <c r="J1700" s="693"/>
      <c r="K1700" s="693"/>
    </row>
    <row r="1701" spans="6:11" x14ac:dyDescent="0.25">
      <c r="F1701" s="693"/>
      <c r="G1701" s="693"/>
      <c r="H1701" s="693"/>
      <c r="I1701" s="693"/>
      <c r="J1701" s="693"/>
      <c r="K1701" s="693"/>
    </row>
    <row r="1702" spans="6:11" x14ac:dyDescent="0.25">
      <c r="F1702" s="693"/>
      <c r="G1702" s="693"/>
      <c r="H1702" s="693"/>
      <c r="I1702" s="693"/>
      <c r="J1702" s="693"/>
      <c r="K1702" s="693"/>
    </row>
    <row r="1703" spans="6:11" x14ac:dyDescent="0.25">
      <c r="F1703" s="693"/>
      <c r="G1703" s="693"/>
      <c r="H1703" s="693"/>
      <c r="I1703" s="693"/>
      <c r="J1703" s="693"/>
      <c r="K1703" s="693"/>
    </row>
    <row r="1704" spans="6:11" x14ac:dyDescent="0.25">
      <c r="F1704" s="693"/>
      <c r="G1704" s="693"/>
      <c r="H1704" s="693"/>
      <c r="I1704" s="693"/>
      <c r="J1704" s="693"/>
      <c r="K1704" s="693"/>
    </row>
    <row r="1705" spans="6:11" x14ac:dyDescent="0.25">
      <c r="F1705" s="693"/>
      <c r="G1705" s="693"/>
      <c r="H1705" s="693"/>
      <c r="I1705" s="693"/>
      <c r="J1705" s="693"/>
      <c r="K1705" s="693"/>
    </row>
    <row r="1706" spans="6:11" x14ac:dyDescent="0.25">
      <c r="F1706" s="693"/>
      <c r="G1706" s="693"/>
      <c r="H1706" s="693"/>
      <c r="I1706" s="693"/>
      <c r="J1706" s="693"/>
      <c r="K1706" s="693"/>
    </row>
    <row r="1707" spans="6:11" x14ac:dyDescent="0.25">
      <c r="F1707" s="693"/>
      <c r="G1707" s="693"/>
      <c r="H1707" s="693"/>
      <c r="I1707" s="693"/>
      <c r="J1707" s="693"/>
      <c r="K1707" s="693"/>
    </row>
    <row r="1708" spans="6:11" x14ac:dyDescent="0.25">
      <c r="F1708" s="693"/>
      <c r="G1708" s="693"/>
      <c r="H1708" s="693"/>
      <c r="I1708" s="693"/>
      <c r="J1708" s="693"/>
      <c r="K1708" s="693"/>
    </row>
    <row r="1709" spans="6:11" x14ac:dyDescent="0.25">
      <c r="F1709" s="693"/>
      <c r="G1709" s="693"/>
      <c r="H1709" s="693"/>
      <c r="I1709" s="693"/>
      <c r="J1709" s="693"/>
      <c r="K1709" s="693"/>
    </row>
    <row r="1710" spans="6:11" x14ac:dyDescent="0.25">
      <c r="F1710" s="693"/>
      <c r="G1710" s="693"/>
      <c r="H1710" s="693"/>
      <c r="I1710" s="693"/>
      <c r="J1710" s="693"/>
      <c r="K1710" s="693"/>
    </row>
    <row r="1711" spans="6:11" x14ac:dyDescent="0.25">
      <c r="F1711" s="693"/>
      <c r="G1711" s="693"/>
      <c r="H1711" s="693"/>
      <c r="I1711" s="693"/>
      <c r="J1711" s="693"/>
      <c r="K1711" s="693"/>
    </row>
    <row r="1712" spans="6:11" x14ac:dyDescent="0.25">
      <c r="F1712" s="693"/>
      <c r="G1712" s="693"/>
      <c r="H1712" s="693"/>
      <c r="I1712" s="693"/>
      <c r="J1712" s="693"/>
      <c r="K1712" s="693"/>
    </row>
    <row r="1713" spans="6:11" x14ac:dyDescent="0.25">
      <c r="F1713" s="693"/>
      <c r="G1713" s="693"/>
      <c r="H1713" s="693"/>
      <c r="I1713" s="693"/>
      <c r="J1713" s="693"/>
      <c r="K1713" s="693"/>
    </row>
    <row r="1714" spans="6:11" x14ac:dyDescent="0.25">
      <c r="F1714" s="693"/>
      <c r="G1714" s="693"/>
      <c r="H1714" s="693"/>
      <c r="I1714" s="693"/>
      <c r="J1714" s="693"/>
      <c r="K1714" s="693"/>
    </row>
    <row r="1715" spans="6:11" x14ac:dyDescent="0.25">
      <c r="F1715" s="693"/>
      <c r="G1715" s="693"/>
      <c r="H1715" s="693"/>
      <c r="I1715" s="693"/>
      <c r="J1715" s="693"/>
      <c r="K1715" s="693"/>
    </row>
    <row r="1716" spans="6:11" x14ac:dyDescent="0.25">
      <c r="F1716" s="693"/>
      <c r="G1716" s="693"/>
      <c r="H1716" s="693"/>
      <c r="I1716" s="693"/>
      <c r="J1716" s="693"/>
      <c r="K1716" s="693"/>
    </row>
    <row r="1717" spans="6:11" x14ac:dyDescent="0.25">
      <c r="F1717" s="693"/>
      <c r="G1717" s="693"/>
      <c r="H1717" s="693"/>
      <c r="I1717" s="693"/>
      <c r="J1717" s="693"/>
      <c r="K1717" s="693"/>
    </row>
    <row r="1718" spans="6:11" x14ac:dyDescent="0.25">
      <c r="F1718" s="693"/>
      <c r="G1718" s="693"/>
      <c r="H1718" s="693"/>
      <c r="I1718" s="693"/>
      <c r="J1718" s="693"/>
      <c r="K1718" s="693"/>
    </row>
    <row r="1719" spans="6:11" x14ac:dyDescent="0.25">
      <c r="F1719" s="693"/>
      <c r="G1719" s="693"/>
      <c r="H1719" s="693"/>
      <c r="I1719" s="693"/>
      <c r="J1719" s="693"/>
      <c r="K1719" s="693"/>
    </row>
    <row r="1720" spans="6:11" x14ac:dyDescent="0.25">
      <c r="F1720" s="693"/>
      <c r="G1720" s="693"/>
      <c r="H1720" s="693"/>
      <c r="I1720" s="693"/>
      <c r="J1720" s="693"/>
      <c r="K1720" s="693"/>
    </row>
    <row r="1721" spans="6:11" x14ac:dyDescent="0.25">
      <c r="F1721" s="693"/>
      <c r="G1721" s="693"/>
      <c r="H1721" s="693"/>
      <c r="I1721" s="693"/>
      <c r="J1721" s="693"/>
      <c r="K1721" s="693"/>
    </row>
    <row r="1722" spans="6:11" x14ac:dyDescent="0.25">
      <c r="F1722" s="693"/>
      <c r="G1722" s="693"/>
      <c r="H1722" s="693"/>
      <c r="I1722" s="693"/>
      <c r="J1722" s="693"/>
      <c r="K1722" s="693"/>
    </row>
    <row r="1723" spans="6:11" x14ac:dyDescent="0.25">
      <c r="F1723" s="693"/>
      <c r="G1723" s="693"/>
      <c r="H1723" s="693"/>
      <c r="I1723" s="693"/>
      <c r="J1723" s="693"/>
      <c r="K1723" s="693"/>
    </row>
    <row r="1724" spans="6:11" x14ac:dyDescent="0.25">
      <c r="F1724" s="693"/>
      <c r="G1724" s="693"/>
      <c r="H1724" s="693"/>
      <c r="I1724" s="693"/>
      <c r="J1724" s="693"/>
      <c r="K1724" s="693"/>
    </row>
    <row r="1725" spans="6:11" x14ac:dyDescent="0.25">
      <c r="F1725" s="693"/>
      <c r="G1725" s="693"/>
      <c r="H1725" s="693"/>
      <c r="I1725" s="693"/>
      <c r="J1725" s="693"/>
      <c r="K1725" s="693"/>
    </row>
    <row r="1726" spans="6:11" x14ac:dyDescent="0.25">
      <c r="F1726" s="693"/>
      <c r="G1726" s="693"/>
      <c r="H1726" s="693"/>
      <c r="I1726" s="693"/>
      <c r="J1726" s="693"/>
      <c r="K1726" s="693"/>
    </row>
    <row r="1727" spans="6:11" x14ac:dyDescent="0.25">
      <c r="F1727" s="693"/>
      <c r="G1727" s="693"/>
      <c r="H1727" s="693"/>
      <c r="I1727" s="693"/>
      <c r="J1727" s="693"/>
      <c r="K1727" s="693"/>
    </row>
    <row r="1728" spans="6:11" x14ac:dyDescent="0.25">
      <c r="F1728" s="693"/>
      <c r="G1728" s="693"/>
      <c r="H1728" s="693"/>
      <c r="I1728" s="693"/>
      <c r="J1728" s="693"/>
      <c r="K1728" s="693"/>
    </row>
    <row r="1729" spans="6:11" x14ac:dyDescent="0.25">
      <c r="F1729" s="693"/>
      <c r="G1729" s="693"/>
      <c r="H1729" s="693"/>
      <c r="I1729" s="693"/>
      <c r="J1729" s="693"/>
      <c r="K1729" s="693"/>
    </row>
  </sheetData>
  <mergeCells count="525">
    <mergeCell ref="A5:D5"/>
    <mergeCell ref="E5:X5"/>
    <mergeCell ref="A1:D3"/>
    <mergeCell ref="E1:X1"/>
    <mergeCell ref="E2:X2"/>
    <mergeCell ref="E3:Q3"/>
    <mergeCell ref="R3:X3"/>
    <mergeCell ref="A4:D4"/>
    <mergeCell ref="E4:X4"/>
    <mergeCell ref="P8:P11"/>
    <mergeCell ref="Q8:Q11"/>
    <mergeCell ref="A8:A11"/>
    <mergeCell ref="B8:B11"/>
    <mergeCell ref="C8:C11"/>
    <mergeCell ref="M8:M11"/>
    <mergeCell ref="N8:N11"/>
    <mergeCell ref="M6:Q6"/>
    <mergeCell ref="W12:W15"/>
    <mergeCell ref="R6:X6"/>
    <mergeCell ref="V8:V11"/>
    <mergeCell ref="W8:W11"/>
    <mergeCell ref="X8:X11"/>
    <mergeCell ref="R8:R11"/>
    <mergeCell ref="S8:S11"/>
    <mergeCell ref="T8:T11"/>
    <mergeCell ref="U8:U11"/>
    <mergeCell ref="P12:P15"/>
    <mergeCell ref="N52:N55"/>
    <mergeCell ref="O52:O55"/>
    <mergeCell ref="P52:P55"/>
    <mergeCell ref="Q52:Q55"/>
    <mergeCell ref="X16:X19"/>
    <mergeCell ref="R16:R19"/>
    <mergeCell ref="O8:O11"/>
    <mergeCell ref="A6:A7"/>
    <mergeCell ref="B6:B7"/>
    <mergeCell ref="C6:C7"/>
    <mergeCell ref="D6:D7"/>
    <mergeCell ref="E6:H6"/>
    <mergeCell ref="I6:L6"/>
    <mergeCell ref="A12:A15"/>
    <mergeCell ref="B12:B15"/>
    <mergeCell ref="C12:C15"/>
    <mergeCell ref="M12:M15"/>
    <mergeCell ref="N12:N15"/>
    <mergeCell ref="O12:O15"/>
    <mergeCell ref="Q12:Q15"/>
    <mergeCell ref="R12:R15"/>
    <mergeCell ref="S12:S15"/>
    <mergeCell ref="T12:T15"/>
    <mergeCell ref="U12:U15"/>
    <mergeCell ref="X12:X15"/>
    <mergeCell ref="A16:A19"/>
    <mergeCell ref="B16:B19"/>
    <mergeCell ref="C16:C19"/>
    <mergeCell ref="M16:M19"/>
    <mergeCell ref="N16:N19"/>
    <mergeCell ref="O16:O19"/>
    <mergeCell ref="P16:P19"/>
    <mergeCell ref="Q16:Q19"/>
    <mergeCell ref="V12:V15"/>
    <mergeCell ref="S16:S19"/>
    <mergeCell ref="T16:T19"/>
    <mergeCell ref="U16:U19"/>
    <mergeCell ref="N49:N51"/>
    <mergeCell ref="O49:O51"/>
    <mergeCell ref="T24:T27"/>
    <mergeCell ref="V28:V31"/>
    <mergeCell ref="W28:W31"/>
    <mergeCell ref="A20:A83"/>
    <mergeCell ref="B20:B83"/>
    <mergeCell ref="C20:C23"/>
    <mergeCell ref="M20:M23"/>
    <mergeCell ref="N20:N23"/>
    <mergeCell ref="O20:O23"/>
    <mergeCell ref="P20:P23"/>
    <mergeCell ref="V20:V23"/>
    <mergeCell ref="W20:W23"/>
    <mergeCell ref="N44:N47"/>
    <mergeCell ref="O44:O47"/>
    <mergeCell ref="C48:C51"/>
    <mergeCell ref="C44:C47"/>
    <mergeCell ref="M44:M47"/>
    <mergeCell ref="V52:V55"/>
    <mergeCell ref="W52:W55"/>
    <mergeCell ref="C52:C55"/>
    <mergeCell ref="M52:M55"/>
    <mergeCell ref="U60:U63"/>
    <mergeCell ref="X20:X23"/>
    <mergeCell ref="C24:C27"/>
    <mergeCell ref="M24:M27"/>
    <mergeCell ref="N24:N27"/>
    <mergeCell ref="O24:O27"/>
    <mergeCell ref="P24:P27"/>
    <mergeCell ref="R24:R27"/>
    <mergeCell ref="S24:S27"/>
    <mergeCell ref="M28:M31"/>
    <mergeCell ref="N28:N31"/>
    <mergeCell ref="O28:O31"/>
    <mergeCell ref="X24:X27"/>
    <mergeCell ref="C28:C31"/>
    <mergeCell ref="R28:R31"/>
    <mergeCell ref="S28:S31"/>
    <mergeCell ref="T28:T31"/>
    <mergeCell ref="U24:U27"/>
    <mergeCell ref="V24:V27"/>
    <mergeCell ref="Q20:Q23"/>
    <mergeCell ref="R20:R23"/>
    <mergeCell ref="Q24:Q27"/>
    <mergeCell ref="X32:X35"/>
    <mergeCell ref="R32:R35"/>
    <mergeCell ref="S32:S35"/>
    <mergeCell ref="T32:T35"/>
    <mergeCell ref="U32:U35"/>
    <mergeCell ref="V32:V35"/>
    <mergeCell ref="W32:W35"/>
    <mergeCell ref="C32:C35"/>
    <mergeCell ref="M32:M35"/>
    <mergeCell ref="N32:N35"/>
    <mergeCell ref="O32:O35"/>
    <mergeCell ref="P32:P35"/>
    <mergeCell ref="Q32:Q35"/>
    <mergeCell ref="V16:V19"/>
    <mergeCell ref="W16:W19"/>
    <mergeCell ref="X28:X31"/>
    <mergeCell ref="S20:S23"/>
    <mergeCell ref="T20:T23"/>
    <mergeCell ref="U20:U23"/>
    <mergeCell ref="W24:W27"/>
    <mergeCell ref="W40:W43"/>
    <mergeCell ref="C36:C39"/>
    <mergeCell ref="M36:M39"/>
    <mergeCell ref="N36:N39"/>
    <mergeCell ref="O36:O39"/>
    <mergeCell ref="P36:P39"/>
    <mergeCell ref="Q36:Q39"/>
    <mergeCell ref="R36:R39"/>
    <mergeCell ref="V36:V39"/>
    <mergeCell ref="W36:W39"/>
    <mergeCell ref="X36:X39"/>
    <mergeCell ref="C40:C43"/>
    <mergeCell ref="M40:M43"/>
    <mergeCell ref="N40:N43"/>
    <mergeCell ref="O40:O43"/>
    <mergeCell ref="P40:P43"/>
    <mergeCell ref="Q40:Q43"/>
    <mergeCell ref="X40:X43"/>
    <mergeCell ref="R40:R43"/>
    <mergeCell ref="S40:S43"/>
    <mergeCell ref="T44:T47"/>
    <mergeCell ref="U48:U51"/>
    <mergeCell ref="V48:V51"/>
    <mergeCell ref="P28:P31"/>
    <mergeCell ref="Q28:Q31"/>
    <mergeCell ref="U28:U31"/>
    <mergeCell ref="T40:T43"/>
    <mergeCell ref="U40:U43"/>
    <mergeCell ref="V40:V43"/>
    <mergeCell ref="P44:P47"/>
    <mergeCell ref="Q44:Q47"/>
    <mergeCell ref="R44:R47"/>
    <mergeCell ref="S44:S47"/>
    <mergeCell ref="W44:W47"/>
    <mergeCell ref="X44:X47"/>
    <mergeCell ref="P48:P51"/>
    <mergeCell ref="Q48:Q51"/>
    <mergeCell ref="R48:R51"/>
    <mergeCell ref="S48:S51"/>
    <mergeCell ref="T48:T51"/>
    <mergeCell ref="S36:S39"/>
    <mergeCell ref="T36:T39"/>
    <mergeCell ref="U36:U39"/>
    <mergeCell ref="U44:U47"/>
    <mergeCell ref="V44:V47"/>
    <mergeCell ref="S56:S59"/>
    <mergeCell ref="T56:T59"/>
    <mergeCell ref="R52:R55"/>
    <mergeCell ref="S52:S55"/>
    <mergeCell ref="T52:T55"/>
    <mergeCell ref="U52:U55"/>
    <mergeCell ref="M56:M59"/>
    <mergeCell ref="N56:N59"/>
    <mergeCell ref="O56:O59"/>
    <mergeCell ref="P56:P59"/>
    <mergeCell ref="Q56:Q59"/>
    <mergeCell ref="R56:R59"/>
    <mergeCell ref="V64:V67"/>
    <mergeCell ref="W64:W67"/>
    <mergeCell ref="C64:C67"/>
    <mergeCell ref="P64:P67"/>
    <mergeCell ref="C60:C63"/>
    <mergeCell ref="P60:P63"/>
    <mergeCell ref="Q60:Q63"/>
    <mergeCell ref="R60:R63"/>
    <mergeCell ref="M61:M63"/>
    <mergeCell ref="N61:N63"/>
    <mergeCell ref="O61:O63"/>
    <mergeCell ref="W48:W51"/>
    <mergeCell ref="X48:X51"/>
    <mergeCell ref="M49:M51"/>
    <mergeCell ref="S60:S63"/>
    <mergeCell ref="T60:T63"/>
    <mergeCell ref="X52:X55"/>
    <mergeCell ref="C56:C59"/>
    <mergeCell ref="X64:X67"/>
    <mergeCell ref="C68:C71"/>
    <mergeCell ref="M68:M71"/>
    <mergeCell ref="N68:N71"/>
    <mergeCell ref="O68:O71"/>
    <mergeCell ref="P68:P71"/>
    <mergeCell ref="Q68:Q71"/>
    <mergeCell ref="R68:R71"/>
    <mergeCell ref="S68:S71"/>
    <mergeCell ref="T68:T71"/>
    <mergeCell ref="V60:V63"/>
    <mergeCell ref="W60:W63"/>
    <mergeCell ref="X60:X63"/>
    <mergeCell ref="U56:U59"/>
    <mergeCell ref="V56:V59"/>
    <mergeCell ref="W56:W59"/>
    <mergeCell ref="X56:X59"/>
    <mergeCell ref="W68:W71"/>
    <mergeCell ref="X68:X71"/>
    <mergeCell ref="C72:C75"/>
    <mergeCell ref="M72:M75"/>
    <mergeCell ref="N72:N75"/>
    <mergeCell ref="O72:O75"/>
    <mergeCell ref="P72:P75"/>
    <mergeCell ref="Q72:Q75"/>
    <mergeCell ref="M64:M67"/>
    <mergeCell ref="N64:N67"/>
    <mergeCell ref="O64:O67"/>
    <mergeCell ref="Q64:Q67"/>
    <mergeCell ref="U68:U71"/>
    <mergeCell ref="V68:V71"/>
    <mergeCell ref="R64:R67"/>
    <mergeCell ref="S64:S67"/>
    <mergeCell ref="T64:T67"/>
    <mergeCell ref="U64:U67"/>
    <mergeCell ref="R72:R75"/>
    <mergeCell ref="S72:S75"/>
    <mergeCell ref="T72:T75"/>
    <mergeCell ref="U72:U75"/>
    <mergeCell ref="V72:V75"/>
    <mergeCell ref="W72:W75"/>
    <mergeCell ref="C80:C83"/>
    <mergeCell ref="M80:X83"/>
    <mergeCell ref="X72:X75"/>
    <mergeCell ref="C76:C79"/>
    <mergeCell ref="M76:M79"/>
    <mergeCell ref="N76:N79"/>
    <mergeCell ref="O76:O79"/>
    <mergeCell ref="P76:P79"/>
    <mergeCell ref="Q76:Q79"/>
    <mergeCell ref="R76:R79"/>
    <mergeCell ref="W88:W91"/>
    <mergeCell ref="R88:R91"/>
    <mergeCell ref="U76:U79"/>
    <mergeCell ref="V76:V79"/>
    <mergeCell ref="W76:W79"/>
    <mergeCell ref="X76:X79"/>
    <mergeCell ref="X88:X91"/>
    <mergeCell ref="S76:S79"/>
    <mergeCell ref="T76:T79"/>
    <mergeCell ref="U84:U87"/>
    <mergeCell ref="U88:U91"/>
    <mergeCell ref="V88:V91"/>
    <mergeCell ref="A84:A87"/>
    <mergeCell ref="B84:B87"/>
    <mergeCell ref="C84:C87"/>
    <mergeCell ref="M84:M87"/>
    <mergeCell ref="N84:N87"/>
    <mergeCell ref="O84:O87"/>
    <mergeCell ref="O88:O91"/>
    <mergeCell ref="P88:P91"/>
    <mergeCell ref="P84:P87"/>
    <mergeCell ref="A88:A91"/>
    <mergeCell ref="B88:B91"/>
    <mergeCell ref="C88:C91"/>
    <mergeCell ref="M88:M91"/>
    <mergeCell ref="N88:N91"/>
    <mergeCell ref="Q84:Q87"/>
    <mergeCell ref="S84:S87"/>
    <mergeCell ref="T84:T87"/>
    <mergeCell ref="Q88:Q91"/>
    <mergeCell ref="X96:X99"/>
    <mergeCell ref="V84:V87"/>
    <mergeCell ref="W84:W87"/>
    <mergeCell ref="X84:X87"/>
    <mergeCell ref="R84:R87"/>
    <mergeCell ref="U92:U95"/>
    <mergeCell ref="V92:V95"/>
    <mergeCell ref="W92:W95"/>
    <mergeCell ref="U96:U99"/>
    <mergeCell ref="V96:V99"/>
    <mergeCell ref="W96:W99"/>
    <mergeCell ref="Q96:Q99"/>
    <mergeCell ref="R96:R99"/>
    <mergeCell ref="S96:S99"/>
    <mergeCell ref="T96:T99"/>
    <mergeCell ref="R92:R95"/>
    <mergeCell ref="S92:S95"/>
    <mergeCell ref="T92:T95"/>
    <mergeCell ref="S88:S91"/>
    <mergeCell ref="T88:T91"/>
    <mergeCell ref="X92:X95"/>
    <mergeCell ref="C96:C99"/>
    <mergeCell ref="M96:M99"/>
    <mergeCell ref="N96:N99"/>
    <mergeCell ref="O96:O99"/>
    <mergeCell ref="P96:P99"/>
    <mergeCell ref="X100:X103"/>
    <mergeCell ref="R100:R103"/>
    <mergeCell ref="S100:S103"/>
    <mergeCell ref="T100:T103"/>
    <mergeCell ref="U100:U103"/>
    <mergeCell ref="V100:V103"/>
    <mergeCell ref="W100:W103"/>
    <mergeCell ref="P92:P95"/>
    <mergeCell ref="Q92:Q95"/>
    <mergeCell ref="W104:W107"/>
    <mergeCell ref="X104:X107"/>
    <mergeCell ref="X108:X111"/>
    <mergeCell ref="R108:R111"/>
    <mergeCell ref="S108:S111"/>
    <mergeCell ref="T108:T111"/>
    <mergeCell ref="U108:U111"/>
    <mergeCell ref="V108:V111"/>
    <mergeCell ref="W108:W111"/>
    <mergeCell ref="R104:R107"/>
    <mergeCell ref="S104:S107"/>
    <mergeCell ref="T104:T107"/>
    <mergeCell ref="A92:A111"/>
    <mergeCell ref="B92:B111"/>
    <mergeCell ref="C92:C95"/>
    <mergeCell ref="M92:M95"/>
    <mergeCell ref="N92:N95"/>
    <mergeCell ref="O92:O95"/>
    <mergeCell ref="N104:N107"/>
    <mergeCell ref="U104:U107"/>
    <mergeCell ref="V104:V107"/>
    <mergeCell ref="C100:C103"/>
    <mergeCell ref="M100:M103"/>
    <mergeCell ref="N100:N103"/>
    <mergeCell ref="O100:O103"/>
    <mergeCell ref="P100:P103"/>
    <mergeCell ref="Q100:Q103"/>
    <mergeCell ref="O104:O107"/>
    <mergeCell ref="P104:P107"/>
    <mergeCell ref="Q104:Q107"/>
    <mergeCell ref="S120:S123"/>
    <mergeCell ref="T120:T123"/>
    <mergeCell ref="U120:U123"/>
    <mergeCell ref="C108:C111"/>
    <mergeCell ref="M108:M111"/>
    <mergeCell ref="N108:N111"/>
    <mergeCell ref="O108:O111"/>
    <mergeCell ref="P108:P111"/>
    <mergeCell ref="Q108:Q111"/>
    <mergeCell ref="C104:C107"/>
    <mergeCell ref="M104:M107"/>
    <mergeCell ref="A124:A127"/>
    <mergeCell ref="B124:B127"/>
    <mergeCell ref="R124:R127"/>
    <mergeCell ref="S124:S127"/>
    <mergeCell ref="T124:T127"/>
    <mergeCell ref="U124:U127"/>
    <mergeCell ref="V124:V127"/>
    <mergeCell ref="O112:O115"/>
    <mergeCell ref="P112:P115"/>
    <mergeCell ref="Q112:Q115"/>
    <mergeCell ref="W120:W123"/>
    <mergeCell ref="X120:X123"/>
    <mergeCell ref="V120:V123"/>
    <mergeCell ref="R112:R115"/>
    <mergeCell ref="A112:A115"/>
    <mergeCell ref="B112:B115"/>
    <mergeCell ref="C112:C115"/>
    <mergeCell ref="M112:M115"/>
    <mergeCell ref="N112:N115"/>
    <mergeCell ref="Q120:Q123"/>
    <mergeCell ref="V116:V119"/>
    <mergeCell ref="S112:S115"/>
    <mergeCell ref="T112:T115"/>
    <mergeCell ref="U112:U115"/>
    <mergeCell ref="V112:V115"/>
    <mergeCell ref="W112:W115"/>
    <mergeCell ref="X112:X115"/>
    <mergeCell ref="R120:R123"/>
    <mergeCell ref="N120:N123"/>
    <mergeCell ref="O120:O123"/>
    <mergeCell ref="P120:P123"/>
    <mergeCell ref="P116:P119"/>
    <mergeCell ref="Q116:Q119"/>
    <mergeCell ref="A116:A119"/>
    <mergeCell ref="B116:B119"/>
    <mergeCell ref="C116:C119"/>
    <mergeCell ref="M116:M119"/>
    <mergeCell ref="N116:N119"/>
    <mergeCell ref="A120:A123"/>
    <mergeCell ref="B120:B123"/>
    <mergeCell ref="C120:C123"/>
    <mergeCell ref="M120:M123"/>
    <mergeCell ref="W116:W119"/>
    <mergeCell ref="X116:X119"/>
    <mergeCell ref="R116:R119"/>
    <mergeCell ref="S116:S119"/>
    <mergeCell ref="T116:T119"/>
    <mergeCell ref="U116:U119"/>
    <mergeCell ref="O116:O119"/>
    <mergeCell ref="A128:A131"/>
    <mergeCell ref="B128:B131"/>
    <mergeCell ref="C128:C131"/>
    <mergeCell ref="M128:M131"/>
    <mergeCell ref="N128:N131"/>
    <mergeCell ref="O128:O131"/>
    <mergeCell ref="P128:P131"/>
    <mergeCell ref="Q128:Q131"/>
    <mergeCell ref="R128:R131"/>
    <mergeCell ref="S140:S143"/>
    <mergeCell ref="Q132:Q135"/>
    <mergeCell ref="R132:R135"/>
    <mergeCell ref="S132:S135"/>
    <mergeCell ref="T132:T135"/>
    <mergeCell ref="U132:U135"/>
    <mergeCell ref="A132:A135"/>
    <mergeCell ref="B132:B135"/>
    <mergeCell ref="C132:C135"/>
    <mergeCell ref="M132:M135"/>
    <mergeCell ref="C124:C127"/>
    <mergeCell ref="M124:M127"/>
    <mergeCell ref="N124:N127"/>
    <mergeCell ref="O124:O127"/>
    <mergeCell ref="V132:V135"/>
    <mergeCell ref="W132:W135"/>
    <mergeCell ref="X132:X135"/>
    <mergeCell ref="P136:P139"/>
    <mergeCell ref="P132:P135"/>
    <mergeCell ref="U136:U139"/>
    <mergeCell ref="V136:V139"/>
    <mergeCell ref="W124:W127"/>
    <mergeCell ref="X124:X127"/>
    <mergeCell ref="S128:S131"/>
    <mergeCell ref="T128:T131"/>
    <mergeCell ref="U128:U131"/>
    <mergeCell ref="V128:V131"/>
    <mergeCell ref="W128:W131"/>
    <mergeCell ref="X128:X131"/>
    <mergeCell ref="P124:P127"/>
    <mergeCell ref="Q124:Q127"/>
    <mergeCell ref="Q136:Q139"/>
    <mergeCell ref="R136:R139"/>
    <mergeCell ref="S136:S139"/>
    <mergeCell ref="T136:T139"/>
    <mergeCell ref="N132:N135"/>
    <mergeCell ref="O132:O135"/>
    <mergeCell ref="W136:W139"/>
    <mergeCell ref="X136:X139"/>
    <mergeCell ref="C140:C143"/>
    <mergeCell ref="M140:M143"/>
    <mergeCell ref="N140:N143"/>
    <mergeCell ref="O140:O143"/>
    <mergeCell ref="P140:P143"/>
    <mergeCell ref="Q140:Q143"/>
    <mergeCell ref="C136:C139"/>
    <mergeCell ref="M136:M139"/>
    <mergeCell ref="N136:N139"/>
    <mergeCell ref="O136:O139"/>
    <mergeCell ref="X140:X143"/>
    <mergeCell ref="T140:T143"/>
    <mergeCell ref="U140:U143"/>
    <mergeCell ref="V140:V143"/>
    <mergeCell ref="W140:W143"/>
    <mergeCell ref="R140:R143"/>
    <mergeCell ref="W144:W147"/>
    <mergeCell ref="X144:X147"/>
    <mergeCell ref="R144:R147"/>
    <mergeCell ref="S144:S147"/>
    <mergeCell ref="T144:T147"/>
    <mergeCell ref="U144:U147"/>
    <mergeCell ref="V144:V147"/>
    <mergeCell ref="P148:P151"/>
    <mergeCell ref="Q148:Q151"/>
    <mergeCell ref="R148:R151"/>
    <mergeCell ref="S148:S151"/>
    <mergeCell ref="T148:T151"/>
    <mergeCell ref="U148:U151"/>
    <mergeCell ref="V148:V151"/>
    <mergeCell ref="W148:W151"/>
    <mergeCell ref="X148:X151"/>
    <mergeCell ref="C144:C147"/>
    <mergeCell ref="M144:M147"/>
    <mergeCell ref="N144:N147"/>
    <mergeCell ref="O144:O147"/>
    <mergeCell ref="P144:P147"/>
    <mergeCell ref="Q144:Q147"/>
    <mergeCell ref="A148:A151"/>
    <mergeCell ref="B148:B151"/>
    <mergeCell ref="C148:C151"/>
    <mergeCell ref="M148:M151"/>
    <mergeCell ref="N148:N151"/>
    <mergeCell ref="O148:O151"/>
    <mergeCell ref="A136:A147"/>
    <mergeCell ref="B136:B147"/>
    <mergeCell ref="B163:D163"/>
    <mergeCell ref="E163:G163"/>
    <mergeCell ref="S152:S155"/>
    <mergeCell ref="T152:T155"/>
    <mergeCell ref="U152:U155"/>
    <mergeCell ref="V152:V155"/>
    <mergeCell ref="W152:W155"/>
    <mergeCell ref="X152:X155"/>
    <mergeCell ref="A156:C158"/>
    <mergeCell ref="M156:X158"/>
    <mergeCell ref="B162:D162"/>
    <mergeCell ref="E162:G162"/>
    <mergeCell ref="A152:A155"/>
    <mergeCell ref="B152:B155"/>
    <mergeCell ref="C152:C155"/>
    <mergeCell ref="M152:M155"/>
    <mergeCell ref="N152:N155"/>
    <mergeCell ref="O152:O155"/>
    <mergeCell ref="P152:P155"/>
    <mergeCell ref="Q152:Q155"/>
    <mergeCell ref="R152:R155"/>
  </mergeCells>
  <pageMargins left="0.70866141732283472" right="0.70866141732283472" top="0.74803149606299213" bottom="0.74803149606299213" header="0.31496062992125984" footer="0.31496062992125984"/>
  <pageSetup scale="45" orientation="portrait"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JHERSON GEOVANNY FONSECA PUENTES</dc:creator>
  <cp:lastModifiedBy>Usuario</cp:lastModifiedBy>
  <cp:lastPrinted>2019-11-19T09:24:22Z</cp:lastPrinted>
  <dcterms:created xsi:type="dcterms:W3CDTF">2010-03-25T16:40:43Z</dcterms:created>
  <dcterms:modified xsi:type="dcterms:W3CDTF">2019-11-22T22:03:45Z</dcterms:modified>
</cp:coreProperties>
</file>