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130"/>
  <workbookPr defaultThemeVersion="124226"/>
  <bookViews>
    <workbookView xWindow="65416" yWindow="65416" windowWidth="20730" windowHeight="11160" tabRatio="669" activeTab="3"/>
  </bookViews>
  <sheets>
    <sheet name="GESTIÓN" sheetId="5" r:id="rId1"/>
    <sheet name="INVERSIÓN" sheetId="6" r:id="rId2"/>
    <sheet name="ACTIVIDADES" sheetId="7" r:id="rId3"/>
    <sheet name="TERRITORIALIZACIÓN" sheetId="8" r:id="rId4"/>
  </sheets>
  <externalReferences>
    <externalReference r:id="rId7"/>
  </externalReferences>
  <definedNames>
    <definedName name="_xlnm.Print_Area" localSheetId="2">'ACTIVIDADES'!$A$1:$V$107</definedName>
    <definedName name="_xlnm.Print_Area" localSheetId="0">'GESTIÓN'!$A$1:$AW$30</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YULIED.PENARANDA</author>
    <author>Yulied</author>
    <author>SANDRA.MONTOYA</author>
  </authors>
  <commentList>
    <comment ref="AK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L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M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desarrollaron las siguientes actividades: " 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r>
      </text>
    </comment>
    <comment ref="AQ22" authorId="0">
      <text>
        <r>
          <rPr>
            <b/>
            <sz val="9"/>
            <rFont val="Tahoma"/>
            <family val="2"/>
          </rPr>
          <t>YULIED.PENARANDA:</t>
        </r>
        <r>
          <rPr>
            <sz val="9"/>
            <rFont val="Tahoma"/>
            <family val="2"/>
          </rPr>
          <t xml:space="preserve">
No se registra en Segplan lo señalado en rojo</t>
        </r>
      </text>
    </comment>
    <comment ref="AK40" authorId="1">
      <text>
        <r>
          <rPr>
            <b/>
            <sz val="9"/>
            <rFont val="Tahoma"/>
            <family val="2"/>
          </rPr>
          <t>Yulied:</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L40" authorId="0">
      <text>
        <r>
          <rPr>
            <b/>
            <sz val="9"/>
            <rFont val="Tahoma"/>
            <family val="2"/>
          </rPr>
          <t>YULIED.PENARANDA:</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M40" authorId="0">
      <text>
        <r>
          <rPr>
            <b/>
            <sz val="9"/>
            <rFont val="Tahoma"/>
            <family val="2"/>
          </rPr>
          <t>YULIED.PENARANDA:</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Q40" authorId="2">
      <text>
        <r>
          <rPr>
            <b/>
            <sz val="9"/>
            <rFont val="Tahoma"/>
            <family val="2"/>
          </rPr>
          <t>SANDRA.MONTOYA:</t>
        </r>
        <r>
          <rPr>
            <sz val="9"/>
            <rFont val="Tahoma"/>
            <family val="2"/>
          </rPr>
          <t xml:space="preserve">
Justificación:De acuerdo a los tiempos determinados en cada entidad pública y privada genera retrasos para finalizar el proceso de titularidad de los predios adquiridos a la SDA, que sumado a esto para los predios identificados con RT159, RT156, ID76, ID78 los propietarios no aceptaron oferta, por lo tanto, se inició el proceso de expropiación judicial, por lo tanto, no hay avance de la magnitud.</t>
        </r>
      </text>
    </comment>
    <comment ref="AQ52" authorId="0">
      <text>
        <r>
          <rPr>
            <b/>
            <sz val="9"/>
            <rFont val="Tahoma"/>
            <family val="2"/>
          </rPr>
          <t>YULIED.PENARANDA:</t>
        </r>
        <r>
          <rPr>
            <sz val="9"/>
            <rFont val="Tahoma"/>
            <family val="2"/>
          </rPr>
          <t xml:space="preserve">
Se registro en segplan solo lo relacionado con la vigencia 2019</t>
        </r>
      </text>
    </comment>
    <comment ref="AK64" authorId="0">
      <text>
        <r>
          <rPr>
            <b/>
            <sz val="9"/>
            <rFont val="Tahoma"/>
            <family val="2"/>
          </rPr>
          <t>YULIED.PENARANDA:</t>
        </r>
        <r>
          <rPr>
            <sz val="9"/>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L64" authorId="0">
      <text>
        <r>
          <rPr>
            <b/>
            <sz val="9"/>
            <rFont val="Tahoma"/>
            <family val="2"/>
          </rPr>
          <t>YULIED.PENARANDA:</t>
        </r>
        <r>
          <rPr>
            <sz val="9"/>
            <rFont val="Tahoma"/>
            <family val="2"/>
          </rPr>
          <t xml:space="preserve">
Justificación: En el primer trimestre del 2019 no se presenta avance en la magnitud de la meta hasta tanto no sea recibido a satisfacción la totalidad del mantenimiento. Con personal contratado a esta meta, se desarrollaron las siguientes actividades: Definición de áreas para mantenimiento(PEDMEN 24,4 has, en Altos de la Estancia 14,5 has, en Nueva Esperanza 18,5 has; En la Localidad de Usme 15 has, en Sumapaz 30 has, Cantera el Zuque 1,2 has y en San Cristóbal  12 has) Se inició actividades de mantenimiento en 20 hectáreas del PEDMEN (LA FISCALA), con avance en las labores de plateo, poda y control fitosanitario para 2005 individuos; Se formuló el plan de producción de material vegetal en los viveros de la SDA. </t>
        </r>
      </text>
    </comment>
    <comment ref="AM64" authorId="0">
      <text>
        <r>
          <rPr>
            <b/>
            <sz val="9"/>
            <rFont val="Tahoma"/>
            <family val="2"/>
          </rPr>
          <t>YULIED.PENARANDA:</t>
        </r>
        <r>
          <rPr>
            <sz val="9"/>
            <rFont val="Tahoma"/>
            <family val="2"/>
          </rPr>
          <t xml:space="preserve">
Justificación:La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 ref="AQ64" authorId="2">
      <text>
        <r>
          <rPr>
            <b/>
            <sz val="9"/>
            <rFont val="Tahoma"/>
            <family val="2"/>
          </rPr>
          <t>SANDRA.MONTOYA:</t>
        </r>
        <r>
          <rPr>
            <sz val="9"/>
            <rFont val="Tahoma"/>
            <family val="2"/>
          </rPr>
          <t xml:space="preserve">
La magnitud de la meta se mantiene en cero hasta tanto sea recibido a satisfacción la totalidad del mantenimiento. Con personal contratado a esta meta, se desarrollaron las siguientes actividades: Seguimiento a las ejecución de actividades de  plateo, poda, control fitosanitario y control de especies invasoras en 24.4 hectáreas ubicadas en el PEDMEN, estás áreas no se han recibido a satisfacción  ya que está pendiente el trabajo de enriquecimiento. </t>
        </r>
      </text>
    </comment>
  </commentList>
</comments>
</file>

<file path=xl/sharedStrings.xml><?xml version="1.0" encoding="utf-8"?>
<sst xmlns="http://schemas.openxmlformats.org/spreadsheetml/2006/main" count="1351" uniqueCount="563">
  <si>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</si>
  <si>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</si>
  <si>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</si>
  <si>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</si>
  <si>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</si>
  <si>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</si>
  <si>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</si>
  <si>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</si>
  <si>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</si>
  <si>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</si>
  <si>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</si>
  <si>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</si>
  <si>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</si>
  <si>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</si>
  <si>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</si>
  <si>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</si>
  <si>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</si>
  <si>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</si>
  <si>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</si>
  <si>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</si>
  <si>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</si>
  <si>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</si>
  <si>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</si>
  <si>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</si>
  <si>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</si>
  <si>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</si>
  <si>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</si>
  <si>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</si>
  <si>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</si>
  <si>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</si>
  <si>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</si>
  <si>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</si>
  <si>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</si>
  <si>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</si>
  <si>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</si>
  <si>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</si>
  <si>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</si>
  <si>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</si>
  <si>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</si>
  <si>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</si>
  <si>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</si>
  <si>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</si>
  <si>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</si>
  <si>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</si>
  <si>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</si>
  <si>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</si>
  <si>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</si>
  <si>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</si>
  <si>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</si>
  <si>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</si>
  <si>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</si>
  <si>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</si>
  <si>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</si>
  <si>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</si>
  <si>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</si>
  <si>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</si>
  <si>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</si>
  <si>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</si>
  <si>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</si>
  <si>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</si>
  <si>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</si>
  <si>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</si>
  <si>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</si>
  <si>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</si>
  <si>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</si>
  <si>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</si>
  <si>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</si>
  <si>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</si>
  <si>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</si>
  <si>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</si>
  <si>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</si>
  <si>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</si>
  <si>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</si>
  <si>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</si>
  <si>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</si>
  <si>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</si>
  <si>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</si>
  <si>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</si>
  <si>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</si>
  <si>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</si>
  <si>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</si>
  <si>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</si>
  <si>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</si>
  <si>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</si>
  <si>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</si>
  <si>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</si>
  <si>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</si>
  <si>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</si>
  <si>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</si>
  <si>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</si>
  <si>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</si>
  <si>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</si>
  <si>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</si>
  <si>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</si>
  <si>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</si>
  <si>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</si>
  <si>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</si>
  <si>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</si>
  <si>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</si>
  <si>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</si>
  <si>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</si>
  <si>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</si>
  <si>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</si>
  <si>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</si>
  <si>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N.A</t>
  </si>
  <si>
    <t>Suma</t>
  </si>
  <si>
    <t>Constante</t>
  </si>
  <si>
    <t>Dirección de Gestión Ambiental</t>
  </si>
  <si>
    <t>X</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</si>
  <si>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</si>
  <si>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</si>
  <si>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</si>
  <si>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</si>
  <si>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N.A.</t>
  </si>
  <si>
    <t xml:space="preserve">Atención idónea y respuestas a usuarios de acuerdo con sus requerimientos. Protección de la Estructura Ecológica Principal del Distrito Capital en cumplimiento de los mandatos normativos. Proporcionar más espacio público con fines de suelo de protección a la ciudad, con el objetivo de promover el disfrute ciudadano de áreas protegidas, Corredores Ecológicos de Ronda - CER alinderados y soporte técnico para la conservación y protección de la Estructura Ecológica Principal, gestión y productos que contribuyen a una mejor calidad de vida de la ciudadanía.   </t>
  </si>
  <si>
    <t>Base de Datos Subdirección de Ecosistemas y Ruralidad. Respuestas a usuarios en el sistema Forest. Documentos técnicos de soporte generados a través del sistema Forest, los cuales incluyen cartografía específica para cada caso</t>
  </si>
  <si>
    <t>Intervenir el 100% de los humedales declarados en el Distrito</t>
  </si>
  <si>
    <t>% de intervención de  los humedales declarados en el Distrito</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</si>
  <si>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</si>
  <si>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Realizar quince (15) diagnósticos de los PEDH declarados</t>
  </si>
  <si>
    <t>Número de diagnósticos basicos realizados para desarrollar el Plan de Intervención en los Parques Ecológicos Distritales de Humedales declarados</t>
  </si>
  <si>
    <t xml:space="preserve">Sumatoria </t>
  </si>
  <si>
    <t xml:space="preserve">Meta Cumplida </t>
  </si>
  <si>
    <t>Manejar integralmente 800 hectáreas de Parque Ecológico Distrital de Montaña y áreas de interés ambiental</t>
  </si>
  <si>
    <t>Número de hectáreas manejadas integralmente de Parque Ecológico Distrital de Montaña y áreas de interés ambiental</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</si>
  <si>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</si>
  <si>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Formular y adoptar planes de manejo para el 100% de las hectáreas de Parques Ecológicos Distritales de Montaña</t>
  </si>
  <si>
    <t>Porcentaje de hectáreas de Parques Ecológicos Distritales de Montaña (PEDM) con planes de manejo formulados y adoptados</t>
  </si>
  <si>
    <t xml:space="preserve">Instrumentos de planificación y manejo de la totalidad de PEDM declarados </t>
  </si>
  <si>
    <t>Informes de contratistas de apoyo</t>
  </si>
  <si>
    <t>Restauración de 115 has en suelos de protección en riesgo no mitigable</t>
  </si>
  <si>
    <t>Número de hectáreas en proceso de restauración y/o recuperación  en suelos de protección en riesgo no mitigables para habilitar como espacio publico</t>
  </si>
  <si>
    <t>Limitaciones en la cantidad de hectáreas para intervención en Altos de la Estancia y Nueva Esperanza, lo cual demanda la identificación de otras áreas declaradas en riesgo no mitigable para poder cubrir la meta.  Es necesario revisar posibles intervenciones de otras entidades para las zonas en evaluación.</t>
  </si>
  <si>
    <t>Con el fin de dar cumplimiento a la meta programada 2019, se están identificando otras áreas con base en cartografía del IDIGER.</t>
  </si>
  <si>
    <t>Mejora en las condiciones ambientales del  suelo de protección por riesgo, situación que facilita su habilitación como espacio público.</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</si>
  <si>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</si>
  <si>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</si>
  <si>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</si>
  <si>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t>
  </si>
  <si>
    <t>Realizar en 400 hectareas de suelos de protección procesos de monitoreo y mantenimiento de los procesos ya iniciados</t>
  </si>
  <si>
    <t>Número de hectáreas de suelo de protección con procesos de monitoreo y mantenimiento</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</si>
  <si>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</si>
  <si>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</si>
  <si>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</si>
  <si>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Esta meta paso al proyecto de inversión 7517</t>
  </si>
  <si>
    <t>Desarrollo rural sosteniblel</t>
  </si>
  <si>
    <t>Realizar un diagnóstico de areas para restauración, mantenimiento y/o conservación</t>
  </si>
  <si>
    <t>Un diagnóstico de áreas para restauración, mantenimiento y/o conservación</t>
  </si>
  <si>
    <t>Unidad</t>
  </si>
  <si>
    <t>Número de proyectos formulados, para la adaptación al Cambio Climático</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</si>
  <si>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</si>
  <si>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Gestión de 100 hectáreas para la declaratoria</t>
  </si>
  <si>
    <t>Evaluar técnicamente el 100 por ciento de sectores definidos (100 ha) para la gestión de declaratoria como área protegida y elementos conectores de la EEP</t>
  </si>
  <si>
    <t>Ejecutar 100 % del plan de intervención en Parques Ecológicos Distritales de Humedal declarados</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</si>
  <si>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t>
  </si>
  <si>
    <t xml:space="preserve">Manejar 15 humedales (PEDH)  mediante el desarrollo de acciones de administración </t>
  </si>
  <si>
    <t>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</si>
  <si>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</si>
  <si>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Habilitar 1 espacio público de infraestructura para el disfrute ciudadano y gestionar en otras áreas de interés ambiental.</t>
  </si>
  <si>
    <t>Adquirir 60 hectáreas en áreas protegidas y áreas de interés ambiental.</t>
  </si>
  <si>
    <t xml:space="preserve">Administrar y manejar  
 800 hectáreas de Parques Ecológicos Distritales de Montaña y áreas de interés ambiental.
</t>
  </si>
  <si>
    <t>Recuperar y viabilizar  115  hectáreas de suelo de protección por riesgo como uso de espacio público para la ciudad.</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</si>
  <si>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</si>
  <si>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</si>
  <si>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</si>
  <si>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</si>
  <si>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</si>
  <si>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</si>
  <si>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</si>
  <si>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 xml:space="preserve">Implementar 
 2 proyectos de adaptación al cambio climático basado en ecosistemas
</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</si>
  <si>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</si>
  <si>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Ejecutar 4 instrumentos institucionales con enfoque de adaptación al cambio climático</t>
  </si>
  <si>
    <t>N/A</t>
  </si>
  <si>
    <t xml:space="preserve">Pagar 100 % Compromisos De Vigencias Anteriores Fenecidas
</t>
  </si>
  <si>
    <t>Esta meta no tuvo avances durante el periodo</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</si>
  <si>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</si>
  <si>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</si>
  <si>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</si>
  <si>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</si>
  <si>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MEJORAR LA CONFIGURACIÓN DE LA ESTRUCTURA ECOLÓGICA PRINCIPAL - EEP</t>
  </si>
  <si>
    <t>GESTIÓN DE 100 HÉCTAREAS PARA LA DECLARATORIA</t>
  </si>
  <si>
    <t xml:space="preserve">1, Revisión y compilación de documentos técnicos de soporte elaborados por la SER de la SDA, orientados a la definición de nuevas áreas protegidas de páramo y bosques alto andinos dentro del Distrito Capital. </t>
  </si>
  <si>
    <t>x</t>
  </si>
  <si>
    <t>2, Realizar mesas de socialización técnica con entidades y comunidades locales, para la retroalimentación de los documentos técnicos de la Secretaría Distrital de Ambiente - SDA y otras entidades, para la declaratoria de nuevas áreas protegidas.</t>
  </si>
  <si>
    <t>3, Apoyo técnico al trámite legal y administrativo del proceso de gestión para la declaratoria de nuevas áreas protegidas en el Distrito Capital.</t>
  </si>
  <si>
    <t xml:space="preserve"> EVALUAR TÉCNICAMENTE EL 100 POR CIENTO DE SECTORES DEFINIDOS (100 HA) PARA LA GESTIÓN DE DECLARATORIA COMO ÁREA PROTEGIDA Y ELEMENTOS CONECTORES DE LA EEP</t>
  </si>
  <si>
    <t>4, Revisar estudios existentes sobre las áreas de páramo y ecosistemas altoandinos que conforman la EEP del Distrito Capital, en los componentes hidrológico, geológico, biótico y paisajístico.</t>
  </si>
  <si>
    <t>5, Emitir insumos técnicos, mediante informes y conceptos técnicos de los componentes físico y biótico, para la declaratoria de Nuevas Áreas Protegidas en Ecosistemas de páramo y bosques alto andinos en el Distrito Capital.</t>
  </si>
  <si>
    <t>6, Generar la cartografía oficial para los componentes físico y biótico, anexa a la documentación técnica de soporte, para la declaratoria de nuevas áreas protegidas de páramo y/o bosques alto andinos</t>
  </si>
  <si>
    <t>7, Participar en acciones de gestión institucional y apoyo técnico para el aval de los conceptos técnicos y/o estudios realizados orientados a la definición y/o recategorización de áreas protegidas en ecosistemas priorizados.</t>
  </si>
  <si>
    <t>8, Evaluar y emitir insumos técnicos a través de informes y conceptos técnicos para el desarrollo de los procesos de alinderamiento y/o afectación de los elementos del sistema hídrico y de la EEP del D.C</t>
  </si>
  <si>
    <t>2. CONSOLIDACION DE ÁREAS PROTEGIDAS Y OTRAS DE INTERÉS AMBIENTAL PARA EL DISFRUTE CIUDADANO</t>
  </si>
  <si>
    <t>EJECUTAR 100 % DEL PLAN DE INTERVENCIÓN EN PARQUES ECOLÓGICOS DISTRITALES DE HUMEDAL DECLARADOS</t>
  </si>
  <si>
    <t xml:space="preserve">9, Realizar el seguimiento a las acciones de cumplimiento de los Planes de Manejo Ambiental de los PEDH declarados (15 PEDH),  </t>
  </si>
  <si>
    <t xml:space="preserve">10, Adecuación  accesos peatonales,  servicios públiccos, baterías de baños, garitas de vigilancia, senderos y miradores en PEDH </t>
  </si>
  <si>
    <t xml:space="preserve"> MANEJAR 15 HUMEDALES  MEDIANTE EL DESARROLLO DE ACCIONES DE ADMINISTRACIÓN </t>
  </si>
  <si>
    <t>12, Adelantar el mantenimiento del 100% del área efectiva de la franja terrestre en 15 PEDH.</t>
  </si>
  <si>
    <t>13, Realizar Mesas Territoriales en cada uno de los Parques Ecológicos Distritales de Humedal.</t>
  </si>
  <si>
    <t>14, Realizar recorridos interpretativos  y actividades de Educación Ambiental</t>
  </si>
  <si>
    <t>15, Ejecutar acciones articuladas de administración, manejo integral y seguimiento de los PEDH</t>
  </si>
  <si>
    <t xml:space="preserve"> HABILITAR 1 ESPACIO PÚBLICO DE INFRAESTRUCTURA PARA EL DISFRUTE CIUDADANO Y GESTIONAR EN OTRAS ÁREAS DE INTERÉS AMBIENTAL.</t>
  </si>
  <si>
    <t>16,Realizar el seguimiento al contrato de construcción del Aula del Mirador de Juan Rey y su interventoría</t>
  </si>
  <si>
    <t>17, Realizar el seguimiento al contrato de la  construcción de obras de mitigación de riesgo diseñada para la quebrada Hoya del Ramo</t>
  </si>
  <si>
    <t>ADQUIRIR 60 HECTÁREAS EN ÁREAS PROTEGIDAS Y ÁREAS DE INTERÉS AMBIENTAL.</t>
  </si>
  <si>
    <t xml:space="preserve">18, Gestión requerida para la adquisición predial de la SDA </t>
  </si>
  <si>
    <t>19, Desarrollar el proceso de adquisición predial en áreas priorizadas a partir de los  avalúos comerciales y la oferta de compra.</t>
  </si>
  <si>
    <t>ADMINISTRAR Y MANEJAR 800 HECTÁREAS  DE PARQUES ECOLÓGICOS DISTRITALES DE MONTAÑA Y ÁREAS DE INTERÉS AMBIENTAL</t>
  </si>
  <si>
    <t>20, Implementar las líneas de administración y manejo en los PEDM y áreas de interés ambiental que se encuentren a cargo de la SDA, fortaleciendo la conectividad ecológica con otros elementos de la EPP.</t>
  </si>
  <si>
    <t>21, Realizar la gestión para la incorporación de nuevas áreas de PEDM y/o áreas de interés ambiental con potencial de conectividad en la EEP para el desarrollo de su administración y manejo.</t>
  </si>
  <si>
    <t>22, Desarrollar las actividades de mejoramiento y sostenibilidad de las áreas administradas con el fin de garantizar condiciones adecuadas para el acceso y disfrute de la ciudadanía</t>
  </si>
  <si>
    <t xml:space="preserve">23, Realizar las acciones interinstitucionales requeridas para la recuperación integral de las áreas afectas por asentamiento ilegales en las áreas administradas. </t>
  </si>
  <si>
    <t>RECUPERAR Y VIABILIZAR 115 HECTÁREAS DE SUELO DE PROTECCIÓN POR RIESGO COMO USO DE ESPACIO PÚBLICO PARA LA CIUDAD</t>
  </si>
  <si>
    <t>24, Desarrollar acciones para la recuperación de zonas del suelo de protección por riesgo.</t>
  </si>
  <si>
    <t xml:space="preserve">25, Realizar la socilialización, revisión y ajustes de los Planes de Acción Estratégicos de los sectores Altos de la Estancia y Nueva Esperanza. </t>
  </si>
  <si>
    <t>RECUPERAR, REHABILITAR O RESTAURAR  200 HECTÁREAS NUEVAS  EN CERROS ORIENTALES, RÍOS Y QUEBRADAS, HUMEDALES, BOSQUES, PÁRAMOS O ZONAS DE ALTO RIESGO NO MITIGABLES QUE APORTAN A LA CONECTIVIDAD ECOLÓGICA DE LA REGIÓN</t>
  </si>
  <si>
    <t>27, Identificación, priorización de áreas y elaboración de los respectivos diagnósticos de las zonas a intervenir.</t>
  </si>
  <si>
    <t>28, Elaboración de los diseños a las áreas priorizadas, de acuerdo a los resultados del diagnóstico realizado.</t>
  </si>
  <si>
    <t>29, Implementación de acciones de recuperación, rehabilitación o restauración ecológica.</t>
  </si>
  <si>
    <t>EJECUTAR EL 100 POR CIENTO EL PLAN DE MANTENIMIENTO Y SOSTENIBILIDAD ECOLÓGICA EN 400 HA INTERVENIDAS CON PROCESOS DE RESTAURACIÓN</t>
  </si>
  <si>
    <t>30,  Priorizar áreas que requieren acciones de mantenimiento básicas de fertilización, poda, riego, replante, entre otras. Así como la sostenibilidad mediante la inducción de trayectorias ecológicas.</t>
  </si>
  <si>
    <t>31, Implementar las acciones de mantenimiento y sostenibilidad, con la revisión fitosanitaria, enriquecimiento orgánica, plateo y replante de árboles en las áreas establecidas.</t>
  </si>
  <si>
    <t>32, Formular e implementar el plan de producción de material vegetal de acuerdo con las necesidades de las metas de restauración ecológica.</t>
  </si>
  <si>
    <t>IMPLEMENTAR 4 PROGRAMAS DE MONITOREO ASOCIADOS A ELEMENTOS DE LA ESTRUCTURA ECOLÓGICA PRINCIPAL</t>
  </si>
  <si>
    <t>3. ADAPTACION AL CAMBIO CLIMÁTICO EN EL DISTRITO CAPITAL Y LA REGIÓN</t>
  </si>
  <si>
    <t>IMPLEMENTAR 2 PROYECTOS PILOTO DE ADAPTACIÓN AL CAMBIO CLIMÁTICO BASADO EN ECOSISTEMAS.</t>
  </si>
  <si>
    <t>40, Continuar la primera fase de implementación de los dos proyectos de Adaptación basada en Ecosistemas (AbE)</t>
  </si>
  <si>
    <t>41, Realizar el proceso de monitoreo y seguimiento de las medidas (AbE) implementadas.</t>
  </si>
  <si>
    <t>42, Desarrollar la segunda fase de implementación de los dos proyectos AbE.</t>
  </si>
  <si>
    <t>43, Liderar desde la DGA las actividades enmarcadas, en el  Grupo Interno de Trabajo sobre Cambio Climático.</t>
  </si>
  <si>
    <t>EJECUTAR 4 INSTRUMENTOS IINSTITUCIONALES CON ENFOQUE DE ADAPTACIÓN AL CAMBIO CLIMÁTICO</t>
  </si>
  <si>
    <t>44, Atender desde el PIRE el 100% de las emergencias ambientales competencia y jurisdicción de la SDA, activadas por el SDGR – CC o la comunidad.</t>
  </si>
  <si>
    <t>45, Expedir los certificados de Conservación Ambiental</t>
  </si>
  <si>
    <t>46, Adelantar la implementación de los instrumentos institucionales de gestión ambiental PIGA Y PACA</t>
  </si>
  <si>
    <t>4. PAGO VIGENCIAS ANTERIORES FENECIDAS</t>
  </si>
  <si>
    <t>Pagar 100 % Compromisos De Vigencias Anteriores Fenecidas</t>
  </si>
  <si>
    <t>47, Gestionar el pago de los pasivos exigibles</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</si>
  <si>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</si>
  <si>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 xml:space="preserve"> Registros en Sistema de Información de Biodiversidad-Colombia.
- Formatos de campo para recolección de información.
- Informes  de procesamiento de información.
- Informes de seguimiento hidrobiológico
- Informes de profesionales de apoyo 
</t>
  </si>
  <si>
    <t>Contrato Interadministrativo  No. SDA-SECOPII-412018</t>
  </si>
  <si>
    <t>6-Sostenibilidad Ambiental basada en Eficiencia Energética</t>
  </si>
  <si>
    <t>38-Recuperación y manejo de la Estructura Ecológica Principal</t>
  </si>
  <si>
    <t>5, PONDERACIÓN HORIZONTAL AÑO: 2019</t>
  </si>
  <si>
    <t xml:space="preserve">33, Consultar información secundaria, y generar linea base con el fin de identificar el área a monitorear, sus aspectos críticos de amenaza, especies de interés, vacíos de información y actores sociales. </t>
  </si>
  <si>
    <t xml:space="preserve">34, Estructurar una metodología de monitoreo que incluya formatos de campos con variables a tomar y a analizar, periodicidad y escala geográfica. </t>
  </si>
  <si>
    <t xml:space="preserve">35, Realizar salidas de campo para generar información de biovidersidad de flora y fauna silvestre (aves, mamíferos y herpetofauna) en los PEDH y PEDMEN.  </t>
  </si>
  <si>
    <t xml:space="preserve">36, Realizar salidas de campo para generar información de monitoreo en las áreas seleccionadas que cuentan con procesos de restauración, rehabilitación o recuperación ecológica en los PEDEM. </t>
  </si>
  <si>
    <t xml:space="preserve">37, Procesamiento y análisis de la información de campo para elaboración de informe. </t>
  </si>
  <si>
    <t xml:space="preserve">38, Fortalecer el monitoreo hidrobiológico en los cuerpos de agua asociados a la Estructura Ecológica Principal.
</t>
  </si>
  <si>
    <t xml:space="preserve">39,  Elaborar publicaciones del estado de monitoreo de  fauna y flora en la Estructura Ecológica Principal </t>
  </si>
  <si>
    <t>Interlocución permanente entre la Subdirección de Ecosistemas y Ruralidad y la Dirección de Gestión Ambiental con la Dirección Legal Ambiental y la Dirección de Planeación y Sistemas de Información Ambiental, en el seguimiento al tema en los comités directivos, con el conocimiento y aval del Despacho del Secretario General, en lo que respecta a la toma de decisiones, sobre la gestión para la declaratoria de la nueva área protegida del Distrito Capital.
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Legal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</si>
  <si>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Los documentos y conceptos técnicos que soportan la selección de las áreas para declaratoria permiten generar criterios conforme a la necesidad de incrementar hábitats para especies silvestres y de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ambientales.
Las gestiones adelantadas por la Secretaría Distrital de Ambiente, permitirán incrementar la meta para el cuatrenio 2017-2020 de 100 ha de nuevas áreas protegidas proyectadas, a un polígono de 600.55 ha.</t>
  </si>
  <si>
    <t>Adquirir predios en elementos de la Estructura Ecológica Principal para aumentar el área potencial para preservación,  conservación y restauración ecológica y la prestación de servicios ecosistémicos y ambientales a la ciudad</t>
  </si>
  <si>
    <t>En relación con el convenio No. SDA-EAB.CAR CV-20171328 siguen presentándose las dificultades propias de los procesos de contratación de la EAB y CAR para definir el equipo técnico de apoyo en campo y el operador de las acciones en terreno.
El convenio SDA-CV-312018 suscrito con IDIPRON – FDLSC-SDA,  persiste retraso en la entrega a satisfacción de las áreas intervenidas en este periodo.
No se contaba con el Plan de restauración, diagnóstico y diseño del predio La Calera – Monserrate 1 (38 has) para realizar las intervenciones previstas en esta área.</t>
  </si>
  <si>
    <t xml:space="preserve">Se efectúan comités técnicos semanales, se definieron nuevas áreas a intervenir;  la CAR y la EAB siguen presentando inconvenientes con los procesos de contratación del equipo de trabajo para apoyo en campo esperando contar con este tema resuelto a más tardar en el mes de abril.  
En relación con  el  Convenio IDIPRON se esta efectuando un seguimiento semanal en campo y comités técnicos. En marco de este convenio 0312018 posterior a la recepción del plan de restauración, diagnóstico y diseño, se prevé finalizar las actividades de restauración en 38 has en el predio La Calera – Monserrate 1. 
</t>
  </si>
  <si>
    <t xml:space="preserve">Se vienen adelantando seguimientos semanales en campo para la recepción de las áreas que tienen pendiente actividades de mantenimiento, de igual manera se están realizando comités técnicos en los que se tratan los temas coyunturales que se presenten. </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</si>
  <si>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</si>
  <si>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</si>
  <si>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Se recibieron y aprobaron los documentos correspondientes al Producto 3 y 4 del contrato de prestación de servicios Nº 262018. Estos son: Implementación fisica de:  4 bancos atrapanieblas, 4 huertas urbanas y 2 redes hidroclimatológicas. De igual manera se aprobaron los productos 5 y 6, realcionados con el proceso de capacitación, plan de monitoreo y seguimiento, mantenimientos e informe final del contrato.</t>
  </si>
  <si>
    <t>En el segundo trimestre de 2019 se atendió el 100% de las emergencias ambientales competencia y jurisdiccón de la SDA, para las cuales fue activada la Entidad. Del 1 de abril  al  30 de junio de 2019 se recibieron, activaron y atendieron 873 emergencias correspondientes a: 496  árboles caídos, 366 árboles en riesgo de caída y 11 materiales peligrosos (no hubo incendios forestales ni emergencias por Residuos de Construcción y Demolición).</t>
  </si>
  <si>
    <t xml:space="preserve">CECA: Certificado del Estado de Conservación Ambiental: En el I y II trimestre de 2019  se recibieron 68  solicitudes de trámite y se estan realizando las actividades requieridas para la expdición del certificado, que han tenido el siguiente comportamiento: 39 visitas de campo, 13 certificados CECA emitido y 16 solicitudes en reviisón y reparto. </t>
  </si>
  <si>
    <t xml:space="preserve">En la vigencia 2017, se avanzó en la gestión para el proceso de adopción de los Planes de Manejo Ambiental formulados, razón por la cual  se remitió la  propuesta del Decreto de Adopción de las dos áreas protegidas respectivamente para la revisión y aprobación de la Dirección Legal Ambiental. A la fecha se está a la espera del concepto de la Dirección Legal Ambiental sobre los insumos técnicos aportados por la Subdirección de Políticas y Planes Ambientales (PPA) sobre los Planes de Manejo Ambiental del Cerro de Torca y Cerro La Conejera para continuar el proceso de adopción. 
De otro lado, desde la Dirección de Planeación y Sistemas de Planeación e Información Ambiental (DPSIA), se informa que actualmente la SDA en el marco de las funciones establecidas dentro del Plan de Ordenamiento Territorial vigente adoptado por el Decreto Distrital 190 de 2004, tiene la competencia para la formulación de los planes de manejo de las Áreas Protegidas Distritales y dentro de las áreas que a la fecha no cuentan con plan de manejo formulado, se encuentra el Parque Ecológico Distrital de Montaña (PEDM) Peña Blanca, con una extensión de 66 Ha, ubicado en el área rural de la localidad de Ciudad Bolivar, esta área fue propuesta para formular el plan de manejo en el presente plan de desarrollo.  En ese orden de ideas y teniendo en cuenta que a la fecha se encuentra en formulación la modificación del Plan de Ordenamiento Territorial de la Ciudad, proceso en cabeza de la Secretaría Distrital de Planeación, se propone el realinderamiento y nuevas declaratorias de áreas protegidas Distritales de acuerdo a las condiciones biofísicas y sociales identificadas en el Distrito Capital, en este caso específico se plantea la creación de una nueva área protegida denominada Parque Ecológico Distrital de Montaña Cuenca Alta Río Tunjuelo, el cual tendría una extensión de 1156 Ha, con la cual se cubriría el área que actualmente está declarada como PEDM Peña Blanca. En este escenario, no se considera pertinente avanzar en la formulación del plan de manejo del PEDM Peña Blanca, ya que ser aprobada la propuesta de la SDP en la modificación del Plan de ordenamiento Territorial, el instrumento de planificación citado no tendría procedencia.
</t>
  </si>
  <si>
    <t>Retraso en el proceso de revisión de los insumos técnicos aportados por parte de la Dirección Legal Ambiental</t>
  </si>
  <si>
    <t>Se generará revisión  de los insumos técnicos para cubrir el tiempo de retraso que lleva el proceso de adopción, así mismo se creará la meta  dentro del proyecto de inversión para la asignación de los recursos específicos para avanzar en el cumplimiento de la meta.</t>
  </si>
  <si>
    <t xml:space="preserve">Persiste retraso en el inicio de las actividades del convenio No. SDA-CV-20171328 suscrito entre CAR-EAAB-SDA  debido a que se han presentado inconvenientes relacionados con los aspectos técnicos de la ejecución para intervención de áreas establecidas. Adicionalmente las condiciones climáticas presentadas han dificultado el acceso a las zonas. </t>
  </si>
  <si>
    <t xml:space="preserve">En relación con el convenio 20171328 se vienen adelantando comités técnico - directivo para concretar los aspectos técnicos en los que se han presentado disparidad de criterios y así poder avanzar en la ejecución del convenio en mención.
</t>
  </si>
  <si>
    <t xml:space="preserve">En el tercer trimestre de la vigencia se  realizaron actividades de restauración en 40.59 Has, distribuidas así: Predio La Calera - Monserrate 1 (40 Has), PEDH Capellanía 0.2 Has (210 individuos), PEDH Juan Amarillo 0.24 Has (180 individuos) y PEDH Tunjo 0.15 Has (135 individuos).
En el segundo trimestre en marco del convenio 0312018 con recursos de reserva se realizó la intervención de 0.1 has (304 individuos) en el barrio El tesoro, localidad de Ciudad Bolívar. Adicionalmente se realizaron el plan de restauración, diagnóstico y diseño de 38 has ubicadas en el predio La Calera – Monserrate 1, que serán intervenidas en el segundo semestre del año. Con recursos de vigencia se intervinieron 0.5 has en los PEDH, distribuidas así: Juan Amarillo 0.10 has (65 individuos), Salitre 0.25 has (204 individuos), Torca 0.05 has (37 individuos) y Conejera 0.10 has (90 individuos). Adicionalmente se identificaron 1.71 has para posterior intervención en el segundo semestre del año en los PEDH: Techo (1 has), Burro (0.2 has) y Vaca (0.51 has). 
En el primer trimestre de 2019 se identificaron y priorizaron 45 has nuevas  de las cuales 7 has se encuentran en zona de riesgo no mitigable, y las 38 restantes ubicadas en la Reserva Forestal Protectora Bosque Oriental; se elaboraron los diseños de rehabilitación y plantación de 140 plántulas en 0,22 has en el humedal de Juan Amarillo y  95 plántulas en 0,12 en el Humedal de Capellania. </t>
  </si>
  <si>
    <t xml:space="preserve">Identificación de 2.38 Has en los PEDH, distribuidas así: 1.3 Has PEDH Juan Amarillo, 0.63 Has PEDH Capellanía, 0.2 Has PEDH Tibanica y 0.2 Has PEDH Tunjo, adicionalmente se estudian los predios 100, 106, 107, 110, 126, 127, 128, 137, 150, 202, 205, ubicados en PEDMEN y que representan alrededor de 6.5 hectáreas. Se ejecutó el 24% con respecto a lo programado del 33,32%  en razón a que han habido dificultades en la relación con aspectos operativos para la identificación de predios. 
</t>
  </si>
  <si>
    <t>Durante el tercer trimestre de la presente vigencia se han realizado diseños para 0.59 Has en los PEDH, de la siguiente manera: Capellanía 0.2 Has, Juan Amarillo 0.24 Has y Tunjo 0.15 Has, adicionalmente se realizaron diseños para 40 has ubicadas en el Predio La Calera - Monserrate 1.  que el Convenio con IDIPRON tiene pendiente la entrega de diseños para el sector de la Calera-Monserrate II .Se ejecutó el  15% con respecto a lo programado del 34%  en razón a la entrega pendiente de diseños.</t>
  </si>
  <si>
    <t xml:space="preserve">Se han realizado actividades de restauración en 40.59 Has, distribuidas así: Predio La Calera - Monserrate 1 40 Has, PEDH Capellanía 0.2 Has (210 individuos), PEDH Juan Amarillo 0.24 Has (180 individuos) y PEDH Tunjo 0.15 Has (135 individuos). Se ejecutó el 24% con respecto a lo programado del  35,43|%  en razón a que se esta completando la ejecución del primer semestre del año que estaba muy atrasada.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</si>
  <si>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Soportes restauración
Registros de asistencia y actas de visita a campo a humedales TUNJO, TIBANICA, JUAN AMARILLO, CAPELLANIA, PEDMEN.
Diseños: Diseños de restauración para 40 has en predio la calera Monserrate 1., diseños de restauración para los humedales intervenidos
Ejecución: Actas de plantación en humedales intervenidos, actas de plantación y seguimiento en predio la Calera Monserrate 1
</t>
  </si>
  <si>
    <t xml:space="preserve">
Mantenimiento
Anexo 1: Convenio Firmado,  estudio previo y Acta de Inicio del convenio entre IDIPRON, SDA y Fondo de Desarrollo Local de San Crsitóbal.
Anexo 2: Matriz de identificación de áreas priorizadas para Mantenimiento convenio 20171295. 
Anexo 3: Informes mensuales e informe final convenio 20161198 
Anexo 4: Prórrogas del convenio 20161198 - 2016. 
Documento 1: Material fotográfico de visitas y registro de especies
Documento 2: Informes ejecutivos del monitoreo 2017 
Documento 3: Anexo tecnico, estudio de mercado y estudio previo del convenio entre IDIPRON, SDA y Fondo de Desarrollo Local de San Crsitóbal.
Documento 4: Matriz de identificación de áreas priorizadas.
Documento 5: Informes final del convenio 20161198; que incluyen cartografia de campo e informes de intervención, resultados. De igual manera lo reportado en cada uno de los comités técnicos del convenio.
Documento 6: Intervenciones tercer trimestre - Proyecto 1132
Documento 7: Mapa de las localizaciones para actividades de mantenimiento Convenio 20171295.
Documento 8: Acta de finalización convenio SDA-CV-20171295.
Documento 9: Acta de inicio convenio SDA-CV-312018.
-  Registros en Sistema de Información de Biodiversidad-Colombia.
- Formatos de campo para recolección de información.
- Informes  de procesamiento de información.
- Informes de seguimiento hidrobiológico
- Informes de profesionales de apoyo 
Priorización: Estudios previos convenio 1295-2019 (donde se especifica que las áreas para mantenimiento fueron tomadas del componente de restauración del convenio 2018-031.  
Ejecución: Actas de entrega de áreas de mantenimiento en predios de aguas claras y PEDMEN
Viveros:  Informe de avance en el plan de producción y entrega de material vegetal. 
</t>
  </si>
  <si>
    <t xml:space="preserve">Durante el tercer trimestre de la presente vigencia  y con recursos de la reserva con cargo al convenio IDIPRON se realizó mantenimiento  (plateo, fertilización, y control de plagas y enriquecimiento con nuevos individuos) en los predios 201, 84, 67, 35, 36, 508, 510, 511, 15 de Parque Ecológico Distrital de Montaña Entre Nubes, estos corresponden a 58.61 has. Adicionalmente se realizó mantenimiento en 3 has a predio ubicado en el barrio Aguas claras para un total de 61.61 has ( 15,40%)
En el segundo trimestre se vienen adelantando acciones de mantenimiento como: plateo, poda, control fitosanitario y control de especies invasoras en 24.4 hectáreas ubicadas en el PEDMEN, estás áreas no se han recibido a satisfacción  ya que está pendiente el trabajo de enriquecimiento. 
En el primer trimestre del 2019 no se presenta avance en la magnitud de la meta hasta tanto no sea recibido a satisfacción la totalidad del mantenimiento de las áreas citadas en el marco del convenio 031 se definen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t>
  </si>
  <si>
    <t xml:space="preserve">En relación con el Convenio 0312018 suscrito con IDIPRON – FDLSC – SDA, En relación con el Convenio 0312018 suscrito con IDIPRON – FDLSC – SDA, se presenta retrasos por las condiciones climáticas que dificultan el acceso y las intervenciones en  la zona de trabajo.
</t>
  </si>
  <si>
    <t xml:space="preserve">Mapas de intervención Sumapaz
Mapas de intervención PEDMEN
Mapas de intervención USME
Registro fotográfico mantenimiento y cuadro de priorización de áreas
Proyección de producción de material vegetal 2019
Priorización: Estudios previos convenio 1295-2019 (donde se especifica que las áreas para mantenimiento fueron tomadas del componente de restauración del convenio 2018-031.  
Ejecución: Actas de entrega de áreas de mantenimiento en predios de aguas claras y PEDMEN
Viveros:  Informe de avance en el plan de producción y entrega de material vegetal. 
</t>
  </si>
  <si>
    <t>Para el  tercer trimestre de la presente vigencia,  se finalizó la priorizaron nuevas áreas para mantenimiento en el mes de julio, culminandose esta actividad.</t>
  </si>
  <si>
    <t xml:space="preserve">Durante el tercer trimestre de la presente vigencia se realizó mantenimiento  (plateo, fertilización, y control de plagas y enriquecimiento con nuevos individuos) en los predios 201, 84, 67, 35, 36, 508, 510, 511, 15 de Parque Ecológico Distrital de Montaña Entre Nubes, estos corresponden a 58.61 has. Adicionalmente se realizó mantenimiento en 3 has a predio ubicado en el barrio Aguas claras. Se ejecutó el 25,50 % con respecto a lo programado del 45%  en razón a que se esta completando la ejecución del primer semestre del año que estaba muy atrasada. 
</t>
  </si>
  <si>
    <t>Se formuló el plan de producción de material vegetal para el 2019 con un total de 202.000 individuos para cubrir las metas a cargo de la de Gerencia (Proyecto de inversión 1132 y 1150).</t>
  </si>
  <si>
    <t xml:space="preserve">Demora en el proceso de Declaratoria por cuanto la primera vía de su gestión se está realizando a través de la revisión del nuevo Plan de Ordenamiento Territorial – POT del Distrito Capital en el Concejo Distrital; la segunda vía,  referida a la presentación del Proyecto de Acuerdo y su trámite ante el Concejo Distrital está pendiente por priorización de la primera.
</t>
  </si>
  <si>
    <t>Para el tercer trimestre del año 2019, la meta continúa en un porcentaje de 0% de avance, toda vez que no se ha efectuado la Declaratoria de las 100 ha de nuevas áreas protegidas, como parte del polígono propuesto de 600.55 ha., en la ruralidad de Bogotá, Localidad de Sumapaz, Cuenca del río Blanco. La Subdirección de Ecosistemas y Ruralidad, mediante el radicado 2019IE188525 - Proceso 4449371, realizó el ajuste solicitado por la Dirección Legal Ambiental al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De acuerdo con lo anterior, se emitió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en lo que respecta a la categoría de manejo propuesta que, en la actualidad se encuentra vigente, según el Ordenamiento Territorial y la normatividad ambiental. En este sentido, se propuso la Categoría de Manejo de “Santuario Distrital de Fauna y Flora – SDFF” que, es la que se encuentra vigente, definida en el “Artículo 88. Santuario Distrital de Fauna y Flora”, del Decreto 190 de 2004.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En las actuales circunstancias, la Secretaría Distrital de Ambiente, continúa con las gestiones administrativas a su cargo, para que, la propuesta de Declaratoria del polígono de 600.55 há, avance por las dos vías definidas para tal fin, ya sea acogida desde el Concejo Distrital a través de Acuerdo o por medio de la aprobación del nuevo Plan de Ordenamiento Territorial de Bogotá D.C. 
Para el segundo trimestre del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Se adelantaron las siguientes gestiones: 1.) Elaboración del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2.) Remisión a la Dirección Legal Ambiental – DLA de la SDA, del Borrador de Proyecto de Acuerdo del Concejo Distrital para la Declaratoria de Nueva Área Protegida en el D.C., mediante el radicado 2019IE95680 de fecha 2 de mayo de 2019 - Proceso 4433174  y 3) Análisis jurídico preliminar de los predios que conforman el polígono a declarar para su posible adquisición, adelantando la identificación documental de los propietarios de los seis (6) predios, con el fin de realizar el análisis de impacto fiscal como soporte del borrador del Proyecto de Acuerdo Distrital para la Declaratoria. Para el I trimestre del 2019, se generó un nuevo cronograma de contingencia para el cumplimiento de esta meta definiendo  siete (7) acciones, en curso.</t>
  </si>
  <si>
    <t>Demora en el proceso de Declaratoria por cuanto la primera vía de su gestión se está realizando a través de la revisión del nuevo Plan de Ordenamiento Territorial – POT del Distrito Capital en el Concejo Distrital; la segunda vía,  referida a la presentación del Proyecto de Acuerdo y su trámite ante el Concejo Distrital está pendiente por priorización de la primera.</t>
  </si>
  <si>
    <t xml:space="preserve">
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Radicado 2019IE190140 - Proceso 4483042, ajuste al borrador del Proyecto de Acuerdo Distrital para la Declaratoria de la Nueva Área Protegida en ecosistema de alta montaña (Páramos) en el Distrito Capital. </t>
  </si>
  <si>
    <t xml:space="preserve">Documento técnico de soporte actualizado
Proyecto de Acuerdo Distrital para la Declaratoria
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Radicado 2019IE190140 - Proceso 4483042, ajuste al borrador del Proyecto de Acuerdo Distrital para la Declaratoria de la Nueva Área Protegida en ecosistema de alta montaña (Páramos) en el Distrito Capital. </t>
  </si>
  <si>
    <t xml:space="preserve">entre julio y septiembre la Subdirección de Ecosistemas y Ruralidad, mediante el radicado 2019IE188525 - Proceso 4449371, realizó el ajuste solicitado por la Dirección Legal Ambiental al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De acuerdo con lo anterior, se derivó la emisión del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en lo que respecta a la categoría de manejo propuesta que, en la actualidad se encuentra vigente, según el Ordenamiento Territorial y la normatividad ambiental. En este sentido, se propuso la Categoría de Manejo de “Santuario Distrital de Fauna y Flora – SDFF” que, es la que se encuentra vigente, definida en el “Artículo 88. Santuario Distrital de Fauna y Flora”, del Decreto 190 de 2004.  (Evidencia 1: Meta 1- Actividad 1. Se adjunta radicado 2019IE188525 - Proceso 4449371).
Si bien la programación de la actividad finalizó en el mes de Marzo de 2019,  se generó el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radicado SDA 2019IE99472 - Proceso 4417296. (Evidencia1: Meta 1 – Actividad 1. Se adjunta radicado SDA 2019IE99472 - Proceso 4417296).
</t>
  </si>
  <si>
    <t xml:space="preserve">Para el tercer trimestre del año 2019, no se programó dicha actividad, toda vez que las dos vías administrativas consideradas para la Declaratoria, tienen sus mecanismos y espacios de socialización y participación ciudadana que, no son competencia de la entidad, por lo cual esta actividad no se ejecutará en lo resta de la vigencia. 
Para el segundo trimestre del año 2019, no se ejecutó esta actividad, toda vez que las dos vías administrativas consideradas para la Declaratoria, tienen sus mecanismos y espacios de socialización y participación ciudadana que, no son competencia de la entidad. No obstante, se realizó la identificación documental de los propietarios de los seis (6) predios que hacen parte del polígono de declaratoria, con el fin de realizar el análisis de impacto fiscal como soporte del borrador del Proyecto de Acuerdo Distrital para la Declaratoria. (Evidencia 2: Meta 1 – Actividad 2: Correos institucionales entre DGA y SER).
No se programó esta actividad para el primer trimestre.
</t>
  </si>
  <si>
    <t xml:space="preserve">La Subdirección de Ecosistemas y Ruralidad – SER,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(Evidencia 3: Meta 1- Actividad 3. Se adjunta radicado 2019IE190140 - Proceso 4483042).
Se culminó Concepto Técnico 04168 del 7 de mayo de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-SFF” (Evidencia 4: Meta 2 – Actividad 4. Se adjunta radicado SDA 2019IE99472, Proceso 4417296). 
</t>
  </si>
  <si>
    <t>Para el periodo comprendido entre el 1 de julio y el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En el segundo trimestre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t>
  </si>
  <si>
    <t xml:space="preserve">En el tercer trimestre Se mantiene SHAPES del polígono seleccionado para la Declaratoria como Nueva Área Protegida en el D.C., asociada al Concepto Técnico No. 08862 del 19 de agosto del 2019, radicado 2019IE188525 - Proceso 4449371 (Evidencia 6: Meta 2- Actividad 6. Se adjunta GDB polígono Declaratoria).
En el segundo trimestre se realizó la depuración cartografías – SHAPES del polígono seleccionado para la declaratoria como nueva área protegida en el D.C., asociada al Concepto Técnico 04168 del 7 de mayo de 2019, radicado SDA 2019IE99472, proceso 4417296. (Evidencia 6: Meta 2- Actividad 6. Se adjunta GDB polígono Declaratoria) </t>
  </si>
  <si>
    <t>En el tercer trimestre se apoyo técnico a las diferentes dependencias de la Secretaría Distrital de Ambiente, mediante la generación de respuestas sobre asuntos misionales del ámbito de competencia de la entidad y específicamente en lo concerniente a la revisión formulación del POT del Distrito Capital, Fallo Cerros Orientales – Curadurías Urbanas y asuntos atinentes a los Parques Distritales Ecológicos de Humedal –PEDH. (Evidencia 7: Meta 2 – Actividad 7. Se adjuntan Bases de Datos Equipo Declaratoria de Nuevas Áreas Protegidas: a) Reparto de radicados y b) Respuestas a radicados avaladas por la Coordinación.). 
En el segundo trimestre se prestó apoyo técnico a las diferentes dependencias de la Secretaría Distrital de Ambiente interviniendo en la Revisión a la iniciativa de Plan de Ordenamiento Territorial de Bogotá D.C.; Generación de  lineamientos ambientales para la expedición de permisos ambientales en áreas protegidas del Distrito Capital; Revisión de Planes de Manejo Ambiental de Parques Ecológicos Distritales de Humedal (PEDH El Salitre y EL Tunjo), Evaluación predial para viabilizar  o no su incorporación como áreas de importancia ambiental. (Evidencia 7: Meta 2 – Actividad 7. Se adjunta   Base de Datos de Asignaciones y Revisión de radicados por la Coordinación).</t>
  </si>
  <si>
    <t xml:space="preserve">En el tercer trimestre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(Evidencia 8: Meta 2 – Actividad 8: a) Base de Datos de Asignaciones; B) Base de datos revisión de radicados por la Coordinación para el periodo 1 de julio al 30 de septiembre de 2019, b) Base de Datos de Conceptos y Resoluciones de Alinderamiento para el periodo 1 de julio al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(Evidencia 8: Meta 2 – Actividad 8: a) Base de Datos de Asignaciones y Revisión de radicados por la Coordinación para el periodo abril-junio de 2019, b) Base de Datos de Conceptos y Resoluciones de Alinderamiento para el periodo abril-junio de 2019).
</t>
  </si>
  <si>
    <t>En el tercer trimestre, la Subdirección de Ecosistemas y Ruralidad – SER,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(Evidencia 3: Meta 1- Actividad 3. Se adjunta radicado 2019IE190140 - Proceso 4483042).
Remisión a la Dirección Legal Ambiental, mediante el radicado 2019IE95680 - Proceso 4433174, la iniciativa de "Borrador de Proyecto de Acuerdo Distrital para la Declaratoria de nueva área protegida en el Distrito Capital”, (Evidencia 3: Meta 1- Actividad 3. Se adjunta radicado 2019IE95680 - Proceso 4433174)</t>
  </si>
  <si>
    <t xml:space="preserve">Durante el tercer trimestre se avanzó según lo programado en un 31 %, lo cual corresponde al seguimiento de las actividades mensuales (julio, agosto y septiembre) por humedal plasmado en la matriz de datos significativos y organizados por estrategia de acuerdo a los Planes de Manejo Ambiental y en articulación con la política de Humedales del Distrito. Adicionalmente se consolidó la información trimestral por humedal respecto del avance de los proyectos definidos en cada uno de los Planes de Manejo Ambiental y los proyectos de la política distrital de humedales establecidos para cada uno de estas áreas protegidas.
Durante el segundo trimestre de 2019 se avanzó según lo programado en un 21% lo cual corresponde al seguimiento de las actividades mensuales por humedal  plasmada en la matriz de datos significativos y organizadas por estrategia de acuerdo a los Planes de Manejo Ambiental y en articulación con la política de Humedales del Distrito. Adicionalmente frente al seguimiento de los Planes de Manejo Ambiental se consolidó una matriz que contiene la información de avance de cada una de las acciones definidas en los 12 Planes de Manejo adoptados, así como las acciones definidas en el plan de acción de la política distrital
</t>
  </si>
  <si>
    <r>
      <t xml:space="preserve">Durante el tercer trimestre de 2019 y mediante la ejecución de recursos provenientes de la reserva presupuestal, esta actividad avanzó según lo programado en un 30 % mediante el desarrollo de las obligaciones planteadas en los siguientes contratos suscritos en la vigencia 2018:
Contrato SDA-LP.2018-0087 para adecuaciones locativas en las sedes de la SDA. En el Parque Ecológico Distrital de Humedal Santa María del Lago durante el tercer trimestre se realizó la adecuación y entrega en ambas porterías (calle 73A y calle 76) de los accesos peatonales y las baterías de baños públicos, además se entregaron  la oficina de educación ambiental, el auditorio, la bodega de herramientas y otro tipo de mobiliario en el parque como bancas de cemento de madera en el observatorio de aves. Se instalaron las puertas del cuarto de aseo y se reparó el cerramiento en varios puntos del humedal incluyendo el acceso vehicular de la calle 73A.
Contrato SDA-SECOP II- 1042018 para la adquisición, instalación y puesta en funcionamiento de una herramienta tecnológica para el sistema de monitoreo y seguimiento de componentes bióticos y sociales para el PEDH córdoba como elemento de la estructura ecológica principal, en el tercer trimestre de 2019 se realizaron gestiones para la liquidación del contrato, se realizó el recibo a satisfacción de los elementos, se revisaron informes finales y se solicitaron pólizas entre otras gestiones. Adicionalmente se avanzó en la elaboración del estudio de mercado y se solicitaron cotizaciones dentro del proceso de formulación de un estudio previo para contratar el mantenimiento correctivo y preventivo de los elementos instalados así como la instalación de un punto de internet dedicado de 50 megas que permita realizar monitoreo en tiempo real y un anclaje con la página web de la Secretaría Distrital de Ambiente.
</t>
    </r>
    <r>
      <rPr>
        <b/>
        <sz val="8"/>
        <rFont val="Arial"/>
        <family val="2"/>
      </rPr>
      <t>NOTA: El porcentaje de aporte que realizaba la actividad 11 será redistribuído en la actividad 10 de la siguiente manera, para el mes de septiembre se sumará un 10% a lo programado que se sustentará en los avances en la formulación de los estudios previos para la contratación de la Adecuación de accesos peatonales, servicios públicos, baterías de baños, garitas de vigilancia, senderos y miradores en PEDH  de la vigencia 2019. Para el mes de octubre se sumará un 20% a lo ya programado que corresponde a la fase precontractual y contractual de los estudios previos formulados. Para los meses de noviembre y diciembre se sumará un porcentaje de 35% a lo ya programado en cada mes y se soportará en la ejecución de las actividades contratadas y su respectiva entrega</t>
    </r>
    <r>
      <rPr>
        <sz val="8"/>
        <rFont val="Arial"/>
        <family val="2"/>
      </rPr>
      <t xml:space="preserve">
</t>
    </r>
  </si>
  <si>
    <t xml:space="preserve">Durante el tercer trimestre de 2019 se avanzó de acuerdo a lo programado en un 25,02 %, con las actividades de mantenimiento ejecutadas en los meses de julio, agosto y septiembre a través del Contrato No. SDA-CD 2019-1008 suscrito con la Empresa Aguas de Bogotá. Dentro de la ejecución de actividades se avanzó en el mantenimiento integral en franja terrestre en 510,15 hectáreas (Ha) de las cuales 68,66 Ha son de avance y 441,49 Ha son de repaso y están discriminadas de la siguiente manera:
Capellanía 0,12 Ha de avance y 74,33 Ha de repaso 
Córdoba 9,05 Ha de avance y 47,72 Ha de repaso
Burro 2,53 Ha de avance y 27,46 Ha de repaso
Jaboque 8,63Ha de avance y 34,06 Ha de repaso
Juan Amarillo 16,3 Ha de avance y 92,26 Ha de repaso
Conejera 44, 62 Ha de repaso
Isla 0,84 Ha de repaso
Vaca 3,31 Ha de avance y 6,62 Ha de repaso
Meandro del Say 14,94 Ha de avance y 29,88 Ha de repaso
Salitre 11,63 Ha de repaso
Santa María del Lago 14,77 Ha de repaso
Techo 11, 83 Ha de repaso
Tibanica 17,40 Ha de repaso
Torca Guaymaral 13,72 Ha  de avance y 19,64 Ha de repaso
Tunjo 0,06 Ha de avance y 8,45 Ha de repaso
Dentro de las áreas de mantenimiento reportadas para el III trimestre se destacan actividades como: 
Manejo adaptativo; Apoyo a 5 jornadas de siembra, 625 ahoyados y 361 árboles sembrados, 16882 plateos, 6768 fertilizaciones, 541 podas de formación, 154 tutorados, 1048 individuos inventariados para seguimiento.
Manejo Silvicultural; 6955 plateos, 1959 podas, 130 individuos caídos retirados
Control de especies invasoras; 6287 individuos de retamo liso retirados, 6790 individuos de retamo espinoso retiradas, 3381 acacias retiradas, 1708 individuos de otras especies exóticas retirados
Mantenimiento de senderos, zonas duras, zonas verdes y perímetros; Corte de pasto kikuyo, 72313 m2 en senderos, 53841 m2 en perímetros, 222834 m2 en zonas verdes y 8761 m2 en zonas duras; 18429 Kg de residuos sólidos recolectados; 220 metros de barandas instaladas y 380 reparadas; 8 puentes instalados y 22 reparados.
</t>
  </si>
  <si>
    <t>Durante el tercer trimestre se avanzó según lo programado en un 25,02 % con la realización de 20 mesas territoriales y la participación de 395 personas discriminadas de la siguiente manera:
PEDH Jaboque  3 mesas con la participación de 85 personas
PEDH Córdoba 2 mesas con la participación de 55 personas
PEDH Vaca 4 mesas con la participación de 102 personas
PEDH Capellanía 1 mesa con la participación de 17 personas
PEDH Torca Guaymaral 3 mesas con la participación de 24 personas 
PEDH Meandro del Say 1 mesa con la participación de 17 personas
PEDH Salitre 1 mesa con la participación de 10 personas
PEDH Santa María del Lago 1 mesa con la participación de 10 personas
PEDH Tunjo 1 mesa con la participación de 25 personas
PEDH Burro 1 mesa con la participación de 21 personas
PEDH Conejera 1 mesa con la participación de 14 personas
PEDH Juan Amarillo 1 mesa con la participación de 15 personas</t>
  </si>
  <si>
    <t xml:space="preserve">Durante el tercer trimestre se avanzó según lo programado con la ejecución del 25,02 % correspondiente a 933 actividades de educación ambiental con la participación de 68509 personas, así:
342 recorridos interpretativos con 7804 participantes
11  registro de visitantes a 42869 personas en Santa María del Lago
137 acciones pedagógicas con 4326 participantes
135 acciones en colegios con 5344 participantes 
35 talleres con 1586 participantes
6 eventos representativos con 1375 participantes
8 apoyos a PRAES con 2067 participantes
5 reuniones de reconstrucción de saberes con 61 participantes
16 jornadas de apropiación con 1306 participantes
150 reuniones de gestión para educación ambiental con 433 participantes
11 aulas vivas itinerantes con  662 participantes
4 foro con 218 participantes
10 grupos juveniles con 70 participantes
5 reuniones de intercambio de saberes con 55 participantes
12 procesos de formación con 199 participantes
2 jornadas de prevención de sustancias psicoactivas con 12 participantes
1 jornada de tenencia responsable de mascotas con 96 participantes
10 ecovacaciones con la 75 participantes
</t>
  </si>
  <si>
    <t xml:space="preserve">Durante el tercer trimestre se avanzó según lo programado con una ejecución del 25,02% mediante la realización de las siguientes actividades:
413 actividades de administración con la participación de 2382 personas
12 monitoreos comunitarios con 78 participantes
81 monitoreos con 368 participantes
32 acciones de restauración ecológica con 457 participantes
13 jornadas de limpieza con la participación de 180 personas
132 mesas de coordinación interinstitucional con 2070 participantes
3 reportes de 15 perros ferales nuevos y 6 reportes de 37 ferales reiterativos
7 reportes de 90 semovientes reiterativos y 1 reporte de 1 semoviente nuevo
8 acompañamientos a visitas de entes de control con la participación de 118 personas
8 mesas de seguridad con 128 participantes
1 comisión conjunta con 6 participantes
3 reuniones de gestión del riesgo con 9 participantes
9 lecturas a 340 miras limnométricas
30 solicitudes para mantenimiento
3 incendios reportados
6 árboles caídos reportados
</t>
  </si>
  <si>
    <t>Mejoramiento de infraestructura y espacios habilitados para una mayor oferta de espacio público ambiental para la ciudad.</t>
  </si>
  <si>
    <t xml:space="preserve">Para el tercer trimestre de 2019 se cuenta con un avance de gestión del 25% sobre el 25% de lo programado. Este avance incluye el uso de recursos de la reserva mediante los cuales se realizan los procesos de expropiación de los predios identificados con registro topográfico: RT 76, RT 78. Pendiente trámite de último pago del 30% del valor total predio RT 137. Se adquieren los predios RT 205ha 0,7ha y RT 73 0,1ha. En revisión el informe de avalúo de referencia para el sector "Cuchilla el Gavilán" mediante el Decreto de Declaratoria de Utilidad Pública 484 de 2018 según radicado de Catastro 2019EE51503. 
</t>
  </si>
  <si>
    <t>Para el III trimestre, con recursos de la vigencia se realiza el proceso de adquisición del ID 75 pendiente autorización de primer pago. Se corrigen datos para realizar 1er pago predios RT 156 y RT 159. Se realiza visita de campo para acta de entrega ID 60 área de 1,7 ha pendiente tramite de escrituración. El avance en la ejecución de la actividad para el periodo fue de 25%.</t>
  </si>
  <si>
    <t xml:space="preserve">Durante el III trimestre, se programó un avance de 25% con una ejecución igual a lo programado (25%), ya que se dio continuidad a las acciones de administración y manejo en los Parques Ecológicos Distritales de Montaña y áreas de interés ambiental. Estas actividades contemplan acciones de vigilancia, Gestión social, monitoreo, y mantenimiento, el cual es realizado a través del nuevo contrato interadministrativo suscrito con la empresa Aguas de Bogotá. 
</t>
  </si>
  <si>
    <t>Durante el III trimestre de 2019, se ejecutó el total de lo programado (25%), ya que a través del radicado SDA No. 2019ER196969 se logró la recepción del inmueble predio RUPI: 2-368- Canteras del Zuque Yomasa, que incluye un total de 69.1 hectáreas. Al igual que en los trimestres pasados, se continuó con la implementación de las acciones de administración y manejo en las restantes 408 ha de Parques Ecológicos Distritales de Montaña y áreas de interés ambiental,  las cuales están distribuidas en: 306 ha del PEDM Entrenubes, 6 ha del Parque Soratama, 6 ha Parque Mirador de Nevados y 90 ha de la Serranía El Zuque; con resultados en: Vigilancia, Gestión social, monitoreo, y mantenimiento, el cual es realizado a través del nuevo contrato interadministrativo suscrito con la empresa Aguas de Bogotá. De esta manera, la Secretaría Distrital de Ambiente aumentó su gestión administrativa de 408 a 477.1ha.</t>
  </si>
  <si>
    <t>Durante este trimestre se ejecutó un avance del 28% frente a un 25% programado ya que durante este periodo obras como Soratama y Mirador terminaron sus etapas de diseño e iniciaron la etapa de ejecución. Esta ejecución incluye perfilado del talud, suministro e instalación de pernos de anclaje, levantamiento de perforaciones fundidas, excavaciones, localización y chequeo de la línea de gaviones, así como la perforación de drenajes horizontales. En el Parque Soratama se realizó la delimitación de zonas verdes, localización y replanteo de disipadores y del área del talud en la zona norte. Para el Parque Mirador de los Nevados, se avanzó en la localización y chequeo de la línea de gaviones, se realizó control inferior de la malla pernada, se llevó a cabo el replanteamiento de área del talud y se calculó el volumen de excavación. En cuanto a las adecuaciones locativas en Entrenubes, se menciona que el estado actual de avance de obra es del 98%, los trabajos a realizar en este PEDM llegarán a término del 2 de octubre cumpliendo con lo programado para esta actividad.</t>
  </si>
  <si>
    <t>Durante el III trimestre de 2019 se ejecutó el 25% de lo programado, toda vez que se llevó a término el análisis socio-ambiental junto a la Alcaldía Local de Usme y Secretaría Distrital de Salud – SDS en cinco polígonos priorizados que se traslapan con en el Parque Ecológico Distrital de Montaña Entrenubes. A partir de este ejercicio interinstitucional, la SDS emitió concepto de radicado SDA No. 2019ER165381 el cual fue utilizado como insumo para realizar los ajustes correspondientes al Plan de Acción. Este Plan de Acción fue presentado ante la Subcomisión en sesión ordinaria del día 28 de agosto de 2019 y se encuentra a la espera de su aprobación. Teniendo en cuenta que en la misma sesión la Caja de Vivienda Popular, recomendó revisar la aplicación del instrumento financiero, se entregará para el próximo trimestre las consideraciones financieras, previa mesa de trabajo con las demás Entidades que tienen injerencia en el ámbito presupuestal.</t>
  </si>
  <si>
    <t>Dado los compromisos adquiridos en el convenio interadministrativo SDA-CD-20181468 entre la SDA y la CAR, y el contrato SDA-SECOP II 712018 celebrado entre la SDA y el Instituto de Higiene Ambiental, para desarrollar monitoreo hidrobiológico en los PEDH, en el tercer trimestre se completaron las 79 tomas de muestra en humedales y quebradas</t>
  </si>
  <si>
    <t>Ya que hay una primera versión del informe de restauración, la cual será enviado a publicar al OAB. A la vez, fueron enviados al SIB-Colombia los registros de aves de los PEDM para revisión y posterior publicación. Los registros de herpetofauna, mamíferos y restauración de los Parques de Montaña  se encuentran en etapa final para ser enviados también al SIB Colombia.</t>
  </si>
  <si>
    <t xml:space="preserve">Para el programa 3, en el tercer trimestre se visitaron acueductos en la vereda Pasquilla en Ciudad Bolívar, con el fin de vincular otras localidades al programa. De las visitas realizadas en las localidades de Ciudad Bolívar y Sumapaz se detecta que hay una problemática con el Mapuro y los cultivos de papa, lo que deriva en una potencial caza indiscriminada. En articulación con IDPYBA el Grupo de Monitoreo programó y está desarrollando una hoja de ruta para la conservación del Mapuro, donde se incluye educación ambiental y la caracterización de las posibles vías y caminos del Mapuro. </t>
  </si>
  <si>
    <t xml:space="preserve">Para el programa 3 en el tercer trimestre se avanzó en la metodología para aves y mamíferos pequeños determinando la escala geográfica.  En aves se definió un polígono en Nazareth de 15 puntos, y en mamíferos un transecto donde se incluyen cuatro puntos de trampeo con cámara. 
</t>
  </si>
  <si>
    <t xml:space="preserve">En el tercer trimestre, para el Programa 1 se realizaron un total de 20 vistas distribuidas en los humedales de Capellanía, Córdoba, El Burro, Jaboque, Juan Amarillo, Techo y Torca Guaymaral con el fin de evaluar el estado de la biodiversidad, siguiendo el protocolo de biodiversidad, a la vez se realizó que se realizó trampeo de mamíferos pequeños en los humedales. A vez, para los PEDM se realizaron nueve recorridos distribuidos en los tres parques. </t>
  </si>
  <si>
    <t xml:space="preserve">Para el tercer trimestre, se realizaron un total de nueve salidas con el fin de evaluar los posesos de restauración en los PEDM. En la implementación del Programa 2, en los predios 90 y 91 de PEDMEN se empleó el documento elaborado por la SDA y el JBB (Arbolado Urbano de Bogotá: Identificación, descripción y bases para su manejo) como referencia de las tallas máximas que las especies pueden alcanzar, para comparar las tallas promedio y elaborar un gráfico de la expectativa de crecimiento con el fin de  evaluar por medio de la diferencia entre el tamaño promedio de las especies y las tallas máximas consultadas, el desarrollo alcanzado por las especies del proceso de restauración, así como el posible crecimiento que aún pueden alcanzar sus individuos.
</t>
  </si>
  <si>
    <t xml:space="preserve">En el tercer trimestre se dio prioridad al informe del Programa 2 en PEDMEN. Ya hay una primera versión del informe final para el proceso de restauración ecológica en el predio 90 y 91. De acuerdo a la metodología establecida, en el predio 91 se identificaron las especies nativas de crecimiento rápido: Smallanthus pyramidalis ,Alnus acuminata y Bejaria resinosa. Entre las especies con un desarrollo vertical superior a un metro se encuentran: Gaiadendron punctatum, Clusia multiflora y Myrsine coriáceae. Mientras que los individuos de Viburnum sp son los de menor crecimiento. Para el Programa 1 las visitas realizadas indican que en aves el humedal Juan Amarillo es el más rico con 42 especies, seguido por Jaboque con 34. De los recorridos realizados en el humedal El Burro se observó que las especies más frecuentes son; Rattus norvegicus y Rattus Rattus. La frecuencia de estas especies cambio a la visitar los humedales de borde rural como son: Torca-Guaymaral, Juan Amarillo y Jaboque en los que se registran Cavia aperea, Mustela frenata y Didelphis pernigra. En el Programa 4, se registran un total de 49 especies de aves, siendo Colibri coruscans y Diglossa humeralislas especies más abundantes. Se registra por primera vez desde la implementación del Programa 4: Cryptotis thomasi en el PEDM Soratama. </t>
  </si>
  <si>
    <t>Para el tercer trimestre hay un avance del 0.8, de acuerdo al progreso en las siguientes fases en los 4 Programas. En el Programa 3, se adelantó la fase I y II, ya que se establecieron polígonos para monitorear mamíferos y aves en la zona rural, finalizando las actividades 33 y 34 para la vigencia. En el Programa 2 hay una primera versión del informe final de restauración ecológica en PEDMEN, progresando por tanto en la fase III, y en el Programa 1 y 4, también se adelantó en la fase III, dado que estan bajo revisión recursos de datos y metadatos para publicación en SIB Colombia. Para el segundo trimestre hay un avance del 0.42, producto de la ejecución de las siguientes actividades: se realizó una primera visita a dos acueductos veredales en la cuenca del Rio Sumapaz, y la metodología y metadato para monitorear fauna vertebrada quedó estandarizada para estos acueductos. En el primer trimestre se presentó un avance de 0,080 derivado de los siguientes aspectos: En el programa 3 (Acueductos Veredales) se avanzó en la primera fase I. En relación con el Programa 2(Restauración Ecológica) se culminó la fase de toma de datos, y el programa 4 (Estado y tendencias de la biodiversidad en los PEDM) se está desarrollando la fase III (Implementación del programa y obtención de insumos para su comunicación, publicación y uso).</t>
  </si>
  <si>
    <t xml:space="preserve">
Se presenta retraso en la compra de predios en razón a trámites internos y externos en relación con la revisión de los insumos jurídicos de cada predio y ajustes en los procesos legales que conllevan a la adquisición y datos consignados por los propietarios. 
No ha sido posible realizar la intervención de la Hoya del Ramo ya que, aunque se envió información ajustada a la Autoridad Nacional de Licencias Ambientales - ANLA según fue solicitado por dicha autoridad, a la fecha no se tiene respuesta sobre el permiso de ocupación de cauce.  
</t>
  </si>
  <si>
    <t xml:space="preserve">En relación con la meta destinada a la compra de predios se dará mayor celeridad en el proceso de gestión predial respecto de los trámites y documentación requerida por parte de los propietarios.  
Adelantar acciones complementarias mientras se recibe el permiso de ocupación de cauce. 
</t>
  </si>
  <si>
    <t xml:space="preserve">Para el III trimestre de la vigencia, se presentan avances en la ejecución del contrato de construcción del Aula Ambiental de Juan Rey en el Parque Entrenubes. Esta ejecución corresponde al desarrollo de las siguientes actividades: continuación del vaciado de la placa de contrapiso del bloque B e inicio de vaciado en bloque C; colocación de vigas curvas metálicas exteriores y columnas metálicas circulares bloque D (Invernadero); excavación manual para zapatas del bloque D, por lo que se evidencia un avance significativo (65.3%) frente al total de la obra. En cuanto a la adecuación del sendero peatonal que conecta del sector de Juan Rey con el CAT y el Corredor Ambiental Tunjuelo – Chiguaza en el Parque Entrenubes, se han adelantado los diseños finales, así como el análisis predial y la verificación de licencias y permisos ambientales que requiere el proyecto. Con relación a las obras de mitigación en la quebrada Hoya del Ramo, continúa con el trámite de permiso de ocupación de cauce ante la ANLA y aunque no se ha recibido respuesta por parte de dicha autoridad, se han adelantado actividades preliminares que no interfieren con la ronda hídrica de la quebrada.
Para el II trimestre, continuó la ejecución de obras del Aula Ambiental en Juan Rey. Con relación a la adecuación del sendero peatonal que conecta del sector de Juan Rey con el CAT y el Corredor Ambiental Tunjuelo – Chiguaza se suscribió el contrato con la empresa INNFRA S.A.S, para la realización de los estudios, diseños e intervenciones requeridas. Con relación a las obras de mitigación en la quebrada Hoya del Ramo, continúa el trámite de permiso POC ante la ANLA y así como los términos de referencia para su contratación. 
En el I trimestre la ejecución del contrato de construcción del Aula Ambiental de Juan Rey en el Parque Entrenubes se llevó a cabo el perfilado del talud (mitigación de riesgos), excavación y cimentación y se estructuraron los términos de referencia para la contratación de las obras.
</t>
  </si>
  <si>
    <t xml:space="preserve">Para el tercer trimestre de 2019 se incluye el uso de recursos de la reserva mediante los cuales se realizan los procesos de expropiación de los predios identificados con registro topográfico: RT 76, RT 78. Se adquieren los predios RT 205ha 0,7ha y RT 73 0,1ha., por lo que la meta avanza en 0,8 ha. Se encuentra en revisión el informe de avalúo de referencia para el sector "Cuchilla el Gavilán" mediante el Decreto de Declaratoria de Utilidad Pública 484 de 2018 según radicado de Catastro 2019EE51503. Así mismo, para el III trimestre se realiza con recursos de la vigencia el proceso de adquisición del ID 75 pendiente autorización de primer pago. Se corrigen datos para realizar 1er pago predios RT 156 y RT 159. Se realiza visita de campo para acta de entrega ID 60 área de 1,7 ha que tiene pendiente el trámite de escrituración. 
Para el II trimestre, los IDs 78,76 ubicados en el sector Cuchilla El Gavilán se encontraban en proceso de expropiación. Para el ID 60 se realizó el trámite para firma de la promesa de compraventa ajustada. El RT 73 se entrega escritura por parte de notaria. Para el RT 205 se modifica poder para trámite de escrituración; ambos predios equivalen a 0,8ha. Con recursos de la vigencia se ejecutó la adquisición de RT73, RT205, RT137, ID60, para un total de 4,6ha.  RT 159 y RT 156 se firma aceptación de oferta área total de ambos predios 2,6ha.  ID 75 se solicita actualización de avalúo comercial en contrato vigente con Catastro. Se reciben avalúos de referencia y se remite solicitud de justificación de resultado obtenido.
</t>
  </si>
  <si>
    <t>Se presenta retraso en la compra de predios en razón a trámites como: actualización de avalúo comercial en contrato vigente con Catastro del ID 75, trámite del último pago (30%) del valor total predio RT 137 y trámites para firma de promesas de compraventa.</t>
  </si>
  <si>
    <t xml:space="preserve">En relación con la meta destinada a la compra de predios se dará mayor celeridad en el proceso de gestión predial respecto a los trámites y documentación requerida. 
</t>
  </si>
  <si>
    <t xml:space="preserve">Durante el III trimestre de 2019, aumentó la magnitud de la meta en 69,1 ha del proceso de recepción del predio RUPI: 2-368-Serranía del Zuque, por lo que la administración y manejo se realizó en en 477,1 ha de Parques Ecológicos Distritales de Montaña y áreas de interés ambiental, con resultados en: Vigilancia, Gestión social, monitoreo, y mantenimiento, realizado a través del nuevo contrato suscrito con la empresa Aguas de Bogotá. De esta manera, la Secretaría Distrital de Ambiente aumentó su gestión administrativa de 408 a 477.1ha. Así mismo, durante el trimestre continuó la ejecución de las obras de mitigación de riesgo en Soratama y Mirador de los Nevados. En cuanto a las adecuaciones locativas en Entrenubes, se menciona que las obras se encuentran en etapas finales con un estado de ejecución total del 98% a la fecha. A partir de la caracterización socio-ambiental,  se presentó a la Subcomisión PAIMIS los ajustes correspondientes al Plan de Acción (2019EE197067).  Este Plan de Acción fue presentado en sesión ordinaria del día 28 de agosto de 2019 y se encuentra a la espera de su aprobación. En el II trimestre se dio continuidad a la ejecución del contrato de adecuaciones locativas. En cuanto a las obras de mitigación de riesgos para los Parques Soratama y Mirador de los Nevados, se iniciaron las actividades de obra. Finalmente, se realizó trabajo de campo para identificar las condiciones socio-ambientales en cinco polígonos priorizados según lo solicitado por la Subcomisión PAIMIS. En el I trimestre se mantuvo la administración y manejo de 408 ha de Parques administrados, recibiendo la segunda acta de entrega del predio RUPI: 2-368 para ajustes. Así mismo, se adelantó la ejecución del contrato de adecuaciones locativas, así como las requeridas para la mitigación de riesgos en los Parques Soratama y Mirador de los Nevados. Se realizó la socialización con la comunidad del Parque Mirador de los Nevados sobre el inicio de la obra. </t>
  </si>
  <si>
    <t xml:space="preserve">Para el III trimestre de la vigencia, se presenta un avance del 30,36% frente a una programación del 30% en la ejecución del contrato de obra de construcción del Aula Ambiental de Juan Rey en el Parque Entrenubes. Esta ejecución corresponde al desarrollo de las siguientes actividades: continuación del vaciado de la placa de contrapiso en concreto de 3000 psi del bloque B e inicio de vaciado en bloque C; Colocación de vigas curvas metálicas exteriores y columnas metálicas circulares bloque D (Invernadero); excavación manual para zapatas del bloque D; Vaciado en concreto ciclópeo de viga de cimentación para cerramiento perimetral sobre el talud del costado occidental. Durante este trimestre se evidencia un avance acumulado de ejecución de la obra en un 65.3%.  </t>
  </si>
  <si>
    <t xml:space="preserve">Para el tercer trimestre, respecto de la adecuación del sendero peatonal, que conecta del sector de Juan Rey con el Centro de Amistad con la Tierra - CAT y el Corredor Ambiental Tunjuelo – Chiguaza en el Parque Entrenubes, Aguas de Bogotá en el marco del convenio interadministrativo No. SDA-CD-20181442 ha adelantado los diseños finales en los siguientes componentes: ambiental, topográfico, urbanismo y paisajismo; así mismo se ha adelantado el análisis predial por parte de la interventoría el cual incluye la verificación de licencias y permisos ambientales que requiere el proyecto. Con relación a las obras de mitigación que se vienen adelantando en la quebrada Hoya del Ramo, la SDA continúa con el trámite de permiso de ocupación de cauce ante la ANLA y aunque no se ha recibido respuesta por parte de dicha autoridad, se han adelantado actividades preliminares que no interfieren con la ronda hídrica de la quebrada. El avance reportado es menor al programado, un 23% ejecutado frente al 30% programado, dado que no se ha finalizado en trámite de POC de Hoya del Ramo y por tanto no se ha podido dar inicio a labores de intervención en el cauce. </t>
  </si>
  <si>
    <t xml:space="preserve">Correos de  entrega de estudios Previos
Oficios con observaciones de informes Documento de Declaratoria de Utilidad publica
Informes tecnicos valuo comerciales
Ofertas de compra
Suscripcion de prorroga contrato de avaluos comerciales
Contrato SDA-SECOP II-E-182018 (Vigilancia)
Contrato Interadministrativo 20181083 (Mantenimiento)
Orden de compra  No. 27107 (Servicios generales)
Contrato de Obra SDA-LP-SECOP I - 152018
Convenio interaministrativo No. 20181442
Informes de los administradores de los PEDM que contienen registros fotográficos, actas de reunión, comunicaciones enviadas y soportes de la gestión.
Informes 6, 7 y 8 de ejecución Cto. de obra No. SDA-SECOP I - 152018 
Informes 6, 7 y 8 contrato de interventoría No. SDA-SECOP I - 272018.
Informes 6 , 7 y 8 de ejecución del Convenio interadministrativo No. 20181442
Informes 3 y 4 de ejecución del contrato interadministrativo No. SDA-CD-20191008
Informe 5 de ejecución del contrato de obra No. 20181487
Informe 6 de ejecución del contrato de interventoría NO. SDA-LP-085-2017-SECOP I – E- 0103
Acta de recibo del predio RUPI -2-368 de la Serranía El Zuque
Oficio de radicación del Plan de Acción del Parque Entrenubes ante la Subcomisión de PAIMIS
</t>
  </si>
  <si>
    <t xml:space="preserve">
Contrato de Obra SDA-LP-SECOP I - 152018
Convenio interaministrativo No. 20181442
Informes 6, 7 y 8 de ejecución Cto. de obra No. SDA-SECOP I - 152018 
Informes 6, 7 y 8 contrato de interventoría No. SDA-SECOP I - 272018.
Informes 6 , 7 y 8 de ejecución del Convenio interadministrativo No. 20181442
</t>
  </si>
  <si>
    <t xml:space="preserve">Contrato SDA-SECOP II-E-182018 (Vigilancia)
Contrato Interadministrativo 20181083 (Mantenimiento)
Orden de compra  No. 27107 (Servicios generales)
Contrato de Obra SDA-20181487-2018 (Obras de Mitigación PMN y Soratama)
Contrato de Obra SDA-LP-2018-SECOP II-E-0087 (872018) (Adecuaciones Locativas)
Informes de los administradores de los PEDM que contienen registros fotográficos, actas de reunión, comunicaciones enviadas y soportes de la gestión.
Informes 3 y 4 de ejecución del contrato interadministrativo No. SDA-CD-20191008
Informe 5 de ejecución del contrato de obra No. 20181487
Informe 6 de ejecución del contrato de interventoría NO. SDA-LP-085-2017-SECOP I – E- 0103
Acta de recibo del predio RUPI -2-368 de la Serranía El Zuque
Oficio de radicación del Plan de Acción del Parque Entrenubes ante la Subcomisión de PAIMIS
</t>
  </si>
  <si>
    <t>Se vienen adelantando seguimientos semanales en campo para la recepción de las áreas que tienen pendiente actividades de mantenimiento, de igual manera se están realizando comités técnicos en los que se tratan los temas coyunturales que se presenten. 
Se están desarrollando las acciones para superar las dificultades de carácter logístico y de esta manera avanzar en el tercer trimestre con la programación de la meta de monitoreo.</t>
  </si>
  <si>
    <t>2 Proyectos de adaptación al cambio climático formulados</t>
  </si>
  <si>
    <t xml:space="preserve">Para el III trimestre de 2019 se aprobaron los  documentos precontractuales para la segunda fase de implementación de los proyectos (Estudio Previo, Estudio de Mercando y Anexo Técnico). En efecto se publicó el proceso en SECOP II con numero SDA-SAM-20191384, se emitieron las respuestas a los observaciones de los proponentes y la evalaución de las propuestas tecnicas. Se adjudicó el proceso al proponete UT-Cambio Climático.Se llevaron a cabo tres reuniones del GITCC. Todo ello representa una magnitud 1.52.
Para el II trimestre de 2019 se aprobaron los productos 3 y 4, relacionados con la implementación física de las medidas de adaptación al cambio climático basada en ecosistemas; así como los productos 5 y 6 relacionados con: el proceso de capacitación, plan de monitoreo y seguimiento, mantenimientos e informe final del contrato, dándose así por terminado , aprobado y en trámite para liquidación el contrato No.262018. Se llevaron a cabo tres reuniones del GITCC. Se concluyeron los documentos precontractuales para la segunda fase de implementación de los proyectos (Estudio Previo, Estudio de Mercando y Anexo Técnico), que se encuentra en revisión por parte del área contractual. Todo ello representa una magnitud 1.48 
En el I trimestre de 2019 se recibió y aprobó el Producto 2 del contrato No.262018 mediante el cual se lleva a cabo la Fase I de implementación de los proyectos de adaptación al cambio climático. Se están revisaron los Productos 3 y 4 y se hicieron observaciones oficiales,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Lo anterior representa un avance de 1,45. </t>
  </si>
  <si>
    <t xml:space="preserve">Cambio climático: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t>
  </si>
  <si>
    <t xml:space="preserve">Se han realizado visitas de monitoreo y seguimiento en Usme y San Cristóbal. </t>
  </si>
  <si>
    <t xml:space="preserve">Elaboración de los documentos precontratuales: Anexo Técnico, Estudio Previo y Estudio de Mercado. Enfevto se público el proceso de SDA-SAM-20191384.Se realizó la evlaución técnica del proceso y en efecto se adjudicó el proceso al proponente UT-Cambio Climático. </t>
  </si>
  <si>
    <t xml:space="preserve">En el tercer trimestre  se realizaron tres reuniones del Grupo Interno de Trabajo sobre Cambio Climático, en donde se realizaron actividades como: presentación del Plan Nacional de Desarrollo en el tema de Cambio Climático, una reunión de revisión de los avances en el OAB y preparación del Foro Regional de Adaptación y la presentación del Plan Distrital de Silvicultura. </t>
  </si>
  <si>
    <t>PIGA: En lo corrido del 2019 se ha participado en las mesas técnicas para la actualización de la Res. 242 de 2014 y en la elaboración del Documento Técnico de Soporte y la Guía PIGA. Se han gestionado 32 requerimientos de las entidades ante las dependencias correspondientes de la SDA. Se realizó el evento de reconocimiento a las entidades con puntajes &gt; 80%. Se actualizó la base de datos de las entidades de acuerdo con las comunicaciones recibidas. Se participó en la elaboración del anteproyecto de la Meta Proyecto de Inversión.  Se participó en la actualización y socialización de la Matriz de Aspectos e impactos ambientales de la SDA. Se realizó el lanzamiento e inscripción de 22 entidades al concurso de Buenas Prácticas PIGA.  Se llevó a cabo la premiación "Al trabajo en Bici" de la Secretaría de Planeación, Secretaría de Gobierno y Subred Sur, en cumplimiento al Acuerdo 660 de 2016.
PACA: En el 2019 se revisaron, aprobaron y consolidaron los ajustes a la formulación del PACA BMPT. Se consolidó y reportó el indicador PACA BMPT en el Observatorio Ambiental de Bogotá, con corte a 31-12-2018. Se solicitó, revisó, consolidó y reportó a la Contraloría Distrital la Cuenta Anual PACA BMPT vigencia 2018. Se solicitó, revisó, aprobó y consolidó el informe de seguimiento PACA con corte a 31-12-2018. Se solicitó, revisó y consolidó el informe de Seguimiento PACA con corte al 30-06-2019. Se ajustó el informe de seguimiento de avances y logros del PACA vigencia 2017, de acuerdo con las observaciones realizadas por la SPPA a las metas de los proyectos 1141, 7517 y 979.</t>
  </si>
  <si>
    <t>Archivo shape de las áreas de protección por riesgo de la Resolución 1517 de 2018 (Planeacion actualiza mapa 6 suelo protección riesgo).   Acta de reunión con el contratista.
Acta de inicio del contrato No. SDA-CPS- 20171379
Contrato No. SDA-CPS-20171379
Convenio Interadministrativo No. SDA-CV-312018</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</si>
  <si>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transcurso del segundo trimestre se continuaron desarrollando actividades de restauración ecologica en el poligono de Altos de La Estancia con el fin de cumplir con las siete (7) hectareas programadas para este sector. 
En el tercer tirmestre se dio continuación, en el marco del convenio SDA-CV-312018 SDA IDIPRON FLSC, al proceso de restauración en las 7ha del polígono Altos de la Estancia, se realizó la siembra de 3 ha.  Así mismo, se sostuvo dos reuniones entre DGA y SPCI en las cuales se concluyó que las acciones realizadas para la formulación, adopción y seguimiento al Plan de Manejo de Altos de la Estancia (resolución 04313 del 28 de diciembre de 2018) responden a la viabilización de uso como espacio público de las diferentes zonas del polígono, dando los lineamientos sobre actividades permitidas y restringidas, principalmente en la zona de recreación (23,2 ha) en la cual el IDRD, como el principal responsable de las intervenciones en esta zona, llevó a cabo la construcción de la primera etapa del proyecto Parque Distrital Altos de la Estancia. Lo anterior queda formalizado a travéz del memorando con radicado # 2019IE218126.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</si>
  <si>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 xml:space="preserve">26, Gestionar la adopción del Plan de Manejo Ambiental de Altos de la Estancia, coordinar su implementación y hacer seguimiento a su ejecución. </t>
  </si>
  <si>
    <t>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En el transcurso del mes de Febrero se comenzarón actividades de restauración ecologica en siete (7) hectareas del poligono Altos de La Estancia.
En el transcurso del segundo y tercer trimestre se continuaron desarrollando actividades de restauración ecologica en el poligono de Altos de La Estancia con el fin de cumplir con las siete (7) hectareas programadas para este sector.
En el tercer trimestre se asistió a mesas interinstitucionales Altos de la Estancia para tratar tema de mesas sectoriales con la comunidad, se hizo programación de las mesas y se concertó acciones sobre el desalojo de un grupo de 250 viviendas en la zona de recreación. Se asistió a reunión con la Alcaldía Local de Rafael Uribe Uribe y Caja de Vivienda Popular para tratar el tema de las ocupaciones ilegales en Nueva Esperanza; así mismo, se hizo acompañamiento a la Alcaldía Local y a Caja de Vivienda Popular en el proceso de notificación a 7 viviendas que han sido renuentes a reasentamiento en este sector.  Se llevó a cabo reunión con IDIGER para la identificación de posibles zonas de intervención bajo la categoría de suelo de protección por riesgo no mitigable.</t>
  </si>
  <si>
    <t xml:space="preserve">Se inició la revisión del plan de acción estratégica de Altos de la Estancia.
En el trancurso del segundo trimestre, se tramito la liquidación del contrato de  la consultoria, encargado de realizar los planes de acción y se inicia las socializacion con las entidades responsables de actividades.
En el tercer trimestre se revisó la información de los planes de acción propuestos para realizar balance de acciones planteadas en relación con el plan de manejo ambiental para Altos de la Estancia, y para Nueva Esperanza en relación con el plan de intervención post evento Nueva Esperanza de la resolucion de Planeación Distrital 0425 de 2011. Se enviaron los planes de acción de Altos de la Estancia y Nueva Esperanza para observaciones de las entidades identificadas como responsables en los mismos. </t>
  </si>
  <si>
    <t>Se recibió copia de la resolución de adopción del plan de manejo ambiental de Altos - PMA de la Estancia, se inició la revisión de compromisos por parte de la SDA.
En el transcurso del segundo trimestre se realizo socializacion y reporte de avances de las entidades encargadas de acciones enmarcadas en el PMA. 
En el tercer trimestre se creó un drive compartido con las instituciones involucradas en la ejecución del PMA, con el fin de contar con información de avance y archivos importantes que deben tener en cuenta las instituciones para la ejecución de acciones en las diferentes zonas del polígono. Así mismo, se socializó el contenido del PMA con comunidad e instituciones en una audiencia pública solicitada por la comunidad. Se programó reunion con entidades involucradas para seguimiento del PMA en el mes de octubre.</t>
  </si>
  <si>
    <t>PIRE: En el primer trimestre de 2019 se activaron y atendieron 356 emergencias: 131 árboles en riesgo de caída, 216 árboles caídos, 7 materiales peligrosos y 2 incendios forestales. De jun/16 a mar/19 se activaron y atendieron 3514 emergencias (3388 de árboles en riesgo o caídos, 119 de materiales peligrosos, 2 de residuos de construcción y demolición y 5 incendios forestales).
PIGA: En lo corrido de 2019 se ha participado en mesas técnicas para actualización de la Res.242/2014, elaboración del Documento Técnico de Soporte y la Guía PIGA. Se han gestionado 32 requerimientos de las entidades ante las dependencias correspondientes de SDA. Se realizó el evento de reconocimiento a las entidades con puntajes &gt;80%. Se actualizó la base de datos de las entidades. Se participó en la elaboración del anteproyecto de la MPI. Se participó en la actualización y socialización de la Matriz de Aspectos e impactos ambientales de SDA. Se realizó el lanzamiento e inscripción de 22 entidades al concurso de Buenas Prácticas PIGA. Se llevó a cabo la premiación "Al trabajo en Bici" de SDP, SG y Subred Sur, en cumplimiento al Acuerdo 660/2016.
PACA: En el 2019 se revisaron, aprobaron y consolidaron los ajustes a la formulación del PACA BMPT. Se consolidó y reportó el indicador PACA BMPT en el OAB, con corte a 31-12-2018. Se solicitó, revisó, consolidó y reportó a la Contraloría Distrital la Cuenta Anual PACA BMPT 2018. Se solicitó, revisó, aprobó y consolidó el informe de seguimiento PACA corte a 31-12-2018. Se solicitó, revisó y consolidó el informe de Seguimiento PACA con corte al 30-06-2019. Se ajustó el informe de seguimiento de avances y logros PACA 2017, de acuerdo con las observaciones de la SPPA.
CECA: Certificado del Estado de Conservación Ambiental: Entre el I trimestre, II trimestre, III trimestre y IV trimestre del 2018 se recibieron y se está tramitando 310 solicitudes para el tramite CECA, que han tenido el siguiente comportamiento: 297 visitas de campo, 13 solicitudes radicadas fuera de fecha, 132 certificado CECA emitido y 166 solicitudes en diferentes actividades del procedimiento interno 126PM03_PR05.</t>
  </si>
  <si>
    <t>PIRE: Atención oportuna de emergencias ambientales para reducir riesgos.
PIGA: Reconocimiento a la gestión ambiental  y  buenas prácticas realizadas por las entidades en el Distrito Capital. 
PACA: Se desarrolló un módulo en Forest, para mejorar el reporte y trazabilidad de la información.
CECA: Estimular a los propietarios de los predios localizados en el Sistema de Áreas Protegidas del D.C., para que adelanten labores de conservación y, de otro lado, compensarlos por la limitación al uso que dichos predios poseen</t>
  </si>
  <si>
    <t>PIRE: 
a) Reporte actualizado a 31 de enero de 2019. 
b) Formatos de respuesta a emergencias.
c) Georreferenciación de las emergencias.
PIGA Y PACA:
Actas, listados de asistencia, informes de gestión, Certificados de la heramienta, Matrices en excel y reportes de Forest</t>
  </si>
  <si>
    <t xml:space="preserve">Informes de gestión Semestral por Humedal
Matriz Datos Significativos.
Matriz seguimiento Planes de Manejo Ambiental y política distrital
Informes ejecución contratos SDA-LP.2018-0087  y  SDA-SECOP II- 1042018
Acta de inicio contrato 2019-1008, cronograma, planes de acción, áreas de intervención e informes de ejecución mensual.
Actas, listados de asistencia y fotografías de las Mesas Territoriales.
Actas, listados de asistencia y fotografías de las acciones de administración, manejo integral y seguimiento a los Humedales.
Actas, listados de asistencia y fotografías de las actividades de educación ambiental.
</t>
  </si>
  <si>
    <t>Cambio climático:
-Productos entregados de la consultoría de formulación (4,5, 6 y 7).
-Plan de trabajo Grupo 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-Contrato.
-Acta de inicio.
-Cronograma y plan de trabajo de la implementación.
-Producto 1 y 2: diseño de las medias en campo
-Producto 3 y 4: implementación física de las medidas.</t>
  </si>
  <si>
    <t xml:space="preserve">Informes de gestión Semestral por Humedal
Matriz Datos Significativos.
Informes ejecución contratos SDA-LP.2018-0087  y  SDA-SECOP II- 1042018
Matriz seguimiento PMA y Politica distrital de humedales
</t>
  </si>
  <si>
    <t>En el tercer trimestre de 2019, se llevaron a cabo las siguientes actividades: 
Mantenimiento: A través del Contrato No. SDA-CD 2019-1008 suscrito con la Empresa Aguas de Bogotá, se realizó mantenimiento integral en franja terrestre, interviniendo en total 510,15 hectáreas (Has), de las cuales 68,66 Has son de avance y 441,49 Has son de repaso
Mesas Territoriales: Realización de 20 mesas territoriales y la participación de 395 personas.
Educación Ambiental: Ejecución de 933 actividades de educación, comunicación y participación con 68509 participantes
Acciones de Administración: Se realizaron 413 actividades de administración con la participación de 2382 personas, 12 monitoreos comunitarios y 81 monitoreos institucionales, 32 acciones de restauración, 13 jornadas de limpieza, 132 mesas de coordinación interinstitucional, 8 acompañamientos a entes de control, 8 mesas de seguridad, reportes de ferales y semovientes entre otras</t>
  </si>
  <si>
    <t>11.  Realizar adecuaciones y reparaciones locativas para los parques ecológicos Distritales de humedal administrados por la Secretaría Distrital de Ambiente</t>
  </si>
  <si>
    <t>Esta meta se incremento el valor de los recursos de los cuales se realizaron  pago de  pasivos exigibles contrato No. 32017  y   pago de  pasivos exigibles contrato de prestacion de servicios No. 20170997</t>
  </si>
  <si>
    <t>Disminuir los pasivos generados debido a actividades culminadas y de los cuales no se pagaron en su momento.</t>
  </si>
  <si>
    <t>Resoluciones de reconocimiento de pasivos, actas de liquidadcion y paz y salvo.</t>
  </si>
  <si>
    <t xml:space="preserve">El acumulado ejecutado en al cuatrienio, corresponde 0 ha (0%). Para el tercer trimestre del año 2019, la meta continúa en un porcentaje de 0% de avance, toda vez que no se ha efectuado la Declaratoria de las 100 ha de nuevas áreas protegidas, como parte del polígono propuesto de 600.55 ha., en la ruralidad de Bogotá, Localidad de Sumapaz, Cuenca del río Blanco. La Subdirección de Ecosistemas y Ruralidad, mediante el radicado 2019IE188525 - Proceso 4449371, realizó el ajuste solicitado por la Dirección Legal Ambiental al Concepto Técnico No.  04168 del 7 de mayo de 2019, “Soporte técnico de los componentes físico, biótico del polígono de 600,55 hectáreas para su incorporación como nueva área protegida bajo la Categoría de Manejo de Santuario Distrital de Fauna y Flora -SFF”, radicado SDA 2019IE99472 - Proceso 4417296. De acuerdo con lo anterior, se emitió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en lo que respecta a la categoría de manejo propuesta que, en la actualidad se encuentra vigente, según el Ordenamiento Territorial y la normatividad ambiental. En este sentido, se propuso la Categoría de Manejo de “Santuario Distrital de Fauna y Flora – SDFF” que, es la que se encuentra vigente, definida en el “Artículo 88. Santuario Distrital de Fauna y Flora”, del Decreto 190 de 2004. De igual manera, se remitió a la Dirección Legal Ambiental- DLA, mediante el radicado 2019IE190140 - Proceso 4483042, el ajuste al borrador del Proyecto de Acuerdo Distrital para la Declaratoria de la Nueva Área Protegida en ecosistema de alta montaña (Páramos) en el Distrito Capital, cuyo antecedente correspondía al radicado 2019IE95680 - Proceso 4433174. En las actuales circunstancias, la Secretaría Distrital de Ambiente, continúa con las gestiones administrativas a su cargo, para que, la propuesta de Declaratoria del polígono de 600.55 há, avance por las dos vías definidas para tal fin, ya sea acogida desde el Concejo Distrital a través de Acuerdo o por medio de la aprobación del nuevo Plan de Ordenamiento Territorial de Bogotá D.C. Para el segundo trimestre del año 2019, la meta continúa en un porcentaje de 0% de avance, toda vez que no se ha realizado la Declaratoria de las 100 ha de nuevas áreas protegidas y del polígono propuesto de 600.55 ha., gestión que debe ser acogida por el Concejo Distrital por  Acuerdo o en el otro caso sea incluida en la iniciativa del nuevo Plan de Ordenamiento Territorial para Bogotá D.C. Para la vigencia 2018, no se reporta avance en la magnitud, toda vez que no se efectuó la Declaratoria del polígono seleccionado como nueva área protegida.
</t>
  </si>
  <si>
    <t xml:space="preserve">Interlocución permanente entre la Subdirección de Ecosistemas y Ruralidad y la Dirección de Gestión Ambiental con la Dirección Legal Ambiental y la Dirección de Planeación y Sistemas de Información Ambiental, en el seguimiento al tema en los comités directivos, con el conocimiento y aval del Despacho del Secretario General, en lo que respecta a la toma de decisiones, sobre la gestión para la declaratoria de la nueva área protegida del Distrito Capital.
</t>
  </si>
  <si>
    <t>No se ejecutará la actividad  de “Aunar recursos técnicos, físicos, financieros y humanos entre la SDA y la EAAB para construir un sistema urbano de drenaje sostenible (SUDS) en la zona de meandro del río Tunjuelo - PEDH El Tunjo” de esta meta, en razón a que los recursos asignados se redireccionaron para la actividad de "Adecuación  accesos peatonales,  servicios públicos, baterías de baños, garitas de vigilancia, senderos y miradores en PEDH" dentro de esta misma meta.</t>
  </si>
  <si>
    <t xml:space="preserve">En el tercer trimestre de 2019, se llevaron a cabo las siguientes actividades: 
Seguimiento a Planes de Manejo Ambiental: seguimiento de las actividades mensuales (julio, agosto y septiembre) por humedal plasmado en la matriz de datos significativos en articulación con la política de Humedales y los Planes de manejo ambiental (PMA). Información trimestral por humedal consolidada respecto del avance del PMA y cumplimiento de la política
Adecuación / Instalación de Infraestructura: Avance de los contratos SDA-LP.2018-0087 Adecuaciones Locativas en la SDA, en el Parque Ecológico Distrital de Humedal Santa María del Lago se realizaron las adecuaciones locativas necesarias y actualmente se encuentra en revisión para el recibo a satisfacción
Contrato SDA-SECOP II- 1042018 para la adquisición, instalación y puesta en funcionamiento de una herramienta tecnológica para el sistema de monitoreo y seguimiento de componentes bióticos y sociales para el PEDH córdoba, durante el III trimestre se avanza en su liquidación y se formula el mantenimiento preventivo y correctivo del sistema instalado.
</t>
  </si>
  <si>
    <t xml:space="preserve">
Para el tercer trimestre de 2019, se logró un avance en la meta de 2,5 ha, lo que corresponde al 87,48  % de cumplimiento de la meta en la vigencia para el año 2019.Para el periodo comprendido entre el 1 de julio y el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Para el segundo trimestre de 2019, se logró un avance en la meta de 10 ha, lo que corresponde al 50 % de cumplimiento de la meta en la vigencia para el año 2019.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efectuó un avance en la meta del 4.98 has lo que corresponde  a un acumulado de 74,98 %  de cumplimiento para  la vigencia. </t>
  </si>
  <si>
    <t xml:space="preserve">La actividad  “Aunar recursos técnicos, físicos, financieros y humanos entre la SDA y la EAAB para construir un sistema urbano de drenaje sostenible (SUDS) en la zona de meandro del río Tunjuelo - PEDH El Tunjo” será ejecutada exclusivamente con los recursos que la Subdirección de Ecourbanismo y Gestión Ambiental Empresarial (SEGAE) de la Secretaría Distrital de Ambiente disponga para tal fin a través del proyecto 1141 “ Gestión Ambiental Urbana, meta: diseño e implementación de un proyecto de SUDS”.
</t>
  </si>
  <si>
    <t xml:space="preserve">La actividad  “Aunar recursos técnicos, físicos, financieros y humanos entre la SDA y la EAAB para construir un sistema urbano de drenaje sostenible (SUDS) en la zona de meandro del río Tunjuelo - PEDH El Tunjo” será ejecutada exclusivamente con los recursos que la Subdirección de Ecourbanismo y Gestión Ambiental Empresarial (SEGAE) de la Secretaría Distrital de Ambiente disponga para tal fin a través del proyecto 1141 “ Gestión Ambiental Urbana, meta: diseño e implementación de un proyecto de SUDS”.
</t>
  </si>
  <si>
    <t xml:space="preserve">Actividad nueva que se cambia por el proceso de Sistemas urbanos de Dreanajes Sostenibles, en razón a que la misma será ejecutada exclusivamente con los recursos que la Subdirección de Ecourbanismo y Gestión Ambiental Empresarial (SEGAE) de la Secretaría Distrital de Ambiente disponga para tal fin a través del proyecto 1141 Gestión Ambiental Urbana. 
</t>
  </si>
  <si>
    <t xml:space="preserve">En el tercer trimestre de 2019 se avanzó en el manejo integral de 477,1 ha de PEDM y áreas de interés ambiental, con el aumento de con 69,1 has que hacen parte del segundo predio recibido de la Serranía el Zuque. Las obras que se llevan a cabo en Soratama y Mirador terminaron sus etapas de diseño e iniciaron la etapa de ejecución. En cuanto a las adecuaciones locativas en Entrenubes, se menciona el avance es de 98%, llegando a término durante el mes de octubre en caso de no existir contratiempos para la entrega. El documento Plan de Acción del caso Entrenubes reúne los análisis socio-ambientales según lo solicitado y se encuentra sujeto a la aprobación de la Subcomisión PAIMIS (Decreto 227/2015). En cuanto a la adecuación del sendero peatonal que conecta del sector de Juan Rey con el CAT y el Corredor Ambiental Tunjuelo – Chiguaza en el Parque Entrenubes se han adelantado los diseños finales y el análisis predial por parte de la interventoría. Con relación a las obras de mitigación que se vienen adelantando en la quebrada Hoya del Ramo, la SDA continúa con el trámite de permiso de ocupación de cauce ante la ANLA y aunque no se ha recibido respuesta por parte de dicha autoridad, se han adelantado actividades preliminares que no interfieren con la ronda hídrica.  Se realizaron los procesos de expropiación de los predios RT 76 y 78. Pendiente trámite de último pago del 30% del valor total predio RT 137. Se adquieren los predios RT 205ha 0,7ha y RT 73 0,1ha. Para el III trimestre, con recursos de la vigencia se realiza el proceso de adquisición del ID 75 pendiente autorización de primer pago. Se corrigen datos para realizar el primer pago de los predios RT 156 y 159. 
Durante el II trimestre/ 2019, se mantuvo la administración y manejo integral de 408 ha de PEDM y áreas de interés ambiental. Continuó la construcción del Aula Ambiental de Juan Rey y la adecuación del sendero peatonal Juan Rey – Cat. En adquisición predial se reportó lo siguiente: IDs 78, 76 objeto de expropiación; RT 73, 205, 98 y 137 en trámite de escritura pública; ID60, RT 156 y 159 pendientes para firma de la oferta de compra. Se realiza priorización de actualización de avaluó ID 75, se avanza en los insumos jurídicos y técnicos del predio ID 80 y se prioriza para el convenio EAAB. Inicio de obras de mitigación en los PEDM Soratama y Mirador de los Nevados. Inicio de labores de campo para los ajustes del Plan de Acción Entrenubes, según lo requerido por la Subcomisión de PAIMIS.
En el I trimestre/ 2019, se avanzó en la construcción del Aula Ambiental de Juan Rey, se mantuvo la gestión en la priorización de los RTs 78,76 y 60 y en los avalúos para enajenación voluntaria, así como la implementación de las acciones de administración y manejo de las áreas de PEDM. La vigencia 2018, cerró con un avance en la magnitud de la meta, con un acumulado de 408 ha. La vigencia 2017, finalizó en 315 ha, ya que prescindió de 30ha de Arborizadora Alta. La vigencia 2016 finalizó con 342 ha. 
</t>
  </si>
  <si>
    <t xml:space="preserve">El acumulado del cuatrienio en actividades de mantenimiento es de 198.21 Has, que corresponden al 49.55% de cumplimiento del PDD. 2019: Durante el tercer trimestre de la presente vigencia se realizó mantenimiento  (plateo, fertilización, y control de plagas y enriquecimiento con nuevos individuos) en los predios 201, 84, 67, 35, 36, 508, 510, 511, 15 de Parque Ecológico Distrital de Montaña Entre Nubes, estos corresponden a 58.61 has. Adicionalmente se realizó mantenimiento en 3 has a predio ubicado en el barrio Aguas claras para un total de 61.61 has. 2019: En el segundo trimestre se efectúo mantenimiento y control de especies invasoras en 24.4 hectáreas ubicadas en el Parque Ecologico Distrital Montaña Entre Nubes.En el primer trimestre no se presentó avance en la magnitud de la meta hasta tanto no sea recibido a satisfacción la totalidad del mantenimiento de las áreas priorizadas. En el año 2018 se ejecutaron 80 Has de mantenimiento, equivalente al 20% del plan de mantenimiento. También se encuentra en etapa de implementación la construcción del vivero CERESA.  El total de áreas mantenidas en 2017 fue de 39,9 has.  En la vigencia 2016 se realizaron acciones de mantenimiento en 4,5 ha y actividades de monitoreo de áreas con procesos de restauración ecológica en el PEDMEN de 12,2 ha, para un total de 16,7 has en la vigencia 2016.  Monitoreo: Para el tercer trimestre hay un avance del 0.8, de acuerdo al progreso en las siguientes fases en los 4 Programas. En el Programa 3, se adelantó la fase I y II, ya que se establecieron polígonos para monitorear mamíferos y aves en la zona rural, finalizando las actividades 33 y 34 para la vigencia. En el Programa 2 hay una primera versión del informe final de restauración ecológica en PEDMEN, progresando por tanto en la fase III, y en el Programa 1 y 4, también se adelantó en la fase III, dado que están bajo revisión recursos de datos y metadatos para publicación en SIB Colombia. Para el segundo trimestre se avanzó en 0,42 así: progreso en la fase I del Programa 3, dado que la metodología y metadatos para hacer evaluación de  biodiversidad quedó estandarizada. Los Programas 1 y 4, están en fase de implementación y seguimiento. Para el primer trimestre del 2019  se presentó un avance de 0,080 que corresponde a: En el programa 3 se avanzó en la primera fase (I. Generación de antecedentes y línea base). En el Programa 2(Restauración)  se culminó la fase de toma de datos, y en el programa 4 (PEDM) se está desarrollando la fase III, ya se cuenta con registros para 611 individuos de aves de 56 especies. En el 2018 se avanzó en 1.0 el seguimiento a los programas de monitoreo.  En 2017, se implementó la fase I del plan de monitoreo en los PEDM, y la fase III en los (PEDH). Para el 2016 se efectuó mantenimiento en 4,5 has, monitoreo de áreas en restauración ecológica en PEDMEN, en 12,2 has. En total se intervinieron 16,7 hectáreas con acciones de mantenimiento, sostenibilidad y monitoreo.
</t>
  </si>
  <si>
    <r>
      <t xml:space="preserve">En relación con el Convenio 0312018 suscrito con Instituto Distrital para la Protección de la Niñez y la Juventud (IDIPRON)– </t>
    </r>
    <r>
      <rPr>
        <sz val="12"/>
        <rFont val="Arial"/>
        <family val="2"/>
      </rPr>
      <t>Fondo de Desarrollo Local de San Cristóbal – SDA,  se presenta retrasos por las condiciones climáticas que di</t>
    </r>
    <r>
      <rPr>
        <sz val="12"/>
        <color theme="1"/>
        <rFont val="Arial"/>
        <family val="2"/>
      </rPr>
      <t xml:space="preserve">ficultan el acceso y las intervenciones en  la zona de trabajo.
En relación con el cumplimiento de la meta de monitoreo se presentaron dificultades de carácter logístico en todo el mes de abril  que incidieron en su ejecución
</t>
    </r>
  </si>
  <si>
    <t>En la vigencia 2016 se elaboró una base de información técnica y una guía conceptual sobre Adaptación basada en Ecosistemas (AbE) un Plan de trabajo para la formulación lo que representó un 0,50
Para vigencia 2017 se ejecutó 0,85 de la formulación correspondiente  a los siguientes Productos del contrato Nº SDA-CM-019-2017 1. Presentación del Plan de trabajo con el enfoque metodológico propuesto para elaborar la formulación de los dos (2) proyectos de adaptación al cambio climático, 2. Análisis de la identificación de actores y áreas 3.  Evaluación socioambiental caracterización y aspectos demográficos de las comunidades que se beneficiarán los proyectos y caracterización ambiental
En la vigencia 2018 finalizó el proceso de formulación de los dos proyectos de adaptación al cambio climático basada en ecosistemas, mediante el contrato de consultoría Nº SDA-CM-019-2017. Se aprobaron los productos: 4. Análisis de vulnerabilidad, 5: Componente social (talleres en Usme y San Cristóbal), 6: Proyección de medidas de adaptación y 7: Formulación de los proyectos. De Igual manera, se dio inicio a la Fase I de implementación de los proyectos mediante una selección abreviada de menor cuantía y se dio inicio a la ejecución del contrato de prestación de servicios N.262018.  Se recibió y aprobó el producto 1: "Plan de Trabajo y Cronograma". De igual manera, se lideraron las actividades en el marco del GITCC, llevándose a cabo 9 reuniones en la vigencia. Lo anterior representa 1.34 en magnitud
En el I trimestre de 2019 se recibió y aprobó el Producto 2 del contrato No.262018 mediante el cual se lleva a cabo la Fase I de implementación de los proyectos (AbE). Se revisaron los Productos 3 y 4 y se hicieron observaciones oficiales,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Lo anterior representa un avance de 1,45
En el II trimestre de 2019 se recibieron y aprobaron los productos 3 y 4, relacionados con la implementación física de las medidas de adaptación y los productos 5 y 6 relacionados con el proceso de capacitación, plan de monitoreo y seguimiento, mantenimiento e informe final del contrato. Se llevaron a cabo tres reuniones del GITCC. Se concluyeron los documentos precontractuales para la Fase II de implementación de los proyectos (Estudio Previo, Estudio de Mercando y Anexo Técnico). Todo ello representa una magnitud 1.48 
Para el III trimestre de 2019 se aprobaron los  documentos precontractuales para la segunda fase de implementación de los proyectos (Estudio Previo, Estudio de Mercando y Anexo Técnico). En efecto se publicó el proceso en SECOP II con número SDA-SAM-20191384, se han emitido las respuestas a los observaciones de los proponentes. Se llevaron a cabo tres reuniones del GITCC. Esto corresponde a 1.52 en magnitud</t>
  </si>
  <si>
    <t xml:space="preserve">El acumulado ejecutado para el cuatrienio corresponde a 74,4% de los cuales en el tercer trimestre de 2019 se avanzó en 6,1% y un acumulado para la vigencia de 82,67%, con las siguientes acciones:  
Seguimiento a Planes de Manejo Ambiental: seguimiento de las actividades mensuales (julio, agosto y septiembre) por humedal plasmado en la matriz de datos significativos en articulación con la política de Humedales y los Planes de manejo ambiental (PMA). Información trimestral por humedal consolidada respecto del avance del PMA y cumplimiento de la política
Adecuación / Instalación de Infraestructura: Avance de los contratos SDA-LP.2018-0087 Adecuaciones Locativas en la SDA, en el Parque Ecológico Distrital de Humedal Santa María del Lago se realizaron las adecuaciones locativas necesarias y actualmente se encuentra en revisión para el recibo a satisfacción
Contrato SDA-SECOP II- 1042018 para la adquisición, instalación y puesta en funcionamiento de una herramienta tecnológica para el sistema de monitoreo y seguimiento de componentes bióticos y sociales para el PEDH córdoba, durante el III trimestre se avanza en su liquidación y se formula el mantenimiento preventivo y correctivo del sistema instalado
Mantenimiento: A través del Contrato No. SDA-CD 2019-1008 suscrito con la Empresa Aguas de Bogotá, se realizó mantenimiento integral en franja terrestre, interviniendo en total 510,15 hectáreas (Has), de las cuales 68,66 Has son de avance y 441,49 Has son de repaso
Mesas Territoriales: Realización de 20 mesas territoriales y la participación de 395 personas.
Educación Ambiental: Ejecución de 933 actividades de educación, comunicación y participación con 68509 participantes
Acciones de Administración: Se realizaron 413 actividades de administración con la participación de 2382 personas, 12 monitoreos comunitarios y 81 monitoreos institucionales, 32 acciones de restauración, 13 jornadas de limpieza, 132 mesas de coordinación interinstitucional, 8 acompañamientos a entes de control, 8 mesas de seguridad, reportes de ferales y semovientes entre otras
El primer semestre de 2019 presentó un avance acumulado de 68,3 % con el seguimiento a los Planes de Manejo, adecuaciones de infraestructura e instalación de cámaras para monitoreo, actividades de mantenimiento integral en franja terrestre en los 15PEDH, mesas territoriales, actividades de educación ambiental y acciones de administración 
En las vigencias 2016 a 2018 se alcanzó un avance acumulado del 60%, de los cuales 30,5% corresponden a la vigencia 2018, 21.5% corresponden a la vigencia 2017 y 8% a la vigencia 2016, con el reporte de actividades como la contratación para la instalación de señalética, contratación para el mantenimiento en humedales, la contratación para el servicio de vigilancia y el personal para la ejecución de las acciones de administración, seguimiento, sensibilización y educación ambiental.
</t>
  </si>
  <si>
    <t>El acumulado ejecutado en el cuatrienio, corresponde 87,48ha. Para el tercer trimestre de 2019, se logró un avance en la meta de 2,5 ha que acumulado para la vigencia corresponde a 17,48 has equivalente al 87,40 % de cumplimiento de la meta en la vigencia para el año 2019.Para el periodo comprendido entre el 1 de julio y el 30 de septiembre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154; Comunicados de carácter interno SDA (Memorandos) 22; PQRS 165; Generación de Conceptos Técnicos de alinderamiento 1, Generación de Concepto Técnico de Declaratoria 1; Expedición de Resoluciones de alinderamiento de cuerpos de agua 1.
Para el periodo comprendido entre el 1 de abril y 30 de junio de 2019, se priorizó la evaluación técnica de elementos conectores de la Estructura Ecológica Principal – EPP, el alinderamiento de cuerpos de agua, el análisis de afectación e importancia ambiental de componentes de la EEP y la generación de insumos técnicos para la conservación de los ecosistemas del Distrito Capital.  De acuerdo con lo anterior se avalaron: Solicitudes de usuarios externos: 209; Solicitudes y trámites de usuarios de carácter interno SDA 73; Generación de Conceptos Técnicos de alinderamiento 8, Generación de Concepto Técnico de Declaratoria 1; Expedición de Resoluciones de alinderamiento de cuerpos de agua 8. Para el primer trimestre del año 2019, se programó y ejecutó un avance en la meta del 4.98 has lo que corresponde al 24,90 % de cumplimiento de la meta en la vigencia. Se priorizó  la evaluación técnica de elementos conectores de la ESTRUCTURA ECOLÓGICA PRINCIPAL-EEP,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En el año 2018 se avanzo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t>
  </si>
  <si>
    <t>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59,8 has
intervenidas. En el transcurso del mes de Febrero se comenzaron actividades de restauración ecológica en siete (7) hectáreas del polígono Altos de La Estancia.
En el transcurso del segundo trimestre 2019 se continuaron desarrollando actividades de restauración ecológica en el polígono de Altos de La Estancia con el fin de cumplir con las siete (7) hectáreas programadas para este sector.
En el tercer trimestre 2019 se dio continuación, en el marco del convenio SDA-CV-312018 SDA IDIPRON FLSC, al proceso de restauración en las 7ha del polígono Altos de la Estancia, se realizó la siembra de 3 ha. Así mismo, se sostuvo dos reuniones entre DGA y SPCI en las cuales se concluyó que
las acciones realizadas para la formulación, adopción y seguimiento al Plan de Manejo de Altos de la Estancia (resolución 04313 del 28 de diciembre de 2018) responden a la viabilización de uso como espacio público de las diferentes zonas del polígono, dando los lineamientos sobre actividades permitidas
y restringidas, principalmente en la zona de recreación (23,2 ha) en la cual el IDRD, como el principal responsable de las intervenciones en esta zona, llevó a cabo la construcción de la primera etapa del proyecto Parque Distrital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t>
  </si>
  <si>
    <t xml:space="preserve">El acumulado Plan de Desarrollo reporta un avance para el cuatrienio correspondiente a 96.5 has. 2019: En el tercer trimestre de la vigencia se  realizaron actividades de restauración en 40.59 Has, distribuidas así: Predio La Calera - Monserrate 1 (40 Has), PEDH Capellanía 0.2 Has (210 individuos), PEDH Juan Amarillo 0.24 Has (180 individuos) y PEDH Tunjo 0.15 Has (135 individuos). En el segundo trimestre en marco del convenio 0312018 con recursos de reserva se realizó la intervención de 0.1 has (304 individuos) en el barrio El tesoro, localidad de Ciudad Bolívar. Con recursos de vigencia se intervinieron 0.5 has en los PEDH, distribuidas así: Juan Amarillo 0.10 has (65 individuos), Salitre 0.25 has (204 individuos), Torca 0.05 has (37 individuos) y Conejera 0.10 has (90 individuos). En el primer trimestre con recursos de vigencia se realizaron acciones de restauración en PEDH Capellanía (95 individuos) 0,12 has y PEDH Juan Amarillo (140 individuos) 0,22 has.
 2018: Se realizaron acciones de restauración en 36.84 has, distribuidas así: 33.2 has con recursos de reserva en las localidades de Usme y Sumapaz. En Usme se intervinieron áreas en las veredas Corinto, La Requilina y Los Soches y en Sumapaz las veredas El Raizal, Las Palmas y Ánimas Bajas. Con recursos de vigencia se intervinieron 3.64 has en los Parques Ecológicos Distritales de Humedal (PEDH) distribuidas así: Meandro El Say (0.85 has), Techo (0.5 has), Isla (0.04 has), Conejera (0.36 has), Burro (0.2 has), Juan Amarillo (0.78 has), Salitre (0.34 has), Jaboque (0.28 has), Capellanía (0.06 has), Vaca (0.08 has) y Santa María del Lago (0.15 has).
2017: Se realizó el diagnóstico biofísico - socioeconómico, diseños y participación social para la implementación de acciones de restauración ecológica (RE) en Usme y Sumapaz, para un total de intervención de 11.8ha nuevas en proceso de restauración en Usme e instalación de 11 perchas en Sumapaz.
2016: Acciones de RE en 0.5ha en localidad de San Cristóbal y 5.83ha en el Parque Nacional Enrique Olaya Herrera (PNEOH) polígono 218 con apoyo de la CAR. Formulación y revisión de diseños de RE para 0.5ha en Quebrada Novita, subcuenca Torca.
</t>
  </si>
  <si>
    <r>
      <t>7, OBSERVACIONES AVANCE TRIMESTRE I</t>
    </r>
    <r>
      <rPr>
        <b/>
        <u val="single"/>
        <sz val="10"/>
        <rFont val="Arial"/>
        <family val="2"/>
      </rPr>
      <t>II</t>
    </r>
    <r>
      <rPr>
        <b/>
        <sz val="10"/>
        <color rgb="FFFF0000"/>
        <rFont val="Arial"/>
        <family val="2"/>
      </rPr>
      <t xml:space="preserve"> </t>
    </r>
    <r>
      <rPr>
        <b/>
        <sz val="10"/>
        <rFont val="Arial"/>
        <family val="2"/>
      </rPr>
      <t>DE _</t>
    </r>
    <r>
      <rPr>
        <b/>
        <u val="single"/>
        <sz val="10"/>
        <rFont val="Arial"/>
        <family val="2"/>
      </rPr>
      <t>2019</t>
    </r>
    <r>
      <rPr>
        <b/>
        <sz val="10"/>
        <rFont val="Arial"/>
        <family val="2"/>
      </rPr>
      <t>_</t>
    </r>
  </si>
  <si>
    <t>PROYECTO:</t>
  </si>
  <si>
    <t>PERIODO:</t>
  </si>
  <si>
    <t>Magnitud Vigencia</t>
  </si>
  <si>
    <t>Recursos Vigencia</t>
  </si>
  <si>
    <t>Magnitud Reservas</t>
  </si>
  <si>
    <t>Reservas Presupuestales</t>
  </si>
  <si>
    <t>TOTAL MP1</t>
  </si>
  <si>
    <t>TOTALES - PROYECTO</t>
  </si>
  <si>
    <t>1, COD. META</t>
  </si>
  <si>
    <t>2, Meta Proyecto</t>
  </si>
  <si>
    <t>4, Variable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</si>
  <si>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</si>
  <si>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</si>
  <si>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</si>
  <si>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</si>
  <si>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</si>
  <si>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</si>
  <si>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</si>
  <si>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</si>
  <si>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</si>
  <si>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</si>
  <si>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</si>
  <si>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</si>
  <si>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</si>
  <si>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TOTAL PRESUPUESTO</t>
  </si>
  <si>
    <t>TOTALES Rec. Reservas</t>
  </si>
  <si>
    <t>TOTALES Rec. Vigencia</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</si>
  <si>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</si>
  <si>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</si>
  <si>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</si>
  <si>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</si>
  <si>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</si>
  <si>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</si>
  <si>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</si>
  <si>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</si>
  <si>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PAGAR 100 % COMPROMISOS DE VIGENCIAS ANTERIORES FENECIDAS</t>
  </si>
  <si>
    <t>Usme</t>
  </si>
  <si>
    <t>La Gloria</t>
  </si>
  <si>
    <t>San Cristóbal</t>
  </si>
  <si>
    <t>GESTIÓN DE 100 HECTÁREAS PARA LA DECLARATORIA</t>
  </si>
  <si>
    <t>Siete (7) Polígonos - Localidades de Usme y Sumapaz</t>
  </si>
  <si>
    <t>Usme y Sumapaz (Rural)</t>
  </si>
  <si>
    <t>UPR RIO TUNJUELO yUPR RIO BLANCO</t>
  </si>
  <si>
    <t>La Regadera, San Benito, Arrayan, Betania, El Tabaco, El Istmo, Chisaca, Laguna Verde, Curubital, Los Andes, Los Arrayanes, La Unión</t>
  </si>
  <si>
    <t>Polígono</t>
  </si>
  <si>
    <t>Barrios aledaños</t>
  </si>
  <si>
    <t>N.D.</t>
  </si>
  <si>
    <t>EVALUAR TÉCNICAMENTE EL 100 POR CIENTO DE SECTORES DEFINIDOS (100 HA) PARA LA GESTIÓN DE DECLARATORIA COMO ÁREA PROTEGIDA Y ELEMENTOS CONECTORES DE LA EEP</t>
  </si>
  <si>
    <t>a) Nuevas áreas protegidas: Sumapaz (Rural). 
b) Elementos conectores de la EEP del D.C.: Usaquén, Chapinero, Santafe,San Cristobal, Usme, Tunjuelito, Bosa, Kennedy, Fontibón, Engativá, Suba, Rafael Uribe, Ciudad Bolívar, Barrrios Unidos</t>
  </si>
  <si>
    <t>Barrios y veredas  aledaños</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</si>
  <si>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</si>
  <si>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</si>
  <si>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</si>
  <si>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</si>
  <si>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</si>
  <si>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</si>
  <si>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</si>
  <si>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</si>
  <si>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</si>
  <si>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</si>
  <si>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</si>
  <si>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</si>
  <si>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</si>
  <si>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</si>
  <si>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</si>
  <si>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</si>
  <si>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</si>
  <si>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</si>
  <si>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</si>
  <si>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</si>
  <si>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</si>
  <si>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</si>
  <si>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</si>
  <si>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</si>
  <si>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</si>
  <si>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</si>
  <si>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</si>
  <si>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</si>
  <si>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</si>
  <si>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</si>
  <si>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</si>
  <si>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</si>
  <si>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</si>
  <si>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</si>
  <si>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</si>
  <si>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</si>
  <si>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</si>
  <si>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</si>
  <si>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</si>
  <si>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</si>
  <si>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</si>
  <si>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</si>
  <si>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</si>
  <si>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</si>
  <si>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</si>
  <si>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</si>
  <si>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</si>
  <si>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</si>
  <si>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</si>
  <si>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</si>
  <si>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</si>
  <si>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</si>
  <si>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</si>
  <si>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</si>
  <si>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</si>
  <si>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</si>
  <si>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</si>
  <si>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</si>
  <si>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</si>
  <si>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</si>
  <si>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</si>
  <si>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</si>
  <si>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</si>
  <si>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</si>
  <si>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</si>
  <si>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</si>
  <si>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</si>
  <si>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</si>
  <si>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</si>
  <si>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</si>
  <si>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</si>
  <si>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</si>
  <si>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</si>
  <si>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</si>
  <si>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</si>
  <si>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</si>
  <si>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</si>
  <si>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</si>
  <si>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</si>
  <si>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</si>
  <si>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</si>
  <si>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Altos del Zuque</t>
  </si>
  <si>
    <t>Polígono establecido del área protegida</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</si>
  <si>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</si>
  <si>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</si>
  <si>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</si>
  <si>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</si>
  <si>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</si>
  <si>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</si>
  <si>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</si>
  <si>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</si>
  <si>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</si>
  <si>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</si>
  <si>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</si>
  <si>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</si>
  <si>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</si>
  <si>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</si>
  <si>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</si>
  <si>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</si>
  <si>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</si>
  <si>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</si>
  <si>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</si>
  <si>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</si>
  <si>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</si>
  <si>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</si>
  <si>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</si>
  <si>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</si>
  <si>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</si>
  <si>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Veredas Las Margaritas, Los Andes,la Unión</t>
  </si>
  <si>
    <t>Veredas Las Margaritas, Los Andes,la Union</t>
  </si>
  <si>
    <t xml:space="preserve">Polígono </t>
  </si>
  <si>
    <t>URP</t>
  </si>
  <si>
    <t>Upz el Sosiego
Upz 32 San Blass</t>
  </si>
  <si>
    <t xml:space="preserve">Primera de mayo 
Velodromo 
Santa Ana Sur
San Cristobal Sur
El Triangulo
Montecarlo
Molinos Oriente- Gran Colombia
Los Laureles I - Santa Cecilia
Aguas Claras </t>
  </si>
  <si>
    <t xml:space="preserve">UPZ </t>
  </si>
  <si>
    <t>Emergencias atendidas en el perímetro urbano de Bogotá Distrito Capital</t>
  </si>
  <si>
    <t>No identifica personas intersexuales</t>
  </si>
  <si>
    <t>No identifica grupos etarios</t>
  </si>
  <si>
    <t>No identifica grupos étnicos</t>
  </si>
  <si>
    <t xml:space="preserve">PIRE: Usaquén, Chapinero, Santa Fe, San Cristóbal, Usme, Tunjuelito, Bosa, Kennedy, Fontibón, Engativá, Suba, Barrios Unidos, Teusaquillo, Antonio Nariño, Puente Aranda, La Candelaria, Rafael Uribe Uribe, Ciudad Bolivar.
CECA: 1 USAQUEN , 1 USME, 1 SUBA </t>
  </si>
  <si>
    <t>PIRE: Bogotá Distrito Capital
CECA:  Polígono de área de influencia</t>
  </si>
  <si>
    <t>PIRE:
Bogotá Distrito Capital
CECA:
SISTEMA DE ÁREAS PROTEGIDAS</t>
  </si>
  <si>
    <t>PIRE: Vulnerable a impactos ambientales
CECA: Población  ubicada en el Sistema de Áreas Protegidas</t>
  </si>
  <si>
    <t>7,EJECUTADO</t>
  </si>
  <si>
    <t>TOTAL MP 4</t>
  </si>
  <si>
    <t>Total Magnitud Vigencia</t>
  </si>
  <si>
    <t>Total recursos Vigencia</t>
  </si>
  <si>
    <t>Total magnitud Reservas</t>
  </si>
  <si>
    <t>Total reservas Presupuestales</t>
  </si>
  <si>
    <t>a) Nuevas áreas protegidas en Ruralidad: 480 
b) Elementos conectores de la EEP del D.C.:  3.042,776</t>
  </si>
  <si>
    <t>a) Nuevas áreas protegidas en Ruralidad: 462 
b) Elementos conectores de la EEP del D.C.: 3.278.400</t>
  </si>
  <si>
    <t>a) Nuevas áreas protegidas en Ruralidad: 942 
b) Elementos conectores de la EEP del D.C.: 6.321.176
TOTAL: 6.322.118</t>
  </si>
  <si>
    <t>Código 30050
Proyecto de adaptación al cambio climático en Usme</t>
  </si>
  <si>
    <t>Código 30047 
Proyecto de adaptación al cambio climático en San Cristóbal</t>
  </si>
  <si>
    <t>Julio 1 a Septiembre 30 de 2019</t>
  </si>
  <si>
    <t>TOTAL MP7</t>
  </si>
  <si>
    <t>a) Nuevas áreas protegidas: UPR RIO BLANCO. 
b) Elementos conectores de la EEP del D.C.: Usaquén: 1 - Paseo de Los Libertadores, 11 - San Cristóbal Norte; 14 - Usaquén, ;  Chapinero: 88 - El Refugio, 89 - San Isidro Patios; 90 - Pardo Rubio; 99 - Chapine</t>
  </si>
  <si>
    <t>a) Nuevas áreas protegidas: Polígonos en Veredas La Regadera, San Benito, Arrayan, Betania, El Tabaco, El Istmo, Chisaca, Laguna Verde, Curubital, Los Andes, Los Arrayanes, La Unión. 
b) Elementos conectores de la EEP del D.C.: Usaquén, Chapinero, Santaf</t>
  </si>
  <si>
    <t>a) Polígono: Nuevas áreas protegidas en Ruralidad (polígono formato shape y pdf adjunto). 
b) Polígono: Para cada elemento conector de la EEP del D.C. con documentos, concepto o informe técnico elaborado (polígono formato pdf adjunto dentro del respectiv</t>
  </si>
  <si>
    <t>Corabastos, Kennedy Central, Castilla, Tintal, Bosa Central, Capellanía, Modelia, Zona Franca, Boyaca Real, Niza, Tibabuyes, Bolívia,  Garcés Navas, Las Ferias, Engativá, Alambra, Niza, Tibabuyes, Parque Salitre, El Minuto de Dios, Prado, Suba, El Rincón,</t>
  </si>
  <si>
    <t>El Amaparo, Cañizares, Villa Nelly, Villa de la Torre, Villa Emilia, Valladolit, Castilla, Monterrey, Villa Mariana, Villa Castilla, Pio XII, Nuevo Techo, El Condado, Tintala, Nueva Castilla, Villa Mejia, Manzanares, San Pablo, Laureles, Conjunto Residenc</t>
  </si>
  <si>
    <t>Arrayanes VI, La Paz, La Fiscala, Canada O Guira, El Porvenir De Los Soches ,San Martin Sur, El Nuevo Portal II Rural, Villabel, El Nuevo Portal II, Yomasa, Diana Turbay Arrayanes, Pepinitos, Bolonia I ,Tocaimita Sur, El Bosque Central I, Juan Rey Sur, To</t>
  </si>
  <si>
    <t xml:space="preserve"> PEDMEN (Localidad de Usme), El Delirio Hoya de San Cristóbal (Localidad de San Cristóbal), Parque Metropolitano  bosque de San Carlos (Rafael Uribe)  PEDH Tibanica (Localidad de Bosa), PEDH La Vaca, El Burro y Techo (Localidad de Kennedy), PEDH Capellaní</t>
  </si>
  <si>
    <t>Fontibón, Suba, Bolivia, El prado, Niza, Tibabuyes, Minuto de Dios, Guaymaral, Corabastos, Arborizadora, La Academia, Capellania, La Alhambra, Calandaima, Garces Navas, Engativá, La floresta, El Rincón, Boyaca Real, Alamos, Bosa Central, Tintal Sur, Paseo</t>
  </si>
  <si>
    <t>Tintala, Ciudad Bachue, Rincón Altamar, Bochica II, Villa Nelly III Sector, Chucua De La Vaca I, Ciudad Techo II, El Chircal Sur, Chucua De La Vaca Iii, San Bernardino I, Villa Anny I, Sabana De Tibabuyes Norte, Tuna, Las Mercedes I, Rincón De Santa Inés,</t>
  </si>
  <si>
    <t>19 PRADO, 96 LOURDES, 88 EL REFUGIO, 90 PARDO RUBIO, 71 TIBABUYES, 40 CIUDAD MONTES, 25 LA FLORESTA, 101 TEUSAQUILLO, 30 BOYACÁ REAL, 97 CHICÓ LAGO, 50 LA GLORIA, 102 LA SABANA, 111 PUENTE ARANDA, 93 LAS NIEVES, 12 TOBERÍN, 65 ARBORIZADORA, 81 GRAN BRITAL</t>
  </si>
  <si>
    <t>SAN JOSÉ DEL PRADO, VITELMA, CHICO, GRANADA, SABANA DE TIBABUYES, VILLA INÉS, CLUB LOS LAGARTOS, TEUSAQUILLO, SANTA HELENITA, JULIO FLOREZ, EL ESPARTILLAL, LAS GUACAMAYAS, SANTA FÉ (CEMENTERIO CENTRAL), PUENTE ARANDA, SANTA HELENA, PARQUE SANTANDER, VILLA</t>
  </si>
  <si>
    <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</si>
</sst>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00_);_(&quot;$&quot;\ * \(#,##0.00\);_(&quot;$&quot;\ * &quot;-&quot;??_);_(@_)"/>
    <numFmt numFmtId="168" formatCode="_(* #,##0.00_);_(* \(#,##0.00\);_(* &quot;-&quot;??_);_(@_)"/>
    <numFmt numFmtId="169" formatCode="_ &quot;$&quot;\ * #,##0.00_ ;_ &quot;$&quot;\ * \-#,##0.00_ ;_ &quot;$&quot;\ * &quot;-&quot;??_ ;_ @_ "/>
    <numFmt numFmtId="170" formatCode="_ * #,##0.00_ ;_ * \-#,##0.00_ ;_ * &quot;-&quot;??_ ;_ @_ "/>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quot;$&quot;\ #,##0.00"/>
    <numFmt numFmtId="178" formatCode="#,##0.0"/>
    <numFmt numFmtId="179" formatCode="0.0"/>
    <numFmt numFmtId="180" formatCode="_-* #,##0.0\ _€_-;\-* #,##0.0\ _€_-;_-* &quot;-&quot;??\ _€_-;_-@_-"/>
    <numFmt numFmtId="181" formatCode="_-* #,##0.000\ _€_-;\-* #,##0.000\ _€_-;_-* &quot;-&quot;??\ _€_-;_-@_-"/>
    <numFmt numFmtId="182" formatCode="_-* #,##0.00_-;\-* #,##0.00_-;_-* &quot;-&quot;_-;_-@_-"/>
    <numFmt numFmtId="183" formatCode="[$ $]#,##0"/>
    <numFmt numFmtId="184" formatCode="#,##0.0_);\(#,##0.0\)"/>
    <numFmt numFmtId="185" formatCode="#,##0.0;\-#,##0.0"/>
    <numFmt numFmtId="186" formatCode="#,##0.0000000_);\(#,##0.0000000\)"/>
    <numFmt numFmtId="187" formatCode="0.000%"/>
    <numFmt numFmtId="188" formatCode="#,##0.00_ ;\-#,##0.00\ "/>
    <numFmt numFmtId="189" formatCode="&quot;$&quot;\ #,##0"/>
    <numFmt numFmtId="190" formatCode="#,##0_ ;\-#,##0\ "/>
    <numFmt numFmtId="191" formatCode="_-&quot;$&quot;\ * #,##0_-;\-&quot;$&quot;\ * #,##0_-;_-&quot;$&quot;\ * &quot;-&quot;??_-;_-@_-"/>
    <numFmt numFmtId="192" formatCode="_(* #,##0_);_(* \(#,##0\);_(* &quot;-&quot;??_);_(@_)"/>
    <numFmt numFmtId="193" formatCode="0.000"/>
  </numFmts>
  <fonts count="49">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8"/>
      <name val="Calibri"/>
      <family val="2"/>
    </font>
    <font>
      <b/>
      <sz val="14"/>
      <name val="Arial"/>
      <family val="2"/>
    </font>
    <font>
      <sz val="8"/>
      <name val="Arial"/>
      <family val="2"/>
    </font>
    <font>
      <b/>
      <sz val="8"/>
      <name val="Arial"/>
      <family val="2"/>
    </font>
    <font>
      <sz val="7"/>
      <name val="Arial"/>
      <family val="2"/>
    </font>
    <font>
      <sz val="9"/>
      <name val="Arial"/>
      <family val="2"/>
    </font>
    <font>
      <b/>
      <sz val="9"/>
      <name val="Arial"/>
      <family val="2"/>
    </font>
    <font>
      <sz val="7"/>
      <name val="Calibri"/>
      <family val="2"/>
      <scheme val="minor"/>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u val="single"/>
      <sz val="10"/>
      <name val="Arial"/>
      <family val="2"/>
    </font>
    <font>
      <b/>
      <sz val="12"/>
      <name val="Arial"/>
      <family val="2"/>
    </font>
    <font>
      <sz val="12"/>
      <name val="Calibri"/>
      <family val="2"/>
    </font>
    <font>
      <b/>
      <sz val="7"/>
      <name val="Arial"/>
      <family val="2"/>
    </font>
    <font>
      <sz val="11"/>
      <name val="Calibri"/>
      <family val="2"/>
    </font>
    <font>
      <sz val="10"/>
      <color rgb="FF000000"/>
      <name val="Arial"/>
      <family val="2"/>
    </font>
    <font>
      <sz val="11"/>
      <name val="Calibri"/>
      <family val="2"/>
      <scheme val="minor"/>
    </font>
    <font>
      <b/>
      <sz val="11"/>
      <name val="Calibri"/>
      <family val="2"/>
      <scheme val="minor"/>
    </font>
    <font>
      <sz val="24"/>
      <name val="Calibri"/>
      <family val="2"/>
      <scheme val="minor"/>
    </font>
    <font>
      <sz val="20"/>
      <name val="Calibri"/>
      <family val="2"/>
      <scheme val="minor"/>
    </font>
    <font>
      <sz val="11"/>
      <name val="Arial Narrow"/>
      <family val="2"/>
    </font>
    <font>
      <b/>
      <sz val="10"/>
      <name val="Calibri"/>
      <family val="2"/>
      <scheme val="minor"/>
    </font>
    <font>
      <sz val="10"/>
      <name val="Calibri"/>
      <family val="2"/>
      <scheme val="minor"/>
    </font>
    <font>
      <sz val="9"/>
      <name val="Tahoma"/>
      <family val="2"/>
    </font>
    <font>
      <b/>
      <sz val="9"/>
      <name val="Tahoma"/>
      <family val="2"/>
    </font>
    <font>
      <sz val="9"/>
      <color theme="1"/>
      <name val="Arial"/>
      <family val="2"/>
    </font>
    <font>
      <sz val="12"/>
      <color theme="1"/>
      <name val="Arial"/>
      <family val="2"/>
    </font>
    <font>
      <b/>
      <sz val="9"/>
      <color theme="1"/>
      <name val="Arial"/>
      <family val="2"/>
    </font>
    <font>
      <b/>
      <sz val="10"/>
      <color rgb="FFFF0000"/>
      <name val="Arial"/>
      <family val="2"/>
    </font>
    <font>
      <b/>
      <sz val="16"/>
      <name val="Arial"/>
      <family val="2"/>
    </font>
    <font>
      <sz val="14"/>
      <name val="Arial"/>
      <family val="2"/>
    </font>
    <font>
      <b/>
      <sz val="11"/>
      <name val="Arial"/>
      <family val="2"/>
    </font>
    <font>
      <sz val="7"/>
      <name val="Calibri"/>
      <family val="2"/>
    </font>
    <font>
      <b/>
      <sz val="8"/>
      <name val="Calibri"/>
      <family val="2"/>
    </font>
    <font>
      <b/>
      <sz val="7"/>
      <name val="Calibri"/>
      <family val="2"/>
    </font>
    <font>
      <sz val="9"/>
      <color indexed="8"/>
      <name val="Arial"/>
      <family val="2"/>
    </font>
    <font>
      <sz val="14"/>
      <name val="Tahoma"/>
      <family val="2"/>
    </font>
    <font>
      <b/>
      <sz val="11"/>
      <name val="Calibri"/>
      <family val="2"/>
    </font>
    <font>
      <b/>
      <sz val="14"/>
      <name val="Tahoma"/>
      <family val="2"/>
    </font>
  </fonts>
  <fills count="12">
    <fill>
      <patternFill/>
    </fill>
    <fill>
      <patternFill patternType="gray125"/>
    </fill>
    <fill>
      <patternFill patternType="solid">
        <fgColor theme="4"/>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s>
  <borders count="87">
    <border>
      <left/>
      <right/>
      <top/>
      <bottom/>
      <diagonal/>
    </border>
    <border>
      <left style="thin"/>
      <right/>
      <top style="medium"/>
      <bottom style="thin"/>
    </border>
    <border>
      <left style="thin"/>
      <right style="thin"/>
      <top style="medium"/>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style="thin"/>
      <bottom style="medium"/>
    </border>
    <border>
      <left style="thin"/>
      <right style="thin"/>
      <top style="thin"/>
      <bottom/>
    </border>
    <border>
      <left/>
      <right style="medium"/>
      <top/>
      <bottom/>
    </border>
    <border>
      <left style="thin"/>
      <right style="thin"/>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style="thin"/>
      <top style="medium"/>
      <bottom style="thin"/>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medium"/>
      <right style="thin"/>
      <top style="thin"/>
      <bottom style="thin"/>
    </border>
    <border>
      <left style="thin">
        <color rgb="FF000000"/>
      </left>
      <right style="medium"/>
      <top style="thin">
        <color rgb="FF000000"/>
      </top>
      <bottom style="thin">
        <color rgb="FF000000"/>
      </bottom>
    </border>
    <border>
      <left style="thin"/>
      <right style="medium"/>
      <top style="thin"/>
      <bottom style="thin"/>
    </border>
    <border>
      <left style="medium"/>
      <right style="thin">
        <color rgb="FF000000"/>
      </right>
      <top style="thin">
        <color rgb="FF000000"/>
      </top>
      <bottom style="thin">
        <color rgb="FF000000"/>
      </bottom>
    </border>
    <border>
      <left style="thin"/>
      <right style="medium"/>
      <top style="thin"/>
      <bottom style="medium"/>
    </border>
    <border>
      <left/>
      <right style="thin"/>
      <top style="thin"/>
      <bottom style="thin"/>
    </border>
    <border>
      <left style="thin"/>
      <right style="thin"/>
      <top/>
      <bottom/>
    </border>
    <border>
      <left style="medium"/>
      <right/>
      <top/>
      <bottom/>
    </border>
    <border>
      <left style="medium"/>
      <right style="thin"/>
      <top style="thin"/>
      <bottom style="medium"/>
    </border>
    <border>
      <left/>
      <right style="thin"/>
      <top/>
      <bottom style="thin"/>
    </border>
    <border>
      <left style="thin"/>
      <right style="medium"/>
      <top style="medium"/>
      <bottom style="thin"/>
    </border>
    <border>
      <left style="thin"/>
      <right style="medium"/>
      <top/>
      <bottom style="thin"/>
    </border>
    <border>
      <left style="thin"/>
      <right style="medium"/>
      <top style="thin"/>
      <bottom/>
    </border>
    <border>
      <left/>
      <right style="thin"/>
      <top/>
      <bottom/>
    </border>
    <border>
      <left style="medium"/>
      <right style="thin"/>
      <top/>
      <bottom style="thin"/>
    </border>
    <border>
      <left style="medium"/>
      <right style="thin"/>
      <top/>
      <bottom style="medium"/>
    </border>
    <border>
      <left style="medium"/>
      <right style="thin"/>
      <top style="medium"/>
      <bottom/>
    </border>
    <border>
      <left style="thin"/>
      <right/>
      <top style="thin"/>
      <bottom style="medium"/>
    </border>
    <border>
      <left style="medium"/>
      <right style="thin"/>
      <top style="thin"/>
      <bottom/>
    </border>
    <border>
      <left style="thin"/>
      <right/>
      <top/>
      <bottom style="thin"/>
    </border>
    <border>
      <left style="thin">
        <color rgb="FF000000"/>
      </left>
      <right style="thin"/>
      <top/>
      <bottom style="thin"/>
    </border>
    <border>
      <left style="thin">
        <color rgb="FF000000"/>
      </left>
      <right/>
      <top style="thin">
        <color rgb="FF000000"/>
      </top>
      <bottom style="medium"/>
    </border>
    <border>
      <left style="thin">
        <color rgb="FF000000"/>
      </left>
      <right/>
      <top/>
      <bottom style="thin">
        <color rgb="FF000000"/>
      </bottom>
    </border>
    <border>
      <left style="thin">
        <color rgb="FF000000"/>
      </left>
      <right style="medium"/>
      <top/>
      <bottom style="thin">
        <color rgb="FF000000"/>
      </bottom>
    </border>
    <border>
      <left style="thin">
        <color rgb="FF000000"/>
      </left>
      <right style="medium"/>
      <top style="thin">
        <color rgb="FF000000"/>
      </top>
      <bottom/>
    </border>
    <border>
      <left/>
      <right style="thin">
        <color rgb="FF000000"/>
      </right>
      <top style="thin">
        <color rgb="FF000000"/>
      </top>
      <bottom/>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right/>
      <top style="thin"/>
      <bottom/>
    </border>
    <border>
      <left/>
      <right style="thin"/>
      <top style="thin"/>
      <bottom/>
    </border>
    <border>
      <left/>
      <right/>
      <top style="thin"/>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style="medium"/>
      <right style="medium"/>
      <top style="medium"/>
      <bottom/>
    </border>
    <border>
      <left style="medium"/>
      <right style="medium"/>
      <top/>
      <bottom/>
    </border>
    <border>
      <left style="medium"/>
      <right style="medium"/>
      <top/>
      <bottom style="mediu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top style="medium"/>
      <bottom/>
    </border>
    <border>
      <left style="thin">
        <color rgb="FF000000"/>
      </left>
      <right style="thin"/>
      <top/>
      <bottom/>
    </border>
    <border>
      <left style="thin">
        <color rgb="FF000000"/>
      </left>
      <right style="thin"/>
      <top/>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style="medium"/>
      <right/>
      <top/>
      <bottom style="thin"/>
    </border>
    <border>
      <left/>
      <right/>
      <top/>
      <bottom style="thin"/>
    </border>
    <border>
      <left style="medium"/>
      <right/>
      <top style="thin"/>
      <bottom style="medium"/>
    </border>
    <border>
      <left/>
      <right style="medium"/>
      <top/>
      <bottom style="thin"/>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thin"/>
      <right style="thin"/>
      <top style="medium"/>
      <bottom/>
    </border>
    <border>
      <left style="medium"/>
      <right/>
      <top style="thin"/>
      <bottom/>
    </border>
    <border>
      <left/>
      <right style="medium"/>
      <top style="thin"/>
      <bottom/>
    </border>
  </borders>
  <cellStyleXfs count="3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0"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5" fontId="1"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9" fontId="1" fillId="0" borderId="0" applyFont="0" applyFill="0" applyBorder="0" applyAlignment="0" applyProtection="0"/>
    <xf numFmtId="173" fontId="1" fillId="0" borderId="0" applyFont="0" applyFill="0" applyBorder="0" applyAlignment="0" applyProtection="0"/>
    <xf numFmtId="167" fontId="0" fillId="0" borderId="0" applyFont="0" applyFill="0" applyBorder="0" applyAlignment="0" applyProtection="0"/>
    <xf numFmtId="174" fontId="1" fillId="0" borderId="0" applyFont="0" applyFill="0" applyBorder="0" applyAlignment="0" applyProtection="0"/>
    <xf numFmtId="165"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18" fillId="0" borderId="0">
      <alignment/>
      <protection/>
    </xf>
    <xf numFmtId="164" fontId="18" fillId="0" borderId="0" applyFont="0" applyFill="0" applyBorder="0" applyAlignment="0" applyProtection="0"/>
    <xf numFmtId="43" fontId="18" fillId="0" borderId="0" applyFont="0" applyFill="0" applyBorder="0" applyAlignment="0" applyProtection="0"/>
    <xf numFmtId="0" fontId="17" fillId="2" borderId="0" applyNumberFormat="0" applyBorder="0" applyAlignment="0" applyProtection="0"/>
    <xf numFmtId="0" fontId="0" fillId="0" borderId="0">
      <alignment/>
      <protection/>
    </xf>
    <xf numFmtId="167"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76" fontId="2" fillId="0" borderId="0" applyFont="0" applyFill="0" applyBorder="0" applyAlignment="0" applyProtection="0"/>
    <xf numFmtId="167" fontId="0" fillId="0" borderId="0" applyFont="0" applyFill="0" applyBorder="0" applyAlignment="0" applyProtection="0"/>
    <xf numFmtId="0" fontId="19" fillId="2" borderId="0" applyNumberFormat="0" applyBorder="0" applyAlignment="0" applyProtection="0"/>
    <xf numFmtId="0" fontId="18" fillId="0" borderId="0">
      <alignment/>
      <protection/>
    </xf>
    <xf numFmtId="164" fontId="1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76"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25" fillId="0" borderId="0">
      <alignment/>
      <protection/>
    </xf>
    <xf numFmtId="166" fontId="0" fillId="0" borderId="0" applyFont="0" applyFill="0" applyBorder="0" applyAlignment="0" applyProtection="0"/>
    <xf numFmtId="44" fontId="0" fillId="0" borderId="0" applyFont="0" applyFill="0" applyBorder="0" applyAlignment="0" applyProtection="0"/>
    <xf numFmtId="0" fontId="1" fillId="0" borderId="0">
      <alignment/>
      <protection/>
    </xf>
  </cellStyleXfs>
  <cellXfs count="1053">
    <xf numFmtId="0" fontId="0" fillId="0" borderId="0" xfId="0"/>
    <xf numFmtId="0" fontId="5" fillId="0" borderId="0" xfId="33" applyFont="1" applyBorder="1" applyAlignment="1">
      <alignment vertical="center"/>
      <protection/>
    </xf>
    <xf numFmtId="0" fontId="1" fillId="0" borderId="0" xfId="0" applyFont="1" applyFill="1"/>
    <xf numFmtId="0" fontId="5" fillId="0" borderId="0" xfId="0" applyFont="1" applyFill="1" applyAlignment="1">
      <alignment horizontal="center"/>
    </xf>
    <xf numFmtId="0" fontId="8" fillId="3" borderId="0" xfId="33" applyFont="1" applyFill="1" applyAlignment="1">
      <alignment vertical="center"/>
      <protection/>
    </xf>
    <xf numFmtId="0" fontId="8" fillId="0" borderId="0" xfId="33" applyFont="1" applyAlignment="1">
      <alignment vertical="center"/>
      <protection/>
    </xf>
    <xf numFmtId="0" fontId="8" fillId="0" borderId="0" xfId="0" applyFont="1" applyFill="1"/>
    <xf numFmtId="0" fontId="5" fillId="4"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172" fontId="13" fillId="5" borderId="2" xfId="0" applyNumberFormat="1" applyFont="1" applyFill="1" applyBorder="1" applyAlignment="1">
      <alignment vertical="center"/>
    </xf>
    <xf numFmtId="172" fontId="13" fillId="6" borderId="3" xfId="0" applyNumberFormat="1" applyFont="1" applyFill="1" applyBorder="1" applyAlignment="1">
      <alignment vertical="center"/>
    </xf>
    <xf numFmtId="0" fontId="3" fillId="5" borderId="4" xfId="33" applyFont="1" applyFill="1" applyBorder="1" applyAlignment="1">
      <alignment horizontal="center" vertical="center" wrapText="1"/>
      <protection/>
    </xf>
    <xf numFmtId="0" fontId="1" fillId="4" borderId="0" xfId="0" applyFont="1" applyFill="1"/>
    <xf numFmtId="0" fontId="8" fillId="4" borderId="0" xfId="0" applyFont="1" applyFill="1"/>
    <xf numFmtId="0" fontId="5" fillId="4" borderId="0" xfId="0" applyFont="1" applyFill="1" applyAlignment="1">
      <alignment horizontal="center"/>
    </xf>
    <xf numFmtId="0" fontId="13" fillId="3" borderId="0" xfId="33" applyFont="1" applyFill="1" applyAlignment="1">
      <alignment vertical="center"/>
      <protection/>
    </xf>
    <xf numFmtId="0" fontId="13" fillId="4" borderId="0" xfId="33" applyFont="1" applyFill="1" applyAlignment="1">
      <alignment vertical="center"/>
      <protection/>
    </xf>
    <xf numFmtId="0" fontId="13" fillId="3" borderId="0" xfId="33" applyFont="1" applyFill="1" applyBorder="1" applyAlignment="1">
      <alignment vertical="center"/>
      <protection/>
    </xf>
    <xf numFmtId="0" fontId="13" fillId="0" borderId="0" xfId="33" applyFont="1" applyBorder="1" applyAlignment="1">
      <alignment vertical="center"/>
      <protection/>
    </xf>
    <xf numFmtId="172" fontId="13" fillId="5" borderId="3" xfId="0" applyNumberFormat="1" applyFont="1" applyFill="1" applyBorder="1" applyAlignment="1">
      <alignment vertical="center"/>
    </xf>
    <xf numFmtId="9" fontId="3" fillId="5" borderId="5" xfId="328" applyFont="1" applyFill="1" applyBorder="1" applyAlignment="1">
      <alignment horizontal="center" vertical="center" wrapText="1"/>
    </xf>
    <xf numFmtId="0" fontId="26" fillId="4" borderId="0" xfId="0" applyFont="1" applyFill="1"/>
    <xf numFmtId="0" fontId="27" fillId="4" borderId="0" xfId="0" applyFont="1" applyFill="1"/>
    <xf numFmtId="0" fontId="27" fillId="7" borderId="3"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xf numFmtId="172" fontId="13" fillId="6" borderId="6" xfId="0" applyNumberFormat="1" applyFont="1" applyFill="1" applyBorder="1" applyAlignment="1">
      <alignment vertical="center"/>
    </xf>
    <xf numFmtId="0" fontId="28" fillId="0" borderId="0" xfId="0" applyFont="1" applyFill="1"/>
    <xf numFmtId="0" fontId="29" fillId="0" borderId="0" xfId="0" applyFont="1" applyFill="1"/>
    <xf numFmtId="0" fontId="26" fillId="4" borderId="0" xfId="0" applyFont="1" applyFill="1" applyAlignment="1">
      <alignment horizontal="center"/>
    </xf>
    <xf numFmtId="175" fontId="26" fillId="4" borderId="0" xfId="0" applyNumberFormat="1" applyFont="1" applyFill="1" applyAlignment="1">
      <alignment horizontal="center"/>
    </xf>
    <xf numFmtId="0" fontId="30" fillId="0"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xf numFmtId="0" fontId="27" fillId="0" borderId="0" xfId="0" applyFont="1" applyFill="1"/>
    <xf numFmtId="0" fontId="26" fillId="0" borderId="0" xfId="0" applyFont="1" applyFill="1" applyAlignment="1">
      <alignment horizontal="center"/>
    </xf>
    <xf numFmtId="0" fontId="5" fillId="5" borderId="7" xfId="0" applyFont="1" applyFill="1" applyBorder="1" applyAlignment="1">
      <alignment horizontal="center" vertical="center" wrapText="1"/>
    </xf>
    <xf numFmtId="0" fontId="9" fillId="5" borderId="7" xfId="33" applyFont="1" applyFill="1" applyBorder="1" applyAlignment="1">
      <alignment horizontal="center" vertical="center" textRotation="90" wrapText="1"/>
      <protection/>
    </xf>
    <xf numFmtId="10" fontId="1" fillId="5" borderId="7" xfId="33" applyNumberFormat="1" applyFont="1" applyFill="1" applyBorder="1" applyAlignment="1">
      <alignment horizontal="center" vertical="center" wrapText="1"/>
      <protection/>
    </xf>
    <xf numFmtId="0" fontId="3" fillId="5" borderId="7" xfId="33" applyFont="1" applyFill="1" applyBorder="1" applyAlignment="1">
      <alignment horizontal="center" vertical="center" wrapText="1"/>
      <protection/>
    </xf>
    <xf numFmtId="0" fontId="1" fillId="0" borderId="0" xfId="33" applyFont="1" applyBorder="1" applyAlignment="1">
      <alignment vertical="center"/>
      <protection/>
    </xf>
    <xf numFmtId="0" fontId="1" fillId="3" borderId="0" xfId="33" applyFont="1" applyFill="1" applyBorder="1" applyAlignment="1">
      <alignment vertical="center"/>
      <protection/>
    </xf>
    <xf numFmtId="0" fontId="1" fillId="3" borderId="0" xfId="33" applyFont="1" applyFill="1" applyAlignment="1">
      <alignment vertical="center"/>
      <protection/>
    </xf>
    <xf numFmtId="0" fontId="1" fillId="3" borderId="0" xfId="33" applyFont="1" applyFill="1" applyAlignment="1">
      <alignment horizontal="left" vertical="center"/>
      <protection/>
    </xf>
    <xf numFmtId="10" fontId="1" fillId="3" borderId="0" xfId="33" applyNumberFormat="1" applyFont="1" applyFill="1" applyAlignment="1">
      <alignment vertical="center"/>
      <protection/>
    </xf>
    <xf numFmtId="0" fontId="1" fillId="0" borderId="0" xfId="33" applyFont="1" applyAlignment="1">
      <alignment vertical="center"/>
      <protection/>
    </xf>
    <xf numFmtId="0" fontId="1" fillId="4" borderId="0" xfId="33" applyFont="1" applyFill="1" applyAlignment="1">
      <alignment vertical="center"/>
      <protection/>
    </xf>
    <xf numFmtId="10" fontId="1" fillId="0" borderId="0" xfId="33" applyNumberFormat="1" applyFont="1" applyAlignment="1">
      <alignment vertical="center"/>
      <protection/>
    </xf>
    <xf numFmtId="0" fontId="1" fillId="0" borderId="0" xfId="33" applyFont="1" applyAlignment="1">
      <alignment horizontal="left" vertical="center"/>
      <protection/>
    </xf>
    <xf numFmtId="0" fontId="5" fillId="4" borderId="0" xfId="0" applyFont="1" applyFill="1" applyBorder="1"/>
    <xf numFmtId="0" fontId="5" fillId="4" borderId="8" xfId="0" applyFont="1" applyFill="1" applyBorder="1"/>
    <xf numFmtId="0" fontId="5" fillId="0" borderId="0" xfId="0" applyFont="1"/>
    <xf numFmtId="0" fontId="5" fillId="4" borderId="0" xfId="0" applyFont="1" applyFill="1"/>
    <xf numFmtId="0" fontId="32" fillId="0" borderId="3" xfId="0" applyFont="1" applyFill="1" applyBorder="1" applyAlignment="1">
      <alignment horizontal="center" vertical="center"/>
    </xf>
    <xf numFmtId="188" fontId="5" fillId="0" borderId="0" xfId="0" applyNumberFormat="1" applyFont="1" applyFill="1" applyAlignment="1">
      <alignment horizontal="center"/>
    </xf>
    <xf numFmtId="41" fontId="26" fillId="0" borderId="0" xfId="329" applyFont="1" applyFill="1"/>
    <xf numFmtId="10" fontId="26" fillId="4" borderId="0" xfId="328" applyNumberFormat="1" applyFont="1" applyFill="1"/>
    <xf numFmtId="188" fontId="26" fillId="0" borderId="0" xfId="0" applyNumberFormat="1" applyFont="1" applyFill="1"/>
    <xf numFmtId="190" fontId="26" fillId="0" borderId="0" xfId="329" applyNumberFormat="1" applyFont="1" applyFill="1"/>
    <xf numFmtId="171" fontId="5" fillId="0" borderId="0" xfId="0" applyNumberFormat="1" applyFont="1" applyFill="1" applyAlignment="1">
      <alignment horizontal="center"/>
    </xf>
    <xf numFmtId="0" fontId="31" fillId="7" borderId="3" xfId="0" applyFont="1" applyFill="1" applyBorder="1" applyAlignment="1">
      <alignment horizontal="center" vertical="center"/>
    </xf>
    <xf numFmtId="0" fontId="31" fillId="7" borderId="3" xfId="0" applyFont="1" applyFill="1" applyBorder="1" applyAlignment="1">
      <alignment vertical="center"/>
    </xf>
    <xf numFmtId="0" fontId="31" fillId="7" borderId="3" xfId="0" applyFont="1" applyFill="1" applyBorder="1" applyAlignment="1">
      <alignment vertical="center" wrapText="1"/>
    </xf>
    <xf numFmtId="0" fontId="32" fillId="0" borderId="3" xfId="0" applyFont="1" applyFill="1" applyBorder="1" applyAlignment="1">
      <alignment vertical="center"/>
    </xf>
    <xf numFmtId="0" fontId="32" fillId="0" borderId="3" xfId="0" applyFont="1" applyFill="1" applyBorder="1" applyAlignment="1">
      <alignment/>
    </xf>
    <xf numFmtId="172" fontId="13" fillId="5" borderId="9" xfId="0" applyNumberFormat="1" applyFont="1" applyFill="1" applyBorder="1" applyAlignment="1">
      <alignment vertical="center"/>
    </xf>
    <xf numFmtId="172" fontId="13" fillId="6" borderId="3" xfId="0" applyNumberFormat="1" applyFont="1" applyFill="1" applyBorder="1" applyAlignment="1">
      <alignment vertical="center"/>
    </xf>
    <xf numFmtId="172" fontId="13" fillId="6" borderId="7" xfId="0" applyNumberFormat="1" applyFont="1" applyFill="1" applyBorder="1" applyAlignment="1">
      <alignment vertical="center"/>
    </xf>
    <xf numFmtId="172" fontId="13" fillId="5" borderId="3" xfId="0" applyNumberFormat="1" applyFont="1" applyFill="1" applyBorder="1" applyAlignment="1">
      <alignment vertical="center"/>
    </xf>
    <xf numFmtId="0" fontId="5" fillId="4" borderId="3" xfId="0" applyFont="1" applyFill="1" applyBorder="1" applyAlignment="1">
      <alignment horizontal="center" vertical="center" wrapText="1"/>
    </xf>
    <xf numFmtId="0" fontId="1" fillId="5" borderId="2" xfId="0" applyFont="1" applyFill="1" applyBorder="1" applyAlignment="1" applyProtection="1">
      <alignment horizontal="left" vertical="center" wrapText="1"/>
      <protection locked="0"/>
    </xf>
    <xf numFmtId="4" fontId="1" fillId="0" borderId="2" xfId="0" applyNumberFormat="1" applyFont="1" applyFill="1" applyBorder="1" applyAlignment="1">
      <alignment horizontal="center" vertical="center" wrapText="1"/>
    </xf>
    <xf numFmtId="4" fontId="1" fillId="8" borderId="2" xfId="0" applyNumberFormat="1" applyFont="1" applyFill="1" applyBorder="1" applyAlignment="1">
      <alignment horizontal="center" vertical="center" wrapText="1"/>
    </xf>
    <xf numFmtId="3" fontId="1" fillId="8" borderId="2" xfId="0" applyNumberFormat="1" applyFont="1" applyFill="1" applyBorder="1" applyAlignment="1">
      <alignment horizontal="center" vertical="center" wrapText="1"/>
    </xf>
    <xf numFmtId="39" fontId="1" fillId="8" borderId="2" xfId="0" applyNumberFormat="1" applyFont="1" applyFill="1" applyBorder="1" applyAlignment="1">
      <alignment horizontal="center" vertical="center" wrapText="1"/>
    </xf>
    <xf numFmtId="37" fontId="1" fillId="4" borderId="2" xfId="0" applyNumberFormat="1" applyFont="1" applyFill="1" applyBorder="1" applyAlignment="1">
      <alignment horizontal="center" vertical="center" wrapText="1"/>
    </xf>
    <xf numFmtId="37"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3" fontId="1" fillId="4"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xf>
    <xf numFmtId="0" fontId="1" fillId="6" borderId="3" xfId="0" applyFont="1" applyFill="1" applyBorder="1" applyAlignment="1" applyProtection="1">
      <alignment horizontal="left" vertical="center" wrapText="1"/>
      <protection locked="0"/>
    </xf>
    <xf numFmtId="3" fontId="1" fillId="0" borderId="3" xfId="0" applyNumberFormat="1" applyFont="1" applyFill="1" applyBorder="1" applyAlignment="1">
      <alignment horizontal="center" vertical="center" wrapText="1"/>
    </xf>
    <xf numFmtId="37" fontId="1" fillId="8" borderId="3" xfId="27" applyNumberFormat="1" applyFont="1" applyFill="1" applyBorder="1" applyAlignment="1">
      <alignment horizontal="center" vertical="center"/>
    </xf>
    <xf numFmtId="39" fontId="1" fillId="8" borderId="3" xfId="27" applyNumberFormat="1" applyFont="1" applyFill="1" applyBorder="1" applyAlignment="1">
      <alignment horizontal="center" vertical="center"/>
    </xf>
    <xf numFmtId="37" fontId="1" fillId="4" borderId="3" xfId="27" applyNumberFormat="1" applyFont="1" applyFill="1" applyBorder="1" applyAlignment="1">
      <alignment horizontal="center" vertical="center"/>
    </xf>
    <xf numFmtId="37" fontId="1" fillId="0" borderId="3" xfId="27" applyNumberFormat="1" applyFont="1" applyFill="1" applyBorder="1" applyAlignment="1">
      <alignment horizontal="center" vertical="center"/>
    </xf>
    <xf numFmtId="0" fontId="1" fillId="4" borderId="3" xfId="0" applyFont="1" applyFill="1" applyBorder="1" applyAlignment="1">
      <alignment horizontal="center" vertical="center"/>
    </xf>
    <xf numFmtId="10" fontId="1" fillId="4" borderId="3" xfId="40" applyNumberFormat="1" applyFont="1" applyFill="1" applyBorder="1" applyAlignment="1">
      <alignment horizontal="right" vertical="center" wrapText="1"/>
    </xf>
    <xf numFmtId="0" fontId="1" fillId="5" borderId="3" xfId="0" applyFont="1" applyFill="1" applyBorder="1" applyAlignment="1" applyProtection="1">
      <alignment horizontal="left" vertical="center" wrapText="1"/>
      <protection locked="0"/>
    </xf>
    <xf numFmtId="0" fontId="1" fillId="8" borderId="3" xfId="0" applyFont="1" applyFill="1" applyBorder="1" applyAlignment="1">
      <alignment horizontal="right" vertical="center"/>
    </xf>
    <xf numFmtId="4" fontId="1" fillId="8" borderId="3" xfId="0" applyNumberFormat="1" applyFont="1" applyFill="1" applyBorder="1" applyAlignment="1">
      <alignment horizontal="right" vertical="center"/>
    </xf>
    <xf numFmtId="39" fontId="1" fillId="8" borderId="3" xfId="0" applyNumberFormat="1" applyFont="1" applyFill="1" applyBorder="1" applyAlignment="1">
      <alignment horizontal="center" vertical="center"/>
    </xf>
    <xf numFmtId="0" fontId="1" fillId="8" borderId="3" xfId="0" applyFont="1" applyFill="1" applyBorder="1" applyAlignment="1">
      <alignment horizontal="center" vertical="center"/>
    </xf>
    <xf numFmtId="1" fontId="1" fillId="8"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3" fillId="4" borderId="3" xfId="0" applyFont="1" applyFill="1" applyBorder="1" applyAlignment="1">
      <alignment horizontal="center" vertical="center"/>
    </xf>
    <xf numFmtId="3" fontId="1" fillId="0" borderId="3" xfId="27" applyNumberFormat="1" applyFont="1" applyFill="1" applyBorder="1" applyAlignment="1">
      <alignment horizontal="center" vertical="center" wrapText="1"/>
    </xf>
    <xf numFmtId="3" fontId="1" fillId="8" borderId="3" xfId="27" applyNumberFormat="1" applyFont="1" applyFill="1" applyBorder="1" applyAlignment="1">
      <alignment horizontal="center" vertical="center" wrapText="1"/>
    </xf>
    <xf numFmtId="4" fontId="1" fillId="8" borderId="3" xfId="27" applyNumberFormat="1" applyFont="1" applyFill="1" applyBorder="1" applyAlignment="1">
      <alignment horizontal="center" vertical="center" wrapText="1"/>
    </xf>
    <xf numFmtId="39" fontId="1" fillId="8" borderId="3" xfId="27" applyNumberFormat="1" applyFont="1" applyFill="1" applyBorder="1" applyAlignment="1">
      <alignment horizontal="center" vertical="center" wrapText="1"/>
    </xf>
    <xf numFmtId="37" fontId="1" fillId="4" borderId="3" xfId="0" applyNumberFormat="1" applyFont="1" applyFill="1" applyBorder="1" applyAlignment="1">
      <alignment horizontal="center" vertical="center" wrapText="1"/>
    </xf>
    <xf numFmtId="3" fontId="3" fillId="0" borderId="3" xfId="27" applyNumberFormat="1" applyFont="1" applyFill="1" applyBorder="1" applyAlignment="1">
      <alignment horizontal="center" vertical="center" wrapText="1"/>
    </xf>
    <xf numFmtId="2" fontId="3" fillId="0" borderId="3" xfId="27" applyNumberFormat="1" applyFont="1" applyFill="1" applyBorder="1" applyAlignment="1">
      <alignment horizontal="center" vertical="center" wrapText="1"/>
    </xf>
    <xf numFmtId="3" fontId="1" fillId="4" borderId="3" xfId="27" applyNumberFormat="1" applyFont="1" applyFill="1" applyBorder="1" applyAlignment="1">
      <alignment horizontal="center" vertical="center" wrapText="1"/>
    </xf>
    <xf numFmtId="0" fontId="1" fillId="6" borderId="6" xfId="0" applyFont="1" applyFill="1" applyBorder="1" applyAlignment="1" applyProtection="1">
      <alignment horizontal="left" vertical="center" wrapText="1"/>
      <protection locked="0"/>
    </xf>
    <xf numFmtId="37" fontId="1" fillId="0" borderId="6" xfId="27" applyNumberFormat="1" applyFont="1" applyFill="1" applyBorder="1" applyAlignment="1">
      <alignment horizontal="center" vertical="center"/>
    </xf>
    <xf numFmtId="37" fontId="1" fillId="8" borderId="6" xfId="27" applyNumberFormat="1" applyFont="1" applyFill="1" applyBorder="1" applyAlignment="1">
      <alignment horizontal="center" vertical="center"/>
    </xf>
    <xf numFmtId="39" fontId="1" fillId="8" borderId="6" xfId="27" applyNumberFormat="1" applyFont="1" applyFill="1" applyBorder="1" applyAlignment="1">
      <alignment horizontal="center" vertical="center"/>
    </xf>
    <xf numFmtId="37" fontId="1" fillId="4" borderId="6" xfId="27" applyNumberFormat="1" applyFont="1" applyFill="1" applyBorder="1" applyAlignment="1">
      <alignment horizontal="center" vertical="center"/>
    </xf>
    <xf numFmtId="0" fontId="1" fillId="4" borderId="6" xfId="27" applyNumberFormat="1" applyFont="1" applyFill="1" applyBorder="1" applyAlignment="1">
      <alignment horizontal="center" vertical="center"/>
    </xf>
    <xf numFmtId="0" fontId="1" fillId="4" borderId="6" xfId="0" applyFont="1" applyFill="1" applyBorder="1" applyAlignment="1">
      <alignment horizontal="center" vertical="center"/>
    </xf>
    <xf numFmtId="10" fontId="1" fillId="4" borderId="9" xfId="40" applyNumberFormat="1" applyFont="1" applyFill="1" applyBorder="1" applyAlignment="1">
      <alignment horizontal="right" vertical="center" wrapText="1"/>
    </xf>
    <xf numFmtId="0" fontId="1" fillId="0" borderId="2" xfId="0" applyFont="1" applyFill="1" applyBorder="1" applyAlignment="1">
      <alignment horizontal="center" vertical="center"/>
    </xf>
    <xf numFmtId="39" fontId="3" fillId="4" borderId="2" xfId="0"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4" fontId="1" fillId="0" borderId="3" xfId="27" applyNumberFormat="1" applyFont="1" applyFill="1" applyBorder="1" applyAlignment="1">
      <alignment horizontal="center" vertical="center"/>
    </xf>
    <xf numFmtId="2" fontId="1" fillId="8" borderId="3" xfId="0" applyNumberFormat="1" applyFont="1" applyFill="1" applyBorder="1" applyAlignment="1">
      <alignment horizontal="center" vertical="center"/>
    </xf>
    <xf numFmtId="1" fontId="1" fillId="8" borderId="3" xfId="40" applyNumberFormat="1" applyFont="1" applyFill="1" applyBorder="1" applyAlignment="1">
      <alignment horizontal="center" vertical="center"/>
    </xf>
    <xf numFmtId="171" fontId="1" fillId="8" borderId="3" xfId="0" applyNumberFormat="1" applyFont="1" applyFill="1" applyBorder="1" applyAlignment="1">
      <alignment horizontal="right" vertical="center"/>
    </xf>
    <xf numFmtId="171" fontId="1" fillId="4" borderId="3" xfId="0" applyNumberFormat="1" applyFont="1" applyFill="1" applyBorder="1" applyAlignment="1">
      <alignment horizontal="right" vertical="center"/>
    </xf>
    <xf numFmtId="39" fontId="1" fillId="0" borderId="3" xfId="0" applyNumberFormat="1" applyFont="1" applyFill="1" applyBorder="1" applyAlignment="1">
      <alignment horizontal="center" vertical="center"/>
    </xf>
    <xf numFmtId="171" fontId="1" fillId="4" borderId="3" xfId="0" applyNumberFormat="1" applyFont="1" applyFill="1" applyBorder="1" applyAlignment="1">
      <alignment horizontal="center" vertical="center"/>
    </xf>
    <xf numFmtId="4" fontId="1" fillId="0" borderId="3" xfId="27" applyNumberFormat="1" applyFont="1" applyFill="1" applyBorder="1" applyAlignment="1">
      <alignment horizontal="center" vertical="center" wrapText="1"/>
    </xf>
    <xf numFmtId="37" fontId="1" fillId="0" borderId="3" xfId="0" applyNumberFormat="1" applyFont="1" applyFill="1" applyBorder="1" applyAlignment="1">
      <alignment horizontal="center" vertical="center" wrapText="1"/>
    </xf>
    <xf numFmtId="4" fontId="1" fillId="4" borderId="3" xfId="27" applyNumberFormat="1" applyFont="1" applyFill="1" applyBorder="1" applyAlignment="1">
      <alignment horizontal="center" vertical="center" wrapText="1"/>
    </xf>
    <xf numFmtId="10" fontId="3" fillId="4" borderId="3" xfId="40" applyNumberFormat="1" applyFont="1" applyFill="1" applyBorder="1" applyAlignment="1">
      <alignment horizontal="right" vertical="center" wrapText="1"/>
    </xf>
    <xf numFmtId="4" fontId="1" fillId="0" borderId="6" xfId="27" applyNumberFormat="1" applyFont="1" applyFill="1" applyBorder="1" applyAlignment="1">
      <alignment horizontal="center" vertical="center"/>
    </xf>
    <xf numFmtId="3" fontId="1" fillId="0" borderId="2" xfId="27" applyNumberFormat="1" applyFont="1" applyFill="1" applyBorder="1" applyAlignment="1">
      <alignment horizontal="center" vertical="center" wrapText="1"/>
    </xf>
    <xf numFmtId="4" fontId="1" fillId="0" borderId="2" xfId="27" applyNumberFormat="1" applyFont="1" applyFill="1" applyBorder="1" applyAlignment="1">
      <alignment horizontal="center" vertical="center" wrapText="1"/>
    </xf>
    <xf numFmtId="184" fontId="1" fillId="0" borderId="2" xfId="0" applyNumberFormat="1" applyFont="1" applyFill="1" applyBorder="1" applyAlignment="1">
      <alignment horizontal="center" vertical="center" wrapText="1"/>
    </xf>
    <xf numFmtId="1" fontId="3" fillId="0" borderId="2" xfId="40" applyNumberFormat="1" applyFont="1" applyFill="1" applyBorder="1" applyAlignment="1">
      <alignment horizontal="center" vertical="center" wrapText="1"/>
    </xf>
    <xf numFmtId="39" fontId="1" fillId="0" borderId="3" xfId="27" applyNumberFormat="1" applyFont="1" applyFill="1" applyBorder="1" applyAlignment="1">
      <alignment horizontal="center" vertical="center"/>
    </xf>
    <xf numFmtId="171" fontId="1" fillId="0" borderId="3" xfId="0" applyNumberFormat="1" applyFont="1" applyFill="1" applyBorder="1" applyAlignment="1">
      <alignment horizontal="right" vertical="center"/>
    </xf>
    <xf numFmtId="171" fontId="1" fillId="8" borderId="3" xfId="0" applyNumberFormat="1" applyFont="1" applyFill="1" applyBorder="1" applyAlignment="1">
      <alignment horizontal="center" vertical="center"/>
    </xf>
    <xf numFmtId="184" fontId="1" fillId="0" borderId="3" xfId="0" applyNumberFormat="1" applyFont="1" applyFill="1" applyBorder="1" applyAlignment="1">
      <alignment horizontal="center" vertical="center" wrapText="1"/>
    </xf>
    <xf numFmtId="1" fontId="3" fillId="0" borderId="3" xfId="4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 fontId="3" fillId="0" borderId="3" xfId="27"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39" fontId="1" fillId="0" borderId="2" xfId="0" applyNumberFormat="1" applyFont="1" applyFill="1" applyBorder="1" applyAlignment="1">
      <alignment horizontal="center" vertical="center" wrapText="1"/>
    </xf>
    <xf numFmtId="2" fontId="1" fillId="4" borderId="2" xfId="0" applyNumberFormat="1" applyFont="1" applyFill="1" applyBorder="1" applyAlignment="1">
      <alignment horizontal="center" vertical="center"/>
    </xf>
    <xf numFmtId="178" fontId="1" fillId="0" borderId="3" xfId="27" applyNumberFormat="1" applyFont="1" applyFill="1" applyBorder="1" applyAlignment="1">
      <alignment horizontal="center" vertical="center" wrapText="1"/>
    </xf>
    <xf numFmtId="39" fontId="1" fillId="0" borderId="3" xfId="27" applyNumberFormat="1" applyFont="1" applyFill="1" applyBorder="1" applyAlignment="1">
      <alignment horizontal="center" vertical="center" wrapText="1"/>
    </xf>
    <xf numFmtId="39" fontId="1" fillId="0" borderId="3" xfId="0" applyNumberFormat="1" applyFont="1" applyFill="1" applyBorder="1" applyAlignment="1">
      <alignment horizontal="center" vertical="center" wrapText="1"/>
    </xf>
    <xf numFmtId="184" fontId="1" fillId="4" borderId="3" xfId="0" applyNumberFormat="1" applyFont="1" applyFill="1" applyBorder="1" applyAlignment="1">
      <alignment horizontal="center" vertical="center"/>
    </xf>
    <xf numFmtId="184" fontId="1" fillId="4" borderId="3" xfId="0" applyNumberFormat="1" applyFont="1" applyFill="1" applyBorder="1" applyAlignment="1">
      <alignment horizontal="center" vertical="center" wrapText="1"/>
    </xf>
    <xf numFmtId="184" fontId="1" fillId="0" borderId="3" xfId="27" applyNumberFormat="1" applyFont="1" applyFill="1" applyBorder="1" applyAlignment="1">
      <alignment horizontal="center" vertical="center"/>
    </xf>
    <xf numFmtId="4" fontId="1" fillId="4" borderId="3" xfId="0" applyNumberFormat="1" applyFont="1" applyFill="1" applyBorder="1" applyAlignment="1">
      <alignment horizontal="center" vertical="center" wrapText="1"/>
    </xf>
    <xf numFmtId="185" fontId="1" fillId="4" borderId="3" xfId="27"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179" fontId="1" fillId="0" borderId="2" xfId="0" applyNumberFormat="1" applyFont="1" applyFill="1" applyBorder="1" applyAlignment="1">
      <alignment horizontal="center" vertical="center"/>
    </xf>
    <xf numFmtId="3" fontId="1" fillId="0" borderId="3" xfId="33" applyNumberFormat="1" applyFont="1" applyFill="1" applyBorder="1" applyAlignment="1">
      <alignment horizontal="center" vertical="center" wrapText="1"/>
      <protection/>
    </xf>
    <xf numFmtId="4" fontId="1" fillId="8" borderId="3" xfId="0" applyNumberFormat="1" applyFont="1" applyFill="1" applyBorder="1" applyAlignment="1">
      <alignment horizontal="center" vertical="center" wrapText="1"/>
    </xf>
    <xf numFmtId="188" fontId="1" fillId="4" borderId="3"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0" fontId="1" fillId="0" borderId="3" xfId="0" applyFont="1" applyFill="1" applyBorder="1" applyAlignment="1">
      <alignment horizontal="right" vertical="center"/>
    </xf>
    <xf numFmtId="2" fontId="1" fillId="0" borderId="3" xfId="0" applyNumberFormat="1" applyFont="1" applyFill="1" applyBorder="1" applyAlignment="1">
      <alignment horizontal="center" vertical="center"/>
    </xf>
    <xf numFmtId="4" fontId="3" fillId="0" borderId="3" xfId="0" applyNumberFormat="1" applyFont="1" applyFill="1" applyBorder="1" applyAlignment="1">
      <alignment horizontal="center" vertical="center" wrapText="1"/>
    </xf>
    <xf numFmtId="39" fontId="1" fillId="0" borderId="9" xfId="0" applyNumberFormat="1" applyFont="1" applyFill="1" applyBorder="1" applyAlignment="1">
      <alignment horizontal="center" vertical="center" wrapText="1"/>
    </xf>
    <xf numFmtId="10" fontId="1" fillId="4" borderId="2" xfId="328"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72" fontId="1" fillId="0" borderId="2" xfId="40" applyNumberFormat="1" applyFont="1" applyFill="1" applyBorder="1" applyAlignment="1">
      <alignment horizontal="center" vertical="center" wrapText="1"/>
    </xf>
    <xf numFmtId="9" fontId="1" fillId="0" borderId="2" xfId="4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10" fontId="1" fillId="0" borderId="2" xfId="40" applyNumberFormat="1" applyFont="1" applyFill="1" applyBorder="1" applyAlignment="1">
      <alignment horizontal="center" vertical="center" wrapText="1"/>
    </xf>
    <xf numFmtId="10" fontId="3" fillId="0" borderId="2" xfId="40" applyNumberFormat="1" applyFont="1" applyFill="1" applyBorder="1" applyAlignment="1">
      <alignment horizontal="center" vertical="center" wrapText="1"/>
    </xf>
    <xf numFmtId="10" fontId="3" fillId="4" borderId="2" xfId="0" applyNumberFormat="1" applyFont="1" applyFill="1" applyBorder="1" applyAlignment="1">
      <alignment horizontal="center" vertical="center" wrapText="1"/>
    </xf>
    <xf numFmtId="10" fontId="1" fillId="4" borderId="2" xfId="0" applyNumberFormat="1" applyFont="1" applyFill="1" applyBorder="1" applyAlignment="1">
      <alignment horizontal="center" vertical="center" wrapText="1"/>
    </xf>
    <xf numFmtId="10" fontId="1" fillId="4" borderId="3" xfId="328" applyNumberFormat="1" applyFont="1" applyFill="1" applyBorder="1" applyAlignment="1">
      <alignment horizontal="center" vertical="center"/>
    </xf>
    <xf numFmtId="0" fontId="1" fillId="4" borderId="3" xfId="0" applyFont="1" applyFill="1" applyBorder="1" applyAlignment="1">
      <alignment horizontal="right" vertical="center"/>
    </xf>
    <xf numFmtId="172" fontId="1" fillId="4" borderId="3" xfId="40" applyNumberFormat="1" applyFont="1" applyFill="1" applyBorder="1" applyAlignment="1">
      <alignment horizontal="center" vertical="center" wrapText="1"/>
    </xf>
    <xf numFmtId="172" fontId="1" fillId="4" borderId="3" xfId="40" applyNumberFormat="1" applyFont="1" applyFill="1" applyBorder="1" applyAlignment="1">
      <alignment horizontal="center" vertical="center"/>
    </xf>
    <xf numFmtId="10" fontId="1" fillId="0" borderId="9" xfId="0" applyNumberFormat="1" applyFont="1" applyFill="1" applyBorder="1" applyAlignment="1">
      <alignment horizontal="center" vertical="center" wrapText="1"/>
    </xf>
    <xf numFmtId="10" fontId="3" fillId="4" borderId="9" xfId="0" applyNumberFormat="1" applyFont="1" applyFill="1" applyBorder="1" applyAlignment="1">
      <alignment horizontal="center" vertical="center" wrapText="1"/>
    </xf>
    <xf numFmtId="10" fontId="1" fillId="4" borderId="3" xfId="328"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172" fontId="1" fillId="0" borderId="3" xfId="40" applyNumberFormat="1" applyFont="1" applyFill="1" applyBorder="1" applyAlignment="1">
      <alignment horizontal="center" vertical="center" wrapText="1"/>
    </xf>
    <xf numFmtId="9" fontId="1" fillId="4" borderId="3" xfId="40" applyFont="1" applyFill="1" applyBorder="1" applyAlignment="1">
      <alignment horizontal="center" vertical="center" wrapText="1"/>
    </xf>
    <xf numFmtId="37" fontId="1" fillId="4" borderId="6" xfId="27" applyNumberFormat="1" applyFont="1" applyFill="1" applyBorder="1" applyAlignment="1">
      <alignment horizontal="center" vertical="center"/>
    </xf>
    <xf numFmtId="3" fontId="1" fillId="4" borderId="9" xfId="0" applyNumberFormat="1" applyFont="1" applyFill="1" applyBorder="1" applyAlignment="1">
      <alignment horizontal="center" vertical="center" wrapText="1"/>
    </xf>
    <xf numFmtId="0" fontId="1" fillId="8" borderId="3" xfId="0" applyFont="1" applyFill="1" applyBorder="1" applyAlignment="1">
      <alignment horizontal="right" vertical="center"/>
    </xf>
    <xf numFmtId="1" fontId="1" fillId="8" borderId="2" xfId="0" applyNumberFormat="1" applyFont="1" applyFill="1" applyBorder="1" applyAlignment="1">
      <alignment horizontal="center" vertical="center" wrapText="1"/>
    </xf>
    <xf numFmtId="1" fontId="1" fillId="8" borderId="3" xfId="27" applyNumberFormat="1" applyFont="1" applyFill="1" applyBorder="1" applyAlignment="1">
      <alignment horizontal="center" vertical="center"/>
    </xf>
    <xf numFmtId="10" fontId="1" fillId="4" borderId="3" xfId="27" applyNumberFormat="1" applyFont="1" applyFill="1" applyBorder="1" applyAlignment="1">
      <alignment horizontal="center" vertical="center"/>
    </xf>
    <xf numFmtId="10" fontId="1" fillId="4" borderId="3" xfId="0" applyNumberFormat="1" applyFont="1" applyFill="1" applyBorder="1" applyAlignment="1">
      <alignment horizontal="center" vertical="center"/>
    </xf>
    <xf numFmtId="1" fontId="1" fillId="8" borderId="3" xfId="27" applyNumberFormat="1" applyFont="1" applyFill="1" applyBorder="1" applyAlignment="1">
      <alignment horizontal="center" vertical="center" wrapText="1"/>
    </xf>
    <xf numFmtId="10" fontId="1" fillId="4" borderId="3" xfId="27" applyNumberFormat="1" applyFont="1" applyFill="1" applyBorder="1" applyAlignment="1">
      <alignment horizontal="center" vertical="center" wrapText="1"/>
    </xf>
    <xf numFmtId="1" fontId="1" fillId="8" borderId="6" xfId="27" applyNumberFormat="1" applyFont="1" applyFill="1" applyBorder="1" applyAlignment="1">
      <alignment horizontal="center" vertical="center"/>
    </xf>
    <xf numFmtId="10" fontId="1" fillId="4" borderId="6" xfId="27" applyNumberFormat="1" applyFont="1" applyFill="1" applyBorder="1" applyAlignment="1">
      <alignment horizontal="center" vertical="center"/>
    </xf>
    <xf numFmtId="2" fontId="1" fillId="0" borderId="2" xfId="23"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xf>
    <xf numFmtId="4" fontId="1" fillId="4" borderId="2" xfId="27" applyNumberFormat="1" applyFont="1" applyFill="1" applyBorder="1" applyAlignment="1">
      <alignment horizontal="center" vertical="center" wrapText="1"/>
    </xf>
    <xf numFmtId="4" fontId="1" fillId="4" borderId="3" xfId="0" applyNumberFormat="1" applyFont="1" applyFill="1" applyBorder="1" applyAlignment="1">
      <alignment horizontal="center" vertical="center"/>
    </xf>
    <xf numFmtId="171" fontId="1" fillId="0" borderId="3" xfId="0" applyNumberFormat="1" applyFont="1" applyFill="1" applyBorder="1" applyAlignment="1">
      <alignment horizontal="center" vertical="center"/>
    </xf>
    <xf numFmtId="0" fontId="1" fillId="5" borderId="9" xfId="0" applyFont="1" applyFill="1" applyBorder="1" applyAlignment="1" applyProtection="1">
      <alignment horizontal="left" vertical="center" wrapText="1"/>
      <protection locked="0"/>
    </xf>
    <xf numFmtId="177" fontId="1" fillId="4" borderId="9" xfId="27" applyNumberFormat="1" applyFont="1" applyFill="1" applyBorder="1" applyAlignment="1">
      <alignment horizontal="center" vertical="center"/>
    </xf>
    <xf numFmtId="177" fontId="1" fillId="0" borderId="9" xfId="27" applyNumberFormat="1" applyFont="1" applyFill="1" applyBorder="1" applyAlignment="1">
      <alignment horizontal="center" vertical="center"/>
    </xf>
    <xf numFmtId="177" fontId="1" fillId="4" borderId="3" xfId="27" applyNumberFormat="1" applyFont="1" applyFill="1" applyBorder="1" applyAlignment="1">
      <alignment horizontal="center" vertical="center"/>
    </xf>
    <xf numFmtId="177" fontId="1" fillId="0" borderId="3" xfId="27" applyNumberFormat="1" applyFont="1" applyFill="1" applyBorder="1" applyAlignment="1">
      <alignment horizontal="center" vertical="center"/>
    </xf>
    <xf numFmtId="189" fontId="1" fillId="0" borderId="3" xfId="27" applyNumberFormat="1" applyFont="1" applyFill="1" applyBorder="1" applyAlignment="1">
      <alignment horizontal="center" vertical="center"/>
    </xf>
    <xf numFmtId="189" fontId="1" fillId="4" borderId="3" xfId="27" applyNumberFormat="1" applyFont="1" applyFill="1" applyBorder="1" applyAlignment="1">
      <alignment horizontal="center" vertical="center"/>
    </xf>
    <xf numFmtId="175" fontId="1" fillId="4" borderId="3" xfId="0" applyNumberFormat="1" applyFont="1" applyFill="1" applyBorder="1" applyAlignment="1">
      <alignment horizontal="center"/>
    </xf>
    <xf numFmtId="0" fontId="1" fillId="5" borderId="6" xfId="0" applyFont="1" applyFill="1" applyBorder="1" applyAlignment="1" applyProtection="1">
      <alignment horizontal="left" vertical="center" wrapText="1"/>
      <protection locked="0"/>
    </xf>
    <xf numFmtId="177" fontId="1" fillId="4" borderId="6" xfId="27" applyNumberFormat="1" applyFont="1" applyFill="1" applyBorder="1" applyAlignment="1">
      <alignment horizontal="center" vertical="center"/>
    </xf>
    <xf numFmtId="177" fontId="1" fillId="0" borderId="6" xfId="27" applyNumberFormat="1" applyFont="1" applyFill="1" applyBorder="1" applyAlignment="1">
      <alignment horizontal="center" vertical="center"/>
    </xf>
    <xf numFmtId="175" fontId="1" fillId="4" borderId="6" xfId="0" applyNumberFormat="1" applyFont="1" applyFill="1" applyBorder="1" applyAlignment="1">
      <alignment horizontal="center"/>
    </xf>
    <xf numFmtId="10" fontId="3" fillId="4" borderId="3"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37" fontId="1" fillId="4" borderId="3" xfId="0" applyNumberFormat="1" applyFont="1" applyFill="1" applyBorder="1" applyAlignment="1">
      <alignment horizontal="center" vertical="center"/>
    </xf>
    <xf numFmtId="37" fontId="1" fillId="0" borderId="3" xfId="0" applyNumberFormat="1" applyFont="1" applyFill="1" applyBorder="1" applyAlignment="1">
      <alignment horizontal="center" vertical="center" wrapText="1"/>
    </xf>
    <xf numFmtId="0" fontId="3" fillId="5" borderId="3" xfId="33" applyFont="1" applyFill="1" applyBorder="1" applyAlignment="1">
      <alignment horizontal="center" vertical="center" wrapText="1"/>
      <protection/>
    </xf>
    <xf numFmtId="10" fontId="3" fillId="4" borderId="9" xfId="40" applyNumberFormat="1" applyFont="1" applyFill="1" applyBorder="1" applyAlignment="1">
      <alignment horizontal="right" vertical="center" wrapText="1"/>
    </xf>
    <xf numFmtId="191" fontId="1" fillId="4" borderId="3" xfId="332" applyNumberFormat="1" applyFont="1" applyFill="1" applyBorder="1" applyAlignment="1">
      <alignment horizontal="center" vertical="center"/>
    </xf>
    <xf numFmtId="191" fontId="1" fillId="0" borderId="3" xfId="332" applyNumberFormat="1" applyFont="1" applyFill="1" applyBorder="1" applyAlignment="1">
      <alignment horizontal="center" vertical="center" wrapText="1"/>
    </xf>
    <xf numFmtId="191" fontId="1" fillId="8" borderId="3" xfId="332" applyNumberFormat="1" applyFont="1" applyFill="1" applyBorder="1" applyAlignment="1">
      <alignment horizontal="center" vertical="center" wrapText="1"/>
    </xf>
    <xf numFmtId="191" fontId="1" fillId="8" borderId="3" xfId="332" applyNumberFormat="1" applyFont="1" applyFill="1" applyBorder="1" applyAlignment="1">
      <alignment horizontal="center" vertical="center"/>
    </xf>
    <xf numFmtId="191" fontId="1" fillId="0" borderId="3" xfId="332" applyNumberFormat="1" applyFont="1" applyFill="1" applyBorder="1" applyAlignment="1">
      <alignment horizontal="center" vertical="center"/>
    </xf>
    <xf numFmtId="191" fontId="1" fillId="0" borderId="3" xfId="332" applyNumberFormat="1" applyFont="1" applyFill="1" applyBorder="1" applyAlignment="1">
      <alignment horizontal="right" vertical="center"/>
    </xf>
    <xf numFmtId="191" fontId="1" fillId="8" borderId="3" xfId="332" applyNumberFormat="1" applyFont="1" applyFill="1" applyBorder="1" applyAlignment="1">
      <alignment horizontal="right" vertical="center"/>
    </xf>
    <xf numFmtId="191" fontId="1" fillId="0" borderId="6" xfId="332" applyNumberFormat="1" applyFont="1" applyFill="1" applyBorder="1" applyAlignment="1">
      <alignment horizontal="center" vertical="center"/>
    </xf>
    <xf numFmtId="191" fontId="1" fillId="8" borderId="6" xfId="332" applyNumberFormat="1" applyFont="1" applyFill="1" applyBorder="1" applyAlignment="1">
      <alignment horizontal="center" vertical="center"/>
    </xf>
    <xf numFmtId="191" fontId="1" fillId="4" borderId="6" xfId="332" applyNumberFormat="1" applyFont="1" applyFill="1" applyBorder="1" applyAlignment="1">
      <alignment horizontal="center" vertical="center"/>
    </xf>
    <xf numFmtId="191" fontId="1" fillId="0" borderId="3" xfId="332" applyNumberFormat="1" applyFont="1" applyFill="1" applyBorder="1" applyAlignment="1">
      <alignment horizontal="center"/>
    </xf>
    <xf numFmtId="191" fontId="1" fillId="4" borderId="3" xfId="332" applyNumberFormat="1" applyFont="1" applyFill="1" applyBorder="1" applyAlignment="1">
      <alignment horizontal="right" vertical="center"/>
    </xf>
    <xf numFmtId="191" fontId="1" fillId="0" borderId="6" xfId="332" applyNumberFormat="1" applyFont="1" applyFill="1" applyBorder="1" applyAlignment="1">
      <alignment horizontal="center" vertical="center" wrapText="1"/>
    </xf>
    <xf numFmtId="191" fontId="1" fillId="4" borderId="2" xfId="332" applyNumberFormat="1" applyFont="1" applyFill="1" applyBorder="1" applyAlignment="1">
      <alignment horizontal="center" vertical="center" wrapText="1"/>
    </xf>
    <xf numFmtId="191" fontId="1" fillId="0" borderId="7" xfId="332" applyNumberFormat="1" applyFont="1" applyFill="1" applyBorder="1" applyAlignment="1">
      <alignment horizontal="center" vertical="center"/>
    </xf>
    <xf numFmtId="191" fontId="1" fillId="4" borderId="3" xfId="332" applyNumberFormat="1" applyFont="1" applyFill="1" applyBorder="1" applyAlignment="1">
      <alignment horizontal="center" vertical="center" wrapText="1"/>
    </xf>
    <xf numFmtId="191" fontId="1" fillId="0" borderId="7" xfId="332" applyNumberFormat="1" applyFont="1" applyFill="1" applyBorder="1" applyAlignment="1">
      <alignment horizontal="center" vertical="center"/>
    </xf>
    <xf numFmtId="191" fontId="1" fillId="4" borderId="3" xfId="332" applyNumberFormat="1" applyFont="1" applyFill="1" applyBorder="1" applyAlignment="1">
      <alignment horizontal="center" vertical="center"/>
    </xf>
    <xf numFmtId="191" fontId="1" fillId="0" borderId="3" xfId="332" applyNumberFormat="1" applyFont="1" applyFill="1" applyBorder="1" applyAlignment="1">
      <alignment horizontal="center" vertical="center" wrapText="1"/>
    </xf>
    <xf numFmtId="191" fontId="1" fillId="4" borderId="9" xfId="332" applyNumberFormat="1" applyFont="1" applyFill="1" applyBorder="1" applyAlignment="1">
      <alignment horizontal="center" vertical="center" wrapText="1"/>
    </xf>
    <xf numFmtId="44" fontId="26" fillId="0" borderId="0" xfId="332" applyFont="1" applyFill="1" applyAlignment="1">
      <alignment horizontal="center"/>
    </xf>
    <xf numFmtId="191" fontId="26" fillId="0" borderId="0" xfId="332" applyNumberFormat="1" applyFont="1" applyFill="1"/>
    <xf numFmtId="0" fontId="5" fillId="4" borderId="9" xfId="0" applyFont="1" applyFill="1" applyBorder="1" applyAlignment="1">
      <alignment horizontal="justify" vertical="center" wrapText="1"/>
    </xf>
    <xf numFmtId="0" fontId="5" fillId="4" borderId="3" xfId="0" applyFont="1" applyFill="1" applyBorder="1" applyAlignment="1">
      <alignment horizontal="justify" vertical="center" wrapText="1"/>
    </xf>
    <xf numFmtId="2" fontId="5" fillId="4" borderId="10" xfId="0" applyNumberFormat="1" applyFont="1" applyFill="1" applyBorder="1" applyAlignment="1">
      <alignment horizontal="center" vertical="center" wrapText="1"/>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xf>
    <xf numFmtId="0" fontId="5" fillId="4" borderId="3" xfId="0" applyFont="1" applyFill="1" applyBorder="1" applyAlignment="1" quotePrefix="1">
      <alignment horizontal="center" vertical="center" wrapText="1"/>
    </xf>
    <xf numFmtId="0" fontId="5" fillId="4" borderId="3" xfId="0" applyFont="1" applyFill="1" applyBorder="1" applyAlignment="1">
      <alignment horizontal="center" vertical="center" wrapText="1"/>
    </xf>
    <xf numFmtId="175" fontId="5" fillId="4" borderId="3" xfId="23" applyNumberFormat="1" applyFont="1" applyFill="1" applyBorder="1" applyAlignment="1">
      <alignment horizontal="center" vertical="center"/>
    </xf>
    <xf numFmtId="175" fontId="5" fillId="4" borderId="3" xfId="23" applyNumberFormat="1" applyFont="1" applyFill="1" applyBorder="1" applyAlignment="1">
      <alignment vertical="center"/>
    </xf>
    <xf numFmtId="0" fontId="5" fillId="4" borderId="11" xfId="0" applyFont="1" applyFill="1" applyBorder="1" applyAlignment="1">
      <alignment horizontal="center" vertical="center" wrapText="1"/>
    </xf>
    <xf numFmtId="1" fontId="5" fillId="4" borderId="3" xfId="40" applyNumberFormat="1" applyFont="1" applyFill="1" applyBorder="1" applyAlignment="1">
      <alignment horizontal="center" vertical="center"/>
    </xf>
    <xf numFmtId="175" fontId="5" fillId="4" borderId="3" xfId="23" applyNumberFormat="1" applyFont="1" applyFill="1" applyBorder="1" applyAlignment="1">
      <alignment horizontal="left" vertical="center"/>
    </xf>
    <xf numFmtId="175" fontId="5" fillId="4" borderId="9" xfId="23" applyNumberFormat="1" applyFont="1" applyFill="1" applyBorder="1" applyAlignment="1">
      <alignment horizontal="center" vertical="center"/>
    </xf>
    <xf numFmtId="175" fontId="5" fillId="4" borderId="9" xfId="23" applyNumberFormat="1" applyFont="1" applyFill="1" applyBorder="1" applyAlignment="1">
      <alignment horizontal="left" vertical="center"/>
    </xf>
    <xf numFmtId="0" fontId="5" fillId="4" borderId="12" xfId="0" applyFont="1" applyFill="1" applyBorder="1" applyAlignment="1">
      <alignment horizontal="justify" vertical="center" wrapText="1"/>
    </xf>
    <xf numFmtId="0" fontId="5" fillId="4" borderId="3" xfId="0" applyFont="1" applyFill="1" applyBorder="1" applyAlignment="1" quotePrefix="1">
      <alignment horizontal="justify" vertical="top" wrapText="1"/>
    </xf>
    <xf numFmtId="0" fontId="5" fillId="4" borderId="3" xfId="0" applyFont="1" applyFill="1" applyBorder="1" applyAlignment="1">
      <alignment horizontal="center" vertical="center"/>
    </xf>
    <xf numFmtId="0" fontId="5" fillId="4" borderId="3" xfId="0" applyFont="1" applyFill="1" applyBorder="1" applyAlignment="1">
      <alignment vertical="center" wrapText="1"/>
    </xf>
    <xf numFmtId="0" fontId="5" fillId="4" borderId="3" xfId="0" applyFont="1" applyFill="1" applyBorder="1" applyAlignment="1" quotePrefix="1">
      <alignment horizontal="center" vertical="center" wrapText="1"/>
    </xf>
    <xf numFmtId="0" fontId="21" fillId="4" borderId="11" xfId="0" applyFont="1" applyFill="1" applyBorder="1" applyAlignment="1">
      <alignment horizontal="center" vertical="center" wrapText="1"/>
    </xf>
    <xf numFmtId="0" fontId="5" fillId="4" borderId="3" xfId="0" applyFont="1" applyFill="1" applyBorder="1" applyAlignment="1">
      <alignment horizontal="justify" vertical="justify" wrapText="1"/>
    </xf>
    <xf numFmtId="0" fontId="5" fillId="4" borderId="3" xfId="0" applyFont="1" applyFill="1" applyBorder="1" applyAlignment="1">
      <alignment horizontal="left" vertical="top" wrapText="1"/>
    </xf>
    <xf numFmtId="10" fontId="5" fillId="4" borderId="13" xfId="40" applyNumberFormat="1" applyFont="1" applyFill="1" applyBorder="1" applyAlignment="1">
      <alignment horizontal="center" vertical="center" wrapText="1"/>
    </xf>
    <xf numFmtId="0" fontId="36" fillId="4" borderId="12" xfId="0" applyFont="1" applyFill="1" applyBorder="1" applyAlignment="1">
      <alignment horizontal="justify" vertical="center" wrapText="1"/>
    </xf>
    <xf numFmtId="0" fontId="5" fillId="4" borderId="11" xfId="0" applyFont="1" applyFill="1" applyBorder="1" applyAlignment="1">
      <alignment vertical="center" wrapText="1"/>
    </xf>
    <xf numFmtId="0" fontId="5" fillId="4" borderId="10" xfId="0" applyFont="1" applyFill="1" applyBorder="1" applyAlignment="1">
      <alignment vertical="top" wrapText="1"/>
    </xf>
    <xf numFmtId="0" fontId="5" fillId="4" borderId="11" xfId="0" applyFont="1" applyFill="1" applyBorder="1" applyAlignment="1">
      <alignment wrapText="1"/>
    </xf>
    <xf numFmtId="0" fontId="11" fillId="4" borderId="11" xfId="0" applyFont="1" applyFill="1" applyBorder="1" applyAlignment="1">
      <alignment vertical="center" wrapText="1"/>
    </xf>
    <xf numFmtId="0" fontId="5" fillId="4" borderId="14" xfId="0" applyFont="1" applyFill="1" applyBorder="1" applyAlignment="1">
      <alignment vertical="center" wrapText="1"/>
    </xf>
    <xf numFmtId="0" fontId="22" fillId="4" borderId="14" xfId="0" applyFont="1" applyFill="1" applyBorder="1" applyAlignment="1">
      <alignment vertical="top" wrapText="1"/>
    </xf>
    <xf numFmtId="0" fontId="5" fillId="4" borderId="14" xfId="0" applyFont="1" applyFill="1" applyBorder="1" applyAlignment="1">
      <alignment wrapText="1"/>
    </xf>
    <xf numFmtId="0" fontId="11" fillId="4" borderId="14" xfId="0" applyFont="1" applyFill="1" applyBorder="1" applyAlignment="1">
      <alignment vertical="center" wrapText="1"/>
    </xf>
    <xf numFmtId="180" fontId="5" fillId="4" borderId="3" xfId="23" applyNumberFormat="1" applyFont="1" applyFill="1" applyBorder="1" applyAlignment="1">
      <alignment horizontal="center" vertical="center"/>
    </xf>
    <xf numFmtId="166" fontId="5" fillId="4" borderId="3" xfId="23" applyNumberFormat="1" applyFont="1" applyFill="1" applyBorder="1" applyAlignment="1">
      <alignment horizontal="center" vertical="center"/>
    </xf>
    <xf numFmtId="180" fontId="5" fillId="4" borderId="3" xfId="23" applyNumberFormat="1" applyFont="1" applyFill="1" applyBorder="1" applyAlignment="1">
      <alignment horizontal="left" vertical="center"/>
    </xf>
    <xf numFmtId="166" fontId="5" fillId="4" borderId="3" xfId="23" applyNumberFormat="1" applyFont="1" applyFill="1" applyBorder="1" applyAlignment="1">
      <alignment vertical="center"/>
    </xf>
    <xf numFmtId="10" fontId="5" fillId="4" borderId="3" xfId="40" applyNumberFormat="1" applyFont="1" applyFill="1" applyBorder="1" applyAlignment="1">
      <alignment horizontal="center" vertical="center" wrapText="1"/>
    </xf>
    <xf numFmtId="0" fontId="5" fillId="5" borderId="15" xfId="0" applyFont="1" applyFill="1" applyBorder="1" applyAlignment="1">
      <alignment horizontal="center" vertical="center" wrapText="1"/>
    </xf>
    <xf numFmtId="175" fontId="5" fillId="4" borderId="16" xfId="23" applyNumberFormat="1" applyFont="1" applyFill="1" applyBorder="1" applyAlignment="1">
      <alignment horizontal="center" vertical="center"/>
    </xf>
    <xf numFmtId="0" fontId="5" fillId="4"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175" fontId="5" fillId="4" borderId="19" xfId="23" applyNumberFormat="1" applyFont="1" applyFill="1" applyBorder="1" applyAlignment="1">
      <alignment horizontal="center" vertical="center"/>
    </xf>
    <xf numFmtId="0" fontId="5" fillId="4" borderId="20" xfId="0" applyFont="1" applyFill="1" applyBorder="1" applyAlignment="1">
      <alignment horizontal="center" vertical="center" wrapText="1"/>
    </xf>
    <xf numFmtId="175" fontId="21" fillId="4" borderId="3" xfId="23" applyNumberFormat="1" applyFont="1" applyFill="1" applyBorder="1" applyAlignment="1">
      <alignment horizontal="left" vertical="center"/>
    </xf>
    <xf numFmtId="166" fontId="5" fillId="4" borderId="3" xfId="23" applyNumberFormat="1" applyFont="1" applyFill="1" applyBorder="1" applyAlignment="1">
      <alignment horizontal="left" vertical="center"/>
    </xf>
    <xf numFmtId="175" fontId="5" fillId="4" borderId="21" xfId="23" applyNumberFormat="1" applyFont="1" applyFill="1" applyBorder="1" applyAlignment="1">
      <alignment vertical="center"/>
    </xf>
    <xf numFmtId="180" fontId="5" fillId="4" borderId="9" xfId="23" applyNumberFormat="1" applyFont="1" applyFill="1" applyBorder="1" applyAlignment="1">
      <alignment horizontal="center" vertical="center"/>
    </xf>
    <xf numFmtId="180" fontId="5" fillId="4" borderId="9" xfId="23" applyNumberFormat="1" applyFont="1" applyFill="1" applyBorder="1" applyAlignment="1">
      <alignment horizontal="left" vertical="center"/>
    </xf>
    <xf numFmtId="166" fontId="5" fillId="4" borderId="9" xfId="23" applyNumberFormat="1" applyFont="1" applyFill="1" applyBorder="1" applyAlignment="1">
      <alignment horizontal="center" vertical="center"/>
    </xf>
    <xf numFmtId="166" fontId="5" fillId="4" borderId="9" xfId="23" applyNumberFormat="1" applyFont="1" applyFill="1" applyBorder="1" applyAlignment="1">
      <alignment horizontal="left" vertical="center"/>
    </xf>
    <xf numFmtId="0" fontId="5" fillId="4" borderId="3" xfId="0" applyFont="1" applyFill="1" applyBorder="1"/>
    <xf numFmtId="0" fontId="5" fillId="4" borderId="22" xfId="0" applyFont="1" applyFill="1" applyBorder="1" applyAlignment="1">
      <alignment horizontal="center" vertical="center" wrapText="1"/>
    </xf>
    <xf numFmtId="175" fontId="5" fillId="4" borderId="23" xfId="23" applyNumberFormat="1" applyFont="1" applyFill="1" applyBorder="1" applyAlignment="1">
      <alignment vertical="center"/>
    </xf>
    <xf numFmtId="10" fontId="5" fillId="4" borderId="17" xfId="0" applyNumberFormat="1" applyFont="1" applyFill="1" applyBorder="1" applyAlignment="1">
      <alignment horizontal="center" vertical="center" wrapText="1"/>
    </xf>
    <xf numFmtId="10" fontId="5" fillId="4" borderId="24" xfId="0" applyNumberFormat="1" applyFont="1" applyFill="1" applyBorder="1" applyAlignment="1">
      <alignment horizontal="center" vertical="center" wrapText="1"/>
    </xf>
    <xf numFmtId="175" fontId="5" fillId="4" borderId="19" xfId="23" applyNumberFormat="1" applyFont="1" applyFill="1" applyBorder="1" applyAlignment="1">
      <alignment vertical="center"/>
    </xf>
    <xf numFmtId="166" fontId="5" fillId="0" borderId="23" xfId="23" applyNumberFormat="1" applyFont="1" applyFill="1" applyBorder="1" applyAlignment="1">
      <alignment vertical="center"/>
    </xf>
    <xf numFmtId="10" fontId="1" fillId="4" borderId="25" xfId="40" applyNumberFormat="1" applyFont="1" applyFill="1" applyBorder="1" applyAlignment="1">
      <alignment horizontal="right" vertical="center" wrapText="1"/>
    </xf>
    <xf numFmtId="191" fontId="1" fillId="0" borderId="3" xfId="332" applyNumberFormat="1" applyFont="1" applyFill="1" applyBorder="1" applyAlignment="1">
      <alignment horizontal="center" vertical="center"/>
    </xf>
    <xf numFmtId="10" fontId="26" fillId="4" borderId="0" xfId="0" applyNumberFormat="1" applyFont="1" applyFill="1"/>
    <xf numFmtId="10" fontId="1" fillId="4" borderId="26" xfId="40" applyNumberFormat="1" applyFont="1" applyFill="1" applyBorder="1" applyAlignment="1">
      <alignment horizontal="center"/>
    </xf>
    <xf numFmtId="10" fontId="1" fillId="4" borderId="27" xfId="0" applyNumberFormat="1" applyFont="1" applyFill="1" applyBorder="1" applyAlignment="1">
      <alignment horizontal="center"/>
    </xf>
    <xf numFmtId="10" fontId="26" fillId="0" borderId="0" xfId="0" applyNumberFormat="1" applyFont="1" applyFill="1"/>
    <xf numFmtId="10" fontId="3" fillId="4" borderId="28" xfId="40" applyNumberFormat="1" applyFont="1" applyFill="1" applyBorder="1" applyAlignment="1">
      <alignment horizontal="right" vertical="center" wrapText="1"/>
    </xf>
    <xf numFmtId="10" fontId="3" fillId="8" borderId="28" xfId="40" applyNumberFormat="1" applyFont="1" applyFill="1" applyBorder="1" applyAlignment="1">
      <alignment horizontal="right" vertical="center" wrapText="1"/>
    </xf>
    <xf numFmtId="4" fontId="1" fillId="4" borderId="29" xfId="0" applyNumberFormat="1" applyFont="1" applyFill="1" applyBorder="1" applyAlignment="1">
      <alignment horizontal="center" vertical="center" wrapText="1"/>
    </xf>
    <xf numFmtId="183" fontId="1" fillId="4" borderId="21" xfId="0" applyNumberFormat="1" applyFont="1" applyFill="1" applyBorder="1" applyAlignment="1">
      <alignment horizontal="center"/>
    </xf>
    <xf numFmtId="39" fontId="1" fillId="8" borderId="3" xfId="0" applyNumberFormat="1" applyFont="1" applyFill="1" applyBorder="1" applyAlignment="1">
      <alignment horizontal="center" vertical="center"/>
    </xf>
    <xf numFmtId="39" fontId="1" fillId="8" borderId="21" xfId="0" applyNumberFormat="1" applyFont="1" applyFill="1" applyBorder="1" applyAlignment="1">
      <alignment horizontal="center" vertical="center"/>
    </xf>
    <xf numFmtId="0" fontId="1" fillId="4" borderId="21" xfId="0" applyFont="1" applyFill="1" applyBorder="1" applyAlignment="1">
      <alignment horizontal="center"/>
    </xf>
    <xf numFmtId="183" fontId="1" fillId="4" borderId="23" xfId="0" applyNumberFormat="1" applyFont="1" applyFill="1" applyBorder="1" applyAlignment="1">
      <alignment horizontal="center"/>
    </xf>
    <xf numFmtId="3" fontId="1" fillId="4" borderId="29" xfId="0" applyNumberFormat="1" applyFont="1" applyFill="1" applyBorder="1" applyAlignment="1">
      <alignment horizontal="center" vertical="center" wrapText="1"/>
    </xf>
    <xf numFmtId="0" fontId="10" fillId="0" borderId="21" xfId="0" applyFont="1" applyFill="1" applyBorder="1" applyAlignment="1">
      <alignment horizontal="center" vertical="center"/>
    </xf>
    <xf numFmtId="3" fontId="1" fillId="4" borderId="30" xfId="0" applyNumberFormat="1" applyFont="1" applyFill="1" applyBorder="1" applyAlignment="1">
      <alignment horizontal="center" vertical="center" wrapText="1"/>
    </xf>
    <xf numFmtId="0" fontId="1" fillId="8" borderId="3" xfId="0" applyFont="1" applyFill="1" applyBorder="1" applyAlignment="1">
      <alignment horizontal="center" vertical="center"/>
    </xf>
    <xf numFmtId="0" fontId="1" fillId="8" borderId="21" xfId="0" applyFont="1" applyFill="1" applyBorder="1" applyAlignment="1">
      <alignment horizontal="center" vertical="center"/>
    </xf>
    <xf numFmtId="3" fontId="1" fillId="4" borderId="21" xfId="0" applyNumberFormat="1" applyFont="1" applyFill="1" applyBorder="1" applyAlignment="1">
      <alignment horizontal="center" vertical="center" wrapText="1"/>
    </xf>
    <xf numFmtId="37" fontId="1" fillId="4" borderId="23" xfId="27" applyNumberFormat="1" applyFont="1" applyFill="1" applyBorder="1" applyAlignment="1">
      <alignment horizontal="center" vertical="center"/>
    </xf>
    <xf numFmtId="1" fontId="1" fillId="4" borderId="29" xfId="40" applyNumberFormat="1" applyFont="1" applyFill="1" applyBorder="1" applyAlignment="1">
      <alignment horizontal="center" vertical="center" wrapText="1"/>
    </xf>
    <xf numFmtId="1" fontId="1" fillId="4" borderId="30" xfId="40" applyNumberFormat="1" applyFont="1" applyFill="1" applyBorder="1" applyAlignment="1">
      <alignment horizontal="center" vertical="center" wrapText="1"/>
    </xf>
    <xf numFmtId="37" fontId="1" fillId="4" borderId="4" xfId="27" applyNumberFormat="1" applyFont="1" applyFill="1" applyBorder="1" applyAlignment="1">
      <alignment horizontal="center" vertical="center"/>
    </xf>
    <xf numFmtId="1" fontId="1" fillId="4" borderId="21" xfId="27" applyNumberFormat="1" applyFont="1" applyFill="1" applyBorder="1" applyAlignment="1">
      <alignment horizontal="center" vertical="center" wrapText="1"/>
    </xf>
    <xf numFmtId="39" fontId="1" fillId="4" borderId="29" xfId="0" applyNumberFormat="1" applyFont="1" applyFill="1" applyBorder="1" applyAlignment="1">
      <alignment horizontal="center" vertical="center" wrapText="1"/>
    </xf>
    <xf numFmtId="39" fontId="1" fillId="4" borderId="21"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10" fontId="1" fillId="4" borderId="29" xfId="40" applyNumberFormat="1" applyFont="1" applyFill="1" applyBorder="1" applyAlignment="1">
      <alignment horizontal="center" vertical="center" wrapText="1"/>
    </xf>
    <xf numFmtId="10" fontId="1" fillId="4" borderId="21" xfId="40" applyNumberFormat="1" applyFont="1" applyFill="1" applyBorder="1" applyAlignment="1">
      <alignment horizontal="center" vertical="center" wrapText="1"/>
    </xf>
    <xf numFmtId="4" fontId="1" fillId="4" borderId="21" xfId="27" applyNumberFormat="1" applyFont="1" applyFill="1" applyBorder="1" applyAlignment="1">
      <alignment horizontal="center" vertical="center" wrapText="1"/>
    </xf>
    <xf numFmtId="186" fontId="1" fillId="4" borderId="21" xfId="27" applyNumberFormat="1" applyFont="1" applyFill="1" applyBorder="1" applyAlignment="1">
      <alignment horizontal="center" vertical="center"/>
    </xf>
    <xf numFmtId="39" fontId="1" fillId="4" borderId="21" xfId="0" applyNumberFormat="1" applyFont="1" applyFill="1" applyBorder="1" applyAlignment="1">
      <alignment horizontal="center" vertical="center"/>
    </xf>
    <xf numFmtId="39" fontId="1" fillId="4" borderId="21" xfId="27" applyNumberFormat="1" applyFont="1" applyFill="1" applyBorder="1" applyAlignment="1">
      <alignment horizontal="center" vertical="center" wrapText="1"/>
    </xf>
    <xf numFmtId="39" fontId="1" fillId="4" borderId="23" xfId="27" applyNumberFormat="1" applyFont="1" applyFill="1" applyBorder="1" applyAlignment="1">
      <alignment horizontal="center" vertical="center"/>
    </xf>
    <xf numFmtId="39" fontId="1" fillId="4" borderId="21" xfId="27" applyNumberFormat="1" applyFont="1" applyFill="1" applyBorder="1" applyAlignment="1">
      <alignment horizontal="center" vertical="center"/>
    </xf>
    <xf numFmtId="4" fontId="1" fillId="4" borderId="21" xfId="0" applyNumberFormat="1" applyFont="1" applyFill="1" applyBorder="1" applyAlignment="1">
      <alignment horizontal="center" vertical="center"/>
    </xf>
    <xf numFmtId="37" fontId="1" fillId="4" borderId="31" xfId="27" applyNumberFormat="1" applyFont="1" applyFill="1" applyBorder="1" applyAlignment="1">
      <alignment horizontal="center" vertical="center"/>
    </xf>
    <xf numFmtId="175" fontId="1" fillId="4" borderId="9" xfId="0" applyNumberFormat="1" applyFont="1" applyFill="1" applyBorder="1" applyAlignment="1">
      <alignment horizontal="center"/>
    </xf>
    <xf numFmtId="10" fontId="3" fillId="4" borderId="32" xfId="40" applyNumberFormat="1" applyFont="1" applyFill="1" applyBorder="1" applyAlignment="1">
      <alignment horizontal="right" vertical="center" wrapText="1"/>
    </xf>
    <xf numFmtId="10" fontId="1" fillId="4" borderId="33" xfId="40" applyNumberFormat="1" applyFont="1" applyFill="1" applyBorder="1" applyAlignment="1">
      <alignment horizontal="center" vertical="center"/>
    </xf>
    <xf numFmtId="10" fontId="3" fillId="4" borderId="15" xfId="40" applyNumberFormat="1" applyFont="1" applyFill="1" applyBorder="1" applyAlignment="1">
      <alignment horizontal="right" vertical="center" wrapText="1"/>
    </xf>
    <xf numFmtId="10" fontId="1" fillId="9" borderId="29" xfId="40" applyNumberFormat="1" applyFont="1" applyFill="1" applyBorder="1" applyAlignment="1">
      <alignment horizontal="right" vertical="center" wrapText="1"/>
    </xf>
    <xf numFmtId="10" fontId="3" fillId="4" borderId="33" xfId="40" applyNumberFormat="1" applyFont="1" applyFill="1" applyBorder="1" applyAlignment="1">
      <alignment horizontal="right" vertical="center" wrapText="1"/>
    </xf>
    <xf numFmtId="10" fontId="1" fillId="9" borderId="21" xfId="40" applyNumberFormat="1" applyFont="1" applyFill="1" applyBorder="1" applyAlignment="1">
      <alignment horizontal="right" vertical="center" wrapText="1"/>
    </xf>
    <xf numFmtId="10" fontId="3" fillId="8" borderId="33" xfId="40" applyNumberFormat="1" applyFont="1" applyFill="1" applyBorder="1" applyAlignment="1">
      <alignment horizontal="right" vertical="center" wrapText="1"/>
    </xf>
    <xf numFmtId="10" fontId="3" fillId="4" borderId="34" xfId="40" applyNumberFormat="1" applyFont="1" applyFill="1" applyBorder="1" applyAlignment="1">
      <alignment horizontal="right" vertical="center" wrapText="1"/>
    </xf>
    <xf numFmtId="10" fontId="1" fillId="9" borderId="23" xfId="40" applyNumberFormat="1" applyFont="1" applyFill="1" applyBorder="1" applyAlignment="1">
      <alignment horizontal="right" vertical="center" wrapText="1"/>
    </xf>
    <xf numFmtId="10" fontId="3" fillId="4" borderId="29" xfId="40" applyNumberFormat="1" applyFont="1" applyFill="1" applyBorder="1" applyAlignment="1">
      <alignment horizontal="right" vertical="center" wrapText="1"/>
    </xf>
    <xf numFmtId="10" fontId="1" fillId="4" borderId="21" xfId="40" applyNumberFormat="1" applyFont="1" applyFill="1" applyBorder="1" applyAlignment="1">
      <alignment horizontal="right" vertical="center" wrapText="1"/>
    </xf>
    <xf numFmtId="0" fontId="1" fillId="4" borderId="21" xfId="0" applyFont="1" applyFill="1" applyBorder="1" applyAlignment="1">
      <alignment horizontal="center" vertical="center"/>
    </xf>
    <xf numFmtId="10" fontId="1" fillId="4" borderId="30" xfId="40" applyNumberFormat="1" applyFont="1" applyFill="1" applyBorder="1" applyAlignment="1">
      <alignment horizontal="right" vertical="center" wrapText="1"/>
    </xf>
    <xf numFmtId="10" fontId="3" fillId="4" borderId="21" xfId="40" applyNumberFormat="1" applyFont="1" applyFill="1" applyBorder="1" applyAlignment="1">
      <alignment horizontal="right" vertical="center" wrapText="1"/>
    </xf>
    <xf numFmtId="10" fontId="1" fillId="4" borderId="4" xfId="40" applyNumberFormat="1" applyFont="1" applyFill="1" applyBorder="1" applyAlignment="1">
      <alignment horizontal="right" vertical="center" wrapText="1"/>
    </xf>
    <xf numFmtId="10" fontId="1" fillId="4" borderId="7" xfId="27" applyNumberFormat="1" applyFont="1" applyFill="1" applyBorder="1" applyAlignment="1">
      <alignment horizontal="center" vertical="center"/>
    </xf>
    <xf numFmtId="10" fontId="1" fillId="4" borderId="9" xfId="0" applyNumberFormat="1" applyFont="1" applyFill="1" applyBorder="1" applyAlignment="1">
      <alignment horizontal="center" vertical="center" wrapText="1"/>
    </xf>
    <xf numFmtId="10" fontId="1" fillId="4" borderId="29" xfId="40" applyNumberFormat="1" applyFont="1" applyFill="1" applyBorder="1" applyAlignment="1">
      <alignment horizontal="right" vertical="center" wrapText="1"/>
    </xf>
    <xf numFmtId="10" fontId="1" fillId="4" borderId="23" xfId="40" applyNumberFormat="1" applyFont="1" applyFill="1" applyBorder="1" applyAlignment="1">
      <alignment horizontal="right" vertical="center" wrapText="1"/>
    </xf>
    <xf numFmtId="10" fontId="3" fillId="4" borderId="30" xfId="40" applyNumberFormat="1" applyFont="1" applyFill="1" applyBorder="1" applyAlignment="1">
      <alignment horizontal="right" vertical="center" wrapText="1"/>
    </xf>
    <xf numFmtId="10" fontId="3" fillId="4" borderId="35" xfId="40" applyNumberFormat="1" applyFont="1" applyFill="1" applyBorder="1" applyAlignment="1">
      <alignment horizontal="right" vertical="center" wrapText="1"/>
    </xf>
    <xf numFmtId="9" fontId="3" fillId="4" borderId="29" xfId="40" applyFont="1" applyFill="1" applyBorder="1" applyAlignment="1">
      <alignment horizontal="right" vertical="center" wrapText="1"/>
    </xf>
    <xf numFmtId="10" fontId="3" fillId="4" borderId="19" xfId="40" applyNumberFormat="1" applyFont="1" applyFill="1" applyBorder="1" applyAlignment="1">
      <alignment horizontal="right" vertical="center" wrapText="1"/>
    </xf>
    <xf numFmtId="9" fontId="3" fillId="4" borderId="21" xfId="40" applyFont="1" applyFill="1" applyBorder="1" applyAlignment="1">
      <alignment horizontal="right" vertical="center" wrapText="1"/>
    </xf>
    <xf numFmtId="0" fontId="10" fillId="0" borderId="23" xfId="0" applyFont="1" applyFill="1" applyBorder="1" applyAlignment="1">
      <alignment horizontal="center" vertical="center"/>
    </xf>
    <xf numFmtId="3" fontId="3" fillId="0" borderId="2" xfId="0" applyNumberFormat="1" applyFont="1" applyFill="1" applyBorder="1" applyAlignment="1">
      <alignment horizontal="center" vertical="center"/>
    </xf>
    <xf numFmtId="37" fontId="1" fillId="0" borderId="16" xfId="27" applyNumberFormat="1" applyFont="1" applyFill="1" applyBorder="1" applyAlignment="1">
      <alignment horizontal="center" vertical="center"/>
    </xf>
    <xf numFmtId="37" fontId="1" fillId="0" borderId="3" xfId="27" applyNumberFormat="1" applyFont="1" applyFill="1" applyBorder="1" applyAlignment="1">
      <alignment horizontal="center" vertical="center"/>
    </xf>
    <xf numFmtId="0" fontId="3" fillId="0" borderId="3" xfId="0" applyFont="1" applyFill="1" applyBorder="1" applyAlignment="1">
      <alignment horizontal="center" vertical="center"/>
    </xf>
    <xf numFmtId="3"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41" fontId="1" fillId="0" borderId="27" xfId="27" applyNumberFormat="1" applyFont="1" applyFill="1" applyBorder="1" applyAlignment="1">
      <alignment horizontal="center" vertical="center"/>
    </xf>
    <xf numFmtId="41" fontId="1" fillId="0" borderId="6" xfId="27" applyNumberFormat="1" applyFont="1" applyFill="1" applyBorder="1" applyAlignment="1">
      <alignment horizontal="center" vertical="center"/>
    </xf>
    <xf numFmtId="37" fontId="1" fillId="0" borderId="6" xfId="27" applyNumberFormat="1" applyFont="1" applyFill="1" applyBorder="1" applyAlignment="1">
      <alignment horizontal="center" vertical="center"/>
    </xf>
    <xf numFmtId="39" fontId="1" fillId="0" borderId="19" xfId="0" applyNumberFormat="1" applyFont="1" applyFill="1" applyBorder="1" applyAlignment="1">
      <alignment horizontal="center" vertical="center" wrapText="1"/>
    </xf>
    <xf numFmtId="39" fontId="1" fillId="0" borderId="3" xfId="0" applyNumberFormat="1" applyFont="1" applyFill="1" applyBorder="1" applyAlignment="1">
      <alignment horizontal="center" vertical="center" wrapText="1"/>
    </xf>
    <xf numFmtId="171" fontId="1" fillId="0" borderId="3" xfId="0" applyNumberFormat="1" applyFont="1" applyFill="1" applyBorder="1" applyAlignment="1">
      <alignment horizontal="center" vertical="center"/>
    </xf>
    <xf numFmtId="4" fontId="3" fillId="0" borderId="9" xfId="43" applyNumberFormat="1" applyFont="1" applyFill="1" applyBorder="1" applyAlignment="1">
      <alignment horizontal="center" vertical="center"/>
    </xf>
    <xf numFmtId="3" fontId="1" fillId="0" borderId="9" xfId="27" applyNumberFormat="1" applyFont="1" applyFill="1" applyBorder="1" applyAlignment="1">
      <alignment horizontal="center" vertical="center" wrapText="1"/>
    </xf>
    <xf numFmtId="0" fontId="1" fillId="0" borderId="9" xfId="0" applyFont="1" applyFill="1" applyBorder="1" applyAlignment="1">
      <alignment horizontal="center" vertical="center"/>
    </xf>
    <xf numFmtId="37" fontId="1" fillId="0" borderId="5" xfId="27" applyNumberFormat="1" applyFont="1" applyFill="1" applyBorder="1" applyAlignment="1">
      <alignment horizontal="center" vertical="center"/>
    </xf>
    <xf numFmtId="37" fontId="1" fillId="0" borderId="19"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7" fontId="1" fillId="0" borderId="27" xfId="27" applyNumberFormat="1" applyFont="1" applyFill="1" applyBorder="1" applyAlignment="1">
      <alignment horizontal="center" vertical="center"/>
    </xf>
    <xf numFmtId="39" fontId="3" fillId="0" borderId="2" xfId="0" applyNumberFormat="1" applyFont="1" applyFill="1" applyBorder="1" applyAlignment="1">
      <alignment horizontal="center" vertical="center" wrapText="1"/>
    </xf>
    <xf numFmtId="39" fontId="1" fillId="0"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center" wrapText="1"/>
    </xf>
    <xf numFmtId="39" fontId="3" fillId="0" borderId="3" xfId="27" applyNumberFormat="1" applyFont="1" applyFill="1" applyBorder="1" applyAlignment="1">
      <alignment horizontal="center" vertical="center"/>
    </xf>
    <xf numFmtId="185" fontId="3" fillId="0" borderId="3" xfId="27" applyNumberFormat="1" applyFont="1" applyFill="1" applyBorder="1" applyAlignment="1">
      <alignment horizontal="center" vertical="center"/>
    </xf>
    <xf numFmtId="39" fontId="1" fillId="0" borderId="19" xfId="27" applyNumberFormat="1" applyFont="1" applyFill="1" applyBorder="1" applyAlignment="1">
      <alignment horizontal="center" vertical="center"/>
    </xf>
    <xf numFmtId="39" fontId="1" fillId="0" borderId="3" xfId="27" applyNumberFormat="1" applyFont="1" applyFill="1" applyBorder="1" applyAlignment="1">
      <alignment horizontal="center" vertical="center"/>
    </xf>
    <xf numFmtId="0" fontId="3" fillId="0" borderId="2" xfId="0" applyFont="1" applyFill="1" applyBorder="1" applyAlignment="1">
      <alignment horizontal="center" vertical="center"/>
    </xf>
    <xf numFmtId="185" fontId="3" fillId="0" borderId="2"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88" fontId="1" fillId="0" borderId="3" xfId="0" applyNumberFormat="1" applyFont="1" applyFill="1" applyBorder="1" applyAlignment="1">
      <alignment horizontal="center" vertical="center"/>
    </xf>
    <xf numFmtId="2" fontId="1" fillId="0" borderId="19" xfId="0" applyNumberFormat="1" applyFont="1" applyFill="1" applyBorder="1" applyAlignment="1">
      <alignment horizontal="center" vertical="center"/>
    </xf>
    <xf numFmtId="188" fontId="1"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9" fontId="3" fillId="0" borderId="3" xfId="40" applyFont="1" applyFill="1" applyBorder="1" applyAlignment="1">
      <alignment horizontal="center" vertical="center" wrapText="1"/>
    </xf>
    <xf numFmtId="172" fontId="3" fillId="0" borderId="3" xfId="40" applyNumberFormat="1" applyFont="1" applyFill="1" applyBorder="1" applyAlignment="1">
      <alignment horizontal="center" vertical="center" wrapText="1"/>
    </xf>
    <xf numFmtId="9" fontId="1" fillId="0" borderId="3" xfId="40" applyFont="1" applyFill="1" applyBorder="1" applyAlignment="1">
      <alignment horizontal="center" vertical="center" wrapText="1"/>
    </xf>
    <xf numFmtId="39" fontId="3" fillId="0" borderId="3" xfId="0" applyNumberFormat="1" applyFont="1" applyFill="1" applyBorder="1" applyAlignment="1">
      <alignment horizontal="center" vertical="center" wrapText="1"/>
    </xf>
    <xf numFmtId="0" fontId="1" fillId="0" borderId="6" xfId="27" applyNumberFormat="1" applyFont="1" applyFill="1" applyBorder="1" applyAlignment="1">
      <alignment horizontal="center" vertical="center"/>
    </xf>
    <xf numFmtId="166" fontId="1" fillId="0" borderId="2" xfId="23" applyNumberFormat="1" applyFont="1" applyFill="1" applyBorder="1" applyAlignment="1">
      <alignment horizontal="center" vertical="center" wrapText="1"/>
    </xf>
    <xf numFmtId="37" fontId="1" fillId="0" borderId="2" xfId="0" applyNumberFormat="1" applyFont="1" applyFill="1" applyBorder="1" applyAlignment="1">
      <alignment horizontal="center" vertical="center"/>
    </xf>
    <xf numFmtId="39" fontId="1" fillId="0" borderId="15" xfId="0" applyNumberFormat="1" applyFont="1" applyFill="1" applyBorder="1" applyAlignment="1">
      <alignment horizontal="center" vertical="center"/>
    </xf>
    <xf numFmtId="37" fontId="1" fillId="0" borderId="7" xfId="27" applyNumberFormat="1" applyFont="1" applyFill="1" applyBorder="1" applyAlignment="1">
      <alignment horizontal="center" vertical="center"/>
    </xf>
    <xf numFmtId="37" fontId="1" fillId="0" borderId="18" xfId="27" applyNumberFormat="1" applyFont="1" applyFill="1" applyBorder="1" applyAlignment="1">
      <alignment horizontal="center" vertical="center"/>
    </xf>
    <xf numFmtId="39" fontId="1" fillId="0" borderId="1" xfId="0" applyNumberFormat="1" applyFont="1" applyFill="1" applyBorder="1" applyAlignment="1">
      <alignment horizontal="center" vertical="center" wrapText="1"/>
    </xf>
    <xf numFmtId="37" fontId="1" fillId="0" borderId="1" xfId="27" applyNumberFormat="1" applyFont="1" applyFill="1" applyBorder="1" applyAlignment="1">
      <alignment horizontal="center" vertical="center"/>
    </xf>
    <xf numFmtId="191" fontId="1" fillId="0" borderId="16" xfId="332" applyNumberFormat="1" applyFont="1" applyFill="1" applyBorder="1" applyAlignment="1">
      <alignment horizontal="center" vertical="center"/>
    </xf>
    <xf numFmtId="191" fontId="1" fillId="0" borderId="19" xfId="332" applyNumberFormat="1" applyFont="1" applyFill="1" applyBorder="1" applyAlignment="1">
      <alignment horizontal="center" vertical="center"/>
    </xf>
    <xf numFmtId="171" fontId="1" fillId="0" borderId="16" xfId="0" applyNumberFormat="1" applyFont="1" applyFill="1" applyBorder="1" applyAlignment="1">
      <alignment horizontal="center" vertical="center"/>
    </xf>
    <xf numFmtId="171" fontId="1" fillId="0" borderId="19" xfId="27"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3" fontId="1" fillId="0" borderId="3" xfId="27" applyNumberFormat="1" applyFont="1" applyFill="1" applyBorder="1" applyAlignment="1">
      <alignment horizontal="center" vertical="center" wrapText="1"/>
    </xf>
    <xf numFmtId="3" fontId="1" fillId="0" borderId="16" xfId="27" applyNumberFormat="1" applyFont="1" applyFill="1" applyBorder="1" applyAlignment="1">
      <alignment horizontal="center" vertical="center" wrapText="1"/>
    </xf>
    <xf numFmtId="191" fontId="1" fillId="0" borderId="36" xfId="332" applyNumberFormat="1" applyFont="1" applyFill="1" applyBorder="1" applyAlignment="1">
      <alignment horizontal="center" vertical="center"/>
    </xf>
    <xf numFmtId="191" fontId="1" fillId="0" borderId="27" xfId="332" applyNumberFormat="1" applyFont="1" applyFill="1" applyBorder="1" applyAlignment="1">
      <alignment horizontal="center" vertical="center"/>
    </xf>
    <xf numFmtId="37" fontId="1" fillId="0" borderId="36" xfId="27" applyNumberFormat="1" applyFont="1" applyFill="1" applyBorder="1" applyAlignment="1">
      <alignment horizontal="center" vertical="center"/>
    </xf>
    <xf numFmtId="189" fontId="1" fillId="0" borderId="9" xfId="27" applyNumberFormat="1" applyFont="1" applyFill="1" applyBorder="1" applyAlignment="1">
      <alignment horizontal="center" vertical="center"/>
    </xf>
    <xf numFmtId="0" fontId="5" fillId="0" borderId="3" xfId="0" applyFont="1" applyFill="1" applyBorder="1" applyAlignment="1">
      <alignment horizontal="justify" vertical="center" wrapText="1"/>
    </xf>
    <xf numFmtId="0" fontId="5" fillId="5" borderId="7"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1" xfId="0" applyFont="1" applyFill="1" applyBorder="1" applyAlignment="1">
      <alignment horizontal="center" vertical="center" wrapText="1"/>
    </xf>
    <xf numFmtId="2" fontId="5" fillId="4" borderId="3" xfId="0" applyNumberFormat="1" applyFont="1" applyFill="1" applyBorder="1" applyAlignment="1">
      <alignment horizontal="center" vertical="center" wrapText="1"/>
    </xf>
    <xf numFmtId="49" fontId="36" fillId="4" borderId="3" xfId="0" applyNumberFormat="1" applyFont="1" applyFill="1" applyBorder="1" applyAlignment="1">
      <alignment horizontal="justify" vertical="top" wrapText="1"/>
    </xf>
    <xf numFmtId="0" fontId="5" fillId="4" borderId="14" xfId="0" applyFont="1" applyFill="1" applyBorder="1" applyAlignment="1">
      <alignment horizontal="center" vertical="center" wrapText="1"/>
    </xf>
    <xf numFmtId="175" fontId="5" fillId="4" borderId="24" xfId="23" applyNumberFormat="1" applyFont="1" applyFill="1" applyBorder="1" applyAlignment="1">
      <alignment horizontal="left" vertical="center"/>
    </xf>
    <xf numFmtId="0" fontId="5" fillId="5" borderId="7" xfId="0" applyFont="1" applyFill="1" applyBorder="1" applyAlignment="1">
      <alignment horizontal="center" vertical="center" wrapText="1"/>
    </xf>
    <xf numFmtId="175" fontId="21" fillId="4" borderId="3" xfId="23" applyNumberFormat="1" applyFont="1" applyFill="1" applyBorder="1" applyAlignment="1">
      <alignment vertical="center"/>
    </xf>
    <xf numFmtId="2" fontId="5" fillId="4" borderId="3" xfId="23" applyNumberFormat="1" applyFont="1" applyFill="1" applyBorder="1" applyAlignment="1">
      <alignment vertical="center"/>
    </xf>
    <xf numFmtId="0" fontId="5" fillId="4" borderId="3" xfId="0" applyFont="1" applyFill="1" applyBorder="1" applyAlignment="1">
      <alignment horizontal="center" vertical="top" wrapText="1"/>
    </xf>
    <xf numFmtId="0" fontId="5" fillId="4" borderId="9" xfId="0" applyFont="1" applyFill="1" applyBorder="1" applyAlignment="1">
      <alignment horizontal="center" vertical="center"/>
    </xf>
    <xf numFmtId="0" fontId="5" fillId="4" borderId="9" xfId="0" applyFont="1" applyFill="1" applyBorder="1" applyAlignment="1">
      <alignment horizontal="justify" vertical="center" wrapText="1"/>
    </xf>
    <xf numFmtId="0" fontId="5" fillId="4" borderId="9" xfId="0" applyFont="1" applyFill="1" applyBorder="1" applyAlignment="1">
      <alignment horizontal="center" vertical="center" wrapText="1"/>
    </xf>
    <xf numFmtId="175" fontId="5" fillId="4" borderId="38" xfId="23" applyNumberFormat="1" applyFont="1" applyFill="1" applyBorder="1" applyAlignment="1">
      <alignment horizontal="center" vertical="center"/>
    </xf>
    <xf numFmtId="175" fontId="5" fillId="4" borderId="33" xfId="23" applyNumberFormat="1" applyFont="1" applyFill="1" applyBorder="1" applyAlignment="1">
      <alignment horizontal="center" vertical="center"/>
    </xf>
    <xf numFmtId="9" fontId="5" fillId="4" borderId="9" xfId="40" applyFont="1" applyFill="1" applyBorder="1" applyAlignment="1">
      <alignment horizontal="center" vertical="center"/>
    </xf>
    <xf numFmtId="9" fontId="5" fillId="4" borderId="10" xfId="0" applyNumberFormat="1" applyFont="1" applyFill="1" applyBorder="1" applyAlignment="1">
      <alignment horizontal="center" vertical="center" wrapText="1"/>
    </xf>
    <xf numFmtId="172" fontId="5" fillId="4" borderId="9" xfId="40" applyNumberFormat="1" applyFont="1" applyFill="1" applyBorder="1" applyAlignment="1">
      <alignment horizontal="center" vertical="center"/>
    </xf>
    <xf numFmtId="175" fontId="21" fillId="4" borderId="9" xfId="23" applyNumberFormat="1" applyFont="1" applyFill="1" applyBorder="1" applyAlignment="1">
      <alignment horizontal="left" vertical="center"/>
    </xf>
    <xf numFmtId="175" fontId="5" fillId="4" borderId="33" xfId="23" applyNumberFormat="1" applyFont="1" applyFill="1" applyBorder="1" applyAlignment="1">
      <alignment horizontal="left" vertical="center"/>
    </xf>
    <xf numFmtId="175" fontId="5" fillId="4" borderId="9" xfId="23" applyNumberFormat="1" applyFont="1" applyFill="1" applyBorder="1" applyAlignment="1">
      <alignment vertical="center"/>
    </xf>
    <xf numFmtId="175" fontId="5" fillId="4" borderId="30" xfId="23" applyNumberFormat="1" applyFont="1" applyFill="1" applyBorder="1" applyAlignment="1">
      <alignment vertical="center"/>
    </xf>
    <xf numFmtId="2" fontId="5" fillId="4" borderId="33" xfId="329" applyNumberFormat="1" applyFont="1" applyFill="1" applyBorder="1" applyAlignment="1">
      <alignment vertical="center"/>
    </xf>
    <xf numFmtId="166" fontId="5" fillId="4" borderId="9" xfId="331" applyFont="1" applyFill="1" applyBorder="1" applyAlignment="1">
      <alignment vertical="center"/>
    </xf>
    <xf numFmtId="0" fontId="5" fillId="4" borderId="39" xfId="0" applyFont="1" applyFill="1" applyBorder="1" applyAlignment="1">
      <alignment horizontal="justify" vertical="top" wrapText="1"/>
    </xf>
    <xf numFmtId="0" fontId="36" fillId="4" borderId="12" xfId="0" applyFont="1" applyFill="1" applyBorder="1" applyAlignment="1">
      <alignment horizontal="justify" vertical="top" wrapText="1"/>
    </xf>
    <xf numFmtId="49" fontId="5" fillId="4" borderId="3" xfId="0" applyNumberFormat="1" applyFont="1" applyFill="1" applyBorder="1" applyAlignment="1">
      <alignment horizontal="justify" vertical="top" wrapText="1"/>
    </xf>
    <xf numFmtId="0" fontId="5" fillId="4" borderId="39" xfId="0" applyFont="1" applyFill="1" applyBorder="1" applyAlignment="1">
      <alignment horizontal="justify" vertical="center" wrapText="1"/>
    </xf>
    <xf numFmtId="175" fontId="5" fillId="4" borderId="19" xfId="23" applyNumberFormat="1" applyFont="1" applyFill="1" applyBorder="1" applyAlignment="1">
      <alignment horizontal="left" vertical="center"/>
    </xf>
    <xf numFmtId="0" fontId="5" fillId="4" borderId="3" xfId="0" applyFont="1" applyFill="1" applyBorder="1" applyAlignment="1">
      <alignment horizontal="justify" vertical="top" wrapText="1"/>
    </xf>
    <xf numFmtId="181" fontId="5" fillId="4" borderId="3" xfId="23" applyNumberFormat="1" applyFont="1" applyFill="1" applyBorder="1" applyAlignment="1">
      <alignment vertical="center"/>
    </xf>
    <xf numFmtId="166" fontId="5" fillId="4" borderId="19" xfId="23" applyNumberFormat="1" applyFont="1" applyFill="1" applyBorder="1" applyAlignment="1">
      <alignment vertical="center"/>
    </xf>
    <xf numFmtId="0" fontId="5" fillId="4" borderId="12" xfId="0" applyFont="1" applyFill="1" applyBorder="1" applyAlignment="1">
      <alignment horizontal="justify" vertical="top" wrapText="1"/>
    </xf>
    <xf numFmtId="0" fontId="36" fillId="4" borderId="12" xfId="0" applyFont="1" applyFill="1" applyBorder="1" applyAlignment="1">
      <alignment horizontal="justify" wrapText="1"/>
    </xf>
    <xf numFmtId="2" fontId="5" fillId="4" borderId="19" xfId="23" applyNumberFormat="1" applyFont="1" applyFill="1" applyBorder="1" applyAlignment="1">
      <alignment vertical="center"/>
    </xf>
    <xf numFmtId="166" fontId="5" fillId="4" borderId="21" xfId="23" applyNumberFormat="1" applyFont="1" applyFill="1" applyBorder="1" applyAlignment="1">
      <alignment vertical="center"/>
    </xf>
    <xf numFmtId="10" fontId="5" fillId="4" borderId="28" xfId="40" applyNumberFormat="1" applyFont="1" applyFill="1" applyBorder="1" applyAlignment="1">
      <alignment horizontal="center" vertical="center"/>
    </xf>
    <xf numFmtId="10" fontId="5" fillId="4" borderId="9" xfId="40" applyNumberFormat="1" applyFont="1" applyFill="1" applyBorder="1" applyAlignment="1">
      <alignment horizontal="center" vertical="center"/>
    </xf>
    <xf numFmtId="180" fontId="5" fillId="4" borderId="19" xfId="23" applyNumberFormat="1" applyFont="1" applyFill="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quotePrefix="1">
      <alignment horizontal="center" vertical="center" wrapText="1"/>
    </xf>
    <xf numFmtId="0" fontId="5" fillId="0" borderId="3" xfId="0" applyFont="1" applyFill="1" applyBorder="1" applyAlignment="1">
      <alignment horizontal="center" vertical="center" wrapText="1"/>
    </xf>
    <xf numFmtId="175" fontId="5" fillId="0" borderId="16" xfId="23" applyNumberFormat="1" applyFont="1" applyFill="1" applyBorder="1" applyAlignment="1">
      <alignment horizontal="center" vertical="center"/>
    </xf>
    <xf numFmtId="166" fontId="5" fillId="0" borderId="27" xfId="23" applyFont="1" applyFill="1" applyBorder="1" applyAlignment="1">
      <alignment horizontal="center" vertical="center"/>
    </xf>
    <xf numFmtId="166" fontId="5" fillId="0" borderId="6" xfId="23" applyFont="1" applyFill="1" applyBorder="1" applyAlignment="1">
      <alignment horizontal="center" vertical="center"/>
    </xf>
    <xf numFmtId="0" fontId="5" fillId="0" borderId="40" xfId="0" applyFont="1" applyFill="1" applyBorder="1" applyAlignment="1">
      <alignment horizontal="center" vertical="center" wrapText="1"/>
    </xf>
    <xf numFmtId="180" fontId="5" fillId="0" borderId="6" xfId="23" applyNumberFormat="1" applyFont="1" applyFill="1" applyBorder="1" applyAlignment="1">
      <alignment horizontal="center" vertical="center"/>
    </xf>
    <xf numFmtId="175" fontId="5" fillId="0" borderId="6" xfId="23" applyNumberFormat="1" applyFont="1" applyFill="1" applyBorder="1" applyAlignment="1">
      <alignment horizontal="center" vertical="center"/>
    </xf>
    <xf numFmtId="166" fontId="5" fillId="0" borderId="6" xfId="23" applyNumberFormat="1" applyFont="1" applyFill="1" applyBorder="1" applyAlignment="1">
      <alignment horizontal="center" vertical="center"/>
    </xf>
    <xf numFmtId="180" fontId="5" fillId="0" borderId="6" xfId="23" applyNumberFormat="1" applyFont="1" applyFill="1" applyBorder="1" applyAlignment="1">
      <alignment horizontal="left" vertical="center"/>
    </xf>
    <xf numFmtId="175" fontId="5" fillId="0" borderId="6" xfId="23" applyNumberFormat="1" applyFont="1" applyFill="1" applyBorder="1" applyAlignment="1">
      <alignment horizontal="left" vertical="center"/>
    </xf>
    <xf numFmtId="2" fontId="5" fillId="0" borderId="6" xfId="0" applyNumberFormat="1" applyFont="1" applyFill="1" applyBorder="1" applyAlignment="1">
      <alignment horizontal="center" vertical="center" wrapText="1"/>
    </xf>
    <xf numFmtId="180" fontId="5" fillId="0" borderId="27" xfId="23" applyNumberFormat="1" applyFont="1" applyFill="1" applyBorder="1" applyAlignment="1">
      <alignment horizontal="left" vertical="center"/>
    </xf>
    <xf numFmtId="175" fontId="5" fillId="0" borderId="6" xfId="23" applyNumberFormat="1" applyFont="1" applyFill="1" applyBorder="1" applyAlignment="1">
      <alignment vertical="center"/>
    </xf>
    <xf numFmtId="175" fontId="5" fillId="0" borderId="23" xfId="23" applyNumberFormat="1" applyFont="1" applyFill="1" applyBorder="1" applyAlignment="1">
      <alignment vertical="center"/>
    </xf>
    <xf numFmtId="182" fontId="5" fillId="0" borderId="27" xfId="329" applyNumberFormat="1" applyFont="1" applyFill="1" applyBorder="1" applyAlignment="1">
      <alignment vertical="center"/>
    </xf>
    <xf numFmtId="166" fontId="5" fillId="0" borderId="6" xfId="23" applyNumberFormat="1" applyFont="1" applyFill="1" applyBorder="1" applyAlignment="1">
      <alignment vertical="center"/>
    </xf>
    <xf numFmtId="0" fontId="5" fillId="0" borderId="3" xfId="0" applyFont="1" applyFill="1" applyBorder="1" applyAlignment="1">
      <alignment horizontal="left" vertical="top" wrapText="1"/>
    </xf>
    <xf numFmtId="9" fontId="5" fillId="4" borderId="3" xfId="40" applyNumberFormat="1" applyFont="1" applyFill="1" applyBorder="1" applyAlignment="1">
      <alignment horizontal="center" vertical="center"/>
    </xf>
    <xf numFmtId="43" fontId="5" fillId="4" borderId="3" xfId="0" applyNumberFormat="1" applyFont="1" applyFill="1" applyBorder="1" applyAlignment="1">
      <alignment horizontal="center" vertical="center" wrapText="1"/>
    </xf>
    <xf numFmtId="10" fontId="5" fillId="4" borderId="3" xfId="40" applyNumberFormat="1" applyFont="1" applyFill="1" applyBorder="1" applyAlignment="1">
      <alignment horizontal="center" vertical="center"/>
    </xf>
    <xf numFmtId="166" fontId="5" fillId="4" borderId="30" xfId="23" applyNumberFormat="1" applyFont="1" applyFill="1" applyBorder="1" applyAlignment="1">
      <alignment vertical="center"/>
    </xf>
    <xf numFmtId="166" fontId="5" fillId="4" borderId="9" xfId="23" applyNumberFormat="1" applyFont="1" applyFill="1" applyBorder="1" applyAlignment="1">
      <alignment vertical="center"/>
    </xf>
    <xf numFmtId="1" fontId="5" fillId="4" borderId="30" xfId="40" applyNumberFormat="1" applyFont="1" applyFill="1" applyBorder="1" applyAlignment="1">
      <alignment horizontal="center" vertical="center"/>
    </xf>
    <xf numFmtId="10" fontId="5" fillId="4" borderId="41" xfId="40" applyNumberFormat="1" applyFont="1" applyFill="1" applyBorder="1" applyAlignment="1">
      <alignment horizontal="center" vertical="center" wrapText="1"/>
    </xf>
    <xf numFmtId="180" fontId="5" fillId="4" borderId="21" xfId="23" applyNumberFormat="1" applyFont="1" applyFill="1" applyBorder="1" applyAlignment="1">
      <alignment horizontal="left" vertical="center"/>
    </xf>
    <xf numFmtId="180" fontId="5" fillId="4" borderId="3" xfId="23" applyNumberFormat="1" applyFont="1" applyFill="1" applyBorder="1" applyAlignment="1">
      <alignment vertical="center"/>
    </xf>
    <xf numFmtId="175" fontId="5" fillId="4" borderId="21" xfId="23" applyNumberFormat="1" applyFont="1" applyFill="1" applyBorder="1" applyAlignment="1">
      <alignment horizontal="left" vertical="center"/>
    </xf>
    <xf numFmtId="2" fontId="5" fillId="4" borderId="42" xfId="0" applyNumberFormat="1" applyFont="1" applyFill="1" applyBorder="1" applyAlignment="1">
      <alignment horizontal="center" vertical="center" wrapText="1"/>
    </xf>
    <xf numFmtId="175" fontId="5" fillId="7" borderId="3" xfId="23" applyNumberFormat="1" applyFont="1" applyFill="1" applyBorder="1" applyAlignment="1">
      <alignment horizontal="center" vertical="center"/>
    </xf>
    <xf numFmtId="175" fontId="21" fillId="7" borderId="3" xfId="23" applyNumberFormat="1" applyFont="1" applyFill="1" applyBorder="1" applyAlignment="1">
      <alignment horizontal="center" vertical="center"/>
    </xf>
    <xf numFmtId="175" fontId="5" fillId="7" borderId="21" xfId="23" applyNumberFormat="1" applyFont="1" applyFill="1" applyBorder="1" applyAlignment="1">
      <alignment horizontal="center" vertical="center"/>
    </xf>
    <xf numFmtId="175" fontId="5" fillId="7" borderId="19" xfId="23" applyNumberFormat="1" applyFont="1" applyFill="1" applyBorder="1" applyAlignment="1">
      <alignment horizontal="center" vertical="center"/>
    </xf>
    <xf numFmtId="175" fontId="5" fillId="7" borderId="3" xfId="23" applyNumberFormat="1" applyFont="1" applyFill="1" applyBorder="1" applyAlignment="1">
      <alignment horizontal="left" vertical="center"/>
    </xf>
    <xf numFmtId="175" fontId="5" fillId="7" borderId="3" xfId="23" applyNumberFormat="1" applyFont="1" applyFill="1" applyBorder="1" applyAlignment="1">
      <alignment vertical="center"/>
    </xf>
    <xf numFmtId="175" fontId="5" fillId="7" borderId="21" xfId="23" applyNumberFormat="1" applyFont="1" applyFill="1" applyBorder="1" applyAlignment="1">
      <alignment vertical="center"/>
    </xf>
    <xf numFmtId="175" fontId="5" fillId="7" borderId="19" xfId="23" applyNumberFormat="1" applyFont="1" applyFill="1" applyBorder="1" applyAlignment="1">
      <alignment vertical="center"/>
    </xf>
    <xf numFmtId="0" fontId="5" fillId="7" borderId="1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43" xfId="0" applyFont="1" applyFill="1" applyBorder="1" applyAlignment="1">
      <alignment horizontal="center" vertical="center" wrapText="1"/>
    </xf>
    <xf numFmtId="10" fontId="5" fillId="7" borderId="44" xfId="0" applyNumberFormat="1" applyFont="1" applyFill="1" applyBorder="1" applyAlignment="1">
      <alignment horizontal="center" vertical="center" wrapText="1"/>
    </xf>
    <xf numFmtId="10" fontId="5" fillId="7" borderId="11" xfId="0" applyNumberFormat="1" applyFont="1" applyFill="1" applyBorder="1" applyAlignment="1">
      <alignment horizontal="center" vertical="center" wrapText="1"/>
    </xf>
    <xf numFmtId="175" fontId="5" fillId="7" borderId="7" xfId="23" applyNumberFormat="1" applyFont="1" applyFill="1" applyBorder="1" applyAlignment="1">
      <alignment horizontal="center" vertical="center"/>
    </xf>
    <xf numFmtId="175" fontId="21" fillId="7" borderId="7" xfId="23" applyNumberFormat="1" applyFont="1" applyFill="1" applyBorder="1" applyAlignment="1">
      <alignment horizontal="center" vertical="center"/>
    </xf>
    <xf numFmtId="175" fontId="5" fillId="7" borderId="31" xfId="23" applyNumberFormat="1" applyFont="1" applyFill="1" applyBorder="1" applyAlignment="1">
      <alignment horizontal="center" vertical="center"/>
    </xf>
    <xf numFmtId="175" fontId="5" fillId="7" borderId="37" xfId="23" applyNumberFormat="1" applyFont="1" applyFill="1" applyBorder="1" applyAlignment="1">
      <alignment horizontal="center" vertical="center"/>
    </xf>
    <xf numFmtId="175" fontId="5" fillId="7" borderId="7" xfId="23" applyNumberFormat="1" applyFont="1" applyFill="1" applyBorder="1" applyAlignment="1">
      <alignment horizontal="left" vertical="center"/>
    </xf>
    <xf numFmtId="175" fontId="5" fillId="7" borderId="7" xfId="23" applyNumberFormat="1" applyFont="1" applyFill="1" applyBorder="1" applyAlignment="1">
      <alignment vertical="center"/>
    </xf>
    <xf numFmtId="175" fontId="5" fillId="7" borderId="31" xfId="23" applyNumberFormat="1" applyFont="1" applyFill="1" applyBorder="1" applyAlignment="1">
      <alignment vertical="center"/>
    </xf>
    <xf numFmtId="175" fontId="5" fillId="7" borderId="37" xfId="23" applyNumberFormat="1" applyFont="1" applyFill="1" applyBorder="1" applyAlignment="1">
      <alignment vertical="center"/>
    </xf>
    <xf numFmtId="0" fontId="5" fillId="7" borderId="3" xfId="0" applyFont="1" applyFill="1" applyBorder="1" applyAlignment="1">
      <alignment horizontal="center" vertical="center" wrapText="1"/>
    </xf>
    <xf numFmtId="10" fontId="5" fillId="7" borderId="3" xfId="0" applyNumberFormat="1" applyFont="1" applyFill="1" applyBorder="1" applyAlignment="1">
      <alignment horizontal="center" vertical="center" wrapText="1"/>
    </xf>
    <xf numFmtId="2" fontId="5" fillId="4" borderId="3" xfId="23" applyNumberFormat="1" applyFont="1" applyFill="1" applyBorder="1" applyAlignment="1">
      <alignment horizontal="left" vertical="center"/>
    </xf>
    <xf numFmtId="3" fontId="3" fillId="4" borderId="2" xfId="0" applyNumberFormat="1" applyFont="1" applyFill="1" applyBorder="1" applyAlignment="1">
      <alignment horizontal="center" vertical="center" wrapText="1"/>
    </xf>
    <xf numFmtId="3" fontId="3" fillId="4" borderId="3" xfId="27"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39" fontId="3" fillId="4" borderId="3" xfId="27" applyNumberFormat="1" applyFont="1" applyFill="1" applyBorder="1" applyAlignment="1">
      <alignment horizontal="center" vertical="center"/>
    </xf>
    <xf numFmtId="191" fontId="1" fillId="4" borderId="7" xfId="332" applyNumberFormat="1" applyFont="1" applyFill="1" applyBorder="1" applyAlignment="1">
      <alignment horizontal="center" vertical="center"/>
    </xf>
    <xf numFmtId="3" fontId="3" fillId="4"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10" fontId="3" fillId="4" borderId="3" xfId="40" applyNumberFormat="1" applyFont="1" applyFill="1" applyBorder="1" applyAlignment="1">
      <alignment horizontal="center" vertical="center" wrapText="1"/>
    </xf>
    <xf numFmtId="4" fontId="3" fillId="4" borderId="3" xfId="27" applyNumberFormat="1" applyFont="1" applyFill="1" applyBorder="1" applyAlignment="1">
      <alignment horizontal="center" vertical="center" wrapText="1"/>
    </xf>
    <xf numFmtId="166" fontId="1" fillId="4" borderId="2" xfId="23" applyNumberFormat="1" applyFont="1" applyFill="1" applyBorder="1" applyAlignment="1">
      <alignment horizontal="center" vertical="center" wrapText="1"/>
    </xf>
    <xf numFmtId="39" fontId="1" fillId="4" borderId="2"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2" xfId="0" applyFont="1" applyFill="1" applyBorder="1" applyAlignment="1">
      <alignment horizontal="center" vertical="center"/>
    </xf>
    <xf numFmtId="3" fontId="3" fillId="4" borderId="2" xfId="0" applyNumberFormat="1" applyFont="1" applyFill="1" applyBorder="1" applyAlignment="1">
      <alignment horizontal="center" vertical="center" wrapText="1"/>
    </xf>
    <xf numFmtId="37" fontId="1" fillId="4" borderId="16" xfId="27" applyNumberFormat="1" applyFont="1" applyFill="1" applyBorder="1" applyAlignment="1">
      <alignment horizontal="center" vertical="center"/>
    </xf>
    <xf numFmtId="37" fontId="1" fillId="4" borderId="19" xfId="27" applyNumberFormat="1" applyFont="1" applyFill="1" applyBorder="1" applyAlignment="1">
      <alignment horizontal="center" vertical="center"/>
    </xf>
    <xf numFmtId="37" fontId="1" fillId="4" borderId="3" xfId="27" applyNumberFormat="1" applyFont="1" applyFill="1" applyBorder="1" applyAlignment="1">
      <alignment horizontal="center" vertical="center"/>
    </xf>
    <xf numFmtId="39" fontId="1" fillId="4" borderId="19" xfId="0" applyNumberFormat="1" applyFont="1" applyFill="1" applyBorder="1" applyAlignment="1">
      <alignment horizontal="center" vertical="center"/>
    </xf>
    <xf numFmtId="37" fontId="1" fillId="4" borderId="3" xfId="0" applyNumberFormat="1" applyFont="1" applyFill="1" applyBorder="1" applyAlignment="1">
      <alignment horizontal="center" vertical="center"/>
    </xf>
    <xf numFmtId="39" fontId="1" fillId="4" borderId="3" xfId="0" applyNumberFormat="1" applyFont="1" applyFill="1" applyBorder="1" applyAlignment="1">
      <alignment horizontal="center" vertical="center"/>
    </xf>
    <xf numFmtId="39" fontId="1" fillId="4" borderId="33" xfId="0" applyNumberFormat="1" applyFont="1" applyFill="1" applyBorder="1" applyAlignment="1">
      <alignment horizontal="center" vertical="center" wrapText="1"/>
    </xf>
    <xf numFmtId="39" fontId="1" fillId="4" borderId="9" xfId="0" applyNumberFormat="1"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39" fontId="1" fillId="4" borderId="19" xfId="0" applyNumberFormat="1" applyFont="1" applyFill="1" applyBorder="1" applyAlignment="1">
      <alignment horizontal="center" vertical="center" wrapText="1"/>
    </xf>
    <xf numFmtId="39" fontId="1" fillId="4" borderId="3" xfId="0" applyNumberFormat="1" applyFont="1" applyFill="1" applyBorder="1" applyAlignment="1">
      <alignment horizontal="center" vertical="center" wrapText="1"/>
    </xf>
    <xf numFmtId="4" fontId="3" fillId="4" borderId="3" xfId="27" applyNumberFormat="1" applyFont="1" applyFill="1" applyBorder="1" applyAlignment="1">
      <alignment horizontal="center" vertical="center" wrapText="1"/>
    </xf>
    <xf numFmtId="39" fontId="1" fillId="4" borderId="15" xfId="0" applyNumberFormat="1" applyFont="1" applyFill="1" applyBorder="1" applyAlignment="1">
      <alignment horizontal="center" vertical="center" wrapText="1"/>
    </xf>
    <xf numFmtId="39" fontId="3" fillId="4" borderId="2"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39" fontId="1" fillId="4" borderId="19" xfId="43" applyNumberFormat="1" applyFont="1" applyFill="1" applyBorder="1" applyAlignment="1">
      <alignment horizontal="center" vertical="center"/>
    </xf>
    <xf numFmtId="4" fontId="3" fillId="4" borderId="9" xfId="43" applyNumberFormat="1" applyFont="1" applyFill="1" applyBorder="1" applyAlignment="1">
      <alignment horizontal="center" vertical="center"/>
    </xf>
    <xf numFmtId="37" fontId="1" fillId="4" borderId="15" xfId="0" applyNumberFormat="1" applyFont="1" applyFill="1" applyBorder="1" applyAlignment="1">
      <alignment horizontal="center" vertical="center" wrapText="1"/>
    </xf>
    <xf numFmtId="37" fontId="1" fillId="4" borderId="2" xfId="0" applyNumberFormat="1" applyFont="1" applyFill="1" applyBorder="1" applyAlignment="1">
      <alignment horizontal="center" vertical="center" wrapText="1"/>
    </xf>
    <xf numFmtId="39" fontId="1" fillId="4" borderId="2" xfId="0" applyNumberFormat="1" applyFont="1" applyFill="1" applyBorder="1" applyAlignment="1">
      <alignment horizontal="center" vertical="center" wrapText="1"/>
    </xf>
    <xf numFmtId="2" fontId="3" fillId="4" borderId="2"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37" fontId="1" fillId="4" borderId="19" xfId="0" applyNumberFormat="1" applyFont="1" applyFill="1" applyBorder="1" applyAlignment="1">
      <alignment horizontal="center" vertical="center" wrapText="1"/>
    </xf>
    <xf numFmtId="37" fontId="1" fillId="4" borderId="3" xfId="0" applyNumberFormat="1" applyFont="1" applyFill="1" applyBorder="1" applyAlignment="1">
      <alignment horizontal="center" vertical="center" wrapText="1"/>
    </xf>
    <xf numFmtId="185" fontId="3" fillId="4" borderId="2"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xf>
    <xf numFmtId="2" fontId="1" fillId="4" borderId="2" xfId="0" applyNumberFormat="1" applyFont="1" applyFill="1" applyBorder="1" applyAlignment="1">
      <alignment horizontal="center" vertical="center"/>
    </xf>
    <xf numFmtId="4" fontId="1" fillId="4" borderId="2" xfId="0" applyNumberFormat="1" applyFont="1" applyFill="1" applyBorder="1" applyAlignment="1">
      <alignment horizontal="center" vertical="center" wrapText="1"/>
    </xf>
    <xf numFmtId="3" fontId="1" fillId="4" borderId="19" xfId="33" applyNumberFormat="1" applyFont="1" applyFill="1" applyBorder="1" applyAlignment="1">
      <alignment horizontal="center" vertical="center" wrapText="1"/>
      <protection/>
    </xf>
    <xf numFmtId="2" fontId="3" fillId="4" borderId="3" xfId="0" applyNumberFormat="1" applyFont="1" applyFill="1" applyBorder="1" applyAlignment="1">
      <alignment horizontal="center" vertical="center" wrapText="1"/>
    </xf>
    <xf numFmtId="3" fontId="1" fillId="4" borderId="3" xfId="33" applyNumberFormat="1" applyFont="1" applyFill="1" applyBorder="1" applyAlignment="1">
      <alignment horizontal="center" vertical="center" wrapText="1"/>
      <protection/>
    </xf>
    <xf numFmtId="37" fontId="1" fillId="4" borderId="27" xfId="27" applyNumberFormat="1" applyFont="1" applyFill="1" applyBorder="1" applyAlignment="1">
      <alignment horizontal="center" vertical="center"/>
    </xf>
    <xf numFmtId="3" fontId="1" fillId="4" borderId="6" xfId="0" applyNumberFormat="1" applyFont="1" applyFill="1" applyBorder="1" applyAlignment="1">
      <alignment horizontal="center" vertical="center"/>
    </xf>
    <xf numFmtId="10" fontId="1" fillId="4" borderId="15" xfId="40" applyNumberFormat="1" applyFont="1" applyFill="1" applyBorder="1" applyAlignment="1">
      <alignment horizontal="center" vertical="center"/>
    </xf>
    <xf numFmtId="10" fontId="3" fillId="4" borderId="2" xfId="40" applyNumberFormat="1" applyFont="1" applyFill="1" applyBorder="1" applyAlignment="1">
      <alignment horizontal="center" vertical="center"/>
    </xf>
    <xf numFmtId="10" fontId="1" fillId="4" borderId="19" xfId="40" applyNumberFormat="1" applyFont="1" applyFill="1" applyBorder="1" applyAlignment="1">
      <alignment horizontal="center" vertical="center"/>
    </xf>
    <xf numFmtId="10" fontId="1" fillId="4" borderId="3" xfId="40" applyNumberFormat="1" applyFont="1" applyFill="1" applyBorder="1" applyAlignment="1">
      <alignment horizontal="center" vertical="center" wrapText="1"/>
    </xf>
    <xf numFmtId="39" fontId="1" fillId="4" borderId="3" xfId="27" applyNumberFormat="1" applyFont="1" applyFill="1" applyBorder="1" applyAlignment="1">
      <alignment horizontal="center" vertical="center"/>
    </xf>
    <xf numFmtId="39" fontId="1" fillId="4" borderId="19" xfId="27" applyNumberFormat="1" applyFont="1" applyFill="1" applyBorder="1" applyAlignment="1">
      <alignment horizontal="center" vertical="center"/>
    </xf>
    <xf numFmtId="39" fontId="1" fillId="4" borderId="19" xfId="27" applyNumberFormat="1" applyFont="1" applyFill="1" applyBorder="1" applyAlignment="1">
      <alignment horizontal="center" vertical="center" wrapText="1"/>
    </xf>
    <xf numFmtId="39" fontId="1" fillId="4" borderId="3" xfId="27" applyNumberFormat="1" applyFont="1" applyFill="1" applyBorder="1" applyAlignment="1">
      <alignment horizontal="center" vertical="center" wrapText="1"/>
    </xf>
    <xf numFmtId="39" fontId="1" fillId="4" borderId="27" xfId="27" applyNumberFormat="1" applyFont="1" applyFill="1" applyBorder="1" applyAlignment="1">
      <alignment horizontal="center" vertical="center"/>
    </xf>
    <xf numFmtId="39" fontId="1" fillId="4" borderId="6" xfId="27" applyNumberFormat="1" applyFont="1" applyFill="1" applyBorder="1" applyAlignment="1">
      <alignment horizontal="center" vertical="center"/>
    </xf>
    <xf numFmtId="4" fontId="1" fillId="4" borderId="2" xfId="27" applyNumberFormat="1" applyFont="1" applyFill="1" applyBorder="1" applyAlignment="1">
      <alignment horizontal="center" vertical="center" wrapText="1"/>
    </xf>
    <xf numFmtId="2" fontId="1" fillId="4" borderId="19" xfId="0" applyNumberFormat="1" applyFont="1" applyFill="1" applyBorder="1" applyAlignment="1">
      <alignment horizontal="center" vertical="center"/>
    </xf>
    <xf numFmtId="2" fontId="1" fillId="4" borderId="3" xfId="0" applyNumberFormat="1" applyFont="1" applyFill="1" applyBorder="1" applyAlignment="1">
      <alignment horizontal="center" vertical="center"/>
    </xf>
    <xf numFmtId="4" fontId="1" fillId="4" borderId="3" xfId="0" applyNumberFormat="1" applyFont="1" applyFill="1" applyBorder="1" applyAlignment="1">
      <alignment horizontal="center" vertical="center"/>
    </xf>
    <xf numFmtId="39" fontId="1" fillId="4" borderId="15" xfId="0" applyNumberFormat="1" applyFont="1" applyFill="1" applyBorder="1" applyAlignment="1">
      <alignment horizontal="center" vertical="center"/>
    </xf>
    <xf numFmtId="37" fontId="1" fillId="4" borderId="37" xfId="27" applyNumberFormat="1" applyFont="1" applyFill="1" applyBorder="1" applyAlignment="1">
      <alignment horizontal="center" vertical="center"/>
    </xf>
    <xf numFmtId="37" fontId="1" fillId="4" borderId="7" xfId="27" applyNumberFormat="1" applyFont="1" applyFill="1" applyBorder="1" applyAlignment="1">
      <alignment horizontal="center" vertical="center"/>
    </xf>
    <xf numFmtId="4" fontId="1" fillId="4" borderId="19" xfId="0" applyNumberFormat="1" applyFont="1" applyFill="1" applyBorder="1" applyAlignment="1">
      <alignment horizontal="center" vertical="center"/>
    </xf>
    <xf numFmtId="4" fontId="3" fillId="4" borderId="2" xfId="27" applyNumberFormat="1" applyFont="1" applyFill="1" applyBorder="1" applyAlignment="1">
      <alignment horizontal="center" vertical="center" wrapText="1"/>
    </xf>
    <xf numFmtId="10" fontId="11" fillId="4" borderId="3" xfId="33" applyNumberFormat="1" applyFont="1" applyFill="1" applyBorder="1" applyAlignment="1">
      <alignment horizontal="center" vertical="center" wrapText="1"/>
      <protection/>
    </xf>
    <xf numFmtId="10" fontId="35" fillId="4" borderId="2" xfId="33" applyNumberFormat="1" applyFont="1" applyFill="1" applyBorder="1" applyAlignment="1">
      <alignment horizontal="center" vertical="center" wrapText="1"/>
      <protection/>
    </xf>
    <xf numFmtId="10" fontId="35" fillId="4" borderId="3" xfId="33" applyNumberFormat="1" applyFont="1" applyFill="1" applyBorder="1" applyAlignment="1">
      <alignment horizontal="center" vertical="center" wrapText="1"/>
      <protection/>
    </xf>
    <xf numFmtId="10" fontId="12" fillId="4" borderId="3" xfId="33" applyNumberFormat="1" applyFont="1" applyFill="1" applyBorder="1" applyAlignment="1">
      <alignment horizontal="center" vertical="center" wrapText="1"/>
      <protection/>
    </xf>
    <xf numFmtId="10" fontId="12" fillId="4" borderId="3" xfId="33" applyNumberFormat="1" applyFont="1" applyFill="1" applyBorder="1" applyAlignment="1" applyProtection="1">
      <alignment horizontal="center" vertical="center" wrapText="1"/>
      <protection/>
    </xf>
    <xf numFmtId="10" fontId="35" fillId="4" borderId="9" xfId="33" applyNumberFormat="1" applyFont="1" applyFill="1" applyBorder="1" applyAlignment="1">
      <alignment horizontal="center" vertical="center" wrapText="1"/>
      <protection/>
    </xf>
    <xf numFmtId="10" fontId="8" fillId="4" borderId="3" xfId="33" applyNumberFormat="1" applyFont="1" applyFill="1" applyBorder="1" applyAlignment="1">
      <alignment horizontal="center" vertical="center" wrapText="1"/>
      <protection/>
    </xf>
    <xf numFmtId="10" fontId="11" fillId="4" borderId="6" xfId="33" applyNumberFormat="1" applyFont="1" applyFill="1" applyBorder="1" applyAlignment="1">
      <alignment horizontal="center" vertical="center" wrapText="1"/>
      <protection/>
    </xf>
    <xf numFmtId="10" fontId="12" fillId="4" borderId="6" xfId="33" applyNumberFormat="1" applyFont="1" applyFill="1" applyBorder="1" applyAlignment="1">
      <alignment horizontal="center" vertical="center" wrapText="1"/>
      <protection/>
    </xf>
    <xf numFmtId="10" fontId="12" fillId="4" borderId="6" xfId="33" applyNumberFormat="1" applyFont="1" applyFill="1" applyBorder="1" applyAlignment="1" applyProtection="1">
      <alignment horizontal="center" vertical="center" wrapText="1"/>
      <protection/>
    </xf>
    <xf numFmtId="10" fontId="37" fillId="4" borderId="2" xfId="33" applyNumberFormat="1" applyFont="1" applyFill="1" applyBorder="1" applyAlignment="1">
      <alignment horizontal="center" vertical="center" wrapText="1"/>
      <protection/>
    </xf>
    <xf numFmtId="10" fontId="35" fillId="4" borderId="3" xfId="33" applyNumberFormat="1" applyFont="1" applyFill="1" applyBorder="1" applyAlignment="1">
      <alignment horizontal="center" vertical="center" wrapText="1"/>
      <protection/>
    </xf>
    <xf numFmtId="10" fontId="37" fillId="4" borderId="3" xfId="33" applyNumberFormat="1" applyFont="1" applyFill="1" applyBorder="1" applyAlignment="1">
      <alignment horizontal="center" vertical="center" wrapText="1"/>
      <protection/>
    </xf>
    <xf numFmtId="10" fontId="37" fillId="4" borderId="9" xfId="33" applyNumberFormat="1" applyFont="1" applyFill="1" applyBorder="1" applyAlignment="1">
      <alignment horizontal="center" vertical="center" wrapText="1"/>
      <protection/>
    </xf>
    <xf numFmtId="10" fontId="11" fillId="4" borderId="3" xfId="33" applyNumberFormat="1" applyFont="1" applyFill="1" applyBorder="1" applyAlignment="1">
      <alignment horizontal="center" vertical="center" wrapText="1"/>
      <protection/>
    </xf>
    <xf numFmtId="10" fontId="12" fillId="4" borderId="3" xfId="33" applyNumberFormat="1" applyFont="1" applyFill="1" applyBorder="1" applyAlignment="1">
      <alignment horizontal="center" vertical="center" wrapText="1"/>
      <protection/>
    </xf>
    <xf numFmtId="10" fontId="35" fillId="4" borderId="9" xfId="33" applyNumberFormat="1" applyFont="1" applyFill="1" applyBorder="1" applyAlignment="1">
      <alignment horizontal="center" vertical="center" wrapText="1"/>
      <protection/>
    </xf>
    <xf numFmtId="10" fontId="11" fillId="4" borderId="2" xfId="33" applyNumberFormat="1" applyFont="1" applyFill="1" applyBorder="1" applyAlignment="1">
      <alignment horizontal="center" vertical="center" wrapText="1"/>
      <protection/>
    </xf>
    <xf numFmtId="10" fontId="11" fillId="4" borderId="7" xfId="33" applyNumberFormat="1" applyFont="1" applyFill="1" applyBorder="1" applyAlignment="1">
      <alignment horizontal="center" vertical="center" wrapText="1"/>
      <protection/>
    </xf>
    <xf numFmtId="10" fontId="12" fillId="4" borderId="7" xfId="33" applyNumberFormat="1" applyFont="1" applyFill="1" applyBorder="1" applyAlignment="1">
      <alignment horizontal="center" vertical="center" wrapText="1"/>
      <protection/>
    </xf>
    <xf numFmtId="10" fontId="11" fillId="4" borderId="3" xfId="33" applyNumberFormat="1" applyFont="1" applyFill="1" applyBorder="1" applyAlignment="1" applyProtection="1">
      <alignment horizontal="center" vertical="center" wrapText="1"/>
      <protection/>
    </xf>
    <xf numFmtId="10" fontId="12" fillId="4" borderId="6" xfId="33" applyNumberFormat="1" applyFont="1" applyFill="1" applyBorder="1" applyAlignment="1">
      <alignment horizontal="center" vertical="center" wrapText="1"/>
      <protection/>
    </xf>
    <xf numFmtId="10" fontId="11" fillId="4" borderId="6" xfId="33" applyNumberFormat="1" applyFont="1" applyFill="1" applyBorder="1" applyAlignment="1">
      <alignment horizontal="center" vertical="center" wrapText="1"/>
      <protection/>
    </xf>
    <xf numFmtId="0" fontId="14" fillId="4" borderId="3" xfId="0" applyFont="1" applyFill="1" applyBorder="1" applyAlignment="1">
      <alignment horizontal="center" vertical="center" wrapText="1"/>
    </xf>
    <xf numFmtId="0" fontId="9" fillId="5" borderId="6" xfId="0" applyNumberFormat="1" applyFont="1" applyFill="1" applyBorder="1" applyAlignment="1" applyProtection="1">
      <alignment horizontal="center" vertical="center" wrapText="1"/>
      <protection/>
    </xf>
    <xf numFmtId="0" fontId="9" fillId="5" borderId="6" xfId="0" applyNumberFormat="1" applyFont="1" applyFill="1" applyBorder="1" applyAlignment="1" applyProtection="1">
      <alignment horizontal="center" vertical="center"/>
      <protection/>
    </xf>
    <xf numFmtId="0" fontId="9" fillId="5" borderId="23" xfId="0" applyNumberFormat="1" applyFont="1" applyFill="1" applyBorder="1" applyAlignment="1" applyProtection="1">
      <alignment horizontal="center" vertical="center" wrapText="1"/>
      <protection/>
    </xf>
    <xf numFmtId="172" fontId="42" fillId="0" borderId="9" xfId="0" applyNumberFormat="1" applyFont="1" applyFill="1" applyBorder="1" applyAlignment="1" applyProtection="1">
      <alignment vertical="center"/>
      <protection/>
    </xf>
    <xf numFmtId="4" fontId="11" fillId="0" borderId="9" xfId="0" applyNumberFormat="1" applyFont="1" applyFill="1" applyBorder="1" applyAlignment="1" applyProtection="1">
      <alignment horizontal="center" vertical="center"/>
      <protection/>
    </xf>
    <xf numFmtId="3" fontId="12" fillId="0" borderId="9" xfId="0" applyNumberFormat="1" applyFont="1" applyFill="1" applyBorder="1" applyAlignment="1" applyProtection="1">
      <alignment horizontal="center" vertical="center"/>
      <protection/>
    </xf>
    <xf numFmtId="0" fontId="43" fillId="0" borderId="9" xfId="0" applyNumberFormat="1" applyFont="1" applyFill="1" applyBorder="1" applyAlignment="1" applyProtection="1">
      <alignment horizontal="center"/>
      <protection/>
    </xf>
    <xf numFmtId="4" fontId="12"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protection/>
    </xf>
    <xf numFmtId="172" fontId="42" fillId="0" borderId="3" xfId="0" applyNumberFormat="1" applyFont="1" applyFill="1" applyBorder="1" applyAlignment="1" applyProtection="1">
      <alignment vertical="center"/>
      <protection/>
    </xf>
    <xf numFmtId="3" fontId="11" fillId="0" borderId="3" xfId="0" applyNumberFormat="1" applyFont="1" applyFill="1" applyBorder="1" applyAlignment="1" applyProtection="1">
      <alignment horizontal="center" vertical="center"/>
      <protection/>
    </xf>
    <xf numFmtId="191" fontId="11" fillId="0" borderId="3" xfId="332"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protection/>
    </xf>
    <xf numFmtId="167" fontId="11" fillId="0" borderId="3" xfId="0" applyNumberFormat="1" applyFont="1" applyFill="1" applyBorder="1" applyAlignment="1" applyProtection="1">
      <alignment horizontal="center" vertical="center"/>
      <protection/>
    </xf>
    <xf numFmtId="4" fontId="12" fillId="0" borderId="3" xfId="0" applyNumberFormat="1" applyFont="1" applyFill="1" applyBorder="1" applyAlignment="1" applyProtection="1">
      <alignment horizontal="center" vertical="center"/>
      <protection/>
    </xf>
    <xf numFmtId="0" fontId="43" fillId="0" borderId="3" xfId="0" applyNumberFormat="1" applyFont="1" applyFill="1" applyBorder="1" applyAlignment="1" applyProtection="1">
      <alignment horizontal="center"/>
      <protection/>
    </xf>
    <xf numFmtId="4" fontId="11" fillId="0" borderId="3"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vertical="center" wrapText="1"/>
      <protection/>
    </xf>
    <xf numFmtId="41" fontId="2" fillId="0" borderId="3" xfId="0" applyNumberFormat="1" applyFont="1" applyFill="1" applyBorder="1" applyAlignment="1" applyProtection="1">
      <alignment horizontal="center" vertical="center"/>
      <protection/>
    </xf>
    <xf numFmtId="191" fontId="11" fillId="0" borderId="3" xfId="332" applyNumberFormat="1" applyFont="1" applyFill="1" applyBorder="1" applyAlignment="1">
      <alignment horizontal="center" vertical="center"/>
    </xf>
    <xf numFmtId="3" fontId="6" fillId="0" borderId="3" xfId="0" applyNumberFormat="1" applyFont="1" applyFill="1" applyBorder="1" applyAlignment="1" applyProtection="1">
      <alignment horizontal="center" vertical="center"/>
      <protection/>
    </xf>
    <xf numFmtId="3" fontId="12" fillId="0" borderId="3"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protection/>
    </xf>
    <xf numFmtId="39" fontId="11" fillId="0" borderId="3" xfId="0" applyNumberFormat="1" applyFont="1" applyFill="1" applyBorder="1" applyAlignment="1" applyProtection="1">
      <alignment horizontal="center" vertical="center" wrapText="1"/>
      <protection/>
    </xf>
    <xf numFmtId="4" fontId="11" fillId="0" borderId="3" xfId="0" applyNumberFormat="1" applyFont="1" applyFill="1" applyBorder="1" applyAlignment="1" applyProtection="1">
      <alignment horizontal="center" vertical="center" wrapText="1"/>
      <protection/>
    </xf>
    <xf numFmtId="3" fontId="11" fillId="0" borderId="3" xfId="0" applyNumberFormat="1" applyFont="1" applyFill="1" applyBorder="1" applyAlignment="1" applyProtection="1">
      <alignment horizontal="center" vertical="center" wrapText="1"/>
      <protection/>
    </xf>
    <xf numFmtId="39" fontId="11" fillId="0" borderId="3" xfId="0" applyNumberFormat="1" applyFont="1" applyFill="1" applyBorder="1" applyAlignment="1" applyProtection="1">
      <alignment horizontal="center" vertical="center"/>
      <protection/>
    </xf>
    <xf numFmtId="191" fontId="35" fillId="0" borderId="3" xfId="332" applyNumberFormat="1" applyFont="1" applyFill="1" applyBorder="1"/>
    <xf numFmtId="4" fontId="12" fillId="0" borderId="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center" vertical="center" wrapText="1"/>
      <protection/>
    </xf>
    <xf numFmtId="182" fontId="2" fillId="0" borderId="3" xfId="0" applyNumberFormat="1" applyFont="1" applyFill="1" applyBorder="1" applyAlignment="1" applyProtection="1">
      <alignment horizontal="center" vertical="center"/>
      <protection/>
    </xf>
    <xf numFmtId="172" fontId="44" fillId="0" borderId="3" xfId="0" applyNumberFormat="1" applyFont="1" applyFill="1" applyBorder="1" applyAlignment="1" applyProtection="1">
      <alignment vertical="center"/>
      <protection/>
    </xf>
    <xf numFmtId="191" fontId="12" fillId="0" borderId="3" xfId="332" applyNumberFormat="1" applyFont="1" applyFill="1" applyBorder="1" applyAlignment="1" applyProtection="1">
      <alignment horizontal="center" vertical="center"/>
      <protection/>
    </xf>
    <xf numFmtId="3" fontId="1" fillId="0" borderId="3" xfId="0" applyNumberFormat="1" applyFont="1" applyFill="1" applyBorder="1" applyAlignment="1">
      <alignment horizontal="center" vertical="center"/>
    </xf>
    <xf numFmtId="39" fontId="12" fillId="0" borderId="3" xfId="0" applyNumberFormat="1" applyFont="1" applyFill="1" applyBorder="1" applyAlignment="1" applyProtection="1">
      <alignment horizontal="center" vertical="center"/>
      <protection/>
    </xf>
    <xf numFmtId="3" fontId="12" fillId="0" borderId="3" xfId="0" applyNumberFormat="1" applyFont="1" applyFill="1" applyBorder="1" applyAlignment="1" applyProtection="1">
      <alignment horizontal="center" vertical="center" wrapText="1"/>
      <protection/>
    </xf>
    <xf numFmtId="168" fontId="2" fillId="0" borderId="3" xfId="0" applyNumberFormat="1" applyFont="1" applyFill="1" applyBorder="1" applyAlignment="1" applyProtection="1">
      <alignment horizontal="center" vertical="center"/>
      <protection/>
    </xf>
    <xf numFmtId="39" fontId="3" fillId="0" borderId="3" xfId="27" applyNumberFormat="1" applyFont="1" applyFill="1" applyBorder="1" applyAlignment="1">
      <alignment horizontal="center" vertical="center"/>
    </xf>
    <xf numFmtId="44" fontId="12" fillId="0" borderId="3" xfId="332" applyFont="1" applyFill="1" applyBorder="1" applyAlignment="1" applyProtection="1">
      <alignment horizontal="center" vertical="center" wrapText="1"/>
      <protection/>
    </xf>
    <xf numFmtId="44" fontId="11" fillId="0" borderId="3" xfId="332" applyFont="1" applyFill="1" applyBorder="1" applyAlignment="1" applyProtection="1">
      <alignment horizontal="center" vertical="center"/>
      <protection/>
    </xf>
    <xf numFmtId="191" fontId="11" fillId="0" borderId="3" xfId="332" applyNumberFormat="1" applyFont="1" applyFill="1" applyBorder="1" applyAlignment="1" applyProtection="1">
      <alignment horizontal="center" vertical="center" wrapText="1"/>
      <protection/>
    </xf>
    <xf numFmtId="191" fontId="45" fillId="0" borderId="3" xfId="332" applyNumberFormat="1" applyFont="1" applyFill="1" applyBorder="1" applyAlignment="1" applyProtection="1">
      <alignment horizontal="center" vertical="center"/>
      <protection/>
    </xf>
    <xf numFmtId="178" fontId="1" fillId="0" borderId="3" xfId="0" applyNumberFormat="1" applyFont="1" applyFill="1" applyBorder="1" applyAlignment="1">
      <alignment horizontal="center" vertical="center" wrapText="1"/>
    </xf>
    <xf numFmtId="191" fontId="12" fillId="0" borderId="3" xfId="332" applyNumberFormat="1" applyFont="1" applyFill="1" applyBorder="1" applyAlignment="1" applyProtection="1">
      <alignment horizontal="center" vertical="center" wrapText="1"/>
      <protection/>
    </xf>
    <xf numFmtId="179" fontId="11" fillId="0" borderId="3" xfId="0" applyNumberFormat="1" applyFont="1" applyFill="1" applyBorder="1" applyAlignment="1" applyProtection="1">
      <alignment horizontal="center" vertical="center"/>
      <protection/>
    </xf>
    <xf numFmtId="2" fontId="11" fillId="0" borderId="3" xfId="0" applyNumberFormat="1" applyFont="1" applyFill="1" applyBorder="1" applyAlignment="1" applyProtection="1">
      <alignment horizontal="center" vertical="center"/>
      <protection/>
    </xf>
    <xf numFmtId="2" fontId="1" fillId="0" borderId="3" xfId="0" applyNumberFormat="1" applyFont="1" applyFill="1" applyBorder="1" applyAlignment="1">
      <alignment horizontal="center" vertical="center"/>
    </xf>
    <xf numFmtId="178" fontId="12" fillId="0" borderId="3" xfId="0" applyNumberFormat="1" applyFont="1" applyFill="1" applyBorder="1" applyAlignment="1" applyProtection="1">
      <alignment horizontal="center" vertical="center"/>
      <protection/>
    </xf>
    <xf numFmtId="178" fontId="11" fillId="0" borderId="3" xfId="0" applyNumberFormat="1" applyFont="1" applyFill="1" applyBorder="1" applyAlignment="1" applyProtection="1">
      <alignment horizontal="center" vertical="center"/>
      <protection/>
    </xf>
    <xf numFmtId="168" fontId="2" fillId="0" borderId="3" xfId="0" applyNumberFormat="1" applyFont="1" applyFill="1" applyBorder="1" applyAlignment="1" applyProtection="1">
      <alignment vertical="center"/>
      <protection/>
    </xf>
    <xf numFmtId="41" fontId="2" fillId="0" borderId="3" xfId="0" applyNumberFormat="1" applyFont="1" applyFill="1" applyBorder="1" applyAlignment="1" applyProtection="1">
      <alignment vertical="center"/>
      <protection/>
    </xf>
    <xf numFmtId="9" fontId="12" fillId="0" borderId="3" xfId="0" applyNumberFormat="1" applyFont="1" applyFill="1" applyBorder="1" applyAlignment="1" applyProtection="1">
      <alignment horizontal="center" vertical="center" wrapText="1"/>
      <protection/>
    </xf>
    <xf numFmtId="9" fontId="11" fillId="0" borderId="3" xfId="0" applyNumberFormat="1" applyFont="1" applyFill="1" applyBorder="1" applyAlignment="1" applyProtection="1">
      <alignment horizontal="center" vertical="center" wrapText="1"/>
      <protection/>
    </xf>
    <xf numFmtId="10" fontId="11" fillId="0" borderId="3" xfId="0" applyNumberFormat="1" applyFont="1" applyFill="1" applyBorder="1" applyAlignment="1" applyProtection="1">
      <alignment horizontal="center" vertical="center" wrapText="1"/>
      <protection/>
    </xf>
    <xf numFmtId="39" fontId="12" fillId="0" borderId="3" xfId="0" applyNumberFormat="1" applyFont="1" applyFill="1" applyBorder="1" applyAlignment="1" applyProtection="1">
      <alignment horizontal="center" vertical="center" wrapText="1"/>
      <protection/>
    </xf>
    <xf numFmtId="39" fontId="3" fillId="0" borderId="3" xfId="0" applyNumberFormat="1" applyFont="1" applyFill="1" applyBorder="1" applyAlignment="1">
      <alignment horizontal="center" vertical="center" wrapText="1"/>
    </xf>
    <xf numFmtId="3" fontId="11" fillId="0" borderId="3" xfId="0" applyNumberFormat="1" applyFont="1" applyFill="1" applyBorder="1" applyAlignment="1" applyProtection="1">
      <alignment vertical="center"/>
      <protection/>
    </xf>
    <xf numFmtId="178" fontId="11" fillId="0" borderId="3" xfId="0" applyNumberFormat="1" applyFont="1" applyFill="1" applyBorder="1" applyAlignment="1" applyProtection="1">
      <alignment horizontal="center" vertical="center" wrapText="1"/>
      <protection/>
    </xf>
    <xf numFmtId="4" fontId="11" fillId="0" borderId="3" xfId="0" applyNumberFormat="1" applyFont="1" applyFill="1" applyBorder="1" applyAlignment="1" applyProtection="1">
      <alignment vertical="center"/>
      <protection/>
    </xf>
    <xf numFmtId="193" fontId="11" fillId="0" borderId="3" xfId="0" applyNumberFormat="1" applyFont="1" applyFill="1" applyBorder="1" applyAlignment="1" applyProtection="1">
      <alignment horizontal="center" vertical="center"/>
      <protection/>
    </xf>
    <xf numFmtId="37" fontId="11" fillId="0" borderId="3"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center"/>
      <protection/>
    </xf>
    <xf numFmtId="4" fontId="11" fillId="0" borderId="3" xfId="0" applyNumberFormat="1" applyFont="1" applyFill="1" applyBorder="1" applyAlignment="1" applyProtection="1">
      <alignment horizontal="center"/>
      <protection/>
    </xf>
    <xf numFmtId="191" fontId="11" fillId="0" borderId="3" xfId="0" applyNumberFormat="1" applyFont="1" applyFill="1" applyBorder="1" applyAlignment="1" applyProtection="1">
      <alignment/>
      <protection/>
    </xf>
    <xf numFmtId="0" fontId="12" fillId="5" borderId="3" xfId="0" applyNumberFormat="1" applyFont="1" applyFill="1" applyBorder="1" applyAlignment="1" applyProtection="1">
      <alignment horizontal="left" vertical="center" wrapText="1"/>
      <protection/>
    </xf>
    <xf numFmtId="42" fontId="12" fillId="5" borderId="3" xfId="0" applyNumberFormat="1" applyFont="1" applyFill="1" applyBorder="1" applyAlignment="1" applyProtection="1">
      <alignment horizontal="center" vertical="center" wrapText="1"/>
      <protection/>
    </xf>
    <xf numFmtId="191" fontId="12" fillId="5" borderId="3" xfId="0" applyNumberFormat="1" applyFont="1" applyFill="1" applyBorder="1" applyAlignment="1" applyProtection="1">
      <alignment horizontal="left" vertical="center" wrapText="1"/>
      <protection/>
    </xf>
    <xf numFmtId="0" fontId="12" fillId="6" borderId="3" xfId="0" applyNumberFormat="1" applyFont="1" applyFill="1" applyBorder="1" applyAlignment="1" applyProtection="1">
      <alignment horizontal="left" vertical="center" wrapText="1"/>
      <protection/>
    </xf>
    <xf numFmtId="42" fontId="12" fillId="6" borderId="3" xfId="0" applyNumberFormat="1" applyFont="1" applyFill="1" applyBorder="1" applyAlignment="1" applyProtection="1">
      <alignment horizontal="center" vertical="center" wrapText="1"/>
      <protection/>
    </xf>
    <xf numFmtId="191" fontId="12" fillId="6" borderId="3" xfId="0" applyNumberFormat="1" applyFont="1" applyFill="1" applyBorder="1" applyAlignment="1" applyProtection="1">
      <alignment horizontal="left" vertical="center" wrapText="1"/>
      <protection/>
    </xf>
    <xf numFmtId="0" fontId="12" fillId="5" borderId="6" xfId="0" applyNumberFormat="1" applyFont="1" applyFill="1" applyBorder="1" applyAlignment="1" applyProtection="1">
      <alignment horizontal="left" vertical="center" wrapText="1"/>
      <protection/>
    </xf>
    <xf numFmtId="42" fontId="12" fillId="5" borderId="6" xfId="0" applyNumberFormat="1" applyFont="1" applyFill="1" applyBorder="1" applyAlignment="1" applyProtection="1">
      <alignment horizontal="left" vertical="center" wrapText="1"/>
      <protection/>
    </xf>
    <xf numFmtId="191" fontId="12" fillId="5" borderId="6" xfId="0" applyNumberFormat="1" applyFont="1" applyFill="1" applyBorder="1" applyAlignment="1" applyProtection="1">
      <alignment horizontal="left" vertical="center" wrapText="1"/>
      <protection/>
    </xf>
    <xf numFmtId="0" fontId="24" fillId="10" borderId="0" xfId="0" applyNumberFormat="1" applyFont="1" applyFill="1" applyBorder="1" applyAlignment="1" applyProtection="1">
      <alignment/>
      <protection/>
    </xf>
    <xf numFmtId="4" fontId="24" fillId="10" borderId="0" xfId="0" applyNumberFormat="1" applyFont="1" applyFill="1" applyBorder="1" applyAlignment="1" applyProtection="1">
      <alignment/>
      <protection/>
    </xf>
    <xf numFmtId="42" fontId="24" fillId="10" borderId="0" xfId="0" applyNumberFormat="1" applyFont="1" applyFill="1" applyBorder="1" applyAlignment="1" applyProtection="1">
      <alignment/>
      <protection/>
    </xf>
    <xf numFmtId="0" fontId="46" fillId="10" borderId="0" xfId="0" applyNumberFormat="1" applyFont="1" applyFill="1" applyBorder="1" applyAlignment="1" applyProtection="1">
      <alignment/>
      <protection locked="0"/>
    </xf>
    <xf numFmtId="0" fontId="40" fillId="10" borderId="0" xfId="0" applyNumberFormat="1" applyFont="1" applyFill="1" applyBorder="1" applyAlignment="1" applyProtection="1">
      <alignment/>
      <protection locked="0"/>
    </xf>
    <xf numFmtId="0" fontId="47" fillId="10" borderId="0" xfId="0" applyNumberFormat="1" applyFont="1" applyFill="1" applyBorder="1" applyAlignment="1" applyProtection="1">
      <alignment/>
      <protection/>
    </xf>
    <xf numFmtId="0" fontId="48" fillId="10" borderId="0" xfId="0" applyNumberFormat="1" applyFont="1" applyFill="1" applyBorder="1" applyAlignment="1" applyProtection="1">
      <alignment horizontal="center"/>
      <protection locked="0"/>
    </xf>
    <xf numFmtId="0" fontId="47" fillId="11" borderId="3" xfId="0" applyNumberFormat="1" applyFont="1" applyFill="1" applyBorder="1" applyAlignment="1" applyProtection="1">
      <alignment horizontal="center" vertical="center"/>
      <protection/>
    </xf>
    <xf numFmtId="0" fontId="24" fillId="0" borderId="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protection/>
    </xf>
    <xf numFmtId="4" fontId="24" fillId="0" borderId="0" xfId="0" applyNumberFormat="1" applyFont="1" applyFill="1" applyBorder="1" applyAlignment="1" applyProtection="1">
      <alignment/>
      <protection/>
    </xf>
    <xf numFmtId="188" fontId="5" fillId="0" borderId="0" xfId="0" applyNumberFormat="1" applyFont="1" applyFill="1" applyBorder="1" applyAlignment="1" applyProtection="1">
      <alignment horizontal="center"/>
      <protection/>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29"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3" xfId="0" applyFont="1" applyFill="1" applyBorder="1" applyAlignment="1">
      <alignment horizontal="center" vertical="center" wrapText="1"/>
    </xf>
    <xf numFmtId="0" fontId="5" fillId="5" borderId="18"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7" fillId="5" borderId="19" xfId="0" applyFont="1" applyFill="1" applyBorder="1" applyAlignment="1">
      <alignment horizontal="left" vertical="center" wrapText="1"/>
    </xf>
    <xf numFmtId="0" fontId="7" fillId="5" borderId="3"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7" fillId="4" borderId="47"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4" borderId="52" xfId="0" applyFont="1" applyFill="1" applyBorder="1" applyAlignment="1">
      <alignment horizontal="left" vertical="center" wrapText="1"/>
    </xf>
    <xf numFmtId="0" fontId="14" fillId="4" borderId="36" xfId="0" applyFont="1" applyFill="1" applyBorder="1" applyAlignment="1">
      <alignment horizontal="left" vertical="center" wrapText="1"/>
    </xf>
    <xf numFmtId="0" fontId="14" fillId="4" borderId="53" xfId="0" applyFont="1" applyFill="1" applyBorder="1" applyAlignment="1">
      <alignment horizontal="left" vertical="center" wrapText="1"/>
    </xf>
    <xf numFmtId="0" fontId="14" fillId="4" borderId="54" xfId="0" applyFont="1" applyFill="1" applyBorder="1" applyAlignment="1">
      <alignment horizontal="left" vertical="center" wrapText="1"/>
    </xf>
    <xf numFmtId="0" fontId="14" fillId="4" borderId="55" xfId="0" applyFont="1" applyFill="1" applyBorder="1" applyAlignment="1">
      <alignment horizontal="left" vertical="center" wrapText="1"/>
    </xf>
    <xf numFmtId="0" fontId="7" fillId="5" borderId="48" xfId="0" applyFont="1" applyFill="1" applyBorder="1" applyAlignment="1">
      <alignment horizontal="left" vertical="center" wrapText="1"/>
    </xf>
    <xf numFmtId="0" fontId="7" fillId="5" borderId="45" xfId="0" applyFont="1" applyFill="1" applyBorder="1" applyAlignment="1">
      <alignment horizontal="left" vertical="center" wrapText="1"/>
    </xf>
    <xf numFmtId="0" fontId="7" fillId="5" borderId="46"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7" fillId="5" borderId="51" xfId="0" applyFont="1" applyFill="1" applyBorder="1" applyAlignment="1">
      <alignment horizontal="left" vertical="center" wrapText="1"/>
    </xf>
    <xf numFmtId="0" fontId="7" fillId="5" borderId="24" xfId="0" applyFont="1" applyFill="1" applyBorder="1" applyAlignment="1">
      <alignment horizontal="left" vertical="center" wrapText="1"/>
    </xf>
    <xf numFmtId="0" fontId="28" fillId="0" borderId="57" xfId="0" applyFont="1" applyFill="1" applyBorder="1" applyAlignment="1">
      <alignment horizontal="center"/>
    </xf>
    <xf numFmtId="0" fontId="28" fillId="0" borderId="58" xfId="0" applyFont="1" applyFill="1" applyBorder="1" applyAlignment="1">
      <alignment horizontal="center"/>
    </xf>
    <xf numFmtId="0" fontId="28" fillId="0" borderId="59" xfId="0" applyFont="1" applyFill="1" applyBorder="1" applyAlignment="1">
      <alignment horizontal="center"/>
    </xf>
    <xf numFmtId="0" fontId="28" fillId="0" borderId="26" xfId="0" applyFont="1" applyFill="1" applyBorder="1" applyAlignment="1">
      <alignment horizontal="center"/>
    </xf>
    <xf numFmtId="0" fontId="28" fillId="0" borderId="0" xfId="0" applyFont="1" applyFill="1" applyBorder="1" applyAlignment="1">
      <alignment horizontal="center"/>
    </xf>
    <xf numFmtId="0" fontId="28" fillId="0" borderId="32" xfId="0" applyFont="1" applyFill="1" applyBorder="1" applyAlignment="1">
      <alignment horizontal="center"/>
    </xf>
    <xf numFmtId="0" fontId="28" fillId="0" borderId="60" xfId="0" applyFont="1" applyFill="1" applyBorder="1" applyAlignment="1">
      <alignment horizontal="center"/>
    </xf>
    <xf numFmtId="0" fontId="28" fillId="0" borderId="61" xfId="0" applyFont="1" applyFill="1" applyBorder="1" applyAlignment="1">
      <alignment horizontal="center"/>
    </xf>
    <xf numFmtId="0" fontId="28" fillId="0" borderId="62" xfId="0" applyFont="1" applyFill="1" applyBorder="1" applyAlignment="1">
      <alignment horizontal="center"/>
    </xf>
    <xf numFmtId="0" fontId="16" fillId="0" borderId="16"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26" fillId="0" borderId="26" xfId="0" applyFont="1" applyFill="1" applyBorder="1" applyAlignment="1">
      <alignment horizontal="center"/>
    </xf>
    <xf numFmtId="0" fontId="26" fillId="0" borderId="0" xfId="0" applyFont="1" applyFill="1" applyBorder="1" applyAlignment="1">
      <alignment horizontal="center"/>
    </xf>
    <xf numFmtId="0" fontId="5" fillId="5" borderId="19"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9"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29"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4" borderId="29"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4" borderId="29" xfId="0" applyFont="1" applyFill="1" applyBorder="1" applyAlignment="1">
      <alignment horizontal="justify" vertical="center" wrapText="1"/>
    </xf>
    <xf numFmtId="0" fontId="1" fillId="4" borderId="21" xfId="0" applyFont="1" applyFill="1" applyBorder="1" applyAlignment="1">
      <alignment horizontal="justify" vertical="center" wrapText="1"/>
    </xf>
    <xf numFmtId="0" fontId="1" fillId="4" borderId="23" xfId="0" applyFont="1" applyFill="1" applyBorder="1" applyAlignment="1">
      <alignment horizontal="justify" vertical="center"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46"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54" xfId="0" applyFont="1" applyFill="1" applyBorder="1" applyAlignment="1">
      <alignment horizontal="left" vertical="top" wrapText="1"/>
    </xf>
    <xf numFmtId="0" fontId="1" fillId="4" borderId="46"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5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23" xfId="0" applyFont="1" applyFill="1" applyBorder="1" applyAlignment="1">
      <alignment horizontal="justify" vertical="center" wrapText="1"/>
    </xf>
    <xf numFmtId="0" fontId="1" fillId="0" borderId="65"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2"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1" fillId="4" borderId="66"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 fillId="4" borderId="70" xfId="0" applyFont="1" applyFill="1" applyBorder="1" applyAlignment="1">
      <alignment horizontal="center" vertical="center" wrapText="1"/>
    </xf>
    <xf numFmtId="0" fontId="1" fillId="4" borderId="7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27" fillId="7" borderId="3" xfId="0" applyFont="1" applyFill="1" applyBorder="1" applyAlignment="1">
      <alignment horizontal="center" vertical="center"/>
    </xf>
    <xf numFmtId="0" fontId="26" fillId="0" borderId="3" xfId="0" applyFont="1" applyFill="1" applyBorder="1" applyAlignment="1">
      <alignment horizontal="center" vertical="center"/>
    </xf>
    <xf numFmtId="0" fontId="27" fillId="7" borderId="3" xfId="0" applyFont="1" applyFill="1" applyBorder="1" applyAlignment="1">
      <alignment horizontal="center" vertical="center" wrapText="1"/>
    </xf>
    <xf numFmtId="0" fontId="26" fillId="0" borderId="3" xfId="0" applyFont="1" applyFill="1" applyBorder="1" applyAlignment="1">
      <alignment horizontal="left" vertical="center"/>
    </xf>
    <xf numFmtId="10" fontId="5" fillId="5" borderId="2" xfId="0" applyNumberFormat="1" applyFont="1" applyFill="1" applyBorder="1" applyAlignment="1">
      <alignment horizontal="center" vertical="center" wrapText="1"/>
    </xf>
    <xf numFmtId="10" fontId="5" fillId="5" borderId="3" xfId="0" applyNumberFormat="1" applyFont="1" applyFill="1" applyBorder="1" applyAlignment="1">
      <alignment horizontal="center" vertical="center" wrapText="1"/>
    </xf>
    <xf numFmtId="10" fontId="5" fillId="5" borderId="7" xfId="0" applyNumberFormat="1" applyFont="1" applyFill="1" applyBorder="1" applyAlignment="1">
      <alignment horizontal="center" vertical="center" wrapText="1"/>
    </xf>
    <xf numFmtId="0" fontId="5" fillId="5" borderId="7" xfId="0" applyFont="1" applyFill="1" applyBorder="1" applyAlignment="1">
      <alignment horizontal="center"/>
    </xf>
    <xf numFmtId="0" fontId="1" fillId="4" borderId="72" xfId="0" applyFont="1" applyFill="1" applyBorder="1" applyAlignment="1">
      <alignment horizontal="center" vertical="center" wrapText="1"/>
    </xf>
    <xf numFmtId="0" fontId="1" fillId="4" borderId="73" xfId="0" applyFont="1" applyFill="1" applyBorder="1" applyAlignment="1">
      <alignment horizontal="center" vertical="center" wrapText="1"/>
    </xf>
    <xf numFmtId="0" fontId="1" fillId="4" borderId="74" xfId="0" applyFont="1" applyFill="1" applyBorder="1" applyAlignment="1">
      <alignment horizontal="center" vertical="center" wrapText="1"/>
    </xf>
    <xf numFmtId="0" fontId="1" fillId="5" borderId="26"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1" fillId="5" borderId="32" xfId="0" applyFont="1" applyFill="1" applyBorder="1" applyAlignment="1" applyProtection="1">
      <alignment horizontal="center" vertical="center" wrapText="1"/>
      <protection locked="0"/>
    </xf>
    <xf numFmtId="0" fontId="1" fillId="5" borderId="60" xfId="0" applyFont="1" applyFill="1" applyBorder="1" applyAlignment="1" applyProtection="1">
      <alignment horizontal="center" vertical="center" wrapText="1"/>
      <protection locked="0"/>
    </xf>
    <xf numFmtId="0" fontId="1" fillId="5" borderId="61" xfId="0" applyFont="1" applyFill="1" applyBorder="1" applyAlignment="1" applyProtection="1">
      <alignment horizontal="center" vertical="center" wrapText="1"/>
      <protection locked="0"/>
    </xf>
    <xf numFmtId="0" fontId="1" fillId="5" borderId="62" xfId="0" applyFont="1" applyFill="1" applyBorder="1" applyAlignment="1" applyProtection="1">
      <alignment horizontal="center" vertical="center" wrapText="1"/>
      <protection locked="0"/>
    </xf>
    <xf numFmtId="0" fontId="5" fillId="5" borderId="7" xfId="0" applyFont="1" applyFill="1" applyBorder="1" applyAlignment="1">
      <alignment horizontal="center" vertical="center" wrapText="1"/>
    </xf>
    <xf numFmtId="0" fontId="26" fillId="0" borderId="57" xfId="0" applyFont="1" applyFill="1" applyBorder="1" applyAlignment="1">
      <alignment horizontal="center"/>
    </xf>
    <xf numFmtId="0" fontId="26" fillId="0" borderId="58" xfId="0" applyFont="1" applyFill="1" applyBorder="1" applyAlignment="1">
      <alignment horizontal="center"/>
    </xf>
    <xf numFmtId="0" fontId="26" fillId="0" borderId="59" xfId="0" applyFont="1" applyFill="1" applyBorder="1" applyAlignment="1">
      <alignment horizontal="center"/>
    </xf>
    <xf numFmtId="0" fontId="26" fillId="0" borderId="32" xfId="0" applyFont="1" applyFill="1" applyBorder="1" applyAlignment="1">
      <alignment horizontal="center"/>
    </xf>
    <xf numFmtId="0" fontId="26" fillId="0" borderId="60" xfId="0" applyFont="1" applyFill="1" applyBorder="1" applyAlignment="1">
      <alignment horizontal="center"/>
    </xf>
    <xf numFmtId="0" fontId="26" fillId="0" borderId="61" xfId="0" applyFont="1" applyFill="1" applyBorder="1" applyAlignment="1">
      <alignment horizontal="center"/>
    </xf>
    <xf numFmtId="0" fontId="26" fillId="0" borderId="62" xfId="0" applyFont="1" applyFill="1" applyBorder="1" applyAlignment="1">
      <alignment horizontal="center"/>
    </xf>
    <xf numFmtId="0" fontId="7" fillId="5" borderId="75" xfId="0" applyFont="1" applyFill="1" applyBorder="1" applyAlignment="1">
      <alignment horizontal="right" vertical="center" wrapText="1"/>
    </xf>
    <xf numFmtId="0" fontId="7" fillId="5" borderId="76" xfId="0" applyFont="1" applyFill="1" applyBorder="1" applyAlignment="1">
      <alignment horizontal="right" vertical="center" wrapText="1"/>
    </xf>
    <xf numFmtId="0" fontId="7" fillId="5" borderId="28" xfId="0" applyFont="1" applyFill="1" applyBorder="1" applyAlignment="1">
      <alignment horizontal="right" vertical="center" wrapText="1"/>
    </xf>
    <xf numFmtId="0" fontId="7" fillId="5" borderId="77" xfId="0" applyFont="1" applyFill="1" applyBorder="1" applyAlignment="1">
      <alignment horizontal="right" vertical="center" wrapText="1"/>
    </xf>
    <xf numFmtId="0" fontId="7" fillId="5" borderId="53" xfId="0" applyFont="1" applyFill="1" applyBorder="1" applyAlignment="1">
      <alignment horizontal="right" vertical="center" wrapText="1"/>
    </xf>
    <xf numFmtId="0" fontId="7" fillId="5" borderId="54" xfId="0" applyFont="1" applyFill="1" applyBorder="1" applyAlignment="1">
      <alignment horizontal="right" vertical="center" wrapText="1"/>
    </xf>
    <xf numFmtId="0" fontId="7" fillId="4" borderId="38" xfId="0" applyFont="1" applyFill="1" applyBorder="1" applyAlignment="1">
      <alignment horizontal="left" vertical="center" wrapText="1"/>
    </xf>
    <xf numFmtId="0" fontId="7" fillId="4" borderId="76" xfId="0" applyFont="1" applyFill="1" applyBorder="1" applyAlignment="1">
      <alignment horizontal="left" vertical="center" wrapText="1"/>
    </xf>
    <xf numFmtId="0" fontId="7" fillId="4" borderId="78"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53"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16" fillId="4" borderId="16"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24" xfId="0" applyFont="1" applyFill="1" applyBorder="1" applyAlignment="1">
      <alignment horizontal="center" vertical="center"/>
    </xf>
    <xf numFmtId="175" fontId="1" fillId="4" borderId="79" xfId="0" applyNumberFormat="1" applyFont="1" applyFill="1" applyBorder="1" applyAlignment="1">
      <alignment horizontal="center"/>
    </xf>
    <xf numFmtId="175" fontId="1" fillId="4" borderId="58" xfId="0" applyNumberFormat="1" applyFont="1" applyFill="1" applyBorder="1" applyAlignment="1">
      <alignment horizontal="center"/>
    </xf>
    <xf numFmtId="175" fontId="1" fillId="4" borderId="80" xfId="0" applyNumberFormat="1" applyFont="1" applyFill="1" applyBorder="1" applyAlignment="1">
      <alignment horizontal="center"/>
    </xf>
    <xf numFmtId="175" fontId="1" fillId="4" borderId="81" xfId="0" applyNumberFormat="1" applyFont="1" applyFill="1" applyBorder="1" applyAlignment="1">
      <alignment horizontal="center"/>
    </xf>
    <xf numFmtId="175" fontId="1" fillId="4" borderId="0" xfId="0" applyNumberFormat="1" applyFont="1" applyFill="1" applyBorder="1" applyAlignment="1">
      <alignment horizontal="center"/>
    </xf>
    <xf numFmtId="175" fontId="1" fillId="4" borderId="8" xfId="0" applyNumberFormat="1" applyFont="1" applyFill="1" applyBorder="1" applyAlignment="1">
      <alignment horizontal="center"/>
    </xf>
    <xf numFmtId="175" fontId="1" fillId="4" borderId="82" xfId="0" applyNumberFormat="1" applyFont="1" applyFill="1" applyBorder="1" applyAlignment="1">
      <alignment horizontal="center"/>
    </xf>
    <xf numFmtId="175" fontId="1" fillId="4" borderId="61" xfId="0" applyNumberFormat="1" applyFont="1" applyFill="1" applyBorder="1" applyAlignment="1">
      <alignment horizontal="center"/>
    </xf>
    <xf numFmtId="175" fontId="1" fillId="4" borderId="83" xfId="0" applyNumberFormat="1" applyFont="1" applyFill="1" applyBorder="1" applyAlignment="1">
      <alignment horizontal="center"/>
    </xf>
    <xf numFmtId="0" fontId="5" fillId="5" borderId="1"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8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57"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9" fillId="4" borderId="3"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187" fontId="13" fillId="0" borderId="3" xfId="0" applyNumberFormat="1" applyFont="1" applyFill="1" applyBorder="1" applyAlignment="1" applyProtection="1">
      <alignment horizontal="center" vertical="center" wrapText="1"/>
      <protection locked="0"/>
    </xf>
    <xf numFmtId="187" fontId="13" fillId="0" borderId="6" xfId="0" applyNumberFormat="1" applyFont="1" applyFill="1" applyBorder="1" applyAlignment="1" applyProtection="1">
      <alignment horizontal="center" vertical="center" wrapText="1"/>
      <protection locked="0"/>
    </xf>
    <xf numFmtId="0" fontId="8" fillId="4" borderId="21" xfId="33" applyFont="1" applyFill="1" applyBorder="1" applyAlignment="1">
      <alignment horizontal="left" vertical="top" wrapText="1"/>
      <protection/>
    </xf>
    <xf numFmtId="0" fontId="8" fillId="4" borderId="23" xfId="33" applyFont="1" applyFill="1" applyBorder="1" applyAlignment="1">
      <alignment horizontal="left" vertical="top" wrapText="1"/>
      <protection/>
    </xf>
    <xf numFmtId="10" fontId="13" fillId="0" borderId="3" xfId="40" applyNumberFormat="1" applyFont="1" applyFill="1" applyBorder="1" applyAlignment="1" applyProtection="1">
      <alignment horizontal="center" vertical="center" wrapText="1"/>
      <protection locked="0"/>
    </xf>
    <xf numFmtId="0" fontId="8" fillId="4" borderId="3" xfId="33" applyFont="1" applyFill="1" applyBorder="1" applyAlignment="1">
      <alignment horizontal="center" vertical="center" wrapText="1"/>
      <protection/>
    </xf>
    <xf numFmtId="0" fontId="8" fillId="4" borderId="6" xfId="33" applyFont="1" applyFill="1" applyBorder="1" applyAlignment="1">
      <alignment horizontal="center" vertical="center" wrapText="1"/>
      <protection/>
    </xf>
    <xf numFmtId="0" fontId="8" fillId="4" borderId="15" xfId="33" applyFont="1" applyFill="1" applyBorder="1" applyAlignment="1">
      <alignment horizontal="center" vertical="center" wrapText="1"/>
      <protection/>
    </xf>
    <xf numFmtId="0" fontId="8" fillId="4" borderId="27" xfId="33" applyFont="1" applyFill="1" applyBorder="1" applyAlignment="1">
      <alignment horizontal="center" vertical="center" wrapText="1"/>
      <protection/>
    </xf>
    <xf numFmtId="0" fontId="8" fillId="4" borderId="2" xfId="33" applyFont="1" applyFill="1" applyBorder="1" applyAlignment="1">
      <alignment horizontal="center" vertical="center" wrapText="1"/>
      <protection/>
    </xf>
    <xf numFmtId="0" fontId="8" fillId="4" borderId="2" xfId="33" applyFont="1" applyFill="1" applyBorder="1" applyAlignment="1">
      <alignment horizontal="justify" vertical="top" wrapText="1"/>
      <protection/>
    </xf>
    <xf numFmtId="0" fontId="8" fillId="4" borderId="6" xfId="33" applyFont="1" applyFill="1" applyBorder="1" applyAlignment="1">
      <alignment horizontal="justify" vertical="top" wrapText="1"/>
      <protection/>
    </xf>
    <xf numFmtId="0" fontId="9" fillId="4" borderId="2" xfId="0" applyFont="1" applyFill="1" applyBorder="1" applyAlignment="1" applyProtection="1">
      <alignment horizontal="center" vertical="center" wrapText="1"/>
      <protection locked="0"/>
    </xf>
    <xf numFmtId="187" fontId="23" fillId="0" borderId="2" xfId="0" applyNumberFormat="1" applyFont="1" applyFill="1" applyBorder="1" applyAlignment="1" applyProtection="1">
      <alignment horizontal="center" vertical="center" wrapText="1"/>
      <protection locked="0"/>
    </xf>
    <xf numFmtId="187" fontId="23" fillId="0" borderId="6" xfId="0" applyNumberFormat="1" applyFont="1" applyFill="1" applyBorder="1" applyAlignment="1" applyProtection="1">
      <alignment horizontal="center" vertical="center" wrapText="1"/>
      <protection locked="0"/>
    </xf>
    <xf numFmtId="187" fontId="13" fillId="0" borderId="2" xfId="0" applyNumberFormat="1" applyFont="1" applyFill="1" applyBorder="1" applyAlignment="1" applyProtection="1">
      <alignment horizontal="center" vertical="center" wrapText="1"/>
      <protection locked="0"/>
    </xf>
    <xf numFmtId="0" fontId="8" fillId="4" borderId="29" xfId="33" applyFont="1" applyFill="1" applyBorder="1" applyAlignment="1">
      <alignment horizontal="left" vertical="top" wrapText="1"/>
      <protection/>
    </xf>
    <xf numFmtId="0" fontId="8" fillId="4" borderId="3" xfId="0" applyFont="1" applyFill="1" applyBorder="1" applyAlignment="1">
      <alignment horizontal="justify" vertical="top" wrapText="1"/>
    </xf>
    <xf numFmtId="0" fontId="24" fillId="4" borderId="3" xfId="0" applyFont="1" applyFill="1" applyBorder="1" applyAlignment="1">
      <alignment horizontal="justify" vertical="top"/>
    </xf>
    <xf numFmtId="187" fontId="23" fillId="0" borderId="3" xfId="0" applyNumberFormat="1" applyFont="1" applyFill="1" applyBorder="1" applyAlignment="1" applyProtection="1">
      <alignment horizontal="center" vertical="center" wrapText="1"/>
      <protection locked="0"/>
    </xf>
    <xf numFmtId="0" fontId="8" fillId="4" borderId="3" xfId="33" applyFont="1" applyFill="1" applyBorder="1" applyAlignment="1">
      <alignment horizontal="justify" vertical="top" wrapText="1"/>
      <protection/>
    </xf>
    <xf numFmtId="10" fontId="13" fillId="0" borderId="3" xfId="0" applyNumberFormat="1" applyFont="1" applyFill="1" applyBorder="1" applyAlignment="1" applyProtection="1">
      <alignment horizontal="center" vertical="center" wrapText="1"/>
      <protection locked="0"/>
    </xf>
    <xf numFmtId="10" fontId="13" fillId="0" borderId="6" xfId="0" applyNumberFormat="1" applyFont="1" applyFill="1" applyBorder="1" applyAlignment="1" applyProtection="1">
      <alignment horizontal="center" vertical="center" wrapText="1"/>
      <protection locked="0"/>
    </xf>
    <xf numFmtId="0" fontId="8" fillId="4" borderId="19" xfId="33" applyFont="1" applyFill="1" applyBorder="1" applyAlignment="1">
      <alignment horizontal="center" vertical="center" wrapText="1"/>
      <protection/>
    </xf>
    <xf numFmtId="0" fontId="8" fillId="4" borderId="2" xfId="33" applyFont="1" applyFill="1" applyBorder="1" applyAlignment="1">
      <alignment horizontal="left" vertical="top" wrapText="1"/>
      <protection/>
    </xf>
    <xf numFmtId="0" fontId="8" fillId="4" borderId="3" xfId="33" applyFont="1" applyFill="1" applyBorder="1" applyAlignment="1">
      <alignment horizontal="left" vertical="top" wrapText="1"/>
      <protection/>
    </xf>
    <xf numFmtId="10" fontId="23" fillId="0" borderId="2" xfId="40" applyNumberFormat="1" applyFont="1" applyFill="1" applyBorder="1" applyAlignment="1" applyProtection="1">
      <alignment horizontal="center" vertical="center" wrapText="1"/>
      <protection locked="0"/>
    </xf>
    <xf numFmtId="10" fontId="23" fillId="0" borderId="3" xfId="40" applyNumberFormat="1" applyFont="1" applyFill="1" applyBorder="1" applyAlignment="1" applyProtection="1">
      <alignment horizontal="center" vertical="center" wrapText="1"/>
      <protection locked="0"/>
    </xf>
    <xf numFmtId="10" fontId="13" fillId="0" borderId="2" xfId="40" applyNumberFormat="1" applyFont="1" applyFill="1" applyBorder="1" applyAlignment="1" applyProtection="1">
      <alignment horizontal="center" vertical="center" wrapText="1"/>
      <protection locked="0"/>
    </xf>
    <xf numFmtId="0" fontId="8" fillId="4" borderId="30" xfId="33" applyFont="1" applyFill="1" applyBorder="1" applyAlignment="1">
      <alignment horizontal="left" vertical="top" wrapText="1"/>
      <protection/>
    </xf>
    <xf numFmtId="0" fontId="8" fillId="4" borderId="2" xfId="33" applyFont="1" applyFill="1" applyBorder="1" applyAlignment="1">
      <alignment horizontal="center" vertical="center" wrapText="1"/>
      <protection/>
    </xf>
    <xf numFmtId="0" fontId="8" fillId="4" borderId="3" xfId="33" applyFont="1" applyFill="1" applyBorder="1" applyAlignment="1">
      <alignment horizontal="center" vertical="center" wrapText="1"/>
      <protection/>
    </xf>
    <xf numFmtId="0" fontId="8" fillId="4" borderId="7" xfId="33" applyFont="1" applyFill="1" applyBorder="1" applyAlignment="1">
      <alignment horizontal="center" vertical="center" wrapText="1"/>
      <protection/>
    </xf>
    <xf numFmtId="0" fontId="8" fillId="4" borderId="25" xfId="33" applyFont="1" applyFill="1" applyBorder="1" applyAlignment="1">
      <alignment horizontal="center" vertical="center" wrapText="1"/>
      <protection/>
    </xf>
    <xf numFmtId="0" fontId="8" fillId="4" borderId="5" xfId="33" applyFont="1" applyFill="1" applyBorder="1" applyAlignment="1">
      <alignment horizontal="center" vertical="center" wrapText="1"/>
      <protection/>
    </xf>
    <xf numFmtId="10" fontId="23" fillId="0" borderId="6" xfId="40" applyNumberFormat="1" applyFont="1" applyFill="1" applyBorder="1" applyAlignment="1" applyProtection="1">
      <alignment horizontal="center" vertical="center" wrapText="1"/>
      <protection locked="0"/>
    </xf>
    <xf numFmtId="187" fontId="23" fillId="0" borderId="7" xfId="0" applyNumberFormat="1" applyFont="1" applyFill="1" applyBorder="1" applyAlignment="1" applyProtection="1">
      <alignment horizontal="center" vertical="center" wrapText="1"/>
      <protection locked="0"/>
    </xf>
    <xf numFmtId="0" fontId="8" fillId="4" borderId="3" xfId="33" applyFont="1" applyFill="1" applyBorder="1" applyAlignment="1">
      <alignment horizontal="justify" vertical="top" wrapText="1"/>
      <protection/>
    </xf>
    <xf numFmtId="0" fontId="26" fillId="0" borderId="58" xfId="0" applyFont="1" applyFill="1" applyBorder="1" applyAlignment="1">
      <alignment horizontal="center"/>
    </xf>
    <xf numFmtId="0" fontId="26" fillId="0" borderId="61" xfId="0" applyFont="1" applyFill="1" applyBorder="1" applyAlignment="1">
      <alignment horizontal="center"/>
    </xf>
    <xf numFmtId="0" fontId="15" fillId="0" borderId="3"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3" fillId="5" borderId="84" xfId="33" applyFont="1" applyFill="1" applyBorder="1" applyAlignment="1">
      <alignment horizontal="center" vertical="center" wrapText="1"/>
      <protection/>
    </xf>
    <xf numFmtId="0" fontId="3" fillId="5" borderId="25" xfId="33" applyFont="1" applyFill="1" applyBorder="1" applyAlignment="1">
      <alignment horizontal="center" vertical="center" wrapText="1"/>
      <protection/>
    </xf>
    <xf numFmtId="0" fontId="9" fillId="5" borderId="38" xfId="33" applyFont="1" applyFill="1" applyBorder="1" applyAlignment="1">
      <alignment horizontal="center" vertical="center" wrapText="1"/>
      <protection/>
    </xf>
    <xf numFmtId="0" fontId="9" fillId="5" borderId="28" xfId="33" applyFont="1" applyFill="1" applyBorder="1" applyAlignment="1">
      <alignment horizontal="center" vertical="center" wrapText="1"/>
      <protection/>
    </xf>
    <xf numFmtId="0" fontId="3" fillId="5" borderId="9" xfId="33" applyFont="1" applyFill="1" applyBorder="1" applyAlignment="1">
      <alignment horizontal="center" vertical="center" wrapText="1"/>
      <protection/>
    </xf>
    <xf numFmtId="0" fontId="7" fillId="5" borderId="53" xfId="0" applyFont="1" applyFill="1" applyBorder="1" applyAlignment="1">
      <alignment horizontal="right" vertical="center" wrapText="1"/>
    </xf>
    <xf numFmtId="0" fontId="7" fillId="4" borderId="3" xfId="0" applyFont="1" applyFill="1" applyBorder="1" applyAlignment="1">
      <alignment horizontal="left" vertical="center" wrapText="1"/>
    </xf>
    <xf numFmtId="0" fontId="7" fillId="5" borderId="48" xfId="0" applyFont="1" applyFill="1" applyBorder="1" applyAlignment="1">
      <alignment horizontal="right" vertical="center" wrapText="1"/>
    </xf>
    <xf numFmtId="0" fontId="7" fillId="5" borderId="45" xfId="0" applyFont="1" applyFill="1" applyBorder="1" applyAlignment="1">
      <alignment horizontal="right" vertical="center" wrapText="1"/>
    </xf>
    <xf numFmtId="0" fontId="7" fillId="5" borderId="45" xfId="0" applyFont="1" applyFill="1" applyBorder="1" applyAlignment="1">
      <alignment horizontal="right" vertical="center" wrapText="1"/>
    </xf>
    <xf numFmtId="0" fontId="3" fillId="5" borderId="57" xfId="33" applyFont="1" applyFill="1" applyBorder="1" applyAlignment="1">
      <alignment horizontal="center" vertical="center" wrapText="1"/>
      <protection/>
    </xf>
    <xf numFmtId="0" fontId="3" fillId="5" borderId="26" xfId="33" applyFont="1" applyFill="1" applyBorder="1" applyAlignment="1">
      <alignment horizontal="center" vertical="center" wrapText="1"/>
      <protection/>
    </xf>
    <xf numFmtId="0" fontId="3" fillId="5" borderId="2" xfId="33" applyFont="1" applyFill="1" applyBorder="1" applyAlignment="1">
      <alignment horizontal="center" vertical="center" wrapText="1"/>
      <protection/>
    </xf>
    <xf numFmtId="0" fontId="3" fillId="5" borderId="7" xfId="33" applyFont="1" applyFill="1" applyBorder="1" applyAlignment="1">
      <alignment horizontal="center" vertical="center" wrapText="1"/>
      <protection/>
    </xf>
    <xf numFmtId="0" fontId="14" fillId="4" borderId="3" xfId="0" applyFont="1" applyFill="1" applyBorder="1" applyAlignment="1">
      <alignment horizontal="left" vertical="center" wrapText="1"/>
    </xf>
    <xf numFmtId="10" fontId="13" fillId="0" borderId="2" xfId="0" applyNumberFormat="1" applyFont="1" applyFill="1" applyBorder="1" applyAlignment="1" applyProtection="1">
      <alignment horizontal="center" vertical="center" wrapText="1"/>
      <protection locked="0"/>
    </xf>
    <xf numFmtId="2" fontId="8" fillId="4" borderId="29" xfId="33" applyNumberFormat="1" applyFont="1" applyFill="1" applyBorder="1" applyAlignment="1">
      <alignment horizontal="left" vertical="top" wrapText="1"/>
      <protection/>
    </xf>
    <xf numFmtId="0" fontId="3" fillId="5" borderId="25" xfId="33" applyFont="1" applyFill="1" applyBorder="1" applyAlignment="1">
      <alignment horizontal="center" vertical="center" wrapText="1"/>
      <protection/>
    </xf>
    <xf numFmtId="0" fontId="3" fillId="5" borderId="5" xfId="33" applyFont="1" applyFill="1" applyBorder="1" applyAlignment="1">
      <alignment horizontal="center" vertical="center" wrapText="1"/>
      <protection/>
    </xf>
    <xf numFmtId="2" fontId="8" fillId="4" borderId="21" xfId="33" applyNumberFormat="1" applyFont="1" applyFill="1" applyBorder="1" applyAlignment="1">
      <alignment horizontal="left" vertical="top" wrapText="1"/>
      <protection/>
    </xf>
    <xf numFmtId="10" fontId="13" fillId="0" borderId="3" xfId="0" applyNumberFormat="1" applyFont="1" applyFill="1" applyBorder="1" applyAlignment="1" applyProtection="1">
      <alignment horizontal="center" vertical="center" wrapText="1"/>
      <protection locked="0"/>
    </xf>
    <xf numFmtId="10" fontId="13" fillId="0" borderId="9" xfId="0" applyNumberFormat="1" applyFont="1" applyFill="1" applyBorder="1" applyAlignment="1" applyProtection="1">
      <alignment horizontal="center" vertical="center" wrapText="1"/>
      <protection locked="0"/>
    </xf>
    <xf numFmtId="0" fontId="3" fillId="5" borderId="34" xfId="33" applyFont="1" applyFill="1" applyBorder="1" applyAlignment="1">
      <alignment horizontal="center" vertical="center" wrapText="1"/>
      <protection/>
    </xf>
    <xf numFmtId="0" fontId="3" fillId="5" borderId="5" xfId="33" applyFont="1" applyFill="1" applyBorder="1" applyAlignment="1">
      <alignment horizontal="center" vertical="center" wrapText="1"/>
      <protection/>
    </xf>
    <xf numFmtId="0" fontId="8" fillId="4" borderId="9" xfId="33" applyFont="1" applyFill="1" applyBorder="1" applyAlignment="1">
      <alignment horizontal="justify" vertical="top" wrapText="1"/>
      <protection/>
    </xf>
    <xf numFmtId="0" fontId="8" fillId="4" borderId="9" xfId="33" applyFont="1" applyFill="1" applyBorder="1" applyAlignment="1">
      <alignment horizontal="center" vertical="center" wrapText="1"/>
      <protection/>
    </xf>
    <xf numFmtId="187" fontId="23" fillId="0" borderId="9" xfId="0" applyNumberFormat="1" applyFont="1" applyFill="1" applyBorder="1" applyAlignment="1" applyProtection="1">
      <alignment horizontal="center" vertical="center" wrapText="1"/>
      <protection locked="0"/>
    </xf>
    <xf numFmtId="0" fontId="8" fillId="4" borderId="3" xfId="33" applyFont="1" applyFill="1" applyBorder="1" applyAlignment="1">
      <alignment horizontal="left" vertical="top" wrapText="1"/>
      <protection/>
    </xf>
    <xf numFmtId="187" fontId="23" fillId="0" borderId="3" xfId="0" applyNumberFormat="1" applyFont="1" applyFill="1" applyBorder="1" applyAlignment="1" applyProtection="1">
      <alignment horizontal="center" vertical="center" wrapText="1"/>
      <protection locked="0"/>
    </xf>
    <xf numFmtId="10" fontId="13" fillId="0" borderId="7" xfId="0" applyNumberFormat="1"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24" fillId="0" borderId="16" xfId="0" applyNumberFormat="1" applyFont="1" applyFill="1" applyBorder="1" applyAlignment="1" applyProtection="1">
      <alignment horizontal="center" vertical="center"/>
      <protection/>
    </xf>
    <xf numFmtId="0" fontId="24" fillId="0" borderId="51" xfId="0" applyNumberFormat="1" applyFont="1" applyFill="1" applyBorder="1" applyAlignment="1" applyProtection="1">
      <alignment horizontal="center" vertical="center"/>
      <protection/>
    </xf>
    <xf numFmtId="0" fontId="24" fillId="0" borderId="24"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justify" vertical="center" wrapText="1"/>
      <protection/>
    </xf>
    <xf numFmtId="0" fontId="11" fillId="0" borderId="21" xfId="0" applyNumberFormat="1" applyFont="1" applyFill="1" applyBorder="1" applyAlignment="1" applyProtection="1">
      <alignment horizontal="justify" vertical="center" wrapText="1"/>
      <protection/>
    </xf>
    <xf numFmtId="0" fontId="9" fillId="5" borderId="19" xfId="0" applyNumberFormat="1" applyFont="1" applyFill="1" applyBorder="1" applyAlignment="1" applyProtection="1">
      <alignment horizontal="center" vertical="center" wrapText="1"/>
      <protection/>
    </xf>
    <xf numFmtId="0" fontId="9" fillId="5" borderId="3" xfId="0" applyNumberFormat="1" applyFont="1" applyFill="1" applyBorder="1" applyAlignment="1" applyProtection="1">
      <alignment horizontal="center" vertical="center" wrapText="1"/>
      <protection/>
    </xf>
    <xf numFmtId="0" fontId="9" fillId="5" borderId="27" xfId="0" applyNumberFormat="1" applyFont="1" applyFill="1" applyBorder="1" applyAlignment="1" applyProtection="1">
      <alignment horizontal="center" vertical="center" wrapText="1"/>
      <protection/>
    </xf>
    <xf numFmtId="0" fontId="9" fillId="5" borderId="6" xfId="0" applyNumberFormat="1" applyFont="1" applyFill="1" applyBorder="1" applyAlignment="1" applyProtection="1">
      <alignment horizontal="center" vertical="center" wrapText="1"/>
      <protection/>
    </xf>
    <xf numFmtId="0" fontId="3" fillId="5" borderId="3" xfId="0" applyNumberFormat="1" applyFont="1" applyFill="1" applyBorder="1" applyAlignment="1" applyProtection="1">
      <alignment horizontal="center" vertical="center" wrapText="1"/>
      <protection/>
    </xf>
    <xf numFmtId="0" fontId="3" fillId="5" borderId="21" xfId="0" applyNumberFormat="1" applyFont="1" applyFill="1" applyBorder="1" applyAlignment="1" applyProtection="1">
      <alignment horizontal="center" vertical="center" wrapText="1"/>
      <protection/>
    </xf>
    <xf numFmtId="0" fontId="3" fillId="5" borderId="6" xfId="0" applyNumberFormat="1" applyFont="1" applyFill="1" applyBorder="1" applyAlignment="1" applyProtection="1">
      <alignment horizontal="center" vertical="center" wrapText="1"/>
      <protection/>
    </xf>
    <xf numFmtId="0" fontId="3" fillId="5" borderId="23" xfId="0" applyNumberFormat="1" applyFont="1" applyFill="1" applyBorder="1" applyAlignment="1" applyProtection="1">
      <alignment horizontal="center" vertical="center" wrapText="1"/>
      <protection/>
    </xf>
    <xf numFmtId="0" fontId="47" fillId="11" borderId="16" xfId="0" applyNumberFormat="1" applyFont="1" applyFill="1" applyBorder="1" applyAlignment="1" applyProtection="1">
      <alignment horizontal="center" vertical="center"/>
      <protection/>
    </xf>
    <xf numFmtId="0" fontId="47" fillId="11" borderId="51" xfId="0" applyNumberFormat="1" applyFont="1" applyFill="1" applyBorder="1" applyAlignment="1" applyProtection="1">
      <alignment horizontal="center" vertical="center"/>
      <protection/>
    </xf>
    <xf numFmtId="0" fontId="47" fillId="11" borderId="24" xfId="0" applyNumberFormat="1" applyFont="1" applyFill="1" applyBorder="1" applyAlignment="1" applyProtection="1">
      <alignment horizontal="center" vertical="center"/>
      <protection/>
    </xf>
    <xf numFmtId="0" fontId="47" fillId="11" borderId="16" xfId="0" applyNumberFormat="1" applyFont="1" applyFill="1" applyBorder="1" applyAlignment="1" applyProtection="1">
      <alignment horizontal="center" vertical="center" wrapText="1"/>
      <protection/>
    </xf>
    <xf numFmtId="0" fontId="47" fillId="11" borderId="51" xfId="0" applyNumberFormat="1" applyFont="1" applyFill="1" applyBorder="1" applyAlignment="1" applyProtection="1">
      <alignment horizontal="center" vertical="center" wrapText="1"/>
      <protection/>
    </xf>
    <xf numFmtId="0" fontId="47" fillId="11" borderId="24" xfId="0" applyNumberFormat="1" applyFont="1" applyFill="1" applyBorder="1" applyAlignment="1" applyProtection="1">
      <alignment horizontal="center" vertical="center" wrapText="1"/>
      <protection/>
    </xf>
    <xf numFmtId="0" fontId="11" fillId="4" borderId="19"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justify" vertical="center" wrapText="1"/>
      <protection/>
    </xf>
    <xf numFmtId="0" fontId="11" fillId="0" borderId="21" xfId="0" applyNumberFormat="1" applyFont="1" applyFill="1" applyBorder="1" applyAlignment="1" applyProtection="1">
      <alignment horizontal="center" vertical="center" wrapText="1"/>
      <protection/>
    </xf>
    <xf numFmtId="3" fontId="11" fillId="0" borderId="3" xfId="0" applyNumberFormat="1" applyFont="1" applyFill="1" applyBorder="1" applyAlignment="1" applyProtection="1">
      <alignment horizontal="center" vertical="center" wrapText="1"/>
      <protection/>
    </xf>
    <xf numFmtId="3" fontId="11" fillId="0" borderId="21" xfId="0" applyNumberFormat="1" applyFont="1" applyFill="1" applyBorder="1" applyAlignment="1" applyProtection="1">
      <alignment horizontal="center" vertical="center" wrapText="1"/>
      <protection/>
    </xf>
    <xf numFmtId="192" fontId="11" fillId="0" borderId="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vertical="center" wrapText="1"/>
      <protection/>
    </xf>
    <xf numFmtId="192" fontId="11" fillId="0" borderId="3" xfId="0" applyNumberFormat="1" applyFont="1" applyFill="1" applyBorder="1" applyAlignment="1" applyProtection="1">
      <alignment vertical="center" wrapText="1"/>
      <protection/>
    </xf>
    <xf numFmtId="3" fontId="11" fillId="0" borderId="21" xfId="0" applyNumberFormat="1" applyFont="1" applyFill="1" applyBorder="1" applyAlignment="1" applyProtection="1">
      <alignment vertical="center" wrapText="1"/>
      <protection/>
    </xf>
    <xf numFmtId="1" fontId="11" fillId="0" borderId="21" xfId="331" applyNumberFormat="1" applyFont="1" applyFill="1" applyBorder="1" applyAlignment="1" applyProtection="1">
      <alignment vertical="center" wrapText="1"/>
      <protection/>
    </xf>
    <xf numFmtId="3" fontId="11" fillId="0" borderId="3" xfId="0" applyNumberFormat="1" applyFont="1" applyFill="1" applyBorder="1" applyAlignment="1" applyProtection="1">
      <alignment vertical="center" wrapText="1"/>
      <protection/>
    </xf>
    <xf numFmtId="0" fontId="11" fillId="0" borderId="21" xfId="0" applyNumberFormat="1" applyFont="1" applyFill="1" applyBorder="1" applyAlignment="1" applyProtection="1">
      <alignment vertical="center" wrapText="1"/>
      <protection/>
    </xf>
    <xf numFmtId="0" fontId="1" fillId="0" borderId="3" xfId="0" applyNumberFormat="1" applyFont="1" applyFill="1" applyBorder="1" applyAlignment="1" applyProtection="1">
      <alignment horizontal="center"/>
      <protection/>
    </xf>
    <xf numFmtId="3" fontId="12" fillId="4" borderId="19" xfId="0" applyNumberFormat="1" applyFont="1" applyFill="1" applyBorder="1" applyAlignment="1" applyProtection="1">
      <alignment horizontal="center" vertical="center"/>
      <protection/>
    </xf>
    <xf numFmtId="3" fontId="6" fillId="0" borderId="21" xfId="0" applyNumberFormat="1" applyFont="1" applyFill="1" applyBorder="1" applyAlignment="1" applyProtection="1">
      <alignment vertical="center" wrapText="1"/>
      <protection/>
    </xf>
    <xf numFmtId="3" fontId="12" fillId="0" borderId="19"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vertical="center" wrapText="1"/>
      <protection/>
    </xf>
    <xf numFmtId="0" fontId="11" fillId="0" borderId="3"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9" fillId="5" borderId="15" xfId="0" applyNumberFormat="1" applyFont="1" applyFill="1" applyBorder="1" applyAlignment="1" applyProtection="1">
      <alignment horizontal="center" vertical="center" wrapText="1"/>
      <protection/>
    </xf>
    <xf numFmtId="0" fontId="9" fillId="5" borderId="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wrapText="1"/>
      <protection/>
    </xf>
    <xf numFmtId="3" fontId="12" fillId="4" borderId="33"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wrapText="1"/>
      <protection/>
    </xf>
    <xf numFmtId="0" fontId="9" fillId="5" borderId="29"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1" fillId="5" borderId="85" xfId="0" applyNumberFormat="1" applyFont="1" applyFill="1" applyBorder="1" applyAlignment="1" applyProtection="1">
      <alignment horizontal="right" vertical="center" wrapText="1"/>
      <protection/>
    </xf>
    <xf numFmtId="0" fontId="41" fillId="5" borderId="49" xfId="0" applyNumberFormat="1" applyFont="1" applyFill="1" applyBorder="1" applyAlignment="1" applyProtection="1">
      <alignment horizontal="right" vertical="center" wrapText="1"/>
      <protection/>
    </xf>
    <xf numFmtId="0" fontId="41" fillId="5" borderId="50" xfId="0" applyNumberFormat="1" applyFont="1" applyFill="1" applyBorder="1" applyAlignment="1" applyProtection="1">
      <alignment horizontal="right" vertical="center" wrapText="1"/>
      <protection/>
    </xf>
    <xf numFmtId="0" fontId="21" fillId="10" borderId="18" xfId="0" applyNumberFormat="1" applyFont="1" applyFill="1" applyBorder="1" applyAlignment="1" applyProtection="1">
      <alignment vertical="center" wrapText="1"/>
      <protection/>
    </xf>
    <xf numFmtId="0" fontId="21" fillId="10" borderId="49" xfId="0" applyNumberFormat="1" applyFont="1" applyFill="1" applyBorder="1" applyAlignment="1" applyProtection="1">
      <alignment vertical="center" wrapText="1"/>
      <protection/>
    </xf>
    <xf numFmtId="0" fontId="21" fillId="10" borderId="86" xfId="0" applyNumberFormat="1" applyFont="1" applyFill="1" applyBorder="1" applyAlignment="1" applyProtection="1">
      <alignment vertical="center" wrapText="1"/>
      <protection/>
    </xf>
    <xf numFmtId="0" fontId="24" fillId="0" borderId="57" xfId="0" applyNumberFormat="1" applyFont="1" applyFill="1" applyBorder="1" applyAlignment="1" applyProtection="1">
      <alignment horizontal="center"/>
      <protection/>
    </xf>
    <xf numFmtId="0" fontId="24" fillId="0" borderId="58" xfId="0" applyNumberFormat="1" applyFont="1" applyFill="1" applyBorder="1" applyAlignment="1" applyProtection="1">
      <alignment horizontal="center"/>
      <protection/>
    </xf>
    <xf numFmtId="0" fontId="24" fillId="0" borderId="26"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4" fillId="0" borderId="60" xfId="0" applyNumberFormat="1" applyFont="1" applyFill="1" applyBorder="1" applyAlignment="1" applyProtection="1">
      <alignment horizontal="center"/>
      <protection/>
    </xf>
    <xf numFmtId="0" fontId="24" fillId="0" borderId="61" xfId="0" applyNumberFormat="1" applyFont="1" applyFill="1" applyBorder="1" applyAlignment="1" applyProtection="1">
      <alignment horizontal="center"/>
      <protection/>
    </xf>
    <xf numFmtId="0" fontId="39" fillId="0" borderId="48" xfId="0" applyNumberFormat="1" applyFont="1" applyFill="1" applyBorder="1" applyAlignment="1" applyProtection="1">
      <alignment horizontal="center" wrapText="1"/>
      <protection/>
    </xf>
    <xf numFmtId="0" fontId="39" fillId="0" borderId="45" xfId="0" applyNumberFormat="1" applyFont="1" applyFill="1" applyBorder="1" applyAlignment="1" applyProtection="1">
      <alignment horizontal="center" wrapText="1"/>
      <protection/>
    </xf>
    <xf numFmtId="0" fontId="39" fillId="0" borderId="47" xfId="0" applyNumberFormat="1" applyFont="1" applyFill="1" applyBorder="1" applyAlignment="1" applyProtection="1">
      <alignment horizontal="center" wrapText="1"/>
      <protection/>
    </xf>
    <xf numFmtId="0" fontId="5" fillId="10" borderId="56" xfId="0" applyNumberFormat="1" applyFont="1" applyFill="1" applyBorder="1" applyAlignment="1" applyProtection="1">
      <alignment horizontal="center" wrapText="1"/>
      <protection/>
    </xf>
    <xf numFmtId="0" fontId="5" fillId="10" borderId="51" xfId="0" applyNumberFormat="1" applyFont="1" applyFill="1" applyBorder="1" applyAlignment="1" applyProtection="1">
      <alignment horizontal="center" wrapText="1"/>
      <protection/>
    </xf>
    <xf numFmtId="0" fontId="5" fillId="10" borderId="52" xfId="0" applyNumberFormat="1" applyFont="1" applyFill="1" applyBorder="1" applyAlignment="1" applyProtection="1">
      <alignment horizontal="center" wrapText="1"/>
      <protection/>
    </xf>
    <xf numFmtId="0" fontId="7" fillId="10" borderId="77" xfId="0" applyNumberFormat="1" applyFont="1" applyFill="1" applyBorder="1" applyAlignment="1" applyProtection="1">
      <alignment horizontal="left" vertical="center" wrapText="1"/>
      <protection/>
    </xf>
    <xf numFmtId="0" fontId="7" fillId="10" borderId="53" xfId="0" applyNumberFormat="1" applyFont="1" applyFill="1" applyBorder="1" applyAlignment="1" applyProtection="1">
      <alignment horizontal="left" vertical="center" wrapText="1"/>
      <protection/>
    </xf>
    <xf numFmtId="0" fontId="7" fillId="10" borderId="54" xfId="0" applyNumberFormat="1" applyFont="1" applyFill="1" applyBorder="1" applyAlignment="1" applyProtection="1">
      <alignment horizontal="left" vertical="center" wrapText="1"/>
      <protection/>
    </xf>
    <xf numFmtId="0" fontId="40" fillId="10" borderId="36" xfId="0" applyNumberFormat="1" applyFont="1" applyFill="1" applyBorder="1" applyAlignment="1" applyProtection="1">
      <alignment horizontal="center" wrapText="1"/>
      <protection/>
    </xf>
    <xf numFmtId="0" fontId="40" fillId="10" borderId="53" xfId="0" applyNumberFormat="1" applyFont="1" applyFill="1" applyBorder="1" applyAlignment="1" applyProtection="1">
      <alignment horizontal="center" wrapText="1"/>
      <protection/>
    </xf>
    <xf numFmtId="0" fontId="40" fillId="10" borderId="55" xfId="0" applyNumberFormat="1" applyFont="1" applyFill="1" applyBorder="1" applyAlignment="1" applyProtection="1">
      <alignment horizontal="center" wrapText="1"/>
      <protection/>
    </xf>
    <xf numFmtId="0" fontId="21" fillId="5" borderId="48" xfId="0" applyNumberFormat="1" applyFont="1" applyFill="1" applyBorder="1" applyAlignment="1" applyProtection="1">
      <alignment horizontal="right" vertical="center" wrapText="1"/>
      <protection/>
    </xf>
    <xf numFmtId="0" fontId="21" fillId="5" borderId="45" xfId="0" applyNumberFormat="1" applyFont="1" applyFill="1" applyBorder="1" applyAlignment="1" applyProtection="1">
      <alignment horizontal="right" vertical="center" wrapText="1"/>
      <protection/>
    </xf>
    <xf numFmtId="0" fontId="21" fillId="5" borderId="46" xfId="0" applyNumberFormat="1" applyFont="1" applyFill="1" applyBorder="1" applyAlignment="1" applyProtection="1">
      <alignment horizontal="right" vertical="center" wrapText="1"/>
      <protection/>
    </xf>
    <xf numFmtId="0" fontId="21" fillId="10" borderId="38" xfId="0" applyNumberFormat="1" applyFont="1" applyFill="1" applyBorder="1" applyAlignment="1" applyProtection="1">
      <alignment vertical="center" wrapText="1"/>
      <protection/>
    </xf>
    <xf numFmtId="0" fontId="21" fillId="10" borderId="76" xfId="0" applyNumberFormat="1" applyFont="1" applyFill="1" applyBorder="1" applyAlignment="1" applyProtection="1">
      <alignment vertical="center" wrapText="1"/>
      <protection/>
    </xf>
    <xf numFmtId="0" fontId="21" fillId="10" borderId="78" xfId="0" applyNumberFormat="1" applyFont="1" applyFill="1" applyBorder="1" applyAlignment="1" applyProtection="1">
      <alignment vertical="center" wrapText="1"/>
      <protection/>
    </xf>
  </cellXfs>
  <cellStyles count="320">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4" xfId="44"/>
    <cellStyle name="Millares 3 3" xfId="45"/>
    <cellStyle name="Moneda 3 5" xfId="46"/>
    <cellStyle name="Moneda 2 3 2" xfId="47"/>
    <cellStyle name="Moneda 3 2" xfId="48"/>
    <cellStyle name="Moneda 2 3 3" xfId="49"/>
    <cellStyle name="Moneda 2 3 4" xfId="50"/>
    <cellStyle name="Moneda 2 3 2 2" xfId="51"/>
    <cellStyle name="Moneda 3 2 2" xfId="52"/>
    <cellStyle name="Moneda 2 3 2 2 2" xfId="53"/>
    <cellStyle name="Moneda 2 3 2 2 2 2" xfId="54"/>
    <cellStyle name="Moneda 2 3 2 2 3" xfId="55"/>
    <cellStyle name="Moneda 2 3 2 2 3 2" xfId="56"/>
    <cellStyle name="Moneda 2 3 2 2 4" xfId="57"/>
    <cellStyle name="Moneda 2 3 2 2 4 2" xfId="58"/>
    <cellStyle name="Moneda 2 3 2 2 5" xfId="59"/>
    <cellStyle name="Moneda 2 3 2 3" xfId="60"/>
    <cellStyle name="Moneda 2 3 2 3 2" xfId="61"/>
    <cellStyle name="Moneda 2 3 2 4" xfId="62"/>
    <cellStyle name="Moneda 2 3 2 4 2" xfId="63"/>
    <cellStyle name="Moneda 2 3 2 5" xfId="64"/>
    <cellStyle name="Moneda 2 3 2 5 2" xfId="65"/>
    <cellStyle name="Moneda 2 3 2 6" xfId="66"/>
    <cellStyle name="Moneda 2 3 3 2" xfId="67"/>
    <cellStyle name="Moneda 2 3 3 2 2" xfId="68"/>
    <cellStyle name="Moneda 2 3 3 3" xfId="69"/>
    <cellStyle name="Moneda 2 3 3 3 2" xfId="70"/>
    <cellStyle name="Moneda 2 3 3 4" xfId="71"/>
    <cellStyle name="Moneda 2 3 3 4 2" xfId="72"/>
    <cellStyle name="Moneda 2 3 3 5" xfId="73"/>
    <cellStyle name="Moneda 2 3 4 2" xfId="74"/>
    <cellStyle name="Moneda 2 3 4 2 2" xfId="75"/>
    <cellStyle name="Moneda 2 3 4 3" xfId="76"/>
    <cellStyle name="Moneda 2 3 4 3 2" xfId="77"/>
    <cellStyle name="Moneda 2 3 4 4" xfId="78"/>
    <cellStyle name="Moneda 2 3 4 4 2" xfId="79"/>
    <cellStyle name="Moneda 2 3 4 5" xfId="80"/>
    <cellStyle name="Moneda 2 3 5" xfId="81"/>
    <cellStyle name="Moneda 2 3 5 2" xfId="82"/>
    <cellStyle name="Moneda 2 3 6" xfId="83"/>
    <cellStyle name="Moneda 2 3 6 2" xfId="84"/>
    <cellStyle name="Moneda 2 3 7" xfId="85"/>
    <cellStyle name="Moneda 2 3 7 2" xfId="86"/>
    <cellStyle name="Moneda 2 3 8" xfId="87"/>
    <cellStyle name="Moneda 3 2 2 2" xfId="88"/>
    <cellStyle name="Moneda 3 2 2 2 2" xfId="89"/>
    <cellStyle name="Moneda 3 2 2 3" xfId="90"/>
    <cellStyle name="Moneda 3 2 2 3 2" xfId="91"/>
    <cellStyle name="Moneda 3 2 2 4" xfId="92"/>
    <cellStyle name="Moneda 3 2 2 4 2" xfId="93"/>
    <cellStyle name="Moneda 3 2 2 5" xfId="94"/>
    <cellStyle name="Moneda 3 2 3" xfId="95"/>
    <cellStyle name="Moneda 3 2 3 2" xfId="96"/>
    <cellStyle name="Moneda 3 2 4" xfId="97"/>
    <cellStyle name="Moneda 3 2 4 2" xfId="98"/>
    <cellStyle name="Moneda 3 2 5" xfId="99"/>
    <cellStyle name="Moneda 3 2 5 2" xfId="100"/>
    <cellStyle name="Moneda 3 2 6" xfId="101"/>
    <cellStyle name="Moneda 2 3 2 2 2 2 2" xfId="102"/>
    <cellStyle name="Moneda 2 3 2 2 2 3" xfId="103"/>
    <cellStyle name="Moneda 2 3 2 2 3 2 2" xfId="104"/>
    <cellStyle name="Moneda 2 3 2 2 3 3" xfId="105"/>
    <cellStyle name="Moneda 2 3 2 2 4 2 2" xfId="106"/>
    <cellStyle name="Moneda 2 3 2 2 4 3" xfId="107"/>
    <cellStyle name="Moneda 2 3 2 2 5 2" xfId="108"/>
    <cellStyle name="Moneda 2 3 2 2 6" xfId="109"/>
    <cellStyle name="Moneda 2 3 2 3 2 2" xfId="110"/>
    <cellStyle name="Moneda 2 3 2 3 3" xfId="111"/>
    <cellStyle name="Moneda 2 3 2 4 2 2" xfId="112"/>
    <cellStyle name="Moneda 2 3 2 4 3" xfId="113"/>
    <cellStyle name="Moneda 2 3 2 5 2 2" xfId="114"/>
    <cellStyle name="Moneda 2 3 2 5 3" xfId="115"/>
    <cellStyle name="Moneda 2 3 2 6 2" xfId="116"/>
    <cellStyle name="Moneda 2 3 2 7" xfId="117"/>
    <cellStyle name="Moneda 2 3 3 2 2 2" xfId="118"/>
    <cellStyle name="Moneda 2 3 3 2 3" xfId="119"/>
    <cellStyle name="Moneda 2 3 3 3 2 2" xfId="120"/>
    <cellStyle name="Moneda 2 3 3 3 3" xfId="121"/>
    <cellStyle name="Moneda 2 3 3 4 2 2" xfId="122"/>
    <cellStyle name="Moneda 2 3 3 4 3" xfId="123"/>
    <cellStyle name="Moneda 2 3 3 5 2" xfId="124"/>
    <cellStyle name="Moneda 2 3 3 6" xfId="125"/>
    <cellStyle name="Moneda 2 3 4 2 2 2" xfId="126"/>
    <cellStyle name="Moneda 2 3 4 2 3" xfId="127"/>
    <cellStyle name="Moneda 2 3 4 3 2 2" xfId="128"/>
    <cellStyle name="Moneda 2 3 4 3 3" xfId="129"/>
    <cellStyle name="Moneda 2 3 4 4 2 2" xfId="130"/>
    <cellStyle name="Moneda 2 3 4 4 3" xfId="131"/>
    <cellStyle name="Moneda 2 3 4 5 2" xfId="132"/>
    <cellStyle name="Moneda 2 3 4 6" xfId="133"/>
    <cellStyle name="Moneda 2 3 5 2 2" xfId="134"/>
    <cellStyle name="Moneda 2 3 5 3" xfId="135"/>
    <cellStyle name="Moneda 2 3 6 2 2" xfId="136"/>
    <cellStyle name="Moneda 2 3 6 3" xfId="137"/>
    <cellStyle name="Moneda 2 3 7 2 2" xfId="138"/>
    <cellStyle name="Moneda 2 3 7 3" xfId="139"/>
    <cellStyle name="Moneda 2 3 8 2" xfId="140"/>
    <cellStyle name="Moneda 2 3 9" xfId="141"/>
    <cellStyle name="Moneda 3 2 2 2 2 2" xfId="142"/>
    <cellStyle name="Moneda 3 2 2 2 3" xfId="143"/>
    <cellStyle name="Moneda 3 2 2 3 2 2" xfId="144"/>
    <cellStyle name="Moneda 3 2 2 3 3" xfId="145"/>
    <cellStyle name="Moneda 3 2 2 4 2 2" xfId="146"/>
    <cellStyle name="Moneda 3 2 2 4 3" xfId="147"/>
    <cellStyle name="Moneda 3 2 2 5 2" xfId="148"/>
    <cellStyle name="Moneda 3 2 2 6" xfId="149"/>
    <cellStyle name="Moneda 3 2 3 2 2" xfId="150"/>
    <cellStyle name="Moneda 3 2 3 3" xfId="151"/>
    <cellStyle name="Moneda 3 2 4 2 2" xfId="152"/>
    <cellStyle name="Moneda 3 2 4 3" xfId="153"/>
    <cellStyle name="Moneda 3 2 5 2 2" xfId="154"/>
    <cellStyle name="Moneda 3 2 5 3" xfId="155"/>
    <cellStyle name="Moneda 3 2 6 2" xfId="156"/>
    <cellStyle name="Moneda 3 2 7" xfId="157"/>
    <cellStyle name="Moneda 10" xfId="158"/>
    <cellStyle name="Porcentaje 3 2" xfId="159"/>
    <cellStyle name="Moneda 8" xfId="160"/>
    <cellStyle name="Moneda 20" xfId="161"/>
    <cellStyle name="Moneda 14" xfId="162"/>
    <cellStyle name="Millares 5" xfId="163"/>
    <cellStyle name="Moneda 7" xfId="164"/>
    <cellStyle name="Moneda 2 3 10" xfId="165"/>
    <cellStyle name="Moneda 3 4" xfId="166"/>
    <cellStyle name="Moneda 5" xfId="167"/>
    <cellStyle name="Moneda 21" xfId="168"/>
    <cellStyle name="Moneda 15" xfId="169"/>
    <cellStyle name="Moneda 18" xfId="170"/>
    <cellStyle name="Moneda 11" xfId="171"/>
    <cellStyle name="Moneda 6" xfId="172"/>
    <cellStyle name="Moneda 13" xfId="173"/>
    <cellStyle name="Moneda 17" xfId="174"/>
    <cellStyle name="Normal 2 3" xfId="175"/>
    <cellStyle name="Moneda 2 4" xfId="176"/>
    <cellStyle name="Millares 2 3" xfId="177"/>
    <cellStyle name="Énfasis1 2" xfId="178"/>
    <cellStyle name="Normal 2 2" xfId="179"/>
    <cellStyle name="Moneda 2 2 3" xfId="180"/>
    <cellStyle name="Millares 6" xfId="181"/>
    <cellStyle name="Moneda 3 3" xfId="182"/>
    <cellStyle name="Moneda [0] 2" xfId="183"/>
    <cellStyle name="Moneda 9" xfId="184"/>
    <cellStyle name="Énfasis1 2 2" xfId="185"/>
    <cellStyle name="Normal 3 2 2" xfId="186"/>
    <cellStyle name="Moneda 3 2 8" xfId="187"/>
    <cellStyle name="Moneda 16" xfId="188"/>
    <cellStyle name="Moneda 12" xfId="189"/>
    <cellStyle name="Moneda 19" xfId="190"/>
    <cellStyle name="Moneda 22" xfId="191"/>
    <cellStyle name="Moneda 2 3 11" xfId="192"/>
    <cellStyle name="Moneda 2 3 2 8" xfId="193"/>
    <cellStyle name="Moneda 3 2 9" xfId="194"/>
    <cellStyle name="Moneda 2 3 3 7" xfId="195"/>
    <cellStyle name="Moneda 2 3 4 7" xfId="196"/>
    <cellStyle name="Moneda 2 3 2 2 7" xfId="197"/>
    <cellStyle name="Moneda 3 2 2 7" xfId="198"/>
    <cellStyle name="Moneda 2 3 2 2 2 4" xfId="199"/>
    <cellStyle name="Moneda 2 3 2 2 2 2 3" xfId="200"/>
    <cellStyle name="Moneda 2 3 2 2 3 4" xfId="201"/>
    <cellStyle name="Moneda 2 3 2 2 3 2 3" xfId="202"/>
    <cellStyle name="Moneda 2 3 2 2 4 4" xfId="203"/>
    <cellStyle name="Moneda 2 3 2 2 4 2 3" xfId="204"/>
    <cellStyle name="Moneda 2 3 2 2 5 3" xfId="205"/>
    <cellStyle name="Moneda 2 3 2 3 4" xfId="206"/>
    <cellStyle name="Moneda 2 3 2 3 2 3" xfId="207"/>
    <cellStyle name="Moneda 2 3 2 4 4" xfId="208"/>
    <cellStyle name="Moneda 2 3 2 4 2 3" xfId="209"/>
    <cellStyle name="Moneda 2 3 2 5 4" xfId="210"/>
    <cellStyle name="Moneda 2 3 2 5 2 3" xfId="211"/>
    <cellStyle name="Moneda 2 3 2 6 3" xfId="212"/>
    <cellStyle name="Moneda 2 3 3 2 4" xfId="213"/>
    <cellStyle name="Moneda 2 3 3 2 2 3" xfId="214"/>
    <cellStyle name="Moneda 2 3 3 3 4" xfId="215"/>
    <cellStyle name="Moneda 2 3 3 3 2 3" xfId="216"/>
    <cellStyle name="Moneda 2 3 3 4 4" xfId="217"/>
    <cellStyle name="Moneda 2 3 3 4 2 3" xfId="218"/>
    <cellStyle name="Moneda 2 3 3 5 3" xfId="219"/>
    <cellStyle name="Moneda 2 3 4 2 4" xfId="220"/>
    <cellStyle name="Moneda 2 3 4 2 2 3" xfId="221"/>
    <cellStyle name="Moneda 2 3 4 3 4" xfId="222"/>
    <cellStyle name="Moneda 2 3 4 3 2 3" xfId="223"/>
    <cellStyle name="Moneda 2 3 4 4 4" xfId="224"/>
    <cellStyle name="Moneda 2 3 4 4 2 3" xfId="225"/>
    <cellStyle name="Moneda 2 3 4 5 3" xfId="226"/>
    <cellStyle name="Moneda 2 3 5 4" xfId="227"/>
    <cellStyle name="Moneda 2 3 5 2 3" xfId="228"/>
    <cellStyle name="Moneda 2 3 6 4" xfId="229"/>
    <cellStyle name="Moneda 2 3 6 2 3" xfId="230"/>
    <cellStyle name="Moneda 2 3 7 4" xfId="231"/>
    <cellStyle name="Moneda 2 3 7 2 3" xfId="232"/>
    <cellStyle name="Moneda 2 3 8 3" xfId="233"/>
    <cellStyle name="Moneda 3 2 2 2 4" xfId="234"/>
    <cellStyle name="Moneda 3 2 2 2 2 3" xfId="235"/>
    <cellStyle name="Moneda 3 2 2 3 4" xfId="236"/>
    <cellStyle name="Moneda 3 2 2 3 2 3" xfId="237"/>
    <cellStyle name="Moneda 3 2 2 4 4" xfId="238"/>
    <cellStyle name="Moneda 3 2 2 4 2 3" xfId="239"/>
    <cellStyle name="Moneda 3 2 2 5 3" xfId="240"/>
    <cellStyle name="Moneda 3 2 3 4" xfId="241"/>
    <cellStyle name="Moneda 3 2 3 2 3" xfId="242"/>
    <cellStyle name="Moneda 3 2 4 4" xfId="243"/>
    <cellStyle name="Moneda 3 2 4 2 3" xfId="244"/>
    <cellStyle name="Moneda 3 2 5 4" xfId="245"/>
    <cellStyle name="Moneda 3 2 5 2 3" xfId="246"/>
    <cellStyle name="Moneda 3 2 6 3" xfId="247"/>
    <cellStyle name="Moneda 2 3 2 2 2 2 2 2" xfId="248"/>
    <cellStyle name="Moneda 2 3 2 2 2 3 2" xfId="249"/>
    <cellStyle name="Moneda 2 3 2 2 3 2 2 2" xfId="250"/>
    <cellStyle name="Moneda 2 3 2 2 3 3 2" xfId="251"/>
    <cellStyle name="Moneda 2 3 2 2 4 2 2 2" xfId="252"/>
    <cellStyle name="Moneda 2 3 2 2 4 3 2" xfId="253"/>
    <cellStyle name="Moneda 2 3 2 2 5 2 2" xfId="254"/>
    <cellStyle name="Moneda 2 3 2 2 6 2" xfId="255"/>
    <cellStyle name="Moneda 2 3 2 3 2 2 2" xfId="256"/>
    <cellStyle name="Moneda 2 3 2 3 3 2" xfId="257"/>
    <cellStyle name="Moneda 2 3 2 4 2 2 2" xfId="258"/>
    <cellStyle name="Moneda 2 3 2 4 3 2" xfId="259"/>
    <cellStyle name="Moneda 2 3 2 5 2 2 2" xfId="260"/>
    <cellStyle name="Moneda 2 3 2 5 3 2" xfId="261"/>
    <cellStyle name="Moneda 2 3 2 6 2 2" xfId="262"/>
    <cellStyle name="Moneda 2 3 2 7 2" xfId="263"/>
    <cellStyle name="Moneda 2 3 3 2 2 2 2" xfId="264"/>
    <cellStyle name="Moneda 2 3 3 2 3 2" xfId="265"/>
    <cellStyle name="Moneda 2 3 3 3 2 2 2" xfId="266"/>
    <cellStyle name="Moneda 2 3 3 3 3 2" xfId="267"/>
    <cellStyle name="Moneda 2 3 3 4 2 2 2" xfId="268"/>
    <cellStyle name="Moneda 2 3 3 4 3 2" xfId="269"/>
    <cellStyle name="Moneda 2 3 3 5 2 2" xfId="270"/>
    <cellStyle name="Moneda 2 3 3 6 2" xfId="271"/>
    <cellStyle name="Moneda 2 3 4 2 2 2 2" xfId="272"/>
    <cellStyle name="Moneda 2 3 4 2 3 2" xfId="273"/>
    <cellStyle name="Moneda 2 3 4 3 2 2 2" xfId="274"/>
    <cellStyle name="Moneda 2 3 4 3 3 2" xfId="275"/>
    <cellStyle name="Moneda 2 3 4 4 2 2 2" xfId="276"/>
    <cellStyle name="Moneda 2 3 4 4 3 2" xfId="277"/>
    <cellStyle name="Moneda 2 3 4 5 2 2" xfId="278"/>
    <cellStyle name="Moneda 2 3 4 6 2" xfId="279"/>
    <cellStyle name="Moneda 2 3 5 2 2 2" xfId="280"/>
    <cellStyle name="Moneda 2 3 5 3 2" xfId="281"/>
    <cellStyle name="Moneda 2 3 6 2 2 2" xfId="282"/>
    <cellStyle name="Moneda 2 3 6 3 2" xfId="283"/>
    <cellStyle name="Moneda 2 3 7 2 2 2" xfId="284"/>
    <cellStyle name="Moneda 2 3 7 3 2" xfId="285"/>
    <cellStyle name="Moneda 2 3 8 2 2" xfId="286"/>
    <cellStyle name="Moneda 2 3 9 2" xfId="287"/>
    <cellStyle name="Moneda 3 2 2 2 2 2 2" xfId="288"/>
    <cellStyle name="Moneda 3 2 2 2 3 2" xfId="289"/>
    <cellStyle name="Moneda 3 2 2 3 2 2 2" xfId="290"/>
    <cellStyle name="Moneda 3 2 2 3 3 2" xfId="291"/>
    <cellStyle name="Moneda 3 2 2 4 2 2 2" xfId="292"/>
    <cellStyle name="Moneda 3 2 2 4 3 2" xfId="293"/>
    <cellStyle name="Moneda 3 2 2 5 2 2" xfId="294"/>
    <cellStyle name="Moneda 3 2 2 6 2" xfId="295"/>
    <cellStyle name="Moneda 3 2 3 2 2 2" xfId="296"/>
    <cellStyle name="Moneda 3 2 3 3 2" xfId="297"/>
    <cellStyle name="Moneda 3 2 4 2 2 2" xfId="298"/>
    <cellStyle name="Moneda 3 2 4 3 2" xfId="299"/>
    <cellStyle name="Moneda 3 2 5 2 2 2" xfId="300"/>
    <cellStyle name="Moneda 3 2 5 3 2" xfId="301"/>
    <cellStyle name="Moneda 3 2 6 2 2" xfId="302"/>
    <cellStyle name="Moneda 3 2 7 2" xfId="303"/>
    <cellStyle name="Moneda 10 2" xfId="304"/>
    <cellStyle name="Moneda 8 2" xfId="305"/>
    <cellStyle name="Moneda 20 2" xfId="306"/>
    <cellStyle name="Moneda 14 2" xfId="307"/>
    <cellStyle name="Moneda 24" xfId="308"/>
    <cellStyle name="Moneda 7 2" xfId="309"/>
    <cellStyle name="Moneda 2 3 10 2" xfId="310"/>
    <cellStyle name="Moneda 3 4 2" xfId="311"/>
    <cellStyle name="Moneda 23" xfId="312"/>
    <cellStyle name="Moneda 21 2" xfId="313"/>
    <cellStyle name="Moneda 15 2" xfId="314"/>
    <cellStyle name="Moneda 18 2" xfId="315"/>
    <cellStyle name="Moneda 11 2" xfId="316"/>
    <cellStyle name="Moneda 6 2" xfId="317"/>
    <cellStyle name="Moneda 13 2" xfId="318"/>
    <cellStyle name="Moneda 17 2" xfId="319"/>
    <cellStyle name="Moneda 2 2 3 2" xfId="320"/>
    <cellStyle name="Moneda 3 3 2" xfId="321"/>
    <cellStyle name="Moneda [0] 2 2" xfId="322"/>
    <cellStyle name="Moneda 9 2" xfId="323"/>
    <cellStyle name="Moneda 16 2" xfId="324"/>
    <cellStyle name="Moneda 12 2" xfId="325"/>
    <cellStyle name="Moneda 19 2" xfId="326"/>
    <cellStyle name="Moneda [0] 3" xfId="327"/>
    <cellStyle name="Porcentaje" xfId="328"/>
    <cellStyle name="Millares [0]" xfId="329"/>
    <cellStyle name="Normal 4" xfId="330"/>
    <cellStyle name="Millares" xfId="331"/>
    <cellStyle name="Moneda" xfId="332"/>
    <cellStyle name="Normal 3_Hoja1" xfId="3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114300</xdr:rowOff>
    </xdr:from>
    <xdr:to>
      <xdr:col>4</xdr:col>
      <xdr:colOff>2743200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590550"/>
          <a:ext cx="4876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161925</xdr:rowOff>
    </xdr:from>
    <xdr:to>
      <xdr:col>4</xdr:col>
      <xdr:colOff>123825</xdr:colOff>
      <xdr:row>2</xdr:row>
      <xdr:rowOff>457200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161925"/>
          <a:ext cx="238125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190500</xdr:rowOff>
    </xdr:from>
    <xdr:to>
      <xdr:col>2</xdr:col>
      <xdr:colOff>876300</xdr:colOff>
      <xdr:row>2</xdr:row>
      <xdr:rowOff>390525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190500"/>
          <a:ext cx="24765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95250</xdr:colOff>
      <xdr:row>2</xdr:row>
      <xdr:rowOff>152400</xdr:rowOff>
    </xdr:to>
    <xdr:pic>
      <xdr:nvPicPr>
        <xdr:cNvPr id="2"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381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zoomScale="57" zoomScaleNormal="57" zoomScaleSheetLayoutView="70" workbookViewId="0" topLeftCell="V4">
      <selection activeCell="AO12" sqref="AO12:AO13"/>
    </sheetView>
  </sheetViews>
  <sheetFormatPr defaultColWidth="11.421875" defaultRowHeight="77.25" customHeight="1"/>
  <cols>
    <col min="1" max="1" width="11.421875" style="25" customWidth="1"/>
    <col min="2" max="2" width="5.28125" style="25" customWidth="1"/>
    <col min="3" max="3" width="15.28125" style="25" customWidth="1"/>
    <col min="4" max="4" width="6.57421875" style="25" customWidth="1"/>
    <col min="5" max="5" width="41.57421875" style="25" customWidth="1"/>
    <col min="6" max="6" width="6.57421875" style="25" customWidth="1"/>
    <col min="7" max="7" width="37.28125" style="25" customWidth="1"/>
    <col min="8" max="8" width="12.8515625" style="25" customWidth="1"/>
    <col min="9" max="9" width="13.00390625" style="25" customWidth="1"/>
    <col min="10" max="10" width="9.421875" style="35" customWidth="1"/>
    <col min="11" max="11" width="11.8515625" style="35" customWidth="1"/>
    <col min="12" max="12" width="12.7109375" style="35" customWidth="1"/>
    <col min="13" max="13" width="10.421875" style="35" customWidth="1"/>
    <col min="14" max="14" width="15.57421875" style="35" customWidth="1"/>
    <col min="15" max="15" width="11.00390625" style="35" customWidth="1"/>
    <col min="16" max="16" width="12.7109375" style="35" customWidth="1"/>
    <col min="17" max="17" width="14.28125" style="35" customWidth="1"/>
    <col min="18" max="19" width="12.7109375" style="35" customWidth="1"/>
    <col min="20" max="20" width="15.8515625" style="35" customWidth="1"/>
    <col min="21" max="21" width="11.28125" style="35" customWidth="1"/>
    <col min="22" max="25" width="11.57421875" style="35" customWidth="1"/>
    <col min="26" max="26" width="17.421875" style="35" customWidth="1"/>
    <col min="27" max="27" width="17.140625" style="35" customWidth="1"/>
    <col min="28" max="28" width="14.7109375" style="35" customWidth="1"/>
    <col min="29" max="29" width="12.28125" style="35" customWidth="1"/>
    <col min="30" max="30" width="17.00390625" style="35" customWidth="1"/>
    <col min="31" max="31" width="9.421875" style="35" customWidth="1"/>
    <col min="32" max="32" width="13.57421875" style="35" customWidth="1"/>
    <col min="33" max="33" width="20.00390625" style="35" customWidth="1"/>
    <col min="34" max="38" width="12.7109375" style="35" customWidth="1"/>
    <col min="39" max="39" width="11.140625" style="25" customWidth="1"/>
    <col min="40" max="40" width="20.00390625" style="25" customWidth="1"/>
    <col min="41" max="42" width="14.28125" style="25" customWidth="1"/>
    <col min="43" max="43" width="16.140625" style="25" customWidth="1"/>
    <col min="44" max="44" width="13.140625" style="25" customWidth="1"/>
    <col min="45" max="45" width="28.421875" style="25" customWidth="1"/>
    <col min="46" max="46" width="14.7109375" style="25" customWidth="1"/>
    <col min="47" max="47" width="27.140625" style="25" customWidth="1"/>
    <col min="48" max="48" width="71.7109375" style="25" customWidth="1"/>
    <col min="49" max="49" width="82.140625" style="25" customWidth="1"/>
    <col min="50" max="50" width="11.421875" style="25" customWidth="1"/>
    <col min="51" max="51" width="56.57421875" style="25" customWidth="1"/>
    <col min="52" max="16384" width="11.421875" style="25" customWidth="1"/>
  </cols>
  <sheetData>
    <row r="1" spans="2:49" ht="37.5" customHeight="1" thickBot="1">
      <c r="B1" s="21"/>
      <c r="C1" s="21"/>
      <c r="D1" s="21"/>
      <c r="E1" s="21"/>
      <c r="F1" s="21"/>
      <c r="G1" s="21"/>
      <c r="H1" s="21"/>
      <c r="I1" s="2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1"/>
      <c r="AN1" s="21"/>
      <c r="AO1" s="21"/>
      <c r="AP1" s="21"/>
      <c r="AQ1" s="21"/>
      <c r="AR1" s="21"/>
      <c r="AS1" s="21"/>
      <c r="AT1" s="21"/>
      <c r="AU1" s="21"/>
      <c r="AV1" s="21"/>
      <c r="AW1" s="21"/>
    </row>
    <row r="2" spans="1:49" s="27" customFormat="1" ht="53.25" customHeight="1">
      <c r="A2" s="742"/>
      <c r="B2" s="743"/>
      <c r="C2" s="743"/>
      <c r="D2" s="743"/>
      <c r="E2" s="743"/>
      <c r="F2" s="743"/>
      <c r="G2" s="744"/>
      <c r="H2" s="723" t="s">
        <v>100</v>
      </c>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5"/>
    </row>
    <row r="3" spans="1:49" s="27" customFormat="1" ht="48" customHeight="1">
      <c r="A3" s="745"/>
      <c r="B3" s="746"/>
      <c r="C3" s="746"/>
      <c r="D3" s="746"/>
      <c r="E3" s="746"/>
      <c r="F3" s="746"/>
      <c r="G3" s="747"/>
      <c r="H3" s="751" t="s">
        <v>96</v>
      </c>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3"/>
    </row>
    <row r="4" spans="1:49" s="28" customFormat="1" ht="43.5" customHeight="1" thickBot="1">
      <c r="A4" s="748"/>
      <c r="B4" s="749"/>
      <c r="C4" s="749"/>
      <c r="D4" s="749"/>
      <c r="E4" s="749"/>
      <c r="F4" s="749"/>
      <c r="G4" s="750"/>
      <c r="H4" s="732" t="s">
        <v>89</v>
      </c>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4"/>
      <c r="AM4" s="732" t="s">
        <v>90</v>
      </c>
      <c r="AN4" s="733"/>
      <c r="AO4" s="733"/>
      <c r="AP4" s="733"/>
      <c r="AQ4" s="733"/>
      <c r="AR4" s="733"/>
      <c r="AS4" s="733"/>
      <c r="AT4" s="733"/>
      <c r="AU4" s="733"/>
      <c r="AV4" s="733"/>
      <c r="AW4" s="735"/>
    </row>
    <row r="5" spans="1:49" ht="77.25" customHeight="1">
      <c r="A5" s="736" t="s">
        <v>0</v>
      </c>
      <c r="B5" s="737"/>
      <c r="C5" s="737"/>
      <c r="D5" s="737"/>
      <c r="E5" s="737"/>
      <c r="F5" s="737"/>
      <c r="G5" s="737"/>
      <c r="H5" s="737"/>
      <c r="I5" s="737"/>
      <c r="J5" s="737"/>
      <c r="K5" s="737"/>
      <c r="L5" s="737"/>
      <c r="M5" s="737"/>
      <c r="N5" s="737"/>
      <c r="O5" s="737"/>
      <c r="P5" s="737"/>
      <c r="Q5" s="737"/>
      <c r="R5" s="738"/>
      <c r="S5" s="726" t="s">
        <v>101</v>
      </c>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8"/>
    </row>
    <row r="6" spans="1:49" ht="48" customHeight="1">
      <c r="A6" s="739" t="s">
        <v>2</v>
      </c>
      <c r="B6" s="740"/>
      <c r="C6" s="740"/>
      <c r="D6" s="740"/>
      <c r="E6" s="740"/>
      <c r="F6" s="740"/>
      <c r="G6" s="740"/>
      <c r="H6" s="740"/>
      <c r="I6" s="740"/>
      <c r="J6" s="740"/>
      <c r="K6" s="740"/>
      <c r="L6" s="740"/>
      <c r="M6" s="740"/>
      <c r="N6" s="740"/>
      <c r="O6" s="740"/>
      <c r="P6" s="740"/>
      <c r="Q6" s="740"/>
      <c r="R6" s="741"/>
      <c r="S6" s="729" t="s">
        <v>178</v>
      </c>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c r="AV6" s="730"/>
      <c r="AW6" s="731"/>
    </row>
    <row r="7" spans="1:49" ht="43.5" customHeight="1">
      <c r="A7" s="721" t="s">
        <v>3</v>
      </c>
      <c r="B7" s="722"/>
      <c r="C7" s="722"/>
      <c r="D7" s="722"/>
      <c r="E7" s="722"/>
      <c r="F7" s="722"/>
      <c r="G7" s="722"/>
      <c r="H7" s="722"/>
      <c r="I7" s="722"/>
      <c r="J7" s="722"/>
      <c r="K7" s="722"/>
      <c r="L7" s="722"/>
      <c r="M7" s="722"/>
      <c r="N7" s="722"/>
      <c r="O7" s="722"/>
      <c r="P7" s="722"/>
      <c r="Q7" s="722"/>
      <c r="R7" s="722"/>
      <c r="S7" s="729" t="s">
        <v>239</v>
      </c>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731"/>
    </row>
    <row r="8" spans="1:49" ht="45" customHeight="1">
      <c r="A8" s="721" t="s">
        <v>1</v>
      </c>
      <c r="B8" s="722"/>
      <c r="C8" s="722"/>
      <c r="D8" s="722"/>
      <c r="E8" s="722"/>
      <c r="F8" s="722"/>
      <c r="G8" s="722"/>
      <c r="H8" s="722"/>
      <c r="I8" s="722"/>
      <c r="J8" s="722"/>
      <c r="K8" s="722"/>
      <c r="L8" s="722"/>
      <c r="M8" s="722"/>
      <c r="N8" s="722"/>
      <c r="O8" s="722"/>
      <c r="P8" s="722"/>
      <c r="Q8" s="722"/>
      <c r="R8" s="722"/>
      <c r="S8" s="729" t="s">
        <v>240</v>
      </c>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1"/>
    </row>
    <row r="9" spans="1:49" ht="24.75" customHeight="1" thickBot="1">
      <c r="A9" s="760"/>
      <c r="B9" s="761"/>
      <c r="C9" s="761"/>
      <c r="D9" s="761"/>
      <c r="E9" s="761"/>
      <c r="F9" s="761"/>
      <c r="G9" s="761"/>
      <c r="H9" s="761"/>
      <c r="I9" s="761"/>
      <c r="J9" s="761"/>
      <c r="K9" s="761"/>
      <c r="L9" s="761"/>
      <c r="M9" s="761"/>
      <c r="N9" s="761"/>
      <c r="O9" s="761"/>
      <c r="P9" s="761"/>
      <c r="Q9" s="761"/>
      <c r="R9" s="7"/>
      <c r="S9" s="7"/>
      <c r="T9" s="7"/>
      <c r="U9" s="7"/>
      <c r="V9" s="7"/>
      <c r="W9" s="7"/>
      <c r="X9" s="7"/>
      <c r="Y9" s="7"/>
      <c r="Z9" s="7"/>
      <c r="AA9" s="7"/>
      <c r="AB9" s="7"/>
      <c r="AC9" s="7"/>
      <c r="AD9" s="7"/>
      <c r="AE9" s="7"/>
      <c r="AF9" s="7"/>
      <c r="AG9" s="7"/>
      <c r="AH9" s="7"/>
      <c r="AI9" s="7"/>
      <c r="AJ9" s="7"/>
      <c r="AK9" s="7"/>
      <c r="AL9" s="7"/>
      <c r="AM9" s="49"/>
      <c r="AN9" s="49"/>
      <c r="AO9" s="49"/>
      <c r="AP9" s="49"/>
      <c r="AQ9" s="49"/>
      <c r="AR9" s="49"/>
      <c r="AS9" s="49"/>
      <c r="AT9" s="49"/>
      <c r="AU9" s="49"/>
      <c r="AV9" s="49"/>
      <c r="AW9" s="50"/>
    </row>
    <row r="10" spans="1:49" s="1" customFormat="1" ht="77.25" customHeight="1">
      <c r="A10" s="713" t="s">
        <v>78</v>
      </c>
      <c r="B10" s="716"/>
      <c r="C10" s="716"/>
      <c r="D10" s="716" t="s">
        <v>59</v>
      </c>
      <c r="E10" s="716"/>
      <c r="F10" s="716" t="s">
        <v>61</v>
      </c>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t="s">
        <v>69</v>
      </c>
      <c r="AR10" s="716" t="s">
        <v>70</v>
      </c>
      <c r="AS10" s="696" t="s">
        <v>71</v>
      </c>
      <c r="AT10" s="696" t="s">
        <v>72</v>
      </c>
      <c r="AU10" s="696" t="s">
        <v>73</v>
      </c>
      <c r="AV10" s="696" t="s">
        <v>74</v>
      </c>
      <c r="AW10" s="706" t="s">
        <v>75</v>
      </c>
    </row>
    <row r="11" spans="1:49" s="51" customFormat="1" ht="29.25" customHeight="1" thickBot="1">
      <c r="A11" s="762" t="s">
        <v>77</v>
      </c>
      <c r="B11" s="766" t="s">
        <v>58</v>
      </c>
      <c r="C11" s="709" t="s">
        <v>79</v>
      </c>
      <c r="D11" s="709" t="s">
        <v>43</v>
      </c>
      <c r="E11" s="709" t="s">
        <v>60</v>
      </c>
      <c r="F11" s="709" t="s">
        <v>62</v>
      </c>
      <c r="G11" s="709" t="s">
        <v>63</v>
      </c>
      <c r="H11" s="709" t="s">
        <v>64</v>
      </c>
      <c r="I11" s="709" t="s">
        <v>65</v>
      </c>
      <c r="J11" s="709" t="s">
        <v>66</v>
      </c>
      <c r="K11" s="276"/>
      <c r="L11" s="710" t="s">
        <v>67</v>
      </c>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2"/>
      <c r="AM11" s="700" t="s">
        <v>68</v>
      </c>
      <c r="AN11" s="700"/>
      <c r="AO11" s="700"/>
      <c r="AP11" s="700"/>
      <c r="AQ11" s="709"/>
      <c r="AR11" s="709"/>
      <c r="AS11" s="697"/>
      <c r="AT11" s="697"/>
      <c r="AU11" s="697"/>
      <c r="AV11" s="697"/>
      <c r="AW11" s="707"/>
    </row>
    <row r="12" spans="1:49" s="51" customFormat="1" ht="20.25" customHeight="1">
      <c r="A12" s="762"/>
      <c r="B12" s="766"/>
      <c r="C12" s="709"/>
      <c r="D12" s="709"/>
      <c r="E12" s="709"/>
      <c r="F12" s="709"/>
      <c r="G12" s="709"/>
      <c r="H12" s="709"/>
      <c r="I12" s="709"/>
      <c r="J12" s="764"/>
      <c r="K12" s="273"/>
      <c r="L12" s="699">
        <v>2016</v>
      </c>
      <c r="M12" s="699"/>
      <c r="N12" s="699"/>
      <c r="O12" s="701">
        <v>2017</v>
      </c>
      <c r="P12" s="702"/>
      <c r="Q12" s="702"/>
      <c r="R12" s="702"/>
      <c r="S12" s="702"/>
      <c r="T12" s="703"/>
      <c r="U12" s="701">
        <v>2018</v>
      </c>
      <c r="V12" s="702"/>
      <c r="W12" s="702"/>
      <c r="X12" s="702"/>
      <c r="Y12" s="702"/>
      <c r="Z12" s="703"/>
      <c r="AA12" s="701">
        <v>2019</v>
      </c>
      <c r="AB12" s="702"/>
      <c r="AC12" s="702"/>
      <c r="AD12" s="702"/>
      <c r="AE12" s="702"/>
      <c r="AF12" s="704"/>
      <c r="AG12" s="705">
        <v>2020</v>
      </c>
      <c r="AH12" s="702"/>
      <c r="AI12" s="702"/>
      <c r="AJ12" s="702"/>
      <c r="AK12" s="702"/>
      <c r="AL12" s="704"/>
      <c r="AM12" s="713" t="s">
        <v>4</v>
      </c>
      <c r="AN12" s="715" t="s">
        <v>5</v>
      </c>
      <c r="AO12" s="715" t="s">
        <v>6</v>
      </c>
      <c r="AP12" s="717" t="s">
        <v>7</v>
      </c>
      <c r="AQ12" s="719"/>
      <c r="AR12" s="709"/>
      <c r="AS12" s="697"/>
      <c r="AT12" s="697"/>
      <c r="AU12" s="697"/>
      <c r="AV12" s="697"/>
      <c r="AW12" s="707"/>
    </row>
    <row r="13" spans="1:49" s="51" customFormat="1" ht="66.75" customHeight="1" thickBot="1">
      <c r="A13" s="763"/>
      <c r="B13" s="767"/>
      <c r="C13" s="768"/>
      <c r="D13" s="700"/>
      <c r="E13" s="700"/>
      <c r="F13" s="700"/>
      <c r="G13" s="700"/>
      <c r="H13" s="700"/>
      <c r="I13" s="700"/>
      <c r="J13" s="765"/>
      <c r="K13" s="425" t="s">
        <v>80</v>
      </c>
      <c r="L13" s="424" t="s">
        <v>84</v>
      </c>
      <c r="M13" s="424" t="s">
        <v>88</v>
      </c>
      <c r="N13" s="424" t="s">
        <v>31</v>
      </c>
      <c r="O13" s="424" t="s">
        <v>83</v>
      </c>
      <c r="P13" s="424" t="s">
        <v>86</v>
      </c>
      <c r="Q13" s="424" t="s">
        <v>87</v>
      </c>
      <c r="R13" s="424" t="s">
        <v>84</v>
      </c>
      <c r="S13" s="424" t="s">
        <v>88</v>
      </c>
      <c r="T13" s="424" t="s">
        <v>31</v>
      </c>
      <c r="U13" s="424" t="s">
        <v>83</v>
      </c>
      <c r="V13" s="424" t="s">
        <v>86</v>
      </c>
      <c r="W13" s="424" t="s">
        <v>87</v>
      </c>
      <c r="X13" s="424" t="s">
        <v>84</v>
      </c>
      <c r="Y13" s="424" t="s">
        <v>88</v>
      </c>
      <c r="Z13" s="424" t="s">
        <v>31</v>
      </c>
      <c r="AA13" s="424" t="s">
        <v>83</v>
      </c>
      <c r="AB13" s="424" t="s">
        <v>86</v>
      </c>
      <c r="AC13" s="424" t="s">
        <v>87</v>
      </c>
      <c r="AD13" s="424" t="s">
        <v>84</v>
      </c>
      <c r="AE13" s="424" t="s">
        <v>88</v>
      </c>
      <c r="AF13" s="426" t="s">
        <v>31</v>
      </c>
      <c r="AG13" s="425" t="s">
        <v>83</v>
      </c>
      <c r="AH13" s="424" t="s">
        <v>86</v>
      </c>
      <c r="AI13" s="424" t="s">
        <v>87</v>
      </c>
      <c r="AJ13" s="424" t="s">
        <v>84</v>
      </c>
      <c r="AK13" s="424" t="s">
        <v>88</v>
      </c>
      <c r="AL13" s="426" t="s">
        <v>31</v>
      </c>
      <c r="AM13" s="714"/>
      <c r="AN13" s="700"/>
      <c r="AO13" s="700"/>
      <c r="AP13" s="718"/>
      <c r="AQ13" s="720"/>
      <c r="AR13" s="700"/>
      <c r="AS13" s="698"/>
      <c r="AT13" s="698"/>
      <c r="AU13" s="698"/>
      <c r="AV13" s="698"/>
      <c r="AW13" s="708"/>
    </row>
    <row r="14" spans="1:51" s="51" customFormat="1" ht="165" customHeight="1">
      <c r="A14" s="754">
        <v>38</v>
      </c>
      <c r="B14" s="236">
        <v>177</v>
      </c>
      <c r="C14" s="236" t="s">
        <v>109</v>
      </c>
      <c r="D14" s="240">
        <v>463</v>
      </c>
      <c r="E14" s="239" t="s">
        <v>110</v>
      </c>
      <c r="F14" s="240">
        <v>340</v>
      </c>
      <c r="G14" s="241" t="s">
        <v>111</v>
      </c>
      <c r="H14" s="242" t="s">
        <v>112</v>
      </c>
      <c r="I14" s="240" t="s">
        <v>105</v>
      </c>
      <c r="J14" s="243">
        <v>100</v>
      </c>
      <c r="K14" s="243"/>
      <c r="L14" s="286"/>
      <c r="M14" s="244"/>
      <c r="N14" s="243">
        <v>0</v>
      </c>
      <c r="O14" s="242"/>
      <c r="P14" s="242"/>
      <c r="Q14" s="243"/>
      <c r="R14" s="243"/>
      <c r="S14" s="243"/>
      <c r="T14" s="243">
        <v>0</v>
      </c>
      <c r="U14" s="247">
        <v>50</v>
      </c>
      <c r="V14" s="243">
        <v>50</v>
      </c>
      <c r="W14" s="247">
        <v>50</v>
      </c>
      <c r="X14" s="247">
        <v>50</v>
      </c>
      <c r="Y14" s="242">
        <v>50</v>
      </c>
      <c r="Z14" s="427">
        <v>0</v>
      </c>
      <c r="AA14" s="247">
        <v>95</v>
      </c>
      <c r="AB14" s="247">
        <v>95</v>
      </c>
      <c r="AC14" s="247">
        <v>95</v>
      </c>
      <c r="AD14" s="247">
        <v>95</v>
      </c>
      <c r="AE14" s="247"/>
      <c r="AF14" s="244">
        <v>0</v>
      </c>
      <c r="AG14" s="247">
        <v>5</v>
      </c>
      <c r="AH14" s="247"/>
      <c r="AI14" s="247"/>
      <c r="AJ14" s="247"/>
      <c r="AK14" s="244"/>
      <c r="AL14" s="244"/>
      <c r="AM14" s="244">
        <v>0</v>
      </c>
      <c r="AN14" s="271">
        <v>0</v>
      </c>
      <c r="AO14" s="244">
        <v>0</v>
      </c>
      <c r="AP14" s="427"/>
      <c r="AQ14" s="483">
        <f>AN14/AB14</f>
        <v>0</v>
      </c>
      <c r="AR14" s="483">
        <f>(AN14+T14+N14+Z14)/J14</f>
        <v>0</v>
      </c>
      <c r="AS14" s="428" t="s">
        <v>348</v>
      </c>
      <c r="AT14" s="428" t="s">
        <v>277</v>
      </c>
      <c r="AU14" s="428" t="s">
        <v>349</v>
      </c>
      <c r="AV14" s="428" t="s">
        <v>250</v>
      </c>
      <c r="AW14" s="428" t="s">
        <v>280</v>
      </c>
      <c r="AX14" s="52"/>
      <c r="AY14" s="52"/>
    </row>
    <row r="15" spans="1:51" s="51" customFormat="1" ht="154.5" customHeight="1">
      <c r="A15" s="755"/>
      <c r="B15" s="239">
        <v>177</v>
      </c>
      <c r="C15" s="239" t="s">
        <v>109</v>
      </c>
      <c r="D15" s="240">
        <v>436</v>
      </c>
      <c r="E15" s="239" t="s">
        <v>255</v>
      </c>
      <c r="F15" s="240">
        <v>334</v>
      </c>
      <c r="G15" s="241" t="s">
        <v>256</v>
      </c>
      <c r="H15" s="242" t="s">
        <v>112</v>
      </c>
      <c r="I15" s="240" t="s">
        <v>105</v>
      </c>
      <c r="J15" s="243">
        <v>100</v>
      </c>
      <c r="K15" s="243">
        <v>10</v>
      </c>
      <c r="L15" s="243">
        <v>10</v>
      </c>
      <c r="M15" s="244">
        <v>10</v>
      </c>
      <c r="N15" s="242">
        <v>8</v>
      </c>
      <c r="O15" s="246">
        <v>22</v>
      </c>
      <c r="P15" s="246">
        <v>22</v>
      </c>
      <c r="Q15" s="246">
        <v>22</v>
      </c>
      <c r="R15" s="246">
        <v>22</v>
      </c>
      <c r="S15" s="246">
        <v>22</v>
      </c>
      <c r="T15" s="243">
        <v>22</v>
      </c>
      <c r="U15" s="247">
        <v>40</v>
      </c>
      <c r="V15" s="243">
        <v>40</v>
      </c>
      <c r="W15" s="247">
        <v>40</v>
      </c>
      <c r="X15" s="247">
        <v>40</v>
      </c>
      <c r="Y15" s="242">
        <v>40</v>
      </c>
      <c r="Z15" s="242">
        <v>40</v>
      </c>
      <c r="AA15" s="247">
        <v>20</v>
      </c>
      <c r="AB15" s="244">
        <v>20</v>
      </c>
      <c r="AC15" s="432">
        <v>20</v>
      </c>
      <c r="AD15" s="244">
        <v>20</v>
      </c>
      <c r="AE15" s="244"/>
      <c r="AF15" s="433">
        <v>17.48</v>
      </c>
      <c r="AG15" s="247">
        <v>10</v>
      </c>
      <c r="AH15" s="244"/>
      <c r="AI15" s="247"/>
      <c r="AJ15" s="247"/>
      <c r="AK15" s="244"/>
      <c r="AL15" s="244"/>
      <c r="AM15" s="433">
        <v>4.98</v>
      </c>
      <c r="AN15" s="433">
        <v>14.98</v>
      </c>
      <c r="AO15" s="271">
        <f>AN15+2.5</f>
        <v>17.48</v>
      </c>
      <c r="AP15" s="484"/>
      <c r="AQ15" s="485">
        <f>AO15/AD15</f>
        <v>0.874</v>
      </c>
      <c r="AR15" s="485">
        <f>(N15+T15+Z15+AO15)/J15</f>
        <v>0.8748</v>
      </c>
      <c r="AS15" s="451" t="s">
        <v>361</v>
      </c>
      <c r="AT15" s="434" t="s">
        <v>113</v>
      </c>
      <c r="AU15" s="434" t="s">
        <v>104</v>
      </c>
      <c r="AV15" s="239" t="s">
        <v>114</v>
      </c>
      <c r="AW15" s="251" t="s">
        <v>115</v>
      </c>
      <c r="AX15" s="52"/>
      <c r="AY15" s="52"/>
    </row>
    <row r="16" spans="1:51" s="51" customFormat="1" ht="318.75" customHeight="1">
      <c r="A16" s="756"/>
      <c r="B16" s="239">
        <v>177</v>
      </c>
      <c r="C16" s="239" t="s">
        <v>109</v>
      </c>
      <c r="D16" s="435">
        <v>462</v>
      </c>
      <c r="E16" s="436" t="s">
        <v>116</v>
      </c>
      <c r="F16" s="435">
        <v>339</v>
      </c>
      <c r="G16" s="437" t="s">
        <v>117</v>
      </c>
      <c r="H16" s="435" t="s">
        <v>102</v>
      </c>
      <c r="I16" s="435" t="s">
        <v>103</v>
      </c>
      <c r="J16" s="438">
        <v>100</v>
      </c>
      <c r="K16" s="439">
        <v>10</v>
      </c>
      <c r="L16" s="248">
        <v>10</v>
      </c>
      <c r="M16" s="440">
        <v>0.1</v>
      </c>
      <c r="N16" s="441">
        <v>0.08</v>
      </c>
      <c r="O16" s="440">
        <v>0.2</v>
      </c>
      <c r="P16" s="440">
        <v>0.2</v>
      </c>
      <c r="Q16" s="440">
        <v>0.2</v>
      </c>
      <c r="R16" s="440">
        <v>0.2</v>
      </c>
      <c r="S16" s="440">
        <v>0.3</v>
      </c>
      <c r="T16" s="442">
        <v>0.295</v>
      </c>
      <c r="U16" s="248">
        <v>60</v>
      </c>
      <c r="V16" s="248">
        <v>60</v>
      </c>
      <c r="W16" s="248">
        <v>60</v>
      </c>
      <c r="X16" s="249">
        <v>60</v>
      </c>
      <c r="Y16" s="249">
        <v>60</v>
      </c>
      <c r="Z16" s="248">
        <v>60</v>
      </c>
      <c r="AA16" s="249">
        <v>90</v>
      </c>
      <c r="AB16" s="249">
        <v>90</v>
      </c>
      <c r="AC16" s="443">
        <v>90</v>
      </c>
      <c r="AD16" s="249">
        <v>90</v>
      </c>
      <c r="AE16" s="249"/>
      <c r="AF16" s="486">
        <v>74.39999999999999</v>
      </c>
      <c r="AG16" s="444">
        <v>100</v>
      </c>
      <c r="AH16" s="249"/>
      <c r="AI16" s="249"/>
      <c r="AJ16" s="249"/>
      <c r="AK16" s="445"/>
      <c r="AL16" s="446"/>
      <c r="AM16" s="447">
        <v>63.2</v>
      </c>
      <c r="AN16" s="487">
        <v>68.3</v>
      </c>
      <c r="AO16" s="448">
        <f>AN16+6.1</f>
        <v>74.39999999999999</v>
      </c>
      <c r="AP16" s="488"/>
      <c r="AQ16" s="461">
        <f>AO16/AD16</f>
        <v>0.8266666666666665</v>
      </c>
      <c r="AR16" s="489">
        <f>AO16/J16</f>
        <v>0.7439999999999999</v>
      </c>
      <c r="AS16" s="449" t="s">
        <v>360</v>
      </c>
      <c r="AT16" s="450" t="s">
        <v>350</v>
      </c>
      <c r="AU16" s="450" t="s">
        <v>353</v>
      </c>
      <c r="AV16" s="452" t="s">
        <v>118</v>
      </c>
      <c r="AW16" s="452" t="s">
        <v>340</v>
      </c>
      <c r="AX16" s="52"/>
      <c r="AY16" s="52"/>
    </row>
    <row r="17" spans="1:51" s="51" customFormat="1" ht="77.25" customHeight="1">
      <c r="A17" s="756"/>
      <c r="B17" s="237">
        <v>177</v>
      </c>
      <c r="C17" s="237" t="s">
        <v>109</v>
      </c>
      <c r="D17" s="252">
        <v>434</v>
      </c>
      <c r="E17" s="253" t="s">
        <v>119</v>
      </c>
      <c r="F17" s="252">
        <v>332</v>
      </c>
      <c r="G17" s="254" t="s">
        <v>120</v>
      </c>
      <c r="H17" s="69" t="s">
        <v>121</v>
      </c>
      <c r="I17" s="252" t="s">
        <v>105</v>
      </c>
      <c r="J17" s="274">
        <v>15</v>
      </c>
      <c r="K17" s="277">
        <v>15</v>
      </c>
      <c r="L17" s="243">
        <v>15</v>
      </c>
      <c r="M17" s="243">
        <v>15</v>
      </c>
      <c r="N17" s="245">
        <v>0</v>
      </c>
      <c r="O17" s="243">
        <v>15</v>
      </c>
      <c r="P17" s="243">
        <v>15</v>
      </c>
      <c r="Q17" s="243">
        <v>15</v>
      </c>
      <c r="R17" s="243">
        <v>15</v>
      </c>
      <c r="S17" s="243">
        <v>15</v>
      </c>
      <c r="T17" s="269">
        <v>15</v>
      </c>
      <c r="U17" s="245"/>
      <c r="V17" s="245"/>
      <c r="W17" s="245"/>
      <c r="X17" s="245"/>
      <c r="Y17" s="245"/>
      <c r="Z17" s="245"/>
      <c r="AA17" s="255"/>
      <c r="AB17" s="245"/>
      <c r="AC17" s="245"/>
      <c r="AD17" s="245"/>
      <c r="AE17" s="245"/>
      <c r="AF17" s="278"/>
      <c r="AG17" s="287"/>
      <c r="AH17" s="245"/>
      <c r="AI17" s="245"/>
      <c r="AJ17" s="245"/>
      <c r="AK17" s="245"/>
      <c r="AL17" s="278"/>
      <c r="AM17" s="287"/>
      <c r="AN17" s="245"/>
      <c r="AO17" s="429"/>
      <c r="AP17" s="278"/>
      <c r="AQ17" s="275"/>
      <c r="AR17" s="245"/>
      <c r="AS17" s="255" t="s">
        <v>122</v>
      </c>
      <c r="AT17" s="255" t="s">
        <v>113</v>
      </c>
      <c r="AU17" s="255" t="s">
        <v>104</v>
      </c>
      <c r="AV17" s="255" t="s">
        <v>104</v>
      </c>
      <c r="AW17" s="255" t="s">
        <v>104</v>
      </c>
      <c r="AX17" s="52"/>
      <c r="AY17" s="52"/>
    </row>
    <row r="18" spans="1:51" s="51" customFormat="1" ht="181.5" customHeight="1">
      <c r="A18" s="756"/>
      <c r="B18" s="237">
        <v>177</v>
      </c>
      <c r="C18" s="237" t="s">
        <v>109</v>
      </c>
      <c r="D18" s="252">
        <v>464</v>
      </c>
      <c r="E18" s="237" t="s">
        <v>123</v>
      </c>
      <c r="F18" s="252">
        <v>341</v>
      </c>
      <c r="G18" s="254" t="s">
        <v>124</v>
      </c>
      <c r="H18" s="69" t="s">
        <v>112</v>
      </c>
      <c r="I18" s="252" t="s">
        <v>103</v>
      </c>
      <c r="J18" s="274">
        <v>800</v>
      </c>
      <c r="K18" s="277">
        <v>342</v>
      </c>
      <c r="L18" s="243">
        <v>342</v>
      </c>
      <c r="M18" s="243">
        <v>342</v>
      </c>
      <c r="N18" s="245">
        <v>342</v>
      </c>
      <c r="O18" s="243">
        <v>520</v>
      </c>
      <c r="P18" s="243">
        <v>520</v>
      </c>
      <c r="Q18" s="243">
        <v>520</v>
      </c>
      <c r="R18" s="243">
        <v>475</v>
      </c>
      <c r="S18" s="268">
        <v>342.1</v>
      </c>
      <c r="T18" s="243">
        <v>315</v>
      </c>
      <c r="U18" s="247">
        <v>408</v>
      </c>
      <c r="V18" s="248">
        <v>445</v>
      </c>
      <c r="W18" s="249">
        <v>445</v>
      </c>
      <c r="X18" s="247">
        <v>408</v>
      </c>
      <c r="Y18" s="247">
        <v>408</v>
      </c>
      <c r="Z18" s="247">
        <v>408</v>
      </c>
      <c r="AA18" s="247">
        <v>523</v>
      </c>
      <c r="AB18" s="247">
        <v>523</v>
      </c>
      <c r="AC18" s="279">
        <v>523</v>
      </c>
      <c r="AD18" s="247">
        <v>523</v>
      </c>
      <c r="AE18" s="247"/>
      <c r="AF18" s="490">
        <v>477.1</v>
      </c>
      <c r="AG18" s="453">
        <v>800</v>
      </c>
      <c r="AH18" s="247"/>
      <c r="AI18" s="247"/>
      <c r="AJ18" s="247"/>
      <c r="AK18" s="244"/>
      <c r="AL18" s="281"/>
      <c r="AM18" s="291">
        <v>408</v>
      </c>
      <c r="AN18" s="244">
        <v>408</v>
      </c>
      <c r="AO18" s="491">
        <v>477.1</v>
      </c>
      <c r="AP18" s="492"/>
      <c r="AQ18" s="289">
        <f>AO18/AB18</f>
        <v>0.9122370936902486</v>
      </c>
      <c r="AR18" s="258">
        <f>AO18/J18</f>
        <v>0.596375</v>
      </c>
      <c r="AS18" s="454" t="s">
        <v>356</v>
      </c>
      <c r="AT18" s="454" t="s">
        <v>311</v>
      </c>
      <c r="AU18" s="250" t="s">
        <v>312</v>
      </c>
      <c r="AV18" s="250" t="s">
        <v>125</v>
      </c>
      <c r="AW18" s="256" t="s">
        <v>320</v>
      </c>
      <c r="AX18" s="52"/>
      <c r="AY18" s="52"/>
    </row>
    <row r="19" spans="1:49" s="52" customFormat="1" ht="116.25" customHeight="1">
      <c r="A19" s="756"/>
      <c r="B19" s="237">
        <v>177</v>
      </c>
      <c r="C19" s="237" t="s">
        <v>109</v>
      </c>
      <c r="D19" s="252">
        <v>437</v>
      </c>
      <c r="E19" s="237" t="s">
        <v>126</v>
      </c>
      <c r="F19" s="252">
        <v>335</v>
      </c>
      <c r="G19" s="254" t="s">
        <v>127</v>
      </c>
      <c r="H19" s="69" t="s">
        <v>102</v>
      </c>
      <c r="I19" s="252" t="s">
        <v>103</v>
      </c>
      <c r="J19" s="274">
        <v>100</v>
      </c>
      <c r="K19" s="277"/>
      <c r="L19" s="243"/>
      <c r="M19" s="243"/>
      <c r="N19" s="245"/>
      <c r="O19" s="243">
        <v>21</v>
      </c>
      <c r="P19" s="243">
        <v>21</v>
      </c>
      <c r="Q19" s="243">
        <v>21</v>
      </c>
      <c r="R19" s="243">
        <v>21</v>
      </c>
      <c r="S19" s="268">
        <v>21</v>
      </c>
      <c r="T19" s="243">
        <v>0</v>
      </c>
      <c r="U19" s="247">
        <v>50</v>
      </c>
      <c r="V19" s="248">
        <v>50</v>
      </c>
      <c r="W19" s="249">
        <v>50</v>
      </c>
      <c r="X19" s="247">
        <v>50</v>
      </c>
      <c r="Y19" s="247">
        <v>50</v>
      </c>
      <c r="Z19" s="280">
        <v>0</v>
      </c>
      <c r="AA19" s="247">
        <v>75</v>
      </c>
      <c r="AB19" s="247">
        <v>75</v>
      </c>
      <c r="AC19" s="247">
        <v>75</v>
      </c>
      <c r="AD19" s="247">
        <v>75</v>
      </c>
      <c r="AE19" s="247"/>
      <c r="AF19" s="281">
        <v>0</v>
      </c>
      <c r="AG19" s="453">
        <v>100</v>
      </c>
      <c r="AH19" s="280"/>
      <c r="AI19" s="247"/>
      <c r="AJ19" s="247"/>
      <c r="AK19" s="244"/>
      <c r="AL19" s="281"/>
      <c r="AM19" s="291">
        <v>0</v>
      </c>
      <c r="AN19" s="271">
        <v>0</v>
      </c>
      <c r="AO19" s="455">
        <v>0</v>
      </c>
      <c r="AP19" s="492"/>
      <c r="AQ19" s="289">
        <f aca="true" t="shared" si="0" ref="AQ19">AM19/AB19</f>
        <v>0</v>
      </c>
      <c r="AR19" s="258">
        <f>AM19/J19</f>
        <v>0</v>
      </c>
      <c r="AS19" s="257" t="s">
        <v>260</v>
      </c>
      <c r="AT19" s="257" t="s">
        <v>261</v>
      </c>
      <c r="AU19" s="257" t="s">
        <v>262</v>
      </c>
      <c r="AV19" s="257" t="s">
        <v>128</v>
      </c>
      <c r="AW19" s="257" t="s">
        <v>129</v>
      </c>
    </row>
    <row r="20" spans="1:49" s="52" customFormat="1" ht="150.75" customHeight="1">
      <c r="A20" s="756"/>
      <c r="B20" s="237">
        <v>177</v>
      </c>
      <c r="C20" s="237" t="s">
        <v>109</v>
      </c>
      <c r="D20" s="252">
        <v>438</v>
      </c>
      <c r="E20" s="254" t="s">
        <v>130</v>
      </c>
      <c r="F20" s="252">
        <v>336</v>
      </c>
      <c r="G20" s="254" t="s">
        <v>131</v>
      </c>
      <c r="H20" s="69" t="s">
        <v>112</v>
      </c>
      <c r="I20" s="252" t="s">
        <v>103</v>
      </c>
      <c r="J20" s="274">
        <v>115</v>
      </c>
      <c r="K20" s="277">
        <v>0</v>
      </c>
      <c r="L20" s="243">
        <v>0</v>
      </c>
      <c r="M20" s="243">
        <v>10</v>
      </c>
      <c r="N20" s="245">
        <v>1</v>
      </c>
      <c r="O20" s="269">
        <v>33.6</v>
      </c>
      <c r="P20" s="269">
        <v>33.6</v>
      </c>
      <c r="Q20" s="269">
        <v>33.6</v>
      </c>
      <c r="R20" s="268">
        <v>33.6</v>
      </c>
      <c r="S20" s="268">
        <v>33.6</v>
      </c>
      <c r="T20" s="268">
        <v>27.6</v>
      </c>
      <c r="U20" s="282">
        <v>40.6</v>
      </c>
      <c r="V20" s="282">
        <v>40.6</v>
      </c>
      <c r="W20" s="283">
        <v>40.6</v>
      </c>
      <c r="X20" s="247">
        <v>40.6</v>
      </c>
      <c r="Y20" s="270">
        <v>40.6</v>
      </c>
      <c r="Z20" s="238">
        <v>33.6</v>
      </c>
      <c r="AA20" s="280">
        <v>85.6</v>
      </c>
      <c r="AB20" s="280">
        <v>85.6</v>
      </c>
      <c r="AC20" s="280">
        <v>85.6</v>
      </c>
      <c r="AD20" s="280">
        <v>85.6</v>
      </c>
      <c r="AE20" s="247"/>
      <c r="AF20" s="271">
        <v>59.8</v>
      </c>
      <c r="AG20" s="453">
        <v>115</v>
      </c>
      <c r="AH20" s="247"/>
      <c r="AI20" s="247"/>
      <c r="AJ20" s="247"/>
      <c r="AK20" s="244"/>
      <c r="AL20" s="281"/>
      <c r="AM20" s="456">
        <v>33.6</v>
      </c>
      <c r="AN20" s="271">
        <v>33.6</v>
      </c>
      <c r="AO20" s="271">
        <v>59.8</v>
      </c>
      <c r="AP20" s="493"/>
      <c r="AQ20" s="289">
        <v>0.39252336448598135</v>
      </c>
      <c r="AR20" s="258">
        <v>0.2921739130434783</v>
      </c>
      <c r="AS20" s="457" t="s">
        <v>362</v>
      </c>
      <c r="AT20" s="450" t="s">
        <v>132</v>
      </c>
      <c r="AU20" s="458" t="s">
        <v>133</v>
      </c>
      <c r="AV20" s="259" t="s">
        <v>134</v>
      </c>
      <c r="AW20" s="259" t="s">
        <v>331</v>
      </c>
    </row>
    <row r="21" spans="1:51" s="51" customFormat="1" ht="185.25" customHeight="1">
      <c r="A21" s="756"/>
      <c r="B21" s="237">
        <v>177</v>
      </c>
      <c r="C21" s="237" t="s">
        <v>109</v>
      </c>
      <c r="D21" s="237">
        <v>439</v>
      </c>
      <c r="E21" s="237" t="s">
        <v>135</v>
      </c>
      <c r="F21" s="237">
        <v>337</v>
      </c>
      <c r="G21" s="237" t="s">
        <v>136</v>
      </c>
      <c r="H21" s="69" t="s">
        <v>112</v>
      </c>
      <c r="I21" s="69" t="s">
        <v>105</v>
      </c>
      <c r="J21" s="274">
        <v>200</v>
      </c>
      <c r="K21" s="277">
        <v>10</v>
      </c>
      <c r="L21" s="243">
        <v>10</v>
      </c>
      <c r="M21" s="243">
        <v>10</v>
      </c>
      <c r="N21" s="245">
        <v>6.33</v>
      </c>
      <c r="O21" s="269">
        <v>43.67</v>
      </c>
      <c r="P21" s="269">
        <v>43.67</v>
      </c>
      <c r="Q21" s="269">
        <v>43.67</v>
      </c>
      <c r="R21" s="269">
        <v>73.67</v>
      </c>
      <c r="S21" s="269">
        <v>73.67</v>
      </c>
      <c r="T21" s="268">
        <v>11.8</v>
      </c>
      <c r="U21" s="284">
        <v>121.87</v>
      </c>
      <c r="V21" s="284">
        <v>121.87</v>
      </c>
      <c r="W21" s="285">
        <v>121.87</v>
      </c>
      <c r="X21" s="280">
        <v>121.87</v>
      </c>
      <c r="Y21" s="280">
        <v>121.87</v>
      </c>
      <c r="Z21" s="271">
        <v>36.84</v>
      </c>
      <c r="AA21" s="280">
        <v>135.03</v>
      </c>
      <c r="AB21" s="517">
        <v>135.03</v>
      </c>
      <c r="AC21" s="280">
        <v>135.03</v>
      </c>
      <c r="AD21" s="280">
        <v>135.03</v>
      </c>
      <c r="AE21" s="247"/>
      <c r="AF21" s="280">
        <v>41.53</v>
      </c>
      <c r="AG21" s="430">
        <v>10</v>
      </c>
      <c r="AH21" s="247"/>
      <c r="AI21" s="247"/>
      <c r="AJ21" s="247"/>
      <c r="AK21" s="244"/>
      <c r="AL21" s="281"/>
      <c r="AM21" s="459">
        <v>0.34</v>
      </c>
      <c r="AN21" s="271">
        <f>0.6+AM21</f>
        <v>0.94</v>
      </c>
      <c r="AO21" s="280">
        <f>AN21+40.59</f>
        <v>41.53</v>
      </c>
      <c r="AP21" s="460"/>
      <c r="AQ21" s="461">
        <f>AO21/AD21</f>
        <v>0.30756128267792343</v>
      </c>
      <c r="AR21" s="462">
        <f>(AO21+T21+N21+Z21)/J21</f>
        <v>0.4825</v>
      </c>
      <c r="AS21" s="457" t="s">
        <v>363</v>
      </c>
      <c r="AT21" s="457" t="s">
        <v>263</v>
      </c>
      <c r="AU21" s="457" t="s">
        <v>264</v>
      </c>
      <c r="AV21" s="250" t="s">
        <v>137</v>
      </c>
      <c r="AW21" s="250" t="s">
        <v>269</v>
      </c>
      <c r="AX21" s="52"/>
      <c r="AY21" s="52"/>
    </row>
    <row r="22" spans="1:51" s="51" customFormat="1" ht="202.5" customHeight="1">
      <c r="A22" s="757"/>
      <c r="B22" s="237">
        <v>177</v>
      </c>
      <c r="C22" s="237" t="s">
        <v>109</v>
      </c>
      <c r="D22" s="237">
        <v>435</v>
      </c>
      <c r="E22" s="237" t="s">
        <v>139</v>
      </c>
      <c r="F22" s="237">
        <v>333</v>
      </c>
      <c r="G22" s="237" t="s">
        <v>140</v>
      </c>
      <c r="H22" s="69" t="s">
        <v>112</v>
      </c>
      <c r="I22" s="252" t="s">
        <v>105</v>
      </c>
      <c r="J22" s="274">
        <v>400</v>
      </c>
      <c r="K22" s="277">
        <v>20</v>
      </c>
      <c r="L22" s="243">
        <v>20</v>
      </c>
      <c r="M22" s="243">
        <v>20</v>
      </c>
      <c r="N22" s="245">
        <v>16.7</v>
      </c>
      <c r="O22" s="243">
        <v>80</v>
      </c>
      <c r="P22" s="243">
        <v>80</v>
      </c>
      <c r="Q22" s="243">
        <v>80</v>
      </c>
      <c r="R22" s="268">
        <v>83.3</v>
      </c>
      <c r="S22" s="268">
        <v>83.3</v>
      </c>
      <c r="T22" s="268">
        <v>39.9</v>
      </c>
      <c r="U22" s="282">
        <v>183.4</v>
      </c>
      <c r="V22" s="282">
        <v>183.4</v>
      </c>
      <c r="W22" s="283">
        <v>183.4</v>
      </c>
      <c r="X22" s="270">
        <v>183.4</v>
      </c>
      <c r="Y22" s="270">
        <v>183.4</v>
      </c>
      <c r="Z22" s="271">
        <v>80</v>
      </c>
      <c r="AA22" s="280">
        <v>243.4</v>
      </c>
      <c r="AB22" s="517">
        <v>243.4</v>
      </c>
      <c r="AC22" s="270">
        <v>243.4</v>
      </c>
      <c r="AD22" s="270">
        <v>243.4</v>
      </c>
      <c r="AE22" s="247"/>
      <c r="AF22" s="460">
        <v>61.61</v>
      </c>
      <c r="AG22" s="463">
        <v>20</v>
      </c>
      <c r="AH22" s="247"/>
      <c r="AI22" s="247"/>
      <c r="AJ22" s="247"/>
      <c r="AK22" s="244"/>
      <c r="AL22" s="281"/>
      <c r="AM22" s="291">
        <v>0</v>
      </c>
      <c r="AN22" s="271">
        <v>0</v>
      </c>
      <c r="AO22" s="271">
        <v>61.61</v>
      </c>
      <c r="AP22" s="460"/>
      <c r="AQ22" s="461">
        <f>AO22/AD22</f>
        <v>0.2531224322103533</v>
      </c>
      <c r="AR22" s="462">
        <f>(AO22+T22+N22+Z22)/J22</f>
        <v>0.49552499999999994</v>
      </c>
      <c r="AS22" s="457" t="s">
        <v>357</v>
      </c>
      <c r="AT22" s="450" t="s">
        <v>358</v>
      </c>
      <c r="AU22" s="450" t="s">
        <v>323</v>
      </c>
      <c r="AV22" s="250" t="s">
        <v>141</v>
      </c>
      <c r="AW22" s="250" t="s">
        <v>270</v>
      </c>
      <c r="AX22" s="52"/>
      <c r="AY22" s="52"/>
    </row>
    <row r="23" spans="1:49" s="52" customFormat="1" ht="120" customHeight="1">
      <c r="A23" s="758">
        <v>40</v>
      </c>
      <c r="B23" s="237">
        <v>177</v>
      </c>
      <c r="C23" s="237" t="s">
        <v>109</v>
      </c>
      <c r="D23" s="252">
        <v>467</v>
      </c>
      <c r="E23" s="237" t="s">
        <v>142</v>
      </c>
      <c r="F23" s="252">
        <v>383</v>
      </c>
      <c r="G23" s="69" t="s">
        <v>143</v>
      </c>
      <c r="H23" s="69" t="s">
        <v>112</v>
      </c>
      <c r="I23" s="252" t="s">
        <v>103</v>
      </c>
      <c r="J23" s="274">
        <v>200</v>
      </c>
      <c r="K23" s="277"/>
      <c r="L23" s="286"/>
      <c r="M23" s="243">
        <v>55</v>
      </c>
      <c r="N23" s="494"/>
      <c r="O23" s="494"/>
      <c r="P23" s="494"/>
      <c r="Q23" s="494"/>
      <c r="R23" s="494"/>
      <c r="S23" s="494"/>
      <c r="T23" s="494"/>
      <c r="U23" s="494"/>
      <c r="V23" s="494"/>
      <c r="W23" s="494"/>
      <c r="X23" s="494"/>
      <c r="Y23" s="494"/>
      <c r="Z23" s="494"/>
      <c r="AA23" s="495"/>
      <c r="AB23" s="494"/>
      <c r="AC23" s="494"/>
      <c r="AD23" s="494"/>
      <c r="AE23" s="494"/>
      <c r="AF23" s="496"/>
      <c r="AG23" s="497"/>
      <c r="AH23" s="494"/>
      <c r="AI23" s="498"/>
      <c r="AJ23" s="498"/>
      <c r="AK23" s="499"/>
      <c r="AL23" s="500"/>
      <c r="AM23" s="501"/>
      <c r="AN23" s="502"/>
      <c r="AO23" s="503"/>
      <c r="AP23" s="504"/>
      <c r="AQ23" s="505"/>
      <c r="AR23" s="506"/>
      <c r="AS23" s="260" t="s">
        <v>144</v>
      </c>
      <c r="AT23" s="261"/>
      <c r="AU23" s="262"/>
      <c r="AV23" s="263"/>
      <c r="AW23" s="263"/>
    </row>
    <row r="24" spans="1:49" s="52" customFormat="1" ht="95.25" customHeight="1">
      <c r="A24" s="759"/>
      <c r="B24" s="237">
        <v>177</v>
      </c>
      <c r="C24" s="237" t="s">
        <v>145</v>
      </c>
      <c r="D24" s="252">
        <v>456</v>
      </c>
      <c r="E24" s="237" t="s">
        <v>146</v>
      </c>
      <c r="F24" s="252">
        <v>381</v>
      </c>
      <c r="G24" s="69" t="s">
        <v>147</v>
      </c>
      <c r="H24" s="69" t="s">
        <v>148</v>
      </c>
      <c r="I24" s="252" t="s">
        <v>105</v>
      </c>
      <c r="J24" s="274">
        <v>1</v>
      </c>
      <c r="K24" s="277"/>
      <c r="L24" s="286"/>
      <c r="M24" s="243">
        <v>1</v>
      </c>
      <c r="N24" s="494"/>
      <c r="O24" s="507"/>
      <c r="P24" s="507"/>
      <c r="Q24" s="507"/>
      <c r="R24" s="507"/>
      <c r="S24" s="507"/>
      <c r="T24" s="507"/>
      <c r="U24" s="507"/>
      <c r="V24" s="507"/>
      <c r="W24" s="507"/>
      <c r="X24" s="507"/>
      <c r="Y24" s="507"/>
      <c r="Z24" s="507"/>
      <c r="AA24" s="508"/>
      <c r="AB24" s="507"/>
      <c r="AC24" s="507"/>
      <c r="AD24" s="507"/>
      <c r="AE24" s="507"/>
      <c r="AF24" s="509"/>
      <c r="AG24" s="510"/>
      <c r="AH24" s="507"/>
      <c r="AI24" s="511"/>
      <c r="AJ24" s="511"/>
      <c r="AK24" s="512"/>
      <c r="AL24" s="513"/>
      <c r="AM24" s="514"/>
      <c r="AN24" s="512"/>
      <c r="AO24" s="499"/>
      <c r="AP24" s="515"/>
      <c r="AQ24" s="516"/>
      <c r="AR24" s="505"/>
      <c r="AS24" s="264" t="s">
        <v>144</v>
      </c>
      <c r="AT24" s="265"/>
      <c r="AU24" s="266"/>
      <c r="AV24" s="267"/>
      <c r="AW24" s="267"/>
    </row>
    <row r="25" spans="1:49" s="52" customFormat="1" ht="99" customHeight="1" thickBot="1">
      <c r="A25" s="242">
        <v>38</v>
      </c>
      <c r="B25" s="239">
        <v>177</v>
      </c>
      <c r="C25" s="239" t="s">
        <v>109</v>
      </c>
      <c r="D25" s="464">
        <v>440</v>
      </c>
      <c r="E25" s="465" t="s">
        <v>324</v>
      </c>
      <c r="F25" s="464">
        <v>338</v>
      </c>
      <c r="G25" s="466" t="s">
        <v>149</v>
      </c>
      <c r="H25" s="464" t="s">
        <v>102</v>
      </c>
      <c r="I25" s="464" t="s">
        <v>103</v>
      </c>
      <c r="J25" s="467">
        <v>2</v>
      </c>
      <c r="K25" s="468">
        <v>0.5</v>
      </c>
      <c r="L25" s="469">
        <v>0.5</v>
      </c>
      <c r="M25" s="469">
        <v>0.5</v>
      </c>
      <c r="N25" s="470">
        <v>0.5</v>
      </c>
      <c r="O25" s="471">
        <v>1</v>
      </c>
      <c r="P25" s="471">
        <v>1</v>
      </c>
      <c r="Q25" s="471">
        <v>1</v>
      </c>
      <c r="R25" s="472">
        <v>1</v>
      </c>
      <c r="S25" s="472">
        <v>1</v>
      </c>
      <c r="T25" s="473">
        <v>0.85</v>
      </c>
      <c r="U25" s="471">
        <v>1.5</v>
      </c>
      <c r="V25" s="471">
        <v>1.5</v>
      </c>
      <c r="W25" s="474">
        <v>1.5</v>
      </c>
      <c r="X25" s="475">
        <v>1.5</v>
      </c>
      <c r="Y25" s="474">
        <v>1.5</v>
      </c>
      <c r="Z25" s="476">
        <v>1.34</v>
      </c>
      <c r="AA25" s="471">
        <v>1.7</v>
      </c>
      <c r="AB25" s="471">
        <v>1.7</v>
      </c>
      <c r="AC25" s="471">
        <v>1.7</v>
      </c>
      <c r="AD25" s="471">
        <v>1.7</v>
      </c>
      <c r="AE25" s="475"/>
      <c r="AF25" s="292">
        <v>1.52</v>
      </c>
      <c r="AG25" s="477">
        <v>2</v>
      </c>
      <c r="AH25" s="474"/>
      <c r="AI25" s="475"/>
      <c r="AJ25" s="475"/>
      <c r="AK25" s="478"/>
      <c r="AL25" s="479"/>
      <c r="AM25" s="480">
        <v>1.45</v>
      </c>
      <c r="AN25" s="481">
        <v>1.48</v>
      </c>
      <c r="AO25" s="481">
        <v>1.52</v>
      </c>
      <c r="AP25" s="288"/>
      <c r="AQ25" s="290">
        <v>0.8705882352941177</v>
      </c>
      <c r="AR25" s="272">
        <v>0.74</v>
      </c>
      <c r="AS25" s="482" t="s">
        <v>359</v>
      </c>
      <c r="AT25" s="466" t="s">
        <v>172</v>
      </c>
      <c r="AU25" s="466" t="s">
        <v>172</v>
      </c>
      <c r="AV25" s="423" t="s">
        <v>150</v>
      </c>
      <c r="AW25" s="423" t="s">
        <v>341</v>
      </c>
    </row>
    <row r="26" spans="1:49" ht="77.25" customHeight="1">
      <c r="A26" s="21"/>
      <c r="B26" s="21"/>
      <c r="C26" s="21"/>
      <c r="D26" s="21"/>
      <c r="E26" s="21"/>
      <c r="F26" s="21"/>
      <c r="G26" s="21"/>
      <c r="H26" s="21"/>
      <c r="I26" s="21"/>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1"/>
      <c r="AN26" s="21"/>
      <c r="AO26" s="21"/>
      <c r="AP26" s="21"/>
      <c r="AQ26" s="21"/>
      <c r="AR26" s="21"/>
      <c r="AS26" s="21"/>
      <c r="AT26" s="21"/>
      <c r="AU26" s="21"/>
      <c r="AV26" s="21"/>
      <c r="AW26" s="21"/>
    </row>
    <row r="27" spans="1:49" ht="77.25" customHeight="1">
      <c r="A27" s="21"/>
      <c r="B27" s="21"/>
      <c r="C27" s="21"/>
      <c r="D27" s="21"/>
      <c r="E27" s="21"/>
      <c r="F27" s="21"/>
      <c r="G27" s="21"/>
      <c r="H27" s="21"/>
      <c r="I27" s="21"/>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56"/>
      <c r="AN27" s="21"/>
      <c r="AO27" s="21"/>
      <c r="AP27" s="21"/>
      <c r="AQ27" s="56"/>
      <c r="AR27" s="56"/>
      <c r="AS27" s="21"/>
      <c r="AT27" s="21"/>
      <c r="AU27" s="21"/>
      <c r="AV27" s="21"/>
      <c r="AW27" s="21"/>
    </row>
    <row r="28" spans="1:49" ht="77.25" customHeight="1">
      <c r="A28" s="22" t="s">
        <v>91</v>
      </c>
      <c r="B28" s="21"/>
      <c r="C28" s="21"/>
      <c r="D28" s="21"/>
      <c r="E28" s="21"/>
      <c r="F28" s="21"/>
      <c r="G28" s="21"/>
      <c r="H28" s="21"/>
      <c r="I28" s="21"/>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1"/>
      <c r="AN28" s="21"/>
      <c r="AO28" s="21"/>
      <c r="AP28" s="21"/>
      <c r="AQ28" s="21"/>
      <c r="AR28" s="21"/>
      <c r="AS28" s="21"/>
      <c r="AT28" s="21"/>
      <c r="AU28" s="21"/>
      <c r="AV28" s="21"/>
      <c r="AW28" s="21"/>
    </row>
    <row r="29" spans="1:49" ht="77.25" customHeight="1">
      <c r="A29" s="60" t="s">
        <v>92</v>
      </c>
      <c r="B29" s="61" t="s">
        <v>93</v>
      </c>
      <c r="C29" s="61"/>
      <c r="D29" s="61"/>
      <c r="E29" s="61"/>
      <c r="F29" s="61"/>
      <c r="G29" s="61"/>
      <c r="H29" s="62" t="s">
        <v>94</v>
      </c>
      <c r="I29" s="62"/>
      <c r="J29" s="62"/>
      <c r="K29" s="62"/>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1"/>
      <c r="AN29" s="21"/>
      <c r="AO29" s="21"/>
      <c r="AP29" s="21"/>
      <c r="AQ29" s="21"/>
      <c r="AR29" s="21"/>
      <c r="AS29" s="21"/>
      <c r="AT29" s="21"/>
      <c r="AU29" s="21"/>
      <c r="AV29" s="21"/>
      <c r="AW29" s="21"/>
    </row>
    <row r="30" spans="1:49" ht="77.25" customHeight="1">
      <c r="A30" s="53">
        <v>11</v>
      </c>
      <c r="B30" s="63" t="s">
        <v>95</v>
      </c>
      <c r="C30" s="63"/>
      <c r="D30" s="63"/>
      <c r="E30" s="63"/>
      <c r="F30" s="63"/>
      <c r="G30" s="63"/>
      <c r="H30" s="64" t="s">
        <v>97</v>
      </c>
      <c r="I30" s="64"/>
      <c r="J30" s="64"/>
      <c r="K30" s="64"/>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1"/>
      <c r="AN30" s="21"/>
      <c r="AO30" s="21"/>
      <c r="AP30" s="21"/>
      <c r="AQ30" s="21"/>
      <c r="AR30" s="21"/>
      <c r="AS30" s="21"/>
      <c r="AT30" s="21"/>
      <c r="AU30" s="21"/>
      <c r="AV30" s="21"/>
      <c r="AW30" s="21"/>
    </row>
  </sheetData>
  <protectedRanges>
    <protectedRange sqref="K21:T24 K14:T14 K17:T19" name="Rango1"/>
    <protectedRange sqref="K20:T20" name="Rango1_4"/>
    <protectedRange sqref="K25:T25" name="Rango1_2_2"/>
    <protectedRange sqref="K16:T16" name="Rango1_3"/>
    <protectedRange sqref="K15:T15" name="Rango1_1_1"/>
  </protectedRanges>
  <mergeCells count="47">
    <mergeCell ref="A14:A22"/>
    <mergeCell ref="A23:A24"/>
    <mergeCell ref="A9:Q9"/>
    <mergeCell ref="A11:A13"/>
    <mergeCell ref="A10:C10"/>
    <mergeCell ref="D10:E10"/>
    <mergeCell ref="J11:J13"/>
    <mergeCell ref="B11:B13"/>
    <mergeCell ref="C11:C13"/>
    <mergeCell ref="D11:D13"/>
    <mergeCell ref="E11:E13"/>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dataValidations count="2">
    <dataValidation type="list" allowBlank="1" showInputMessage="1" showErrorMessage="1" sqref="I14 I17:I24">
      <formula1>#REF!</formula1>
    </dataValidation>
    <dataValidation type="list" allowBlank="1" showInputMessage="1" showErrorMessage="1" sqref="I25 I15:I16">
      <formula1>#REF!</formula1>
    </dataValidation>
  </dataValidations>
  <printOptions horizontalCentered="1" verticalCentered="1"/>
  <pageMargins left="0" right="0" top="0" bottom="0.5905511811023623"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8"/>
  <sheetViews>
    <sheetView zoomScale="62" zoomScaleNormal="62" zoomScaleSheetLayoutView="40" workbookViewId="0" topLeftCell="AA97">
      <selection activeCell="AB106" sqref="AB106"/>
    </sheetView>
  </sheetViews>
  <sheetFormatPr defaultColWidth="11.421875" defaultRowHeight="15"/>
  <cols>
    <col min="1" max="1" width="9.421875" style="25" customWidth="1"/>
    <col min="2" max="2" width="11.28125" style="25" customWidth="1"/>
    <col min="3" max="3" width="13.140625" style="25" customWidth="1"/>
    <col min="4" max="4" width="4.421875" style="2" customWidth="1"/>
    <col min="5" max="5" width="6.7109375" style="2" customWidth="1"/>
    <col min="6" max="6" width="6.28125" style="2" customWidth="1"/>
    <col min="7" max="7" width="16.28125" style="6" customWidth="1"/>
    <col min="8" max="8" width="19.57421875" style="3" customWidth="1"/>
    <col min="9" max="9" width="22.421875" style="3" customWidth="1"/>
    <col min="10" max="10" width="23.140625" style="3" customWidth="1"/>
    <col min="11" max="11" width="17.140625" style="3" customWidth="1"/>
    <col min="12" max="12" width="23.140625" style="3" customWidth="1"/>
    <col min="13" max="13" width="20.28125" style="3" customWidth="1"/>
    <col min="14" max="14" width="19.421875" style="3" customWidth="1"/>
    <col min="15" max="15" width="23.421875" style="3" customWidth="1"/>
    <col min="16" max="16" width="21.140625" style="3" customWidth="1"/>
    <col min="17" max="17" width="20.28125" style="3" customWidth="1"/>
    <col min="18" max="18" width="18.28125" style="3" customWidth="1"/>
    <col min="19" max="20" width="20.421875" style="3" customWidth="1"/>
    <col min="21" max="21" width="20.140625" style="3" customWidth="1"/>
    <col min="22" max="22" width="19.8515625" style="3" customWidth="1"/>
    <col min="23" max="23" width="19.140625" style="3" customWidth="1"/>
    <col min="24" max="24" width="19.8515625" style="3" customWidth="1"/>
    <col min="25" max="25" width="24.7109375" style="3" customWidth="1"/>
    <col min="26" max="26" width="22.00390625" style="3" customWidth="1"/>
    <col min="27" max="27" width="20.28125" style="3" customWidth="1"/>
    <col min="28" max="28" width="19.7109375" style="3" customWidth="1"/>
    <col min="29" max="29" width="0.13671875" style="3" customWidth="1"/>
    <col min="30" max="30" width="21.140625" style="3" customWidth="1"/>
    <col min="31" max="31" width="21.7109375" style="3" customWidth="1"/>
    <col min="32" max="36" width="10.7109375" style="3" customWidth="1"/>
    <col min="37" max="37" width="18.28125" style="25" customWidth="1"/>
    <col min="38" max="38" width="20.421875" style="25" customWidth="1"/>
    <col min="39" max="39" width="21.140625" style="35" customWidth="1"/>
    <col min="40" max="40" width="17.00390625" style="35" customWidth="1"/>
    <col min="41" max="41" width="11.421875" style="298" customWidth="1"/>
    <col min="42" max="42" width="11.00390625" style="25" customWidth="1"/>
    <col min="43" max="43" width="66.8515625" style="25" customWidth="1"/>
    <col min="44" max="45" width="56.28125" style="25" customWidth="1"/>
    <col min="46" max="46" width="43.57421875" style="25" customWidth="1"/>
    <col min="47" max="47" width="61.57421875" style="25" customWidth="1"/>
    <col min="48" max="16384" width="11.421875" style="25" customWidth="1"/>
  </cols>
  <sheetData>
    <row r="1" spans="1:47" s="27" customFormat="1" ht="52.5" customHeight="1">
      <c r="A1" s="842"/>
      <c r="B1" s="843"/>
      <c r="C1" s="843"/>
      <c r="D1" s="843"/>
      <c r="E1" s="844"/>
      <c r="F1" s="723" t="s">
        <v>100</v>
      </c>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row>
    <row r="2" spans="1:47" s="27" customFormat="1" ht="79.5" customHeight="1">
      <c r="A2" s="760"/>
      <c r="B2" s="761"/>
      <c r="C2" s="761"/>
      <c r="D2" s="761"/>
      <c r="E2" s="845"/>
      <c r="F2" s="861" t="s">
        <v>98</v>
      </c>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row>
    <row r="3" spans="1:47" s="28" customFormat="1" ht="49.5" customHeight="1" thickBot="1">
      <c r="A3" s="846"/>
      <c r="B3" s="847"/>
      <c r="C3" s="847"/>
      <c r="D3" s="847"/>
      <c r="E3" s="848"/>
      <c r="F3" s="732" t="s">
        <v>89</v>
      </c>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4"/>
      <c r="AM3" s="732" t="s">
        <v>90</v>
      </c>
      <c r="AN3" s="733"/>
      <c r="AO3" s="733"/>
      <c r="AP3" s="733"/>
      <c r="AQ3" s="733"/>
      <c r="AR3" s="733"/>
      <c r="AS3" s="733"/>
      <c r="AT3" s="733"/>
      <c r="AU3" s="733"/>
    </row>
    <row r="4" spans="1:47" ht="48" customHeight="1">
      <c r="A4" s="849" t="s">
        <v>0</v>
      </c>
      <c r="B4" s="850"/>
      <c r="C4" s="850"/>
      <c r="D4" s="850"/>
      <c r="E4" s="850"/>
      <c r="F4" s="850"/>
      <c r="G4" s="850"/>
      <c r="H4" s="850"/>
      <c r="I4" s="850"/>
      <c r="J4" s="850"/>
      <c r="K4" s="850"/>
      <c r="L4" s="850"/>
      <c r="M4" s="850"/>
      <c r="N4" s="850"/>
      <c r="O4" s="850"/>
      <c r="P4" s="851"/>
      <c r="Q4" s="855" t="s">
        <v>107</v>
      </c>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7"/>
    </row>
    <row r="5" spans="1:47" ht="36" customHeight="1" thickBot="1">
      <c r="A5" s="852" t="s">
        <v>2</v>
      </c>
      <c r="B5" s="853"/>
      <c r="C5" s="853"/>
      <c r="D5" s="853"/>
      <c r="E5" s="853"/>
      <c r="F5" s="853"/>
      <c r="G5" s="853"/>
      <c r="H5" s="853"/>
      <c r="I5" s="853"/>
      <c r="J5" s="853"/>
      <c r="K5" s="853"/>
      <c r="L5" s="853"/>
      <c r="M5" s="853"/>
      <c r="N5" s="853"/>
      <c r="O5" s="853"/>
      <c r="P5" s="854"/>
      <c r="Q5" s="858" t="s">
        <v>178</v>
      </c>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60"/>
    </row>
    <row r="6" spans="1:47" ht="14.25" customHeight="1" thickBot="1">
      <c r="A6" s="21"/>
      <c r="B6" s="21"/>
      <c r="C6" s="21"/>
      <c r="D6" s="12"/>
      <c r="E6" s="12"/>
      <c r="F6" s="12"/>
      <c r="G6" s="13"/>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21"/>
      <c r="AL6" s="21"/>
      <c r="AM6" s="29"/>
      <c r="AN6" s="30"/>
      <c r="AO6" s="295"/>
      <c r="AP6" s="21"/>
      <c r="AQ6" s="21"/>
      <c r="AR6" s="21"/>
      <c r="AS6" s="21"/>
      <c r="AT6" s="21"/>
      <c r="AU6" s="21"/>
    </row>
    <row r="7" spans="1:47" s="31" customFormat="1" ht="36.75" customHeight="1">
      <c r="A7" s="713" t="s">
        <v>32</v>
      </c>
      <c r="B7" s="716" t="s">
        <v>42</v>
      </c>
      <c r="C7" s="716"/>
      <c r="D7" s="716"/>
      <c r="E7" s="716" t="s">
        <v>46</v>
      </c>
      <c r="F7" s="716" t="s">
        <v>76</v>
      </c>
      <c r="G7" s="716" t="s">
        <v>47</v>
      </c>
      <c r="H7" s="716" t="s">
        <v>81</v>
      </c>
      <c r="I7" s="8"/>
      <c r="J7" s="875" t="s">
        <v>48</v>
      </c>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7"/>
      <c r="AK7" s="716" t="s">
        <v>49</v>
      </c>
      <c r="AL7" s="716"/>
      <c r="AM7" s="716"/>
      <c r="AN7" s="716"/>
      <c r="AO7" s="828" t="s">
        <v>51</v>
      </c>
      <c r="AP7" s="716" t="s">
        <v>52</v>
      </c>
      <c r="AQ7" s="716" t="s">
        <v>53</v>
      </c>
      <c r="AR7" s="879" t="s">
        <v>54</v>
      </c>
      <c r="AS7" s="716" t="s">
        <v>55</v>
      </c>
      <c r="AT7" s="716" t="s">
        <v>56</v>
      </c>
      <c r="AU7" s="717" t="s">
        <v>57</v>
      </c>
    </row>
    <row r="8" spans="1:47" s="31" customFormat="1" ht="23.25" customHeight="1">
      <c r="A8" s="762"/>
      <c r="B8" s="709"/>
      <c r="C8" s="709"/>
      <c r="D8" s="709"/>
      <c r="E8" s="709"/>
      <c r="F8" s="709"/>
      <c r="G8" s="709"/>
      <c r="H8" s="709"/>
      <c r="I8" s="863">
        <v>2016</v>
      </c>
      <c r="J8" s="864"/>
      <c r="K8" s="864"/>
      <c r="L8" s="865"/>
      <c r="M8" s="863">
        <v>2017</v>
      </c>
      <c r="N8" s="864"/>
      <c r="O8" s="864"/>
      <c r="P8" s="864"/>
      <c r="Q8" s="864"/>
      <c r="R8" s="865"/>
      <c r="S8" s="863">
        <v>2018</v>
      </c>
      <c r="T8" s="864"/>
      <c r="U8" s="864"/>
      <c r="V8" s="864"/>
      <c r="W8" s="864"/>
      <c r="X8" s="865"/>
      <c r="Y8" s="863">
        <v>2019</v>
      </c>
      <c r="Z8" s="864"/>
      <c r="AA8" s="864"/>
      <c r="AB8" s="864"/>
      <c r="AC8" s="864"/>
      <c r="AD8" s="865"/>
      <c r="AE8" s="863">
        <v>2020</v>
      </c>
      <c r="AF8" s="864"/>
      <c r="AG8" s="864"/>
      <c r="AH8" s="864"/>
      <c r="AI8" s="864"/>
      <c r="AJ8" s="865"/>
      <c r="AK8" s="878" t="s">
        <v>50</v>
      </c>
      <c r="AL8" s="878"/>
      <c r="AM8" s="878"/>
      <c r="AN8" s="878"/>
      <c r="AO8" s="829"/>
      <c r="AP8" s="709"/>
      <c r="AQ8" s="709"/>
      <c r="AR8" s="880"/>
      <c r="AS8" s="709"/>
      <c r="AT8" s="709"/>
      <c r="AU8" s="882"/>
    </row>
    <row r="9" spans="1:47" s="31" customFormat="1" ht="41.25" customHeight="1" thickBot="1">
      <c r="A9" s="763"/>
      <c r="B9" s="36" t="s">
        <v>43</v>
      </c>
      <c r="C9" s="36" t="s">
        <v>44</v>
      </c>
      <c r="D9" s="36" t="s">
        <v>45</v>
      </c>
      <c r="E9" s="841"/>
      <c r="F9" s="841"/>
      <c r="G9" s="841"/>
      <c r="H9" s="831"/>
      <c r="I9" s="36" t="s">
        <v>82</v>
      </c>
      <c r="J9" s="36" t="s">
        <v>84</v>
      </c>
      <c r="K9" s="36" t="s">
        <v>85</v>
      </c>
      <c r="L9" s="36" t="s">
        <v>31</v>
      </c>
      <c r="M9" s="36" t="s">
        <v>83</v>
      </c>
      <c r="N9" s="36" t="s">
        <v>86</v>
      </c>
      <c r="O9" s="36" t="s">
        <v>87</v>
      </c>
      <c r="P9" s="36" t="s">
        <v>84</v>
      </c>
      <c r="Q9" s="36" t="s">
        <v>88</v>
      </c>
      <c r="R9" s="36" t="s">
        <v>31</v>
      </c>
      <c r="S9" s="36" t="s">
        <v>83</v>
      </c>
      <c r="T9" s="36" t="s">
        <v>86</v>
      </c>
      <c r="U9" s="36" t="s">
        <v>87</v>
      </c>
      <c r="V9" s="36" t="s">
        <v>84</v>
      </c>
      <c r="W9" s="36" t="s">
        <v>88</v>
      </c>
      <c r="X9" s="36" t="s">
        <v>31</v>
      </c>
      <c r="Y9" s="36" t="s">
        <v>83</v>
      </c>
      <c r="Z9" s="36" t="s">
        <v>86</v>
      </c>
      <c r="AA9" s="36" t="s">
        <v>87</v>
      </c>
      <c r="AB9" s="431" t="s">
        <v>84</v>
      </c>
      <c r="AC9" s="431" t="s">
        <v>88</v>
      </c>
      <c r="AD9" s="431" t="s">
        <v>31</v>
      </c>
      <c r="AE9" s="36" t="s">
        <v>83</v>
      </c>
      <c r="AF9" s="36" t="s">
        <v>86</v>
      </c>
      <c r="AG9" s="36" t="s">
        <v>87</v>
      </c>
      <c r="AH9" s="36" t="s">
        <v>84</v>
      </c>
      <c r="AI9" s="36" t="s">
        <v>88</v>
      </c>
      <c r="AJ9" s="36" t="s">
        <v>31</v>
      </c>
      <c r="AK9" s="36" t="s">
        <v>4</v>
      </c>
      <c r="AL9" s="36" t="s">
        <v>5</v>
      </c>
      <c r="AM9" s="431" t="s">
        <v>6</v>
      </c>
      <c r="AN9" s="36" t="s">
        <v>7</v>
      </c>
      <c r="AO9" s="830"/>
      <c r="AP9" s="841"/>
      <c r="AQ9" s="841"/>
      <c r="AR9" s="881"/>
      <c r="AS9" s="841"/>
      <c r="AT9" s="841"/>
      <c r="AU9" s="883"/>
    </row>
    <row r="10" spans="1:47" s="32" customFormat="1" ht="33.75" customHeight="1">
      <c r="A10" s="769" t="s">
        <v>175</v>
      </c>
      <c r="B10" s="832">
        <v>1</v>
      </c>
      <c r="C10" s="832" t="s">
        <v>151</v>
      </c>
      <c r="D10" s="772" t="s">
        <v>105</v>
      </c>
      <c r="E10" s="772">
        <v>463</v>
      </c>
      <c r="F10" s="772">
        <v>177</v>
      </c>
      <c r="G10" s="70" t="s">
        <v>8</v>
      </c>
      <c r="H10" s="71">
        <v>100</v>
      </c>
      <c r="I10" s="72"/>
      <c r="J10" s="72"/>
      <c r="K10" s="73"/>
      <c r="L10" s="73"/>
      <c r="M10" s="73"/>
      <c r="N10" s="73"/>
      <c r="O10" s="73"/>
      <c r="P10" s="73"/>
      <c r="Q10" s="73"/>
      <c r="R10" s="74"/>
      <c r="S10" s="75">
        <v>50</v>
      </c>
      <c r="T10" s="75">
        <v>50</v>
      </c>
      <c r="U10" s="76">
        <v>50</v>
      </c>
      <c r="V10" s="77">
        <v>50</v>
      </c>
      <c r="W10" s="78">
        <v>50</v>
      </c>
      <c r="X10" s="78">
        <v>0</v>
      </c>
      <c r="Y10" s="77">
        <v>45</v>
      </c>
      <c r="Z10" s="77">
        <v>45</v>
      </c>
      <c r="AA10" s="79">
        <v>45</v>
      </c>
      <c r="AB10" s="518">
        <v>45</v>
      </c>
      <c r="AC10" s="77"/>
      <c r="AD10" s="357">
        <v>0</v>
      </c>
      <c r="AE10" s="518">
        <v>5</v>
      </c>
      <c r="AF10" s="80"/>
      <c r="AG10" s="81"/>
      <c r="AH10" s="80"/>
      <c r="AI10" s="80"/>
      <c r="AJ10" s="530"/>
      <c r="AK10" s="531">
        <v>0</v>
      </c>
      <c r="AL10" s="532">
        <v>0</v>
      </c>
      <c r="AM10" s="533">
        <v>0</v>
      </c>
      <c r="AN10" s="307"/>
      <c r="AO10" s="352">
        <f>AM10/AB10</f>
        <v>0</v>
      </c>
      <c r="AP10" s="353">
        <f>(L10+R10+X10+AM10)/H10</f>
        <v>0</v>
      </c>
      <c r="AQ10" s="798" t="s">
        <v>278</v>
      </c>
      <c r="AR10" s="801" t="s">
        <v>279</v>
      </c>
      <c r="AS10" s="801" t="s">
        <v>249</v>
      </c>
      <c r="AT10" s="801" t="s">
        <v>250</v>
      </c>
      <c r="AU10" s="801" t="s">
        <v>281</v>
      </c>
    </row>
    <row r="11" spans="1:47" s="32" customFormat="1" ht="33.75" customHeight="1">
      <c r="A11" s="770"/>
      <c r="B11" s="833"/>
      <c r="C11" s="833"/>
      <c r="D11" s="773"/>
      <c r="E11" s="773"/>
      <c r="F11" s="773"/>
      <c r="G11" s="82" t="s">
        <v>9</v>
      </c>
      <c r="H11" s="215">
        <v>373168000</v>
      </c>
      <c r="I11" s="216"/>
      <c r="J11" s="217"/>
      <c r="K11" s="217"/>
      <c r="L11" s="217"/>
      <c r="M11" s="217"/>
      <c r="N11" s="217"/>
      <c r="O11" s="217"/>
      <c r="P11" s="217"/>
      <c r="Q11" s="217"/>
      <c r="R11" s="217"/>
      <c r="S11" s="214">
        <v>153273000</v>
      </c>
      <c r="T11" s="214">
        <v>153273000</v>
      </c>
      <c r="U11" s="218">
        <v>156926500</v>
      </c>
      <c r="V11" s="218">
        <v>156926500</v>
      </c>
      <c r="W11" s="218">
        <v>162157000</v>
      </c>
      <c r="X11" s="218">
        <v>158253000</v>
      </c>
      <c r="Y11" s="218">
        <v>213915000</v>
      </c>
      <c r="Z11" s="218">
        <v>213915000</v>
      </c>
      <c r="AA11" s="214">
        <v>213915000</v>
      </c>
      <c r="AB11" s="214">
        <v>213915000</v>
      </c>
      <c r="AC11" s="218"/>
      <c r="AD11" s="218">
        <v>141273000</v>
      </c>
      <c r="AE11" s="214">
        <v>161821000</v>
      </c>
      <c r="AF11" s="86"/>
      <c r="AG11" s="88"/>
      <c r="AH11" s="86"/>
      <c r="AI11" s="86"/>
      <c r="AJ11" s="534"/>
      <c r="AK11" s="535">
        <v>96998000</v>
      </c>
      <c r="AL11" s="536">
        <v>141273000</v>
      </c>
      <c r="AM11" s="231">
        <v>141273000</v>
      </c>
      <c r="AN11" s="308"/>
      <c r="AO11" s="354">
        <f aca="true" t="shared" si="0" ref="AO11:AO74">AM11/AB11</f>
        <v>0.6604165205806044</v>
      </c>
      <c r="AP11" s="342">
        <f>(L11+R11+X11+AM11)/H11</f>
        <v>0.8026572482099216</v>
      </c>
      <c r="AQ11" s="799"/>
      <c r="AR11" s="802"/>
      <c r="AS11" s="802"/>
      <c r="AT11" s="802"/>
      <c r="AU11" s="802"/>
    </row>
    <row r="12" spans="1:47" s="32" customFormat="1" ht="34.5" customHeight="1">
      <c r="A12" s="770"/>
      <c r="B12" s="833"/>
      <c r="C12" s="833"/>
      <c r="D12" s="773"/>
      <c r="E12" s="773"/>
      <c r="F12" s="773"/>
      <c r="G12" s="90" t="s">
        <v>10</v>
      </c>
      <c r="H12" s="91"/>
      <c r="I12" s="91"/>
      <c r="J12" s="92"/>
      <c r="K12" s="91"/>
      <c r="L12" s="91"/>
      <c r="M12" s="91"/>
      <c r="N12" s="91"/>
      <c r="O12" s="91"/>
      <c r="P12" s="91"/>
      <c r="Q12" s="91"/>
      <c r="R12" s="93"/>
      <c r="S12" s="93"/>
      <c r="T12" s="93"/>
      <c r="U12" s="91"/>
      <c r="V12" s="94"/>
      <c r="W12" s="94"/>
      <c r="X12" s="95"/>
      <c r="Y12" s="96">
        <v>50</v>
      </c>
      <c r="Z12" s="96">
        <v>50</v>
      </c>
      <c r="AA12" s="97">
        <v>50</v>
      </c>
      <c r="AB12" s="97">
        <v>50</v>
      </c>
      <c r="AC12" s="360"/>
      <c r="AD12" s="360">
        <v>0</v>
      </c>
      <c r="AE12" s="95"/>
      <c r="AF12" s="96"/>
      <c r="AG12" s="96"/>
      <c r="AH12" s="96"/>
      <c r="AI12" s="96"/>
      <c r="AJ12" s="358"/>
      <c r="AK12" s="537">
        <v>0</v>
      </c>
      <c r="AL12" s="538">
        <v>0</v>
      </c>
      <c r="AM12" s="524">
        <v>0</v>
      </c>
      <c r="AN12" s="308"/>
      <c r="AO12" s="354">
        <f t="shared" si="0"/>
        <v>0</v>
      </c>
      <c r="AP12" s="355">
        <v>0</v>
      </c>
      <c r="AQ12" s="799"/>
      <c r="AR12" s="802"/>
      <c r="AS12" s="802"/>
      <c r="AT12" s="802"/>
      <c r="AU12" s="802"/>
    </row>
    <row r="13" spans="1:47" s="32" customFormat="1" ht="33.75" customHeight="1">
      <c r="A13" s="770"/>
      <c r="B13" s="833"/>
      <c r="C13" s="833"/>
      <c r="D13" s="773"/>
      <c r="E13" s="773"/>
      <c r="F13" s="773"/>
      <c r="G13" s="82" t="s">
        <v>11</v>
      </c>
      <c r="H13" s="219">
        <v>40926433</v>
      </c>
      <c r="I13" s="220"/>
      <c r="J13" s="220"/>
      <c r="K13" s="220"/>
      <c r="L13" s="220"/>
      <c r="M13" s="220"/>
      <c r="N13" s="220"/>
      <c r="O13" s="220"/>
      <c r="P13" s="220"/>
      <c r="Q13" s="220"/>
      <c r="R13" s="217"/>
      <c r="S13" s="217"/>
      <c r="T13" s="217"/>
      <c r="U13" s="220"/>
      <c r="V13" s="217"/>
      <c r="W13" s="217"/>
      <c r="X13" s="217"/>
      <c r="Y13" s="218">
        <v>40926433</v>
      </c>
      <c r="Z13" s="218">
        <v>40926433</v>
      </c>
      <c r="AA13" s="214">
        <v>40926433</v>
      </c>
      <c r="AB13" s="214">
        <v>40926433</v>
      </c>
      <c r="AC13" s="218"/>
      <c r="AD13" s="218">
        <v>10844833</v>
      </c>
      <c r="AE13" s="217"/>
      <c r="AF13" s="96"/>
      <c r="AG13" s="96"/>
      <c r="AH13" s="96"/>
      <c r="AI13" s="96"/>
      <c r="AJ13" s="358"/>
      <c r="AK13" s="535">
        <v>10844833</v>
      </c>
      <c r="AL13" s="539">
        <v>10844833</v>
      </c>
      <c r="AM13" s="231">
        <v>10844833</v>
      </c>
      <c r="AN13" s="308"/>
      <c r="AO13" s="354">
        <f t="shared" si="0"/>
        <v>0.26498358652463067</v>
      </c>
      <c r="AP13" s="342">
        <f>(L13+R13+X13+AM13)/H13</f>
        <v>0.26498358652463067</v>
      </c>
      <c r="AQ13" s="799"/>
      <c r="AR13" s="802"/>
      <c r="AS13" s="802"/>
      <c r="AT13" s="802"/>
      <c r="AU13" s="802"/>
    </row>
    <row r="14" spans="1:47" s="32" customFormat="1" ht="31.5" customHeight="1">
      <c r="A14" s="770"/>
      <c r="B14" s="833"/>
      <c r="C14" s="833"/>
      <c r="D14" s="773"/>
      <c r="E14" s="773"/>
      <c r="F14" s="773"/>
      <c r="G14" s="90" t="s">
        <v>12</v>
      </c>
      <c r="H14" s="98">
        <v>100</v>
      </c>
      <c r="I14" s="99"/>
      <c r="J14" s="100"/>
      <c r="K14" s="99"/>
      <c r="L14" s="99"/>
      <c r="M14" s="99"/>
      <c r="N14" s="99"/>
      <c r="O14" s="99"/>
      <c r="P14" s="99"/>
      <c r="Q14" s="99"/>
      <c r="R14" s="101"/>
      <c r="S14" s="102">
        <v>50</v>
      </c>
      <c r="T14" s="86">
        <v>50</v>
      </c>
      <c r="U14" s="96">
        <v>50</v>
      </c>
      <c r="V14" s="98">
        <v>50</v>
      </c>
      <c r="W14" s="103">
        <v>50</v>
      </c>
      <c r="X14" s="104">
        <v>0</v>
      </c>
      <c r="Y14" s="98">
        <v>95</v>
      </c>
      <c r="Z14" s="98">
        <v>95</v>
      </c>
      <c r="AA14" s="97">
        <v>95</v>
      </c>
      <c r="AB14" s="519">
        <v>95</v>
      </c>
      <c r="AC14" s="103"/>
      <c r="AD14" s="362">
        <v>0</v>
      </c>
      <c r="AE14" s="83">
        <v>5</v>
      </c>
      <c r="AF14" s="98"/>
      <c r="AG14" s="96"/>
      <c r="AH14" s="98"/>
      <c r="AI14" s="98"/>
      <c r="AJ14" s="358"/>
      <c r="AK14" s="363">
        <v>0</v>
      </c>
      <c r="AL14" s="364">
        <v>0</v>
      </c>
      <c r="AM14" s="361">
        <v>0</v>
      </c>
      <c r="AN14" s="308"/>
      <c r="AO14" s="354">
        <f t="shared" si="0"/>
        <v>0</v>
      </c>
      <c r="AP14" s="355">
        <f>(L14+R14+X14+AM14)/H14</f>
        <v>0</v>
      </c>
      <c r="AQ14" s="799"/>
      <c r="AR14" s="802"/>
      <c r="AS14" s="802"/>
      <c r="AT14" s="802"/>
      <c r="AU14" s="802"/>
    </row>
    <row r="15" spans="1:47" s="32" customFormat="1" ht="41.25" customHeight="1" thickBot="1">
      <c r="A15" s="770"/>
      <c r="B15" s="834"/>
      <c r="C15" s="834"/>
      <c r="D15" s="774"/>
      <c r="E15" s="774"/>
      <c r="F15" s="774"/>
      <c r="G15" s="106" t="s">
        <v>13</v>
      </c>
      <c r="H15" s="221">
        <v>414094433</v>
      </c>
      <c r="I15" s="222"/>
      <c r="J15" s="222"/>
      <c r="K15" s="222"/>
      <c r="L15" s="222"/>
      <c r="M15" s="222"/>
      <c r="N15" s="222"/>
      <c r="O15" s="222"/>
      <c r="P15" s="222"/>
      <c r="Q15" s="222"/>
      <c r="R15" s="222"/>
      <c r="S15" s="223">
        <v>153273000</v>
      </c>
      <c r="T15" s="223">
        <v>153273000</v>
      </c>
      <c r="U15" s="221">
        <v>156926500</v>
      </c>
      <c r="V15" s="221">
        <v>156926500</v>
      </c>
      <c r="W15" s="221">
        <v>162157000</v>
      </c>
      <c r="X15" s="221">
        <v>158253000</v>
      </c>
      <c r="Y15" s="221">
        <v>254841433</v>
      </c>
      <c r="Z15" s="221">
        <v>254841433</v>
      </c>
      <c r="AA15" s="223">
        <v>254841433</v>
      </c>
      <c r="AB15" s="223">
        <v>254841433</v>
      </c>
      <c r="AC15" s="221">
        <v>0</v>
      </c>
      <c r="AD15" s="221">
        <v>152117833</v>
      </c>
      <c r="AE15" s="107">
        <f>+AE11+AE13</f>
        <v>161821000</v>
      </c>
      <c r="AF15" s="107"/>
      <c r="AG15" s="365"/>
      <c r="AH15" s="107"/>
      <c r="AI15" s="107"/>
      <c r="AJ15" s="358"/>
      <c r="AK15" s="366">
        <v>107842833</v>
      </c>
      <c r="AL15" s="367">
        <v>152117833</v>
      </c>
      <c r="AM15" s="368">
        <v>152117833</v>
      </c>
      <c r="AN15" s="356"/>
      <c r="AO15" s="339">
        <f t="shared" si="0"/>
        <v>0.596911699990323</v>
      </c>
      <c r="AP15" s="350">
        <f>(L15+R15+X15+AM15)/H15</f>
        <v>0.749517038303193</v>
      </c>
      <c r="AQ15" s="800"/>
      <c r="AR15" s="803"/>
      <c r="AS15" s="803"/>
      <c r="AT15" s="803"/>
      <c r="AU15" s="803"/>
    </row>
    <row r="16" spans="1:47" s="32" customFormat="1" ht="33.75" customHeight="1">
      <c r="A16" s="770"/>
      <c r="B16" s="832">
        <v>2</v>
      </c>
      <c r="C16" s="832" t="s">
        <v>152</v>
      </c>
      <c r="D16" s="772" t="s">
        <v>103</v>
      </c>
      <c r="E16" s="772">
        <v>436</v>
      </c>
      <c r="F16" s="772">
        <v>177</v>
      </c>
      <c r="G16" s="70" t="s">
        <v>8</v>
      </c>
      <c r="H16" s="71">
        <v>100</v>
      </c>
      <c r="I16" s="71">
        <v>10</v>
      </c>
      <c r="J16" s="77">
        <v>10</v>
      </c>
      <c r="K16" s="77">
        <v>10</v>
      </c>
      <c r="L16" s="77">
        <v>8</v>
      </c>
      <c r="M16" s="77">
        <v>20</v>
      </c>
      <c r="N16" s="77">
        <v>20</v>
      </c>
      <c r="O16" s="77">
        <v>20</v>
      </c>
      <c r="P16" s="77">
        <v>30</v>
      </c>
      <c r="Q16" s="71">
        <v>30</v>
      </c>
      <c r="R16" s="76">
        <v>30</v>
      </c>
      <c r="S16" s="76">
        <v>65</v>
      </c>
      <c r="T16" s="76">
        <v>70</v>
      </c>
      <c r="U16" s="114">
        <v>70</v>
      </c>
      <c r="V16" s="77">
        <v>70</v>
      </c>
      <c r="W16" s="78">
        <v>70</v>
      </c>
      <c r="X16" s="78">
        <v>70</v>
      </c>
      <c r="Y16" s="77">
        <v>90</v>
      </c>
      <c r="Z16" s="77">
        <v>90</v>
      </c>
      <c r="AA16" s="79">
        <v>90</v>
      </c>
      <c r="AB16" s="518">
        <v>90</v>
      </c>
      <c r="AC16" s="77"/>
      <c r="AD16" s="156">
        <v>87.4</v>
      </c>
      <c r="AE16" s="129">
        <v>100</v>
      </c>
      <c r="AF16" s="77"/>
      <c r="AG16" s="77"/>
      <c r="AH16" s="77"/>
      <c r="AI16" s="77"/>
      <c r="AJ16" s="358"/>
      <c r="AK16" s="540">
        <v>74.98</v>
      </c>
      <c r="AL16" s="541">
        <v>84.98</v>
      </c>
      <c r="AM16" s="542">
        <f>AL16+2.5</f>
        <v>87.48</v>
      </c>
      <c r="AN16" s="309"/>
      <c r="AO16" s="334">
        <f t="shared" si="0"/>
        <v>0.9720000000000001</v>
      </c>
      <c r="AP16" s="341">
        <f>AM16/H16</f>
        <v>0.8748</v>
      </c>
      <c r="AQ16" s="795" t="s">
        <v>352</v>
      </c>
      <c r="AR16" s="772" t="s">
        <v>113</v>
      </c>
      <c r="AS16" s="772" t="s">
        <v>104</v>
      </c>
      <c r="AT16" s="801" t="s">
        <v>114</v>
      </c>
      <c r="AU16" s="775" t="s">
        <v>115</v>
      </c>
    </row>
    <row r="17" spans="1:47" s="32" customFormat="1" ht="33.75" customHeight="1">
      <c r="A17" s="770"/>
      <c r="B17" s="833"/>
      <c r="C17" s="833"/>
      <c r="D17" s="773"/>
      <c r="E17" s="773"/>
      <c r="F17" s="773"/>
      <c r="G17" s="82" t="s">
        <v>9</v>
      </c>
      <c r="H17" s="218">
        <v>4420678950</v>
      </c>
      <c r="I17" s="218">
        <v>686407000</v>
      </c>
      <c r="J17" s="218">
        <v>686407000</v>
      </c>
      <c r="K17" s="218">
        <v>487401997</v>
      </c>
      <c r="L17" s="215">
        <v>449078460</v>
      </c>
      <c r="M17" s="218">
        <v>1178754000</v>
      </c>
      <c r="N17" s="218">
        <v>1178754000</v>
      </c>
      <c r="O17" s="218">
        <v>1178754000</v>
      </c>
      <c r="P17" s="218">
        <v>1060539000</v>
      </c>
      <c r="Q17" s="218">
        <v>1042086100</v>
      </c>
      <c r="R17" s="224">
        <v>963658733</v>
      </c>
      <c r="S17" s="218">
        <v>873258000</v>
      </c>
      <c r="T17" s="218">
        <v>873258000</v>
      </c>
      <c r="U17" s="218">
        <v>962681257</v>
      </c>
      <c r="V17" s="218">
        <v>962681257</v>
      </c>
      <c r="W17" s="218">
        <v>933188757</v>
      </c>
      <c r="X17" s="218">
        <v>921910757</v>
      </c>
      <c r="Y17" s="218">
        <v>1163330000</v>
      </c>
      <c r="Z17" s="218">
        <v>1163330000</v>
      </c>
      <c r="AA17" s="214">
        <v>1163330000</v>
      </c>
      <c r="AB17" s="214">
        <v>1005141000</v>
      </c>
      <c r="AC17" s="218"/>
      <c r="AD17" s="218">
        <v>879314000</v>
      </c>
      <c r="AE17" s="218">
        <v>1034357000</v>
      </c>
      <c r="AF17" s="87"/>
      <c r="AG17" s="87"/>
      <c r="AH17" s="87"/>
      <c r="AI17" s="87"/>
      <c r="AJ17" s="358"/>
      <c r="AK17" s="535">
        <v>679698000</v>
      </c>
      <c r="AL17" s="536">
        <v>831965000</v>
      </c>
      <c r="AM17" s="536">
        <v>879314000</v>
      </c>
      <c r="AN17" s="302"/>
      <c r="AO17" s="336">
        <f t="shared" si="0"/>
        <v>0.8748165680237897</v>
      </c>
      <c r="AP17" s="342">
        <f>(L17+R17+X17+AM17)/H17</f>
        <v>0.7270290347594683</v>
      </c>
      <c r="AQ17" s="796"/>
      <c r="AR17" s="773"/>
      <c r="AS17" s="773"/>
      <c r="AT17" s="802"/>
      <c r="AU17" s="776"/>
    </row>
    <row r="18" spans="1:47" s="32" customFormat="1" ht="33.75" customHeight="1">
      <c r="A18" s="770"/>
      <c r="B18" s="833"/>
      <c r="C18" s="833"/>
      <c r="D18" s="773"/>
      <c r="E18" s="773"/>
      <c r="F18" s="773"/>
      <c r="G18" s="90" t="s">
        <v>10</v>
      </c>
      <c r="H18" s="91"/>
      <c r="I18" s="91"/>
      <c r="J18" s="92"/>
      <c r="K18" s="91"/>
      <c r="L18" s="91"/>
      <c r="M18" s="91"/>
      <c r="N18" s="91"/>
      <c r="O18" s="94"/>
      <c r="P18" s="91"/>
      <c r="Q18" s="118"/>
      <c r="R18" s="119"/>
      <c r="S18" s="119"/>
      <c r="T18" s="119"/>
      <c r="U18" s="119"/>
      <c r="V18" s="119"/>
      <c r="W18" s="119"/>
      <c r="X18" s="119"/>
      <c r="Y18" s="94"/>
      <c r="Z18" s="94"/>
      <c r="AA18" s="94"/>
      <c r="AB18" s="94"/>
      <c r="AC18" s="94"/>
      <c r="AD18" s="94"/>
      <c r="AE18" s="94"/>
      <c r="AF18" s="94"/>
      <c r="AG18" s="94"/>
      <c r="AH18" s="94"/>
      <c r="AI18" s="94"/>
      <c r="AJ18" s="94"/>
      <c r="AK18" s="94"/>
      <c r="AL18" s="94"/>
      <c r="AM18" s="94"/>
      <c r="AN18" s="311"/>
      <c r="AO18" s="338"/>
      <c r="AP18" s="343"/>
      <c r="AQ18" s="796"/>
      <c r="AR18" s="773"/>
      <c r="AS18" s="773"/>
      <c r="AT18" s="802"/>
      <c r="AU18" s="776"/>
    </row>
    <row r="19" spans="1:47" s="32" customFormat="1" ht="33.75" customHeight="1">
      <c r="A19" s="770"/>
      <c r="B19" s="833"/>
      <c r="C19" s="833"/>
      <c r="D19" s="773"/>
      <c r="E19" s="773"/>
      <c r="F19" s="773"/>
      <c r="G19" s="82" t="s">
        <v>11</v>
      </c>
      <c r="H19" s="218">
        <v>587533120.0110195</v>
      </c>
      <c r="I19" s="220"/>
      <c r="J19" s="217"/>
      <c r="K19" s="220"/>
      <c r="L19" s="220"/>
      <c r="M19" s="225">
        <v>193031020</v>
      </c>
      <c r="N19" s="225">
        <v>193031020</v>
      </c>
      <c r="O19" s="225">
        <v>193031020</v>
      </c>
      <c r="P19" s="225">
        <v>184639301</v>
      </c>
      <c r="Q19" s="218">
        <v>184639301</v>
      </c>
      <c r="R19" s="218">
        <v>171093119</v>
      </c>
      <c r="S19" s="218">
        <v>326804201</v>
      </c>
      <c r="T19" s="218">
        <v>288094201</v>
      </c>
      <c r="U19" s="218">
        <v>288094201</v>
      </c>
      <c r="V19" s="218">
        <v>288094201</v>
      </c>
      <c r="W19" s="218">
        <v>288094201</v>
      </c>
      <c r="X19" s="218">
        <v>271054868</v>
      </c>
      <c r="Y19" s="218">
        <v>145385133</v>
      </c>
      <c r="Z19" s="218">
        <v>145385133.01101953</v>
      </c>
      <c r="AA19" s="214">
        <v>145385133</v>
      </c>
      <c r="AB19" s="214">
        <v>145385133</v>
      </c>
      <c r="AC19" s="218"/>
      <c r="AD19" s="218">
        <v>143937186</v>
      </c>
      <c r="AE19" s="96"/>
      <c r="AF19" s="195"/>
      <c r="AG19" s="96"/>
      <c r="AH19" s="195"/>
      <c r="AI19" s="195"/>
      <c r="AJ19" s="358"/>
      <c r="AK19" s="535">
        <v>106659767</v>
      </c>
      <c r="AL19" s="536">
        <v>124647910</v>
      </c>
      <c r="AM19" s="539">
        <v>143937186</v>
      </c>
      <c r="AN19" s="305"/>
      <c r="AO19" s="336">
        <f t="shared" si="0"/>
        <v>0.9900406116490604</v>
      </c>
      <c r="AP19" s="344">
        <f>(L19+R19+X19+AM19)/H19</f>
        <v>0.9975355482751469</v>
      </c>
      <c r="AQ19" s="796"/>
      <c r="AR19" s="773"/>
      <c r="AS19" s="773"/>
      <c r="AT19" s="802"/>
      <c r="AU19" s="776"/>
    </row>
    <row r="20" spans="1:47" s="32" customFormat="1" ht="33.75" customHeight="1">
      <c r="A20" s="770"/>
      <c r="B20" s="833"/>
      <c r="C20" s="833"/>
      <c r="D20" s="773"/>
      <c r="E20" s="773"/>
      <c r="F20" s="773"/>
      <c r="G20" s="90" t="s">
        <v>12</v>
      </c>
      <c r="H20" s="98">
        <v>100</v>
      </c>
      <c r="I20" s="98">
        <v>10</v>
      </c>
      <c r="J20" s="124">
        <v>10</v>
      </c>
      <c r="K20" s="98">
        <v>10</v>
      </c>
      <c r="L20" s="98">
        <v>8</v>
      </c>
      <c r="M20" s="105">
        <v>20</v>
      </c>
      <c r="N20" s="105">
        <v>20</v>
      </c>
      <c r="O20" s="105">
        <v>20</v>
      </c>
      <c r="P20" s="105">
        <v>30</v>
      </c>
      <c r="Q20" s="124">
        <v>30</v>
      </c>
      <c r="R20" s="125">
        <v>30</v>
      </c>
      <c r="S20" s="125">
        <v>65</v>
      </c>
      <c r="T20" s="125">
        <v>70</v>
      </c>
      <c r="U20" s="96">
        <v>70</v>
      </c>
      <c r="V20" s="98">
        <v>70</v>
      </c>
      <c r="W20" s="125">
        <v>70</v>
      </c>
      <c r="X20" s="125">
        <v>70</v>
      </c>
      <c r="Y20" s="83">
        <v>90</v>
      </c>
      <c r="Z20" s="83">
        <v>90</v>
      </c>
      <c r="AA20" s="97">
        <v>90</v>
      </c>
      <c r="AB20" s="97">
        <v>90</v>
      </c>
      <c r="AC20" s="98"/>
      <c r="AD20" s="159">
        <v>87.4</v>
      </c>
      <c r="AE20" s="98">
        <v>100</v>
      </c>
      <c r="AF20" s="98"/>
      <c r="AG20" s="96"/>
      <c r="AH20" s="98"/>
      <c r="AI20" s="98"/>
      <c r="AJ20" s="358"/>
      <c r="AK20" s="543">
        <v>74.98</v>
      </c>
      <c r="AL20" s="544">
        <v>84.98</v>
      </c>
      <c r="AM20" s="545">
        <f>AM16</f>
        <v>87.48</v>
      </c>
      <c r="AN20" s="312"/>
      <c r="AO20" s="336">
        <f t="shared" si="0"/>
        <v>0.9720000000000001</v>
      </c>
      <c r="AP20" s="345">
        <f>AM20/H20</f>
        <v>0.8748</v>
      </c>
      <c r="AQ20" s="796"/>
      <c r="AR20" s="773"/>
      <c r="AS20" s="773"/>
      <c r="AT20" s="802"/>
      <c r="AU20" s="776"/>
    </row>
    <row r="21" spans="1:47" s="32" customFormat="1" ht="29.25" customHeight="1" thickBot="1">
      <c r="A21" s="771"/>
      <c r="B21" s="834"/>
      <c r="C21" s="834"/>
      <c r="D21" s="774"/>
      <c r="E21" s="774"/>
      <c r="F21" s="774"/>
      <c r="G21" s="106" t="s">
        <v>13</v>
      </c>
      <c r="H21" s="226">
        <v>5008212070.01102</v>
      </c>
      <c r="I21" s="221">
        <v>686407000</v>
      </c>
      <c r="J21" s="221">
        <v>686407000</v>
      </c>
      <c r="K21" s="221">
        <v>487401997</v>
      </c>
      <c r="L21" s="221">
        <v>449078460</v>
      </c>
      <c r="M21" s="223">
        <v>1371785020</v>
      </c>
      <c r="N21" s="223">
        <v>1371785020</v>
      </c>
      <c r="O21" s="223">
        <v>1371785020</v>
      </c>
      <c r="P21" s="223">
        <v>1245178301</v>
      </c>
      <c r="Q21" s="221">
        <v>1226725401</v>
      </c>
      <c r="R21" s="221">
        <v>1134751852</v>
      </c>
      <c r="S21" s="221">
        <v>1200062201</v>
      </c>
      <c r="T21" s="221">
        <v>1161352201</v>
      </c>
      <c r="U21" s="221">
        <v>1250775458</v>
      </c>
      <c r="V21" s="221">
        <v>1250775458</v>
      </c>
      <c r="W21" s="221">
        <v>1221282958</v>
      </c>
      <c r="X21" s="221">
        <v>1192965625</v>
      </c>
      <c r="Y21" s="221">
        <v>1308715133</v>
      </c>
      <c r="Z21" s="221">
        <v>1308715133.0110195</v>
      </c>
      <c r="AA21" s="223">
        <v>1308715133</v>
      </c>
      <c r="AB21" s="223">
        <v>1150526133</v>
      </c>
      <c r="AC21" s="221">
        <v>0</v>
      </c>
      <c r="AD21" s="221">
        <v>1023251186</v>
      </c>
      <c r="AE21" s="107">
        <f>+AE17+AE19</f>
        <v>1034357000</v>
      </c>
      <c r="AF21" s="107"/>
      <c r="AG21" s="365"/>
      <c r="AH21" s="107"/>
      <c r="AI21" s="107"/>
      <c r="AJ21" s="358"/>
      <c r="AK21" s="366">
        <v>786357767</v>
      </c>
      <c r="AL21" s="367">
        <v>956612910</v>
      </c>
      <c r="AM21" s="368">
        <f>+AM17+AM19</f>
        <v>1023251186</v>
      </c>
      <c r="AN21" s="313"/>
      <c r="AO21" s="339">
        <f t="shared" si="0"/>
        <v>0.889376743952673</v>
      </c>
      <c r="AP21" s="346">
        <f>(L21+R21+X21+AM21)/H21</f>
        <v>0.7587632212610435</v>
      </c>
      <c r="AQ21" s="797"/>
      <c r="AR21" s="774"/>
      <c r="AS21" s="774"/>
      <c r="AT21" s="803"/>
      <c r="AU21" s="777"/>
    </row>
    <row r="22" spans="1:47" s="32" customFormat="1" ht="36" customHeight="1">
      <c r="A22" s="769" t="s">
        <v>176</v>
      </c>
      <c r="B22" s="832">
        <v>3</v>
      </c>
      <c r="C22" s="832" t="s">
        <v>153</v>
      </c>
      <c r="D22" s="772" t="s">
        <v>103</v>
      </c>
      <c r="E22" s="772">
        <v>462</v>
      </c>
      <c r="F22" s="772">
        <v>177</v>
      </c>
      <c r="G22" s="70" t="s">
        <v>8</v>
      </c>
      <c r="H22" s="129">
        <v>100</v>
      </c>
      <c r="I22" s="129">
        <v>2</v>
      </c>
      <c r="J22" s="130">
        <v>2</v>
      </c>
      <c r="K22" s="77">
        <v>2</v>
      </c>
      <c r="L22" s="71">
        <v>1.1</v>
      </c>
      <c r="M22" s="71">
        <v>30</v>
      </c>
      <c r="N22" s="71">
        <v>30</v>
      </c>
      <c r="O22" s="77">
        <v>30</v>
      </c>
      <c r="P22" s="77">
        <v>30</v>
      </c>
      <c r="Q22" s="71">
        <v>30</v>
      </c>
      <c r="R22" s="131">
        <v>29.5</v>
      </c>
      <c r="S22" s="76">
        <v>60</v>
      </c>
      <c r="T22" s="76">
        <v>60</v>
      </c>
      <c r="U22" s="114">
        <v>60</v>
      </c>
      <c r="V22" s="77">
        <v>60</v>
      </c>
      <c r="W22" s="78">
        <v>60</v>
      </c>
      <c r="X22" s="132">
        <v>60</v>
      </c>
      <c r="Y22" s="77">
        <v>90</v>
      </c>
      <c r="Z22" s="77">
        <v>90</v>
      </c>
      <c r="AA22" s="79">
        <v>90</v>
      </c>
      <c r="AB22" s="80">
        <v>90</v>
      </c>
      <c r="AC22" s="77"/>
      <c r="AD22" s="520">
        <v>74.4</v>
      </c>
      <c r="AE22" s="77">
        <v>100</v>
      </c>
      <c r="AF22" s="77"/>
      <c r="AG22" s="77"/>
      <c r="AH22" s="77"/>
      <c r="AI22" s="77"/>
      <c r="AJ22" s="358"/>
      <c r="AK22" s="546">
        <v>63.2</v>
      </c>
      <c r="AL22" s="547">
        <v>68.3</v>
      </c>
      <c r="AM22" s="548">
        <v>74.4</v>
      </c>
      <c r="AN22" s="314"/>
      <c r="AO22" s="299">
        <f t="shared" si="0"/>
        <v>0.8266666666666668</v>
      </c>
      <c r="AP22" s="213">
        <f>AM22/H22</f>
        <v>0.7440000000000001</v>
      </c>
      <c r="AQ22" s="798" t="s">
        <v>351</v>
      </c>
      <c r="AR22" s="798" t="s">
        <v>350</v>
      </c>
      <c r="AS22" s="798" t="s">
        <v>354</v>
      </c>
      <c r="AT22" s="798" t="s">
        <v>154</v>
      </c>
      <c r="AU22" s="798" t="s">
        <v>342</v>
      </c>
    </row>
    <row r="23" spans="1:47" s="32" customFormat="1" ht="45" customHeight="1">
      <c r="A23" s="770"/>
      <c r="B23" s="833"/>
      <c r="C23" s="833"/>
      <c r="D23" s="773"/>
      <c r="E23" s="773"/>
      <c r="F23" s="773"/>
      <c r="G23" s="82" t="s">
        <v>9</v>
      </c>
      <c r="H23" s="218">
        <v>3798784689</v>
      </c>
      <c r="I23" s="218">
        <v>279439153</v>
      </c>
      <c r="J23" s="218">
        <v>279439153</v>
      </c>
      <c r="K23" s="218">
        <v>408364271</v>
      </c>
      <c r="L23" s="215">
        <v>395492725</v>
      </c>
      <c r="M23" s="218">
        <v>1222364000</v>
      </c>
      <c r="N23" s="218">
        <v>1222364000</v>
      </c>
      <c r="O23" s="218">
        <v>1222364000</v>
      </c>
      <c r="P23" s="218">
        <v>1222364000</v>
      </c>
      <c r="Q23" s="218">
        <v>1222364000</v>
      </c>
      <c r="R23" s="218">
        <v>102509800</v>
      </c>
      <c r="S23" s="218">
        <v>1400562000</v>
      </c>
      <c r="T23" s="218">
        <v>1400562000</v>
      </c>
      <c r="U23" s="218">
        <v>1416588000</v>
      </c>
      <c r="V23" s="218">
        <v>1220430090</v>
      </c>
      <c r="W23" s="218">
        <v>1103587164</v>
      </c>
      <c r="X23" s="218">
        <v>1092373164</v>
      </c>
      <c r="Y23" s="218">
        <v>2129645000</v>
      </c>
      <c r="Z23" s="218">
        <v>2129645000</v>
      </c>
      <c r="AA23" s="214">
        <v>2129645000</v>
      </c>
      <c r="AB23" s="214">
        <v>2129645000</v>
      </c>
      <c r="AC23" s="218"/>
      <c r="AD23" s="218">
        <v>84011500</v>
      </c>
      <c r="AE23" s="218">
        <v>980248000</v>
      </c>
      <c r="AF23" s="87"/>
      <c r="AG23" s="87"/>
      <c r="AH23" s="87"/>
      <c r="AI23" s="87"/>
      <c r="AJ23" s="358"/>
      <c r="AK23" s="535">
        <v>84011500</v>
      </c>
      <c r="AL23" s="536">
        <v>84011500</v>
      </c>
      <c r="AM23" s="536">
        <v>84011500</v>
      </c>
      <c r="AN23" s="302"/>
      <c r="AO23" s="299">
        <f t="shared" si="0"/>
        <v>0.03944859354493355</v>
      </c>
      <c r="AP23" s="89">
        <f>(L23+R23+X23+AM23)/H23</f>
        <v>0.4407691738487998</v>
      </c>
      <c r="AQ23" s="799"/>
      <c r="AR23" s="799"/>
      <c r="AS23" s="799"/>
      <c r="AT23" s="799"/>
      <c r="AU23" s="799"/>
    </row>
    <row r="24" spans="1:47" s="32" customFormat="1" ht="36.75" customHeight="1">
      <c r="A24" s="770"/>
      <c r="B24" s="833"/>
      <c r="C24" s="833"/>
      <c r="D24" s="773"/>
      <c r="E24" s="773"/>
      <c r="F24" s="773"/>
      <c r="G24" s="90" t="s">
        <v>10</v>
      </c>
      <c r="H24" s="91"/>
      <c r="I24" s="91"/>
      <c r="J24" s="92"/>
      <c r="K24" s="91"/>
      <c r="L24" s="91"/>
      <c r="M24" s="91"/>
      <c r="N24" s="91"/>
      <c r="O24" s="91"/>
      <c r="P24" s="91"/>
      <c r="Q24" s="118"/>
      <c r="R24" s="93"/>
      <c r="S24" s="93"/>
      <c r="T24" s="93"/>
      <c r="U24" s="93"/>
      <c r="V24" s="93"/>
      <c r="W24" s="94"/>
      <c r="X24" s="95"/>
      <c r="Y24" s="94"/>
      <c r="Z24" s="94"/>
      <c r="AA24" s="94"/>
      <c r="AB24" s="94"/>
      <c r="AC24" s="94"/>
      <c r="AD24" s="94"/>
      <c r="AE24" s="94"/>
      <c r="AF24" s="94"/>
      <c r="AG24" s="94"/>
      <c r="AH24" s="94"/>
      <c r="AI24" s="94"/>
      <c r="AJ24" s="94"/>
      <c r="AK24" s="94"/>
      <c r="AL24" s="94"/>
      <c r="AM24" s="94"/>
      <c r="AN24" s="311"/>
      <c r="AO24" s="300"/>
      <c r="AP24" s="310"/>
      <c r="AQ24" s="799"/>
      <c r="AR24" s="799"/>
      <c r="AS24" s="799"/>
      <c r="AT24" s="799"/>
      <c r="AU24" s="799"/>
    </row>
    <row r="25" spans="1:47" s="32" customFormat="1" ht="46.5" customHeight="1">
      <c r="A25" s="770"/>
      <c r="B25" s="833"/>
      <c r="C25" s="833"/>
      <c r="D25" s="773"/>
      <c r="E25" s="773"/>
      <c r="F25" s="773"/>
      <c r="G25" s="82" t="s">
        <v>11</v>
      </c>
      <c r="H25" s="219">
        <v>1230639577</v>
      </c>
      <c r="I25" s="220"/>
      <c r="J25" s="220"/>
      <c r="K25" s="220"/>
      <c r="L25" s="220"/>
      <c r="M25" s="225">
        <v>239090079</v>
      </c>
      <c r="N25" s="225">
        <v>239090079</v>
      </c>
      <c r="O25" s="225">
        <v>239090079</v>
      </c>
      <c r="P25" s="225">
        <v>239090079</v>
      </c>
      <c r="Q25" s="218">
        <v>239090079</v>
      </c>
      <c r="R25" s="218">
        <v>239090079</v>
      </c>
      <c r="S25" s="217"/>
      <c r="T25" s="217"/>
      <c r="U25" s="217"/>
      <c r="V25" s="217"/>
      <c r="W25" s="217"/>
      <c r="X25" s="217"/>
      <c r="Y25" s="218">
        <v>991549498</v>
      </c>
      <c r="Z25" s="218">
        <v>991549498</v>
      </c>
      <c r="AA25" s="214">
        <v>991549498</v>
      </c>
      <c r="AB25" s="214">
        <v>991549498</v>
      </c>
      <c r="AC25" s="218">
        <v>991549498</v>
      </c>
      <c r="AD25" s="218">
        <v>656991857</v>
      </c>
      <c r="AE25" s="364"/>
      <c r="AF25" s="371"/>
      <c r="AG25" s="364"/>
      <c r="AH25" s="371"/>
      <c r="AI25" s="371"/>
      <c r="AJ25" s="358"/>
      <c r="AK25" s="535">
        <v>12404834</v>
      </c>
      <c r="AL25" s="539">
        <v>378466836</v>
      </c>
      <c r="AM25" s="539">
        <v>656991857</v>
      </c>
      <c r="AN25" s="305"/>
      <c r="AO25" s="299">
        <f t="shared" si="0"/>
        <v>0.6625910842829149</v>
      </c>
      <c r="AP25" s="113">
        <f>(L25+R25+X25+AM25)/H25</f>
        <v>0.7281432782979642</v>
      </c>
      <c r="AQ25" s="799"/>
      <c r="AR25" s="799"/>
      <c r="AS25" s="799"/>
      <c r="AT25" s="799"/>
      <c r="AU25" s="799"/>
    </row>
    <row r="26" spans="1:47" s="32" customFormat="1" ht="60.75" customHeight="1">
      <c r="A26" s="770"/>
      <c r="B26" s="833"/>
      <c r="C26" s="833"/>
      <c r="D26" s="773"/>
      <c r="E26" s="773"/>
      <c r="F26" s="773"/>
      <c r="G26" s="90" t="s">
        <v>12</v>
      </c>
      <c r="H26" s="98">
        <v>100</v>
      </c>
      <c r="I26" s="98">
        <v>2</v>
      </c>
      <c r="J26" s="124">
        <v>2</v>
      </c>
      <c r="K26" s="98">
        <v>2</v>
      </c>
      <c r="L26" s="124">
        <v>1.1</v>
      </c>
      <c r="M26" s="124"/>
      <c r="N26" s="124"/>
      <c r="O26" s="98">
        <v>30</v>
      </c>
      <c r="P26" s="98">
        <v>30</v>
      </c>
      <c r="Q26" s="124">
        <v>30</v>
      </c>
      <c r="R26" s="136">
        <v>29.5</v>
      </c>
      <c r="S26" s="125">
        <v>60</v>
      </c>
      <c r="T26" s="125">
        <v>60</v>
      </c>
      <c r="U26" s="96">
        <v>60</v>
      </c>
      <c r="V26" s="98">
        <v>60</v>
      </c>
      <c r="W26" s="137">
        <v>60</v>
      </c>
      <c r="X26" s="137">
        <v>60</v>
      </c>
      <c r="Y26" s="98">
        <v>90</v>
      </c>
      <c r="Z26" s="98">
        <v>90</v>
      </c>
      <c r="AA26" s="97">
        <v>90</v>
      </c>
      <c r="AB26" s="105">
        <f>AB22</f>
        <v>90</v>
      </c>
      <c r="AC26" s="98"/>
      <c r="AD26" s="372">
        <v>74.4</v>
      </c>
      <c r="AE26" s="373">
        <v>100</v>
      </c>
      <c r="AF26" s="373"/>
      <c r="AG26" s="374"/>
      <c r="AH26" s="373"/>
      <c r="AI26" s="373"/>
      <c r="AJ26" s="358"/>
      <c r="AK26" s="549">
        <v>63.2</v>
      </c>
      <c r="AL26" s="550">
        <v>68.3</v>
      </c>
      <c r="AM26" s="542">
        <v>74.4</v>
      </c>
      <c r="AN26" s="315"/>
      <c r="AO26" s="299">
        <f t="shared" si="0"/>
        <v>0.8266666666666668</v>
      </c>
      <c r="AP26" s="127">
        <f>AM26/H26</f>
        <v>0.7440000000000001</v>
      </c>
      <c r="AQ26" s="799"/>
      <c r="AR26" s="799"/>
      <c r="AS26" s="799"/>
      <c r="AT26" s="799"/>
      <c r="AU26" s="799"/>
    </row>
    <row r="27" spans="1:47" s="32" customFormat="1" ht="35.25" customHeight="1" thickBot="1">
      <c r="A27" s="770"/>
      <c r="B27" s="834"/>
      <c r="C27" s="834"/>
      <c r="D27" s="774"/>
      <c r="E27" s="774"/>
      <c r="F27" s="774"/>
      <c r="G27" s="106" t="s">
        <v>13</v>
      </c>
      <c r="H27" s="221">
        <v>5029424266</v>
      </c>
      <c r="I27" s="221">
        <v>279439153</v>
      </c>
      <c r="J27" s="221">
        <v>279439153</v>
      </c>
      <c r="K27" s="221">
        <v>408364271</v>
      </c>
      <c r="L27" s="221">
        <v>395492725</v>
      </c>
      <c r="M27" s="221">
        <v>1461454079</v>
      </c>
      <c r="N27" s="221">
        <v>1461454079</v>
      </c>
      <c r="O27" s="221">
        <v>1461454079</v>
      </c>
      <c r="P27" s="221">
        <v>1461454079</v>
      </c>
      <c r="Q27" s="221">
        <v>1461454079</v>
      </c>
      <c r="R27" s="221">
        <v>341599879</v>
      </c>
      <c r="S27" s="221">
        <v>1400562000</v>
      </c>
      <c r="T27" s="221">
        <v>1400562000</v>
      </c>
      <c r="U27" s="221">
        <v>1416588000</v>
      </c>
      <c r="V27" s="221">
        <v>1220430090</v>
      </c>
      <c r="W27" s="221">
        <v>1103587164</v>
      </c>
      <c r="X27" s="221">
        <v>1092373164</v>
      </c>
      <c r="Y27" s="221">
        <v>3121194498</v>
      </c>
      <c r="Z27" s="221">
        <v>3121194498</v>
      </c>
      <c r="AA27" s="223">
        <v>3121194498</v>
      </c>
      <c r="AB27" s="223">
        <v>3121194498</v>
      </c>
      <c r="AC27" s="221">
        <v>991549498</v>
      </c>
      <c r="AD27" s="221">
        <v>741003357</v>
      </c>
      <c r="AE27" s="107">
        <f>+AE23+AE26</f>
        <v>980248100</v>
      </c>
      <c r="AF27" s="107"/>
      <c r="AG27" s="365"/>
      <c r="AH27" s="107"/>
      <c r="AI27" s="107"/>
      <c r="AJ27" s="358"/>
      <c r="AK27" s="366">
        <v>96416334</v>
      </c>
      <c r="AL27" s="367">
        <v>462478336</v>
      </c>
      <c r="AM27" s="375">
        <v>741003357</v>
      </c>
      <c r="AN27" s="316"/>
      <c r="AO27" s="332">
        <f t="shared" si="0"/>
        <v>0.2374101830164126</v>
      </c>
      <c r="AP27" s="293">
        <f>(L27+R27+X27+AM27)/H27</f>
        <v>0.5110861579876904</v>
      </c>
      <c r="AQ27" s="800"/>
      <c r="AR27" s="800"/>
      <c r="AS27" s="800"/>
      <c r="AT27" s="800"/>
      <c r="AU27" s="800"/>
    </row>
    <row r="28" spans="1:47" s="32" customFormat="1" ht="33.75" customHeight="1">
      <c r="A28" s="770"/>
      <c r="B28" s="832">
        <v>4</v>
      </c>
      <c r="C28" s="832" t="s">
        <v>155</v>
      </c>
      <c r="D28" s="772" t="s">
        <v>106</v>
      </c>
      <c r="E28" s="772">
        <v>462</v>
      </c>
      <c r="F28" s="772">
        <v>177</v>
      </c>
      <c r="G28" s="70" t="s">
        <v>8</v>
      </c>
      <c r="H28" s="129">
        <v>15</v>
      </c>
      <c r="I28" s="80">
        <v>15</v>
      </c>
      <c r="J28" s="116">
        <v>15</v>
      </c>
      <c r="K28" s="77">
        <v>15</v>
      </c>
      <c r="L28" s="77">
        <v>15</v>
      </c>
      <c r="M28" s="77">
        <v>15</v>
      </c>
      <c r="N28" s="77">
        <v>15</v>
      </c>
      <c r="O28" s="77">
        <v>15</v>
      </c>
      <c r="P28" s="77">
        <v>15</v>
      </c>
      <c r="Q28" s="71">
        <v>15</v>
      </c>
      <c r="R28" s="76">
        <v>15</v>
      </c>
      <c r="S28" s="76">
        <v>15</v>
      </c>
      <c r="T28" s="76">
        <v>15</v>
      </c>
      <c r="U28" s="114">
        <v>15</v>
      </c>
      <c r="V28" s="77">
        <v>15</v>
      </c>
      <c r="W28" s="78">
        <v>15</v>
      </c>
      <c r="X28" s="78">
        <v>15</v>
      </c>
      <c r="Y28" s="76">
        <v>15</v>
      </c>
      <c r="Z28" s="76">
        <v>15</v>
      </c>
      <c r="AA28" s="79">
        <v>15</v>
      </c>
      <c r="AB28" s="80">
        <v>15</v>
      </c>
      <c r="AC28" s="77"/>
      <c r="AD28" s="78">
        <v>15</v>
      </c>
      <c r="AE28" s="76">
        <v>15</v>
      </c>
      <c r="AF28" s="77"/>
      <c r="AG28" s="77"/>
      <c r="AH28" s="77"/>
      <c r="AI28" s="77"/>
      <c r="AJ28" s="358"/>
      <c r="AK28" s="551">
        <v>15</v>
      </c>
      <c r="AL28" s="552">
        <v>15</v>
      </c>
      <c r="AM28" s="533">
        <v>15</v>
      </c>
      <c r="AN28" s="307"/>
      <c r="AO28" s="334">
        <f t="shared" si="0"/>
        <v>1</v>
      </c>
      <c r="AP28" s="341">
        <f>14/16</f>
        <v>0.875</v>
      </c>
      <c r="AQ28" s="798" t="s">
        <v>343</v>
      </c>
      <c r="AR28" s="884" t="s">
        <v>113</v>
      </c>
      <c r="AS28" s="884" t="s">
        <v>104</v>
      </c>
      <c r="AT28" s="887" t="s">
        <v>156</v>
      </c>
      <c r="AU28" s="775" t="s">
        <v>157</v>
      </c>
    </row>
    <row r="29" spans="1:47" s="32" customFormat="1" ht="33.75" customHeight="1">
      <c r="A29" s="770"/>
      <c r="B29" s="833"/>
      <c r="C29" s="833"/>
      <c r="D29" s="773"/>
      <c r="E29" s="773"/>
      <c r="F29" s="773"/>
      <c r="G29" s="82" t="s">
        <v>9</v>
      </c>
      <c r="H29" s="218">
        <v>15884983208</v>
      </c>
      <c r="I29" s="214">
        <v>956012090</v>
      </c>
      <c r="J29" s="214">
        <v>956012090</v>
      </c>
      <c r="K29" s="218">
        <v>1070593101</v>
      </c>
      <c r="L29" s="215">
        <v>1023888298</v>
      </c>
      <c r="M29" s="218">
        <v>3422927000</v>
      </c>
      <c r="N29" s="218">
        <v>3422927000</v>
      </c>
      <c r="O29" s="218">
        <v>3422927000</v>
      </c>
      <c r="P29" s="218">
        <v>3422927000</v>
      </c>
      <c r="Q29" s="218">
        <v>3554106733</v>
      </c>
      <c r="R29" s="218">
        <v>3428621656</v>
      </c>
      <c r="S29" s="218">
        <v>4672138000</v>
      </c>
      <c r="T29" s="218">
        <v>4672138000</v>
      </c>
      <c r="U29" s="218">
        <v>4696766000</v>
      </c>
      <c r="V29" s="218">
        <v>4862581320</v>
      </c>
      <c r="W29" s="218">
        <v>5061711210</v>
      </c>
      <c r="X29" s="218">
        <v>4811778254</v>
      </c>
      <c r="Y29" s="218">
        <v>4435244000</v>
      </c>
      <c r="Z29" s="218">
        <v>4435244000</v>
      </c>
      <c r="AA29" s="214">
        <v>4435244000</v>
      </c>
      <c r="AB29" s="214">
        <v>4435244000</v>
      </c>
      <c r="AC29" s="218"/>
      <c r="AD29" s="218">
        <v>4063728986</v>
      </c>
      <c r="AE29" s="218">
        <v>3312847000</v>
      </c>
      <c r="AF29" s="87"/>
      <c r="AG29" s="87"/>
      <c r="AH29" s="87"/>
      <c r="AI29" s="87"/>
      <c r="AJ29" s="358"/>
      <c r="AK29" s="535">
        <v>486605000</v>
      </c>
      <c r="AL29" s="536">
        <v>3776647949</v>
      </c>
      <c r="AM29" s="536">
        <v>4063728986</v>
      </c>
      <c r="AN29" s="302"/>
      <c r="AO29" s="336">
        <f t="shared" si="0"/>
        <v>0.9162357214169051</v>
      </c>
      <c r="AP29" s="342">
        <f>(L29+R29+X29+AM29)/H29</f>
        <v>0.8390325012926511</v>
      </c>
      <c r="AQ29" s="799"/>
      <c r="AR29" s="885"/>
      <c r="AS29" s="885"/>
      <c r="AT29" s="888"/>
      <c r="AU29" s="776"/>
    </row>
    <row r="30" spans="1:47" s="32" customFormat="1" ht="33.75" customHeight="1">
      <c r="A30" s="770"/>
      <c r="B30" s="833"/>
      <c r="C30" s="833"/>
      <c r="D30" s="773"/>
      <c r="E30" s="773"/>
      <c r="F30" s="773"/>
      <c r="G30" s="90" t="s">
        <v>10</v>
      </c>
      <c r="H30" s="91"/>
      <c r="I30" s="91"/>
      <c r="J30" s="92"/>
      <c r="K30" s="91"/>
      <c r="L30" s="91"/>
      <c r="M30" s="91"/>
      <c r="N30" s="91"/>
      <c r="O30" s="91"/>
      <c r="P30" s="91"/>
      <c r="Q30" s="118"/>
      <c r="R30" s="93"/>
      <c r="S30" s="93"/>
      <c r="T30" s="93"/>
      <c r="U30" s="93"/>
      <c r="V30" s="93"/>
      <c r="W30" s="93"/>
      <c r="X30" s="93"/>
      <c r="Y30" s="94"/>
      <c r="Z30" s="94"/>
      <c r="AA30" s="94"/>
      <c r="AB30" s="94"/>
      <c r="AC30" s="94"/>
      <c r="AD30" s="94"/>
      <c r="AE30" s="94"/>
      <c r="AF30" s="94"/>
      <c r="AG30" s="94"/>
      <c r="AH30" s="94"/>
      <c r="AI30" s="94"/>
      <c r="AJ30" s="94"/>
      <c r="AK30" s="94"/>
      <c r="AL30" s="94"/>
      <c r="AM30" s="94"/>
      <c r="AN30" s="311"/>
      <c r="AO30" s="338"/>
      <c r="AP30" s="311"/>
      <c r="AQ30" s="799"/>
      <c r="AR30" s="885"/>
      <c r="AS30" s="885"/>
      <c r="AT30" s="888"/>
      <c r="AU30" s="776"/>
    </row>
    <row r="31" spans="1:47" s="32" customFormat="1" ht="33.75" customHeight="1">
      <c r="A31" s="770"/>
      <c r="B31" s="833"/>
      <c r="C31" s="833"/>
      <c r="D31" s="773"/>
      <c r="E31" s="773"/>
      <c r="F31" s="773"/>
      <c r="G31" s="82" t="s">
        <v>11</v>
      </c>
      <c r="H31" s="218">
        <v>2904115961.224318</v>
      </c>
      <c r="I31" s="220"/>
      <c r="J31" s="220"/>
      <c r="K31" s="220"/>
      <c r="L31" s="220"/>
      <c r="M31" s="225">
        <v>809070023</v>
      </c>
      <c r="N31" s="225">
        <v>809070023</v>
      </c>
      <c r="O31" s="225">
        <v>809070023</v>
      </c>
      <c r="P31" s="225">
        <v>808235801</v>
      </c>
      <c r="Q31" s="218">
        <v>806314864</v>
      </c>
      <c r="R31" s="218">
        <v>805513758</v>
      </c>
      <c r="S31" s="218">
        <v>1375089764</v>
      </c>
      <c r="T31" s="218">
        <v>1375089764</v>
      </c>
      <c r="U31" s="218">
        <v>1375089764</v>
      </c>
      <c r="V31" s="218">
        <v>1365629231</v>
      </c>
      <c r="W31" s="218">
        <v>1364377898</v>
      </c>
      <c r="X31" s="218">
        <v>1364377898.224318</v>
      </c>
      <c r="Y31" s="218">
        <v>734393077</v>
      </c>
      <c r="Z31" s="218">
        <v>734224305</v>
      </c>
      <c r="AA31" s="214">
        <v>719020004</v>
      </c>
      <c r="AB31" s="214">
        <v>719020004</v>
      </c>
      <c r="AC31" s="218"/>
      <c r="AD31" s="218">
        <v>699457276</v>
      </c>
      <c r="AE31" s="133"/>
      <c r="AF31" s="87"/>
      <c r="AG31" s="87"/>
      <c r="AH31" s="87"/>
      <c r="AI31" s="87"/>
      <c r="AJ31" s="358"/>
      <c r="AK31" s="535">
        <v>274847614</v>
      </c>
      <c r="AL31" s="536">
        <v>348022375</v>
      </c>
      <c r="AM31" s="539">
        <v>699457276</v>
      </c>
      <c r="AN31" s="305"/>
      <c r="AO31" s="336">
        <f>AM31/AB31</f>
        <v>0.9727925121816221</v>
      </c>
      <c r="AP31" s="344">
        <f>(L31+R31+X31+AM31)/H31</f>
        <v>0.9880283606218868</v>
      </c>
      <c r="AQ31" s="799"/>
      <c r="AR31" s="885"/>
      <c r="AS31" s="885"/>
      <c r="AT31" s="888"/>
      <c r="AU31" s="776"/>
    </row>
    <row r="32" spans="1:47" s="32" customFormat="1" ht="33.75" customHeight="1">
      <c r="A32" s="770"/>
      <c r="B32" s="833"/>
      <c r="C32" s="833"/>
      <c r="D32" s="773"/>
      <c r="E32" s="773"/>
      <c r="F32" s="773"/>
      <c r="G32" s="90" t="s">
        <v>12</v>
      </c>
      <c r="H32" s="98">
        <v>15</v>
      </c>
      <c r="I32" s="105">
        <v>15</v>
      </c>
      <c r="J32" s="126">
        <v>15</v>
      </c>
      <c r="K32" s="98">
        <v>15</v>
      </c>
      <c r="L32" s="98">
        <v>15</v>
      </c>
      <c r="M32" s="105">
        <v>15</v>
      </c>
      <c r="N32" s="105">
        <v>15</v>
      </c>
      <c r="O32" s="105">
        <v>15</v>
      </c>
      <c r="P32" s="105">
        <v>15</v>
      </c>
      <c r="Q32" s="138">
        <v>15</v>
      </c>
      <c r="R32" s="83">
        <v>15</v>
      </c>
      <c r="S32" s="83">
        <v>15</v>
      </c>
      <c r="T32" s="83">
        <v>15</v>
      </c>
      <c r="U32" s="96">
        <v>15</v>
      </c>
      <c r="V32" s="98">
        <v>15</v>
      </c>
      <c r="W32" s="103">
        <v>15</v>
      </c>
      <c r="X32" s="139">
        <v>15</v>
      </c>
      <c r="Y32" s="98">
        <v>15</v>
      </c>
      <c r="Z32" s="98">
        <v>15</v>
      </c>
      <c r="AA32" s="97">
        <v>15</v>
      </c>
      <c r="AB32" s="519">
        <f>+AB28+AB30</f>
        <v>15</v>
      </c>
      <c r="AC32" s="103"/>
      <c r="AD32" s="151">
        <v>15</v>
      </c>
      <c r="AE32" s="98">
        <v>15</v>
      </c>
      <c r="AF32" s="98"/>
      <c r="AG32" s="96"/>
      <c r="AH32" s="98"/>
      <c r="AI32" s="98"/>
      <c r="AJ32" s="358"/>
      <c r="AK32" s="376">
        <v>15</v>
      </c>
      <c r="AL32" s="211">
        <v>15</v>
      </c>
      <c r="AM32" s="377">
        <v>15</v>
      </c>
      <c r="AN32" s="317"/>
      <c r="AO32" s="336">
        <f t="shared" si="0"/>
        <v>1</v>
      </c>
      <c r="AP32" s="345">
        <f>AM32/H32</f>
        <v>1</v>
      </c>
      <c r="AQ32" s="799"/>
      <c r="AR32" s="885"/>
      <c r="AS32" s="885"/>
      <c r="AT32" s="888"/>
      <c r="AU32" s="776"/>
    </row>
    <row r="33" spans="1:47" s="32" customFormat="1" ht="33.75" customHeight="1" thickBot="1">
      <c r="A33" s="770"/>
      <c r="B33" s="834"/>
      <c r="C33" s="834"/>
      <c r="D33" s="774"/>
      <c r="E33" s="774"/>
      <c r="F33" s="774"/>
      <c r="G33" s="106" t="s">
        <v>13</v>
      </c>
      <c r="H33" s="221">
        <v>18789099169.22432</v>
      </c>
      <c r="I33" s="221">
        <v>956012090</v>
      </c>
      <c r="J33" s="221">
        <v>956012090</v>
      </c>
      <c r="K33" s="221">
        <v>1070593101</v>
      </c>
      <c r="L33" s="221">
        <v>1023888298</v>
      </c>
      <c r="M33" s="223">
        <v>4231997023</v>
      </c>
      <c r="N33" s="223">
        <v>4231997023</v>
      </c>
      <c r="O33" s="223">
        <v>4231997023</v>
      </c>
      <c r="P33" s="223">
        <v>4231162801</v>
      </c>
      <c r="Q33" s="221">
        <v>4360421597</v>
      </c>
      <c r="R33" s="221">
        <v>4234135414</v>
      </c>
      <c r="S33" s="221">
        <v>6047227764</v>
      </c>
      <c r="T33" s="221">
        <v>6047227764</v>
      </c>
      <c r="U33" s="221">
        <v>6071855764</v>
      </c>
      <c r="V33" s="221">
        <v>6228210551</v>
      </c>
      <c r="W33" s="221">
        <v>6426089108</v>
      </c>
      <c r="X33" s="221">
        <v>6176156152.224318</v>
      </c>
      <c r="Y33" s="221">
        <v>5169637077</v>
      </c>
      <c r="Z33" s="221">
        <v>5169468305</v>
      </c>
      <c r="AA33" s="223">
        <v>5154264004</v>
      </c>
      <c r="AB33" s="223">
        <v>5154264004</v>
      </c>
      <c r="AC33" s="221">
        <v>0</v>
      </c>
      <c r="AD33" s="221">
        <v>4763186262</v>
      </c>
      <c r="AE33" s="107">
        <f>+AE29+AE31</f>
        <v>3312847000</v>
      </c>
      <c r="AF33" s="107">
        <v>0</v>
      </c>
      <c r="AG33" s="107">
        <v>0</v>
      </c>
      <c r="AH33" s="107">
        <v>0</v>
      </c>
      <c r="AI33" s="107">
        <v>0</v>
      </c>
      <c r="AJ33" s="358"/>
      <c r="AK33" s="378">
        <v>761452614</v>
      </c>
      <c r="AL33" s="368">
        <v>4124670324</v>
      </c>
      <c r="AM33" s="368">
        <f>+AM29+AM31</f>
        <v>4763186262</v>
      </c>
      <c r="AN33" s="313"/>
      <c r="AO33" s="339">
        <f t="shared" si="0"/>
        <v>0.9241253956536759</v>
      </c>
      <c r="AP33" s="346">
        <f>(L33+R33+X33+AM33)/H33</f>
        <v>0.8620618785574807</v>
      </c>
      <c r="AQ33" s="800"/>
      <c r="AR33" s="886"/>
      <c r="AS33" s="886"/>
      <c r="AT33" s="889"/>
      <c r="AU33" s="890"/>
    </row>
    <row r="34" spans="1:47" s="32" customFormat="1" ht="33.75" customHeight="1">
      <c r="A34" s="770"/>
      <c r="B34" s="812">
        <v>5</v>
      </c>
      <c r="C34" s="832" t="s">
        <v>158</v>
      </c>
      <c r="D34" s="772" t="s">
        <v>103</v>
      </c>
      <c r="E34" s="772">
        <v>464</v>
      </c>
      <c r="F34" s="772">
        <v>177</v>
      </c>
      <c r="G34" s="70" t="s">
        <v>8</v>
      </c>
      <c r="H34" s="129">
        <v>1</v>
      </c>
      <c r="I34" s="80">
        <v>0.2</v>
      </c>
      <c r="J34" s="116">
        <v>0.2</v>
      </c>
      <c r="K34" s="71">
        <v>0.2</v>
      </c>
      <c r="L34" s="140">
        <v>0.2</v>
      </c>
      <c r="M34" s="140">
        <v>0.9</v>
      </c>
      <c r="N34" s="140">
        <v>0.9</v>
      </c>
      <c r="O34" s="71">
        <v>0.9</v>
      </c>
      <c r="P34" s="140">
        <v>0.9</v>
      </c>
      <c r="Q34" s="71">
        <v>0.9</v>
      </c>
      <c r="R34" s="131">
        <v>0.9</v>
      </c>
      <c r="S34" s="141">
        <v>1</v>
      </c>
      <c r="T34" s="141">
        <v>1</v>
      </c>
      <c r="U34" s="141">
        <v>1</v>
      </c>
      <c r="V34" s="141">
        <v>1</v>
      </c>
      <c r="W34" s="141">
        <v>0.9</v>
      </c>
      <c r="X34" s="141">
        <v>0.9</v>
      </c>
      <c r="Y34" s="141">
        <v>1</v>
      </c>
      <c r="Z34" s="141">
        <v>1</v>
      </c>
      <c r="AA34" s="142">
        <v>1</v>
      </c>
      <c r="AB34" s="520">
        <v>1</v>
      </c>
      <c r="AC34" s="77"/>
      <c r="AD34" s="379">
        <v>0.97</v>
      </c>
      <c r="AE34" s="77">
        <v>0</v>
      </c>
      <c r="AF34" s="77"/>
      <c r="AG34" s="114"/>
      <c r="AH34" s="77"/>
      <c r="AI34" s="77"/>
      <c r="AJ34" s="358"/>
      <c r="AK34" s="546">
        <v>0.93</v>
      </c>
      <c r="AL34" s="553">
        <v>0.94</v>
      </c>
      <c r="AM34" s="554">
        <v>0.97</v>
      </c>
      <c r="AN34" s="318"/>
      <c r="AO34" s="299">
        <f t="shared" si="0"/>
        <v>0.97</v>
      </c>
      <c r="AP34" s="213">
        <f>AM34/H34</f>
        <v>0.97</v>
      </c>
      <c r="AQ34" s="792" t="s">
        <v>313</v>
      </c>
      <c r="AR34" s="772" t="s">
        <v>104</v>
      </c>
      <c r="AS34" s="772" t="s">
        <v>104</v>
      </c>
      <c r="AT34" s="801" t="s">
        <v>296</v>
      </c>
      <c r="AU34" s="801" t="s">
        <v>321</v>
      </c>
    </row>
    <row r="35" spans="1:47" s="32" customFormat="1" ht="33.75" customHeight="1">
      <c r="A35" s="770"/>
      <c r="B35" s="813"/>
      <c r="C35" s="833"/>
      <c r="D35" s="773"/>
      <c r="E35" s="773"/>
      <c r="F35" s="773"/>
      <c r="G35" s="82" t="s">
        <v>9</v>
      </c>
      <c r="H35" s="218">
        <f>L35+R35+X35+AD35+AE35</f>
        <v>12114029594</v>
      </c>
      <c r="I35" s="218">
        <v>293134159</v>
      </c>
      <c r="J35" s="218">
        <v>293134159</v>
      </c>
      <c r="K35" s="218">
        <v>394000000</v>
      </c>
      <c r="L35" s="215">
        <v>393240000</v>
      </c>
      <c r="M35" s="218">
        <v>4310056000</v>
      </c>
      <c r="N35" s="218">
        <v>4310056000</v>
      </c>
      <c r="O35" s="218">
        <v>4310056000</v>
      </c>
      <c r="P35" s="218">
        <v>4297406000</v>
      </c>
      <c r="Q35" s="218">
        <v>4331730900</v>
      </c>
      <c r="R35" s="218">
        <v>65056000</v>
      </c>
      <c r="S35" s="218">
        <v>6867186000</v>
      </c>
      <c r="T35" s="218">
        <v>6859037043</v>
      </c>
      <c r="U35" s="218">
        <v>6414288135</v>
      </c>
      <c r="V35" s="218">
        <v>10778672135</v>
      </c>
      <c r="W35" s="218">
        <v>10749656245</v>
      </c>
      <c r="X35" s="218">
        <v>10666823736</v>
      </c>
      <c r="Y35" s="218">
        <v>797740000</v>
      </c>
      <c r="Z35" s="214">
        <v>797740000</v>
      </c>
      <c r="AA35" s="214">
        <v>2457740000</v>
      </c>
      <c r="AB35" s="214">
        <v>2669560000</v>
      </c>
      <c r="AC35" s="218"/>
      <c r="AD35" s="218">
        <v>988909858</v>
      </c>
      <c r="AE35" s="87">
        <v>0</v>
      </c>
      <c r="AF35" s="87"/>
      <c r="AG35" s="87"/>
      <c r="AH35" s="87"/>
      <c r="AI35" s="87"/>
      <c r="AJ35" s="358"/>
      <c r="AK35" s="535">
        <v>88800000</v>
      </c>
      <c r="AL35" s="536">
        <v>790281000</v>
      </c>
      <c r="AM35" s="536">
        <v>988909858</v>
      </c>
      <c r="AN35" s="302"/>
      <c r="AO35" s="299">
        <f t="shared" si="0"/>
        <v>0.37043927014189604</v>
      </c>
      <c r="AP35" s="89">
        <f>(L35+R35+X35+AM35)/H35</f>
        <v>1</v>
      </c>
      <c r="AQ35" s="793"/>
      <c r="AR35" s="773"/>
      <c r="AS35" s="773"/>
      <c r="AT35" s="802"/>
      <c r="AU35" s="802"/>
    </row>
    <row r="36" spans="1:47" s="32" customFormat="1" ht="33.75" customHeight="1">
      <c r="A36" s="770"/>
      <c r="B36" s="813"/>
      <c r="C36" s="833"/>
      <c r="D36" s="773"/>
      <c r="E36" s="773"/>
      <c r="F36" s="773"/>
      <c r="G36" s="90" t="s">
        <v>10</v>
      </c>
      <c r="H36" s="84"/>
      <c r="I36" s="91"/>
      <c r="J36" s="92"/>
      <c r="K36" s="91"/>
      <c r="L36" s="91"/>
      <c r="M36" s="91"/>
      <c r="N36" s="91"/>
      <c r="O36" s="91"/>
      <c r="P36" s="91"/>
      <c r="Q36" s="118"/>
      <c r="R36" s="93"/>
      <c r="S36" s="93"/>
      <c r="T36" s="93"/>
      <c r="U36" s="93"/>
      <c r="V36" s="93"/>
      <c r="W36" s="93"/>
      <c r="X36" s="93"/>
      <c r="Y36" s="93"/>
      <c r="Z36" s="93"/>
      <c r="AA36" s="93"/>
      <c r="AB36" s="93"/>
      <c r="AC36" s="93"/>
      <c r="AD36" s="93"/>
      <c r="AE36" s="93"/>
      <c r="AF36" s="93"/>
      <c r="AG36" s="93"/>
      <c r="AH36" s="93"/>
      <c r="AI36" s="93"/>
      <c r="AJ36" s="93"/>
      <c r="AK36" s="93"/>
      <c r="AL36" s="93"/>
      <c r="AM36" s="93"/>
      <c r="AN36" s="304"/>
      <c r="AO36" s="300"/>
      <c r="AP36" s="303"/>
      <c r="AQ36" s="793"/>
      <c r="AR36" s="773"/>
      <c r="AS36" s="773"/>
      <c r="AT36" s="802"/>
      <c r="AU36" s="802"/>
    </row>
    <row r="37" spans="1:47" s="32" customFormat="1" ht="33.75" customHeight="1">
      <c r="A37" s="770"/>
      <c r="B37" s="813"/>
      <c r="C37" s="833"/>
      <c r="D37" s="773"/>
      <c r="E37" s="773"/>
      <c r="F37" s="773"/>
      <c r="G37" s="82" t="s">
        <v>11</v>
      </c>
      <c r="H37" s="218">
        <v>4604221755</v>
      </c>
      <c r="I37" s="220"/>
      <c r="J37" s="220"/>
      <c r="K37" s="220"/>
      <c r="L37" s="220"/>
      <c r="M37" s="219">
        <v>393240000</v>
      </c>
      <c r="N37" s="219">
        <v>393240000</v>
      </c>
      <c r="O37" s="219">
        <v>393240000</v>
      </c>
      <c r="P37" s="219">
        <v>393240000</v>
      </c>
      <c r="Q37" s="218">
        <v>393240000</v>
      </c>
      <c r="R37" s="218">
        <v>393240000</v>
      </c>
      <c r="S37" s="218">
        <v>7318800</v>
      </c>
      <c r="T37" s="218">
        <v>7318800</v>
      </c>
      <c r="U37" s="218">
        <v>7318800</v>
      </c>
      <c r="V37" s="218">
        <v>7318800</v>
      </c>
      <c r="W37" s="218">
        <v>7318800</v>
      </c>
      <c r="X37" s="218">
        <v>7318800</v>
      </c>
      <c r="Y37" s="218">
        <v>4203662955</v>
      </c>
      <c r="Z37" s="218">
        <v>4203662955</v>
      </c>
      <c r="AA37" s="214">
        <v>4203662955</v>
      </c>
      <c r="AB37" s="214">
        <v>4203662955</v>
      </c>
      <c r="AC37" s="218"/>
      <c r="AD37" s="218">
        <v>3326254684</v>
      </c>
      <c r="AE37" s="122">
        <v>0</v>
      </c>
      <c r="AF37" s="195"/>
      <c r="AG37" s="96"/>
      <c r="AH37" s="195"/>
      <c r="AI37" s="195"/>
      <c r="AJ37" s="358"/>
      <c r="AK37" s="537">
        <v>23679600</v>
      </c>
      <c r="AL37" s="536">
        <v>1697434598</v>
      </c>
      <c r="AM37" s="539">
        <v>3326254684</v>
      </c>
      <c r="AN37" s="305"/>
      <c r="AO37" s="299">
        <f t="shared" si="0"/>
        <v>0.7912753043256295</v>
      </c>
      <c r="AP37" s="113">
        <f>(L37+R37+X37+AM37)/H37</f>
        <v>0.8094339678476238</v>
      </c>
      <c r="AQ37" s="793"/>
      <c r="AR37" s="773"/>
      <c r="AS37" s="773"/>
      <c r="AT37" s="802"/>
      <c r="AU37" s="802"/>
    </row>
    <row r="38" spans="1:47" s="32" customFormat="1" ht="33.75" customHeight="1">
      <c r="A38" s="770"/>
      <c r="B38" s="813"/>
      <c r="C38" s="833"/>
      <c r="D38" s="773"/>
      <c r="E38" s="773"/>
      <c r="F38" s="773"/>
      <c r="G38" s="90" t="s">
        <v>12</v>
      </c>
      <c r="H38" s="98">
        <v>1</v>
      </c>
      <c r="I38" s="98">
        <v>0.2</v>
      </c>
      <c r="J38" s="124">
        <v>0.2</v>
      </c>
      <c r="K38" s="124">
        <v>0.2</v>
      </c>
      <c r="L38" s="143">
        <v>0.2</v>
      </c>
      <c r="M38" s="143">
        <v>0.9</v>
      </c>
      <c r="N38" s="124">
        <v>0.9</v>
      </c>
      <c r="O38" s="124">
        <v>0.9</v>
      </c>
      <c r="P38" s="143">
        <v>0.9</v>
      </c>
      <c r="Q38" s="124">
        <v>0.9</v>
      </c>
      <c r="R38" s="144">
        <v>0.9</v>
      </c>
      <c r="S38" s="144">
        <v>1</v>
      </c>
      <c r="T38" s="144">
        <v>1</v>
      </c>
      <c r="U38" s="96">
        <v>1</v>
      </c>
      <c r="V38" s="124">
        <v>1</v>
      </c>
      <c r="W38" s="138">
        <v>0.9</v>
      </c>
      <c r="X38" s="145">
        <v>0.9</v>
      </c>
      <c r="Y38" s="145">
        <v>1</v>
      </c>
      <c r="Z38" s="145">
        <v>1</v>
      </c>
      <c r="AA38" s="149">
        <v>1</v>
      </c>
      <c r="AB38" s="521">
        <v>1</v>
      </c>
      <c r="AC38" s="159">
        <v>0</v>
      </c>
      <c r="AD38" s="159">
        <v>0.97</v>
      </c>
      <c r="AE38" s="122"/>
      <c r="AF38" s="83"/>
      <c r="AG38" s="96"/>
      <c r="AH38" s="83"/>
      <c r="AI38" s="83"/>
      <c r="AJ38" s="358"/>
      <c r="AK38" s="369">
        <v>0.93</v>
      </c>
      <c r="AL38" s="370">
        <v>0.94</v>
      </c>
      <c r="AM38" s="381">
        <v>0.97</v>
      </c>
      <c r="AN38" s="319"/>
      <c r="AO38" s="299">
        <f t="shared" si="0"/>
        <v>0.97</v>
      </c>
      <c r="AP38" s="127">
        <f>AM38/H38</f>
        <v>0.97</v>
      </c>
      <c r="AQ38" s="793"/>
      <c r="AR38" s="773"/>
      <c r="AS38" s="773"/>
      <c r="AT38" s="802"/>
      <c r="AU38" s="802"/>
    </row>
    <row r="39" spans="1:47" s="32" customFormat="1" ht="33.75" customHeight="1" thickBot="1">
      <c r="A39" s="770"/>
      <c r="B39" s="814"/>
      <c r="C39" s="834"/>
      <c r="D39" s="774"/>
      <c r="E39" s="774"/>
      <c r="F39" s="774"/>
      <c r="G39" s="106" t="s">
        <v>13</v>
      </c>
      <c r="H39" s="221">
        <v>16527081491</v>
      </c>
      <c r="I39" s="221">
        <v>293134159</v>
      </c>
      <c r="J39" s="221">
        <v>293134159</v>
      </c>
      <c r="K39" s="221">
        <v>394000000</v>
      </c>
      <c r="L39" s="221">
        <v>393240000</v>
      </c>
      <c r="M39" s="221">
        <v>4703296000</v>
      </c>
      <c r="N39" s="221">
        <v>4703296000</v>
      </c>
      <c r="O39" s="221">
        <v>4703296000</v>
      </c>
      <c r="P39" s="221">
        <v>4690646000</v>
      </c>
      <c r="Q39" s="221">
        <v>4724970900</v>
      </c>
      <c r="R39" s="221">
        <v>458296000</v>
      </c>
      <c r="S39" s="221">
        <v>6874504800</v>
      </c>
      <c r="T39" s="221">
        <v>6866355843</v>
      </c>
      <c r="U39" s="221">
        <v>6421606935</v>
      </c>
      <c r="V39" s="221">
        <v>10785990935</v>
      </c>
      <c r="W39" s="221">
        <v>10756975045</v>
      </c>
      <c r="X39" s="221">
        <v>10674142536</v>
      </c>
      <c r="Y39" s="221">
        <v>5001402955</v>
      </c>
      <c r="Z39" s="221">
        <v>5001402955</v>
      </c>
      <c r="AA39" s="223">
        <v>6661402955</v>
      </c>
      <c r="AB39" s="223">
        <v>6873222955</v>
      </c>
      <c r="AC39" s="221">
        <v>0</v>
      </c>
      <c r="AD39" s="221">
        <v>4315164542</v>
      </c>
      <c r="AE39" s="122">
        <v>0</v>
      </c>
      <c r="AF39" s="107"/>
      <c r="AG39" s="107"/>
      <c r="AH39" s="365"/>
      <c r="AI39" s="107"/>
      <c r="AJ39" s="358"/>
      <c r="AK39" s="378">
        <v>112479600</v>
      </c>
      <c r="AL39" s="368">
        <v>2487715598</v>
      </c>
      <c r="AM39" s="368">
        <v>4315164542</v>
      </c>
      <c r="AN39" s="313"/>
      <c r="AO39" s="332">
        <f t="shared" si="0"/>
        <v>0.6278225761410645</v>
      </c>
      <c r="AP39" s="293">
        <f>(L39+R39+X39+AM39)/H39</f>
        <v>0.9584779434061786</v>
      </c>
      <c r="AQ39" s="794"/>
      <c r="AR39" s="774"/>
      <c r="AS39" s="774"/>
      <c r="AT39" s="803"/>
      <c r="AU39" s="803"/>
    </row>
    <row r="40" spans="1:47" s="32" customFormat="1" ht="33.75" customHeight="1">
      <c r="A40" s="770"/>
      <c r="B40" s="812">
        <v>6</v>
      </c>
      <c r="C40" s="832" t="s">
        <v>159</v>
      </c>
      <c r="D40" s="772" t="s">
        <v>105</v>
      </c>
      <c r="E40" s="772">
        <v>464</v>
      </c>
      <c r="F40" s="772">
        <v>177</v>
      </c>
      <c r="G40" s="70" t="s">
        <v>8</v>
      </c>
      <c r="H40" s="116">
        <v>38.4</v>
      </c>
      <c r="I40" s="77">
        <v>4</v>
      </c>
      <c r="J40" s="71">
        <v>4</v>
      </c>
      <c r="K40" s="77">
        <v>4</v>
      </c>
      <c r="L40" s="71">
        <v>4.28</v>
      </c>
      <c r="M40" s="71">
        <v>15</v>
      </c>
      <c r="N40" s="71">
        <v>15</v>
      </c>
      <c r="O40" s="77">
        <v>15</v>
      </c>
      <c r="P40" s="77">
        <v>15</v>
      </c>
      <c r="Q40" s="77">
        <v>15</v>
      </c>
      <c r="R40" s="131">
        <v>3.4</v>
      </c>
      <c r="S40" s="76">
        <v>15</v>
      </c>
      <c r="T40" s="76">
        <v>10</v>
      </c>
      <c r="U40" s="114">
        <v>10</v>
      </c>
      <c r="V40" s="78">
        <v>10</v>
      </c>
      <c r="W40" s="71">
        <v>10</v>
      </c>
      <c r="X40" s="71">
        <v>0</v>
      </c>
      <c r="Y40" s="71">
        <v>20</v>
      </c>
      <c r="Z40" s="71">
        <v>20</v>
      </c>
      <c r="AA40" s="81">
        <v>20</v>
      </c>
      <c r="AB40" s="520">
        <v>20</v>
      </c>
      <c r="AC40" s="77"/>
      <c r="AD40" s="379">
        <v>0</v>
      </c>
      <c r="AE40" s="71">
        <v>10.72</v>
      </c>
      <c r="AF40" s="77"/>
      <c r="AG40" s="114"/>
      <c r="AH40" s="77"/>
      <c r="AI40" s="77"/>
      <c r="AJ40" s="358"/>
      <c r="AK40" s="546">
        <v>0</v>
      </c>
      <c r="AL40" s="553">
        <v>0</v>
      </c>
      <c r="AM40" s="547">
        <v>0</v>
      </c>
      <c r="AN40" s="301"/>
      <c r="AO40" s="334">
        <f t="shared" si="0"/>
        <v>0</v>
      </c>
      <c r="AP40" s="341">
        <f>(L40+R40+X40+AM40)/H40</f>
        <v>0.2</v>
      </c>
      <c r="AQ40" s="795" t="s">
        <v>314</v>
      </c>
      <c r="AR40" s="801" t="s">
        <v>315</v>
      </c>
      <c r="AS40" s="801" t="s">
        <v>316</v>
      </c>
      <c r="AT40" s="772" t="s">
        <v>251</v>
      </c>
      <c r="AU40" s="772" t="s">
        <v>238</v>
      </c>
    </row>
    <row r="41" spans="1:47" s="32" customFormat="1" ht="33.75" customHeight="1">
      <c r="A41" s="770"/>
      <c r="B41" s="813"/>
      <c r="C41" s="833"/>
      <c r="D41" s="773"/>
      <c r="E41" s="773"/>
      <c r="F41" s="773"/>
      <c r="G41" s="82" t="s">
        <v>9</v>
      </c>
      <c r="H41" s="218">
        <v>4002694053</v>
      </c>
      <c r="I41" s="218">
        <v>1684857126</v>
      </c>
      <c r="J41" s="218">
        <v>1684857126</v>
      </c>
      <c r="K41" s="218">
        <v>1684857126</v>
      </c>
      <c r="L41" s="215">
        <v>848451625</v>
      </c>
      <c r="M41" s="218">
        <v>1526619000</v>
      </c>
      <c r="N41" s="218">
        <v>1526619000</v>
      </c>
      <c r="O41" s="218">
        <v>1526619000</v>
      </c>
      <c r="P41" s="218">
        <v>1526619000</v>
      </c>
      <c r="Q41" s="218">
        <v>1526619000</v>
      </c>
      <c r="R41" s="218">
        <v>293692909</v>
      </c>
      <c r="S41" s="218">
        <v>959057000</v>
      </c>
      <c r="T41" s="218">
        <v>959057000</v>
      </c>
      <c r="U41" s="218">
        <v>1017710408</v>
      </c>
      <c r="V41" s="218">
        <v>1027710408</v>
      </c>
      <c r="W41" s="218">
        <v>1038205308</v>
      </c>
      <c r="X41" s="218">
        <v>817484519</v>
      </c>
      <c r="Y41" s="218">
        <v>1039853000</v>
      </c>
      <c r="Z41" s="218">
        <v>1039853000</v>
      </c>
      <c r="AA41" s="214">
        <v>1039853000</v>
      </c>
      <c r="AB41" s="214">
        <v>1039853000</v>
      </c>
      <c r="AC41" s="218"/>
      <c r="AD41" s="218">
        <v>233615000</v>
      </c>
      <c r="AE41" s="218">
        <v>835925000</v>
      </c>
      <c r="AF41" s="87"/>
      <c r="AG41" s="87"/>
      <c r="AH41" s="87"/>
      <c r="AI41" s="87"/>
      <c r="AJ41" s="358"/>
      <c r="AK41" s="535">
        <v>103140000</v>
      </c>
      <c r="AL41" s="536">
        <v>233615000</v>
      </c>
      <c r="AM41" s="536">
        <v>233615000</v>
      </c>
      <c r="AN41" s="302"/>
      <c r="AO41" s="336">
        <f t="shared" si="0"/>
        <v>0.2246615627401181</v>
      </c>
      <c r="AP41" s="342">
        <f>(L41+R41+X41+AM41)/H41</f>
        <v>0.5479419670749439</v>
      </c>
      <c r="AQ41" s="796"/>
      <c r="AR41" s="802"/>
      <c r="AS41" s="802"/>
      <c r="AT41" s="773"/>
      <c r="AU41" s="773"/>
    </row>
    <row r="42" spans="1:47" s="32" customFormat="1" ht="33.75" customHeight="1">
      <c r="A42" s="770"/>
      <c r="B42" s="813"/>
      <c r="C42" s="833"/>
      <c r="D42" s="773"/>
      <c r="E42" s="773"/>
      <c r="F42" s="773"/>
      <c r="G42" s="90" t="s">
        <v>10</v>
      </c>
      <c r="H42" s="146">
        <v>21.6</v>
      </c>
      <c r="I42" s="91"/>
      <c r="J42" s="92"/>
      <c r="K42" s="91"/>
      <c r="L42" s="91"/>
      <c r="M42" s="91"/>
      <c r="N42" s="91"/>
      <c r="O42" s="91"/>
      <c r="P42" s="91"/>
      <c r="Q42" s="118"/>
      <c r="R42" s="93"/>
      <c r="S42" s="147">
        <v>11.6</v>
      </c>
      <c r="T42" s="147">
        <v>11.6</v>
      </c>
      <c r="U42" s="147">
        <v>11.6</v>
      </c>
      <c r="V42" s="148">
        <v>11.6</v>
      </c>
      <c r="W42" s="148">
        <v>11.6</v>
      </c>
      <c r="X42" s="138">
        <v>0</v>
      </c>
      <c r="Y42" s="138">
        <v>21.6</v>
      </c>
      <c r="Z42" s="138">
        <v>21.6</v>
      </c>
      <c r="AA42" s="88">
        <v>21.6</v>
      </c>
      <c r="AB42" s="209">
        <v>21.6</v>
      </c>
      <c r="AC42" s="96"/>
      <c r="AD42" s="382">
        <v>0.9</v>
      </c>
      <c r="AE42" s="96"/>
      <c r="AF42" s="96"/>
      <c r="AG42" s="96"/>
      <c r="AH42" s="96"/>
      <c r="AI42" s="96"/>
      <c r="AJ42" s="358"/>
      <c r="AK42" s="543">
        <v>0</v>
      </c>
      <c r="AL42" s="544">
        <v>0.1</v>
      </c>
      <c r="AM42" s="555">
        <v>0.9</v>
      </c>
      <c r="AN42" s="320"/>
      <c r="AO42" s="336">
        <f>AM42/AB42</f>
        <v>0.041666666666666664</v>
      </c>
      <c r="AP42" s="351">
        <f>X42+AM42/H42</f>
        <v>0.041666666666666664</v>
      </c>
      <c r="AQ42" s="796"/>
      <c r="AR42" s="802"/>
      <c r="AS42" s="802"/>
      <c r="AT42" s="773"/>
      <c r="AU42" s="773"/>
    </row>
    <row r="43" spans="1:47" s="32" customFormat="1" ht="33.75" customHeight="1">
      <c r="A43" s="770"/>
      <c r="B43" s="813"/>
      <c r="C43" s="833"/>
      <c r="D43" s="773"/>
      <c r="E43" s="773"/>
      <c r="F43" s="773"/>
      <c r="G43" s="82" t="s">
        <v>11</v>
      </c>
      <c r="H43" s="214">
        <v>1208187752</v>
      </c>
      <c r="I43" s="220"/>
      <c r="J43" s="220"/>
      <c r="K43" s="220"/>
      <c r="L43" s="220"/>
      <c r="M43" s="225">
        <v>499364921</v>
      </c>
      <c r="N43" s="225">
        <v>499364921</v>
      </c>
      <c r="O43" s="225">
        <v>499364921</v>
      </c>
      <c r="P43" s="225">
        <v>499364921</v>
      </c>
      <c r="Q43" s="218">
        <v>499364921</v>
      </c>
      <c r="R43" s="218">
        <v>488639766</v>
      </c>
      <c r="S43" s="214">
        <v>153669060</v>
      </c>
      <c r="T43" s="214">
        <v>153669060</v>
      </c>
      <c r="U43" s="214">
        <v>153669060</v>
      </c>
      <c r="V43" s="218">
        <v>153669060</v>
      </c>
      <c r="W43" s="218">
        <v>153665244</v>
      </c>
      <c r="X43" s="218">
        <v>153665244</v>
      </c>
      <c r="Y43" s="218">
        <v>565882742</v>
      </c>
      <c r="Z43" s="218">
        <v>565882742</v>
      </c>
      <c r="AA43" s="214">
        <v>565882742</v>
      </c>
      <c r="AB43" s="214">
        <v>565882742</v>
      </c>
      <c r="AC43" s="218"/>
      <c r="AD43" s="218">
        <v>223018138</v>
      </c>
      <c r="AE43" s="195"/>
      <c r="AF43" s="96"/>
      <c r="AG43" s="96"/>
      <c r="AH43" s="96"/>
      <c r="AI43" s="96"/>
      <c r="AJ43" s="358"/>
      <c r="AK43" s="535">
        <v>162300814</v>
      </c>
      <c r="AL43" s="536">
        <v>162300814</v>
      </c>
      <c r="AM43" s="539">
        <v>223018138</v>
      </c>
      <c r="AN43" s="305"/>
      <c r="AO43" s="336">
        <f t="shared" si="0"/>
        <v>0.3941066257150496</v>
      </c>
      <c r="AP43" s="342">
        <f>(L43+R43+X43+AM43)/H43</f>
        <v>0.7162157922620622</v>
      </c>
      <c r="AQ43" s="796"/>
      <c r="AR43" s="802"/>
      <c r="AS43" s="802"/>
      <c r="AT43" s="773"/>
      <c r="AU43" s="773"/>
    </row>
    <row r="44" spans="1:47" s="32" customFormat="1" ht="33.75" customHeight="1">
      <c r="A44" s="770"/>
      <c r="B44" s="813"/>
      <c r="C44" s="833"/>
      <c r="D44" s="773"/>
      <c r="E44" s="773"/>
      <c r="F44" s="773"/>
      <c r="G44" s="90" t="s">
        <v>12</v>
      </c>
      <c r="H44" s="105">
        <v>60</v>
      </c>
      <c r="I44" s="98">
        <v>4</v>
      </c>
      <c r="J44" s="124">
        <v>4</v>
      </c>
      <c r="K44" s="98">
        <v>4</v>
      </c>
      <c r="L44" s="124">
        <v>4.28</v>
      </c>
      <c r="M44" s="126">
        <v>15</v>
      </c>
      <c r="N44" s="105">
        <v>15</v>
      </c>
      <c r="O44" s="105">
        <v>15</v>
      </c>
      <c r="P44" s="105">
        <v>15</v>
      </c>
      <c r="Q44" s="98">
        <v>15</v>
      </c>
      <c r="R44" s="144">
        <v>3.4</v>
      </c>
      <c r="S44" s="147">
        <v>26.6</v>
      </c>
      <c r="T44" s="150">
        <v>21.6</v>
      </c>
      <c r="U44" s="88">
        <v>21.6</v>
      </c>
      <c r="V44" s="143">
        <v>21.6</v>
      </c>
      <c r="W44" s="138">
        <v>21.6</v>
      </c>
      <c r="X44" s="138">
        <v>0</v>
      </c>
      <c r="Y44" s="138">
        <v>41.6</v>
      </c>
      <c r="Z44" s="138">
        <v>41.6</v>
      </c>
      <c r="AA44" s="150">
        <v>41.6</v>
      </c>
      <c r="AB44" s="522">
        <v>41.6</v>
      </c>
      <c r="AC44" s="384">
        <v>41.6</v>
      </c>
      <c r="AD44" s="383">
        <v>0.9</v>
      </c>
      <c r="AE44" s="133">
        <v>10.72</v>
      </c>
      <c r="AF44" s="96"/>
      <c r="AG44" s="96"/>
      <c r="AH44" s="96"/>
      <c r="AI44" s="96"/>
      <c r="AJ44" s="358"/>
      <c r="AK44" s="385">
        <v>0</v>
      </c>
      <c r="AL44" s="386">
        <v>0.1</v>
      </c>
      <c r="AM44" s="381">
        <v>0.9</v>
      </c>
      <c r="AN44" s="320"/>
      <c r="AO44" s="336">
        <f t="shared" si="0"/>
        <v>0.021634615384615384</v>
      </c>
      <c r="AP44" s="345">
        <f>(L44+R44+X44+AM44)/H44</f>
        <v>0.143</v>
      </c>
      <c r="AQ44" s="796"/>
      <c r="AR44" s="802"/>
      <c r="AS44" s="802"/>
      <c r="AT44" s="773"/>
      <c r="AU44" s="773"/>
    </row>
    <row r="45" spans="1:47" s="32" customFormat="1" ht="33.75" customHeight="1" thickBot="1">
      <c r="A45" s="770"/>
      <c r="B45" s="814"/>
      <c r="C45" s="834"/>
      <c r="D45" s="774"/>
      <c r="E45" s="774"/>
      <c r="F45" s="774"/>
      <c r="G45" s="106" t="s">
        <v>13</v>
      </c>
      <c r="H45" s="223">
        <v>5210881805</v>
      </c>
      <c r="I45" s="223">
        <v>1684857126</v>
      </c>
      <c r="J45" s="223">
        <v>1684857126</v>
      </c>
      <c r="K45" s="223">
        <v>1684857126</v>
      </c>
      <c r="L45" s="223">
        <v>848451625</v>
      </c>
      <c r="M45" s="223">
        <v>2025983921</v>
      </c>
      <c r="N45" s="223">
        <v>2025983921</v>
      </c>
      <c r="O45" s="223">
        <v>2025983921</v>
      </c>
      <c r="P45" s="223">
        <v>2025983921</v>
      </c>
      <c r="Q45" s="223">
        <v>2025983921</v>
      </c>
      <c r="R45" s="223">
        <v>782332675</v>
      </c>
      <c r="S45" s="223">
        <v>1112726060</v>
      </c>
      <c r="T45" s="223">
        <v>1112726060</v>
      </c>
      <c r="U45" s="223">
        <v>1171379468</v>
      </c>
      <c r="V45" s="223">
        <v>1181379468</v>
      </c>
      <c r="W45" s="223">
        <v>1191870552</v>
      </c>
      <c r="X45" s="223">
        <v>971149763</v>
      </c>
      <c r="Y45" s="223">
        <v>1605735742</v>
      </c>
      <c r="Z45" s="223">
        <v>1605735742</v>
      </c>
      <c r="AA45" s="223">
        <v>1605735742</v>
      </c>
      <c r="AB45" s="223">
        <v>1605735742</v>
      </c>
      <c r="AC45" s="221">
        <v>0</v>
      </c>
      <c r="AD45" s="221">
        <v>456633138</v>
      </c>
      <c r="AE45" s="107">
        <f>+AE41+AE43</f>
        <v>835925000</v>
      </c>
      <c r="AF45" s="107">
        <v>0</v>
      </c>
      <c r="AG45" s="107">
        <v>0</v>
      </c>
      <c r="AH45" s="107">
        <v>0</v>
      </c>
      <c r="AI45" s="107">
        <v>0</v>
      </c>
      <c r="AJ45" s="358"/>
      <c r="AK45" s="378">
        <v>265440814</v>
      </c>
      <c r="AL45" s="368">
        <v>395915814</v>
      </c>
      <c r="AM45" s="368">
        <v>456633138</v>
      </c>
      <c r="AN45" s="313"/>
      <c r="AO45" s="339">
        <f t="shared" si="0"/>
        <v>0.2843762681842328</v>
      </c>
      <c r="AP45" s="346">
        <f>(L45+R45+X45+AM45)/H45</f>
        <v>0.5869577003387817</v>
      </c>
      <c r="AQ45" s="797"/>
      <c r="AR45" s="803"/>
      <c r="AS45" s="803"/>
      <c r="AT45" s="774"/>
      <c r="AU45" s="774"/>
    </row>
    <row r="46" spans="1:47" s="32" customFormat="1" ht="33.75" customHeight="1" thickBot="1">
      <c r="A46" s="770"/>
      <c r="B46" s="812">
        <v>7</v>
      </c>
      <c r="C46" s="832" t="s">
        <v>160</v>
      </c>
      <c r="D46" s="772" t="s">
        <v>103</v>
      </c>
      <c r="E46" s="772">
        <v>464</v>
      </c>
      <c r="F46" s="772">
        <v>177</v>
      </c>
      <c r="G46" s="70" t="s">
        <v>8</v>
      </c>
      <c r="H46" s="80">
        <v>800</v>
      </c>
      <c r="I46" s="80">
        <v>342</v>
      </c>
      <c r="J46" s="116">
        <v>342</v>
      </c>
      <c r="K46" s="77">
        <v>342</v>
      </c>
      <c r="L46" s="77">
        <v>342</v>
      </c>
      <c r="M46" s="77">
        <v>520</v>
      </c>
      <c r="N46" s="77">
        <v>520</v>
      </c>
      <c r="O46" s="77">
        <v>520</v>
      </c>
      <c r="P46" s="77">
        <v>520</v>
      </c>
      <c r="Q46" s="77">
        <v>475</v>
      </c>
      <c r="R46" s="76">
        <v>315</v>
      </c>
      <c r="S46" s="76">
        <v>445</v>
      </c>
      <c r="T46" s="76">
        <v>445</v>
      </c>
      <c r="U46" s="114">
        <v>445</v>
      </c>
      <c r="V46" s="78">
        <v>408</v>
      </c>
      <c r="W46" s="76">
        <v>408</v>
      </c>
      <c r="X46" s="76">
        <v>408</v>
      </c>
      <c r="Y46" s="77">
        <v>522.6</v>
      </c>
      <c r="Z46" s="77">
        <v>522.6</v>
      </c>
      <c r="AA46" s="79">
        <v>523</v>
      </c>
      <c r="AB46" s="79">
        <v>523</v>
      </c>
      <c r="AC46" s="387">
        <v>523</v>
      </c>
      <c r="AD46" s="388">
        <v>477.1</v>
      </c>
      <c r="AE46" s="77">
        <v>800</v>
      </c>
      <c r="AF46" s="77"/>
      <c r="AG46" s="114"/>
      <c r="AH46" s="77"/>
      <c r="AI46" s="77"/>
      <c r="AJ46" s="358"/>
      <c r="AK46" s="556">
        <v>408</v>
      </c>
      <c r="AL46" s="557">
        <v>408</v>
      </c>
      <c r="AM46" s="558">
        <v>477.1</v>
      </c>
      <c r="AN46" s="307"/>
      <c r="AO46" s="334">
        <f t="shared" si="0"/>
        <v>0.9122370936902486</v>
      </c>
      <c r="AP46" s="341">
        <f>AM46/H46</f>
        <v>0.596375</v>
      </c>
      <c r="AQ46" s="795" t="s">
        <v>317</v>
      </c>
      <c r="AR46" s="772" t="s">
        <v>113</v>
      </c>
      <c r="AS46" s="772" t="s">
        <v>113</v>
      </c>
      <c r="AT46" s="801" t="s">
        <v>125</v>
      </c>
      <c r="AU46" s="775" t="s">
        <v>322</v>
      </c>
    </row>
    <row r="47" spans="1:47" s="32" customFormat="1" ht="33.75" customHeight="1">
      <c r="A47" s="770"/>
      <c r="B47" s="813"/>
      <c r="C47" s="833"/>
      <c r="D47" s="773"/>
      <c r="E47" s="773"/>
      <c r="F47" s="773"/>
      <c r="G47" s="82" t="s">
        <v>9</v>
      </c>
      <c r="H47" s="227">
        <v>22284436168.5</v>
      </c>
      <c r="I47" s="218">
        <v>1427329433</v>
      </c>
      <c r="J47" s="218">
        <v>1427329433</v>
      </c>
      <c r="K47" s="218">
        <v>1293598995</v>
      </c>
      <c r="L47" s="215">
        <v>1220549002</v>
      </c>
      <c r="M47" s="218">
        <v>4861167000</v>
      </c>
      <c r="N47" s="218">
        <v>4861167000</v>
      </c>
      <c r="O47" s="218">
        <v>4861167000</v>
      </c>
      <c r="P47" s="218">
        <v>6678817000</v>
      </c>
      <c r="Q47" s="218">
        <v>6773775642</v>
      </c>
      <c r="R47" s="218">
        <v>4028365738</v>
      </c>
      <c r="S47" s="218">
        <v>9471492000</v>
      </c>
      <c r="T47" s="218">
        <v>9479640957</v>
      </c>
      <c r="U47" s="218">
        <v>9381957242</v>
      </c>
      <c r="V47" s="218">
        <v>9319527942</v>
      </c>
      <c r="W47" s="218">
        <v>9282375408</v>
      </c>
      <c r="X47" s="218">
        <v>7997243428.5</v>
      </c>
      <c r="Y47" s="218">
        <v>5924041000</v>
      </c>
      <c r="Z47" s="214">
        <v>5924041000</v>
      </c>
      <c r="AA47" s="214">
        <v>5464041000</v>
      </c>
      <c r="AB47" s="214">
        <v>5404379990</v>
      </c>
      <c r="AC47" s="218"/>
      <c r="AD47" s="218">
        <v>5171036817</v>
      </c>
      <c r="AE47" s="218">
        <v>5048654000</v>
      </c>
      <c r="AF47" s="87"/>
      <c r="AG47" s="87"/>
      <c r="AH47" s="87"/>
      <c r="AI47" s="87"/>
      <c r="AJ47" s="358"/>
      <c r="AK47" s="535">
        <v>238505000</v>
      </c>
      <c r="AL47" s="536">
        <v>3857518704</v>
      </c>
      <c r="AM47" s="536">
        <v>5171036817</v>
      </c>
      <c r="AN47" s="302"/>
      <c r="AO47" s="336">
        <f t="shared" si="0"/>
        <v>0.9568233222993633</v>
      </c>
      <c r="AP47" s="342">
        <f>(L47+R47+X47+AM47)/H47</f>
        <v>0.8264599941520392</v>
      </c>
      <c r="AQ47" s="796"/>
      <c r="AR47" s="773"/>
      <c r="AS47" s="773"/>
      <c r="AT47" s="802"/>
      <c r="AU47" s="776"/>
    </row>
    <row r="48" spans="1:47" s="32" customFormat="1" ht="33.75" customHeight="1" thickBot="1">
      <c r="A48" s="770"/>
      <c r="B48" s="813"/>
      <c r="C48" s="833"/>
      <c r="D48" s="773"/>
      <c r="E48" s="773"/>
      <c r="F48" s="773"/>
      <c r="G48" s="90" t="s">
        <v>10</v>
      </c>
      <c r="H48" s="91"/>
      <c r="I48" s="91"/>
      <c r="J48" s="92"/>
      <c r="K48" s="91"/>
      <c r="L48" s="91"/>
      <c r="M48" s="91"/>
      <c r="N48" s="91"/>
      <c r="O48" s="91"/>
      <c r="P48" s="91"/>
      <c r="Q48" s="91"/>
      <c r="R48" s="91"/>
      <c r="S48" s="91"/>
      <c r="T48" s="91"/>
      <c r="U48" s="91"/>
      <c r="V48" s="94"/>
      <c r="W48" s="94"/>
      <c r="X48" s="94"/>
      <c r="Y48" s="94"/>
      <c r="Z48" s="94"/>
      <c r="AA48" s="94"/>
      <c r="AB48" s="94"/>
      <c r="AC48" s="94"/>
      <c r="AD48" s="94"/>
      <c r="AE48" s="94"/>
      <c r="AF48" s="94"/>
      <c r="AG48" s="94"/>
      <c r="AH48" s="94"/>
      <c r="AI48" s="94"/>
      <c r="AJ48" s="94"/>
      <c r="AK48" s="94"/>
      <c r="AL48" s="94"/>
      <c r="AM48" s="94"/>
      <c r="AN48" s="311"/>
      <c r="AO48" s="338"/>
      <c r="AP48" s="343"/>
      <c r="AQ48" s="796"/>
      <c r="AR48" s="773"/>
      <c r="AS48" s="773"/>
      <c r="AT48" s="802"/>
      <c r="AU48" s="776"/>
    </row>
    <row r="49" spans="1:47" s="32" customFormat="1" ht="33.75" customHeight="1" thickBot="1">
      <c r="A49" s="770"/>
      <c r="B49" s="813"/>
      <c r="C49" s="833"/>
      <c r="D49" s="773"/>
      <c r="E49" s="773"/>
      <c r="F49" s="773"/>
      <c r="G49" s="82" t="s">
        <v>11</v>
      </c>
      <c r="H49" s="227">
        <v>7778117994</v>
      </c>
      <c r="I49" s="220"/>
      <c r="J49" s="220"/>
      <c r="K49" s="220"/>
      <c r="L49" s="220"/>
      <c r="M49" s="225">
        <v>757313420</v>
      </c>
      <c r="N49" s="225">
        <v>757313420</v>
      </c>
      <c r="O49" s="225">
        <v>757313420</v>
      </c>
      <c r="P49" s="225">
        <v>757218646</v>
      </c>
      <c r="Q49" s="218">
        <v>724594941</v>
      </c>
      <c r="R49" s="218">
        <v>648177502</v>
      </c>
      <c r="S49" s="218">
        <v>1082028252</v>
      </c>
      <c r="T49" s="218">
        <v>1082028252</v>
      </c>
      <c r="U49" s="218">
        <v>1082028252</v>
      </c>
      <c r="V49" s="218">
        <v>1082028252</v>
      </c>
      <c r="W49" s="218">
        <v>1079806286</v>
      </c>
      <c r="X49" s="228">
        <v>1075607586</v>
      </c>
      <c r="Y49" s="218">
        <v>6054501678</v>
      </c>
      <c r="Z49" s="214">
        <v>6054332906</v>
      </c>
      <c r="AA49" s="214">
        <v>6053881907</v>
      </c>
      <c r="AB49" s="214">
        <v>6049134974</v>
      </c>
      <c r="AC49" s="218"/>
      <c r="AD49" s="218">
        <v>4313177153</v>
      </c>
      <c r="AE49" s="96"/>
      <c r="AF49" s="195"/>
      <c r="AG49" s="96"/>
      <c r="AH49" s="195"/>
      <c r="AI49" s="195"/>
      <c r="AJ49" s="358"/>
      <c r="AK49" s="535">
        <v>1652884649</v>
      </c>
      <c r="AL49" s="536">
        <v>4117537623</v>
      </c>
      <c r="AM49" s="539">
        <v>4313177153</v>
      </c>
      <c r="AN49" s="305"/>
      <c r="AO49" s="336">
        <f t="shared" si="0"/>
        <v>0.7130237912591831</v>
      </c>
      <c r="AP49" s="344">
        <f>(L49+R49+X49+AM49)/H49</f>
        <v>0.7761469092725106</v>
      </c>
      <c r="AQ49" s="796"/>
      <c r="AR49" s="773"/>
      <c r="AS49" s="773"/>
      <c r="AT49" s="802"/>
      <c r="AU49" s="776"/>
    </row>
    <row r="50" spans="1:47" s="32" customFormat="1" ht="33.75" customHeight="1">
      <c r="A50" s="770"/>
      <c r="B50" s="813"/>
      <c r="C50" s="833"/>
      <c r="D50" s="773"/>
      <c r="E50" s="773"/>
      <c r="F50" s="773"/>
      <c r="G50" s="90" t="s">
        <v>12</v>
      </c>
      <c r="H50" s="105">
        <v>800</v>
      </c>
      <c r="I50" s="105">
        <v>342</v>
      </c>
      <c r="J50" s="126">
        <v>342</v>
      </c>
      <c r="K50" s="98">
        <v>342</v>
      </c>
      <c r="L50" s="98">
        <v>342</v>
      </c>
      <c r="M50" s="105">
        <v>520</v>
      </c>
      <c r="N50" s="105">
        <v>520</v>
      </c>
      <c r="O50" s="105">
        <v>520</v>
      </c>
      <c r="P50" s="105">
        <v>520</v>
      </c>
      <c r="Q50" s="98">
        <v>475</v>
      </c>
      <c r="R50" s="125">
        <v>315</v>
      </c>
      <c r="S50" s="125">
        <v>445</v>
      </c>
      <c r="T50" s="87">
        <v>445</v>
      </c>
      <c r="U50" s="96">
        <v>445</v>
      </c>
      <c r="V50" s="151">
        <v>408</v>
      </c>
      <c r="W50" s="76">
        <v>408</v>
      </c>
      <c r="X50" s="211">
        <v>408</v>
      </c>
      <c r="Y50" s="83">
        <v>522.6</v>
      </c>
      <c r="Z50" s="83">
        <v>522.6</v>
      </c>
      <c r="AA50" s="97">
        <v>523</v>
      </c>
      <c r="AB50" s="519">
        <v>523</v>
      </c>
      <c r="AC50" s="98"/>
      <c r="AD50" s="389">
        <v>478</v>
      </c>
      <c r="AE50" s="98">
        <v>800</v>
      </c>
      <c r="AF50" s="98"/>
      <c r="AG50" s="96"/>
      <c r="AH50" s="98"/>
      <c r="AI50" s="98"/>
      <c r="AJ50" s="358"/>
      <c r="AK50" s="376">
        <v>408</v>
      </c>
      <c r="AL50" s="211">
        <v>408</v>
      </c>
      <c r="AM50" s="390">
        <v>477.1</v>
      </c>
      <c r="AN50" s="312"/>
      <c r="AO50" s="336">
        <f t="shared" si="0"/>
        <v>0.9122370936902486</v>
      </c>
      <c r="AP50" s="345">
        <f>AM50/H50</f>
        <v>0.596375</v>
      </c>
      <c r="AQ50" s="796"/>
      <c r="AR50" s="773"/>
      <c r="AS50" s="773"/>
      <c r="AT50" s="802"/>
      <c r="AU50" s="776"/>
    </row>
    <row r="51" spans="1:47" s="32" customFormat="1" ht="32.25" customHeight="1" thickBot="1">
      <c r="A51" s="770"/>
      <c r="B51" s="814"/>
      <c r="C51" s="834"/>
      <c r="D51" s="774"/>
      <c r="E51" s="774"/>
      <c r="F51" s="774"/>
      <c r="G51" s="106" t="s">
        <v>13</v>
      </c>
      <c r="H51" s="221">
        <v>30062554162.5</v>
      </c>
      <c r="I51" s="221">
        <v>1427329433</v>
      </c>
      <c r="J51" s="221">
        <v>1427329433</v>
      </c>
      <c r="K51" s="221">
        <v>1293598995</v>
      </c>
      <c r="L51" s="221">
        <v>1220549002</v>
      </c>
      <c r="M51" s="221">
        <v>5618480420</v>
      </c>
      <c r="N51" s="221">
        <v>5618480420</v>
      </c>
      <c r="O51" s="221">
        <v>5618480420</v>
      </c>
      <c r="P51" s="221">
        <v>7436035646</v>
      </c>
      <c r="Q51" s="221">
        <v>7498370583</v>
      </c>
      <c r="R51" s="221">
        <v>4676543240</v>
      </c>
      <c r="S51" s="221">
        <v>10553520252</v>
      </c>
      <c r="T51" s="221">
        <v>10561669209</v>
      </c>
      <c r="U51" s="221">
        <v>10463985494</v>
      </c>
      <c r="V51" s="221">
        <v>10401556194</v>
      </c>
      <c r="W51" s="221">
        <v>10362181694</v>
      </c>
      <c r="X51" s="221">
        <v>9072851014.5</v>
      </c>
      <c r="Y51" s="223">
        <f aca="true" t="shared" si="1" ref="Y51:AA51">+Y47+Y49</f>
        <v>11978542678</v>
      </c>
      <c r="Z51" s="223">
        <f t="shared" si="1"/>
        <v>11978373906</v>
      </c>
      <c r="AA51" s="223">
        <f t="shared" si="1"/>
        <v>11517922907</v>
      </c>
      <c r="AB51" s="223">
        <f>+AB47+AB49</f>
        <v>11453514964</v>
      </c>
      <c r="AC51" s="221">
        <f aca="true" t="shared" si="2" ref="AC51:AD51">+AC47+AC49</f>
        <v>0</v>
      </c>
      <c r="AD51" s="221">
        <f t="shared" si="2"/>
        <v>9484213970</v>
      </c>
      <c r="AE51" s="107">
        <f>+AE47+AE49</f>
        <v>5048654000</v>
      </c>
      <c r="AF51" s="107">
        <v>0</v>
      </c>
      <c r="AG51" s="107">
        <v>0</v>
      </c>
      <c r="AH51" s="107">
        <v>0</v>
      </c>
      <c r="AI51" s="107">
        <v>0</v>
      </c>
      <c r="AJ51" s="358"/>
      <c r="AK51" s="378">
        <v>1891389649</v>
      </c>
      <c r="AL51" s="368">
        <v>7975056327</v>
      </c>
      <c r="AM51" s="368">
        <f>+AM47+AM49</f>
        <v>9484213970</v>
      </c>
      <c r="AN51" s="313"/>
      <c r="AO51" s="339">
        <f t="shared" si="0"/>
        <v>0.8280614291604116</v>
      </c>
      <c r="AP51" s="346">
        <f>(L51+R51+X51+AM51)/H51</f>
        <v>0.8134424338768956</v>
      </c>
      <c r="AQ51" s="797"/>
      <c r="AR51" s="774"/>
      <c r="AS51" s="774"/>
      <c r="AT51" s="803"/>
      <c r="AU51" s="777"/>
    </row>
    <row r="52" spans="1:47" s="32" customFormat="1" ht="33.75" customHeight="1" thickBot="1">
      <c r="A52" s="770"/>
      <c r="B52" s="891">
        <v>8</v>
      </c>
      <c r="C52" s="812" t="s">
        <v>161</v>
      </c>
      <c r="D52" s="832" t="s">
        <v>103</v>
      </c>
      <c r="E52" s="832">
        <v>438</v>
      </c>
      <c r="F52" s="772">
        <v>177</v>
      </c>
      <c r="G52" s="70" t="s">
        <v>8</v>
      </c>
      <c r="H52" s="77">
        <v>115</v>
      </c>
      <c r="I52" s="77">
        <v>10</v>
      </c>
      <c r="J52" s="71">
        <v>10</v>
      </c>
      <c r="K52" s="77">
        <v>10</v>
      </c>
      <c r="L52" s="77">
        <v>1</v>
      </c>
      <c r="M52" s="77">
        <v>33.6</v>
      </c>
      <c r="N52" s="71">
        <v>33.6</v>
      </c>
      <c r="O52" s="71">
        <v>33.6</v>
      </c>
      <c r="P52" s="140">
        <v>33.6</v>
      </c>
      <c r="Q52" s="71">
        <v>33.6</v>
      </c>
      <c r="R52" s="141">
        <v>27.6</v>
      </c>
      <c r="S52" s="141">
        <v>40.6</v>
      </c>
      <c r="T52" s="141">
        <v>40.6</v>
      </c>
      <c r="U52" s="152">
        <v>40.6</v>
      </c>
      <c r="V52" s="71">
        <v>40.6</v>
      </c>
      <c r="W52" s="141">
        <v>40.6</v>
      </c>
      <c r="X52" s="141">
        <v>33.6</v>
      </c>
      <c r="Y52" s="71">
        <v>85.6</v>
      </c>
      <c r="Z52" s="71">
        <v>85.6</v>
      </c>
      <c r="AA52" s="116">
        <v>85.6</v>
      </c>
      <c r="AB52" s="116">
        <v>85.6</v>
      </c>
      <c r="AC52" s="77"/>
      <c r="AD52" s="192">
        <v>59.8</v>
      </c>
      <c r="AE52" s="77">
        <v>115</v>
      </c>
      <c r="AF52" s="77"/>
      <c r="AG52" s="114"/>
      <c r="AH52" s="77"/>
      <c r="AI52" s="77"/>
      <c r="AJ52" s="358"/>
      <c r="AK52" s="559">
        <v>33.6</v>
      </c>
      <c r="AL52" s="560">
        <v>33.6</v>
      </c>
      <c r="AM52" s="561">
        <v>59.8</v>
      </c>
      <c r="AN52" s="301"/>
      <c r="AO52" s="334">
        <f t="shared" si="0"/>
        <v>0.6985981308411215</v>
      </c>
      <c r="AP52" s="341">
        <f>AM52/H52</f>
        <v>0.52</v>
      </c>
      <c r="AQ52" s="795" t="s">
        <v>332</v>
      </c>
      <c r="AR52" s="772" t="s">
        <v>132</v>
      </c>
      <c r="AS52" s="772" t="s">
        <v>133</v>
      </c>
      <c r="AT52" s="801" t="s">
        <v>162</v>
      </c>
      <c r="AU52" s="775" t="s">
        <v>163</v>
      </c>
    </row>
    <row r="53" spans="1:47" s="32" customFormat="1" ht="33.75" customHeight="1">
      <c r="A53" s="770"/>
      <c r="B53" s="892"/>
      <c r="C53" s="813"/>
      <c r="D53" s="833"/>
      <c r="E53" s="833"/>
      <c r="F53" s="773"/>
      <c r="G53" s="82" t="s">
        <v>9</v>
      </c>
      <c r="H53" s="227">
        <v>5198915489</v>
      </c>
      <c r="I53" s="218">
        <v>587994548.9</v>
      </c>
      <c r="J53" s="218">
        <v>587994548.9</v>
      </c>
      <c r="K53" s="218">
        <v>555967780</v>
      </c>
      <c r="L53" s="215">
        <v>387590454</v>
      </c>
      <c r="M53" s="218">
        <v>2073967000</v>
      </c>
      <c r="N53" s="218">
        <v>2073967000</v>
      </c>
      <c r="O53" s="218">
        <v>2073967000</v>
      </c>
      <c r="P53" s="218">
        <v>444967000</v>
      </c>
      <c r="Q53" s="215">
        <v>393318585</v>
      </c>
      <c r="R53" s="218">
        <v>365209035</v>
      </c>
      <c r="S53" s="218">
        <v>261351000</v>
      </c>
      <c r="T53" s="218">
        <v>261351000</v>
      </c>
      <c r="U53" s="218">
        <v>302688500</v>
      </c>
      <c r="V53" s="218">
        <v>302688500</v>
      </c>
      <c r="W53" s="218">
        <v>301032000</v>
      </c>
      <c r="X53" s="218">
        <v>301032000</v>
      </c>
      <c r="Y53" s="218">
        <v>1327835000</v>
      </c>
      <c r="Z53" s="214">
        <v>1327835000</v>
      </c>
      <c r="AA53" s="214">
        <v>1218744000</v>
      </c>
      <c r="AB53" s="214">
        <v>1204122900</v>
      </c>
      <c r="AC53" s="218"/>
      <c r="AD53" s="218">
        <v>1181571000</v>
      </c>
      <c r="AE53" s="218">
        <v>902303000</v>
      </c>
      <c r="AF53" s="87"/>
      <c r="AG53" s="87"/>
      <c r="AH53" s="87"/>
      <c r="AI53" s="87"/>
      <c r="AJ53" s="358"/>
      <c r="AK53" s="535">
        <v>70321000</v>
      </c>
      <c r="AL53" s="536">
        <v>1181571000</v>
      </c>
      <c r="AM53" s="536">
        <v>1181571000</v>
      </c>
      <c r="AN53" s="302"/>
      <c r="AO53" s="336">
        <f t="shared" si="0"/>
        <v>0.9812710978256456</v>
      </c>
      <c r="AP53" s="342">
        <f>(L53+R53+X53+AM53)/H53</f>
        <v>0.42997476949369967</v>
      </c>
      <c r="AQ53" s="796"/>
      <c r="AR53" s="773"/>
      <c r="AS53" s="773"/>
      <c r="AT53" s="802"/>
      <c r="AU53" s="776"/>
    </row>
    <row r="54" spans="1:47" s="32" customFormat="1" ht="31.5" customHeight="1" thickBot="1">
      <c r="A54" s="770"/>
      <c r="B54" s="892"/>
      <c r="C54" s="813"/>
      <c r="D54" s="833"/>
      <c r="E54" s="833"/>
      <c r="F54" s="773"/>
      <c r="G54" s="90" t="s">
        <v>10</v>
      </c>
      <c r="H54" s="91"/>
      <c r="I54" s="91"/>
      <c r="J54" s="92"/>
      <c r="K54" s="91"/>
      <c r="L54" s="91"/>
      <c r="M54" s="91"/>
      <c r="N54" s="91"/>
      <c r="O54" s="91"/>
      <c r="P54" s="91"/>
      <c r="Q54" s="154"/>
      <c r="R54" s="93"/>
      <c r="S54" s="93"/>
      <c r="T54" s="93"/>
      <c r="U54" s="93"/>
      <c r="V54" s="93"/>
      <c r="W54" s="93"/>
      <c r="X54" s="93"/>
      <c r="Y54" s="93"/>
      <c r="Z54" s="93"/>
      <c r="AA54" s="93"/>
      <c r="AB54" s="93"/>
      <c r="AC54" s="93"/>
      <c r="AD54" s="93"/>
      <c r="AE54" s="93"/>
      <c r="AF54" s="93"/>
      <c r="AG54" s="93"/>
      <c r="AH54" s="93"/>
      <c r="AI54" s="93"/>
      <c r="AJ54" s="93"/>
      <c r="AK54" s="93"/>
      <c r="AL54" s="93"/>
      <c r="AM54" s="93"/>
      <c r="AN54" s="304"/>
      <c r="AO54" s="338"/>
      <c r="AP54" s="325"/>
      <c r="AQ54" s="796"/>
      <c r="AR54" s="773"/>
      <c r="AS54" s="773"/>
      <c r="AT54" s="802"/>
      <c r="AU54" s="776"/>
    </row>
    <row r="55" spans="1:47" s="32" customFormat="1" ht="33.75" customHeight="1">
      <c r="A55" s="770"/>
      <c r="B55" s="892"/>
      <c r="C55" s="813"/>
      <c r="D55" s="833"/>
      <c r="E55" s="833"/>
      <c r="F55" s="773"/>
      <c r="G55" s="82" t="s">
        <v>11</v>
      </c>
      <c r="H55" s="227">
        <v>718786012</v>
      </c>
      <c r="I55" s="220"/>
      <c r="J55" s="220"/>
      <c r="K55" s="220"/>
      <c r="L55" s="220"/>
      <c r="M55" s="225">
        <v>349492474</v>
      </c>
      <c r="N55" s="225">
        <v>349492474</v>
      </c>
      <c r="O55" s="225">
        <v>349492474</v>
      </c>
      <c r="P55" s="225">
        <v>349492474</v>
      </c>
      <c r="Q55" s="215">
        <v>349492474</v>
      </c>
      <c r="R55" s="215">
        <v>283153510</v>
      </c>
      <c r="S55" s="215">
        <v>211838202</v>
      </c>
      <c r="T55" s="215">
        <v>211838202</v>
      </c>
      <c r="U55" s="215">
        <v>211838202</v>
      </c>
      <c r="V55" s="215">
        <v>211838202</v>
      </c>
      <c r="W55" s="215">
        <v>211838202</v>
      </c>
      <c r="X55" s="215">
        <v>197217102</v>
      </c>
      <c r="Y55" s="215">
        <v>238415400</v>
      </c>
      <c r="Z55" s="215">
        <v>238415400</v>
      </c>
      <c r="AA55" s="229">
        <v>238415400</v>
      </c>
      <c r="AB55" s="229">
        <v>238415400</v>
      </c>
      <c r="AC55" s="215"/>
      <c r="AD55" s="215">
        <v>187834193</v>
      </c>
      <c r="AE55" s="122"/>
      <c r="AF55" s="153"/>
      <c r="AG55" s="153"/>
      <c r="AH55" s="153"/>
      <c r="AI55" s="153"/>
      <c r="AJ55" s="358"/>
      <c r="AK55" s="562">
        <v>68738322</v>
      </c>
      <c r="AL55" s="536">
        <v>187834193</v>
      </c>
      <c r="AM55" s="539">
        <v>187834193</v>
      </c>
      <c r="AN55" s="305"/>
      <c r="AO55" s="336">
        <f t="shared" si="0"/>
        <v>0.7878442122446788</v>
      </c>
      <c r="AP55" s="344">
        <f>(L55+R55+X55+AM55)/H55</f>
        <v>0.9296296725930164</v>
      </c>
      <c r="AQ55" s="796"/>
      <c r="AR55" s="773"/>
      <c r="AS55" s="773"/>
      <c r="AT55" s="802"/>
      <c r="AU55" s="776"/>
    </row>
    <row r="56" spans="1:47" s="32" customFormat="1" ht="33.75" customHeight="1">
      <c r="A56" s="770"/>
      <c r="B56" s="892"/>
      <c r="C56" s="813"/>
      <c r="D56" s="833"/>
      <c r="E56" s="833"/>
      <c r="F56" s="773"/>
      <c r="G56" s="90" t="s">
        <v>12</v>
      </c>
      <c r="H56" s="105">
        <v>115</v>
      </c>
      <c r="I56" s="98">
        <v>10</v>
      </c>
      <c r="J56" s="124">
        <v>10</v>
      </c>
      <c r="K56" s="98">
        <v>10</v>
      </c>
      <c r="L56" s="98">
        <v>1</v>
      </c>
      <c r="M56" s="98">
        <v>33.6</v>
      </c>
      <c r="N56" s="98">
        <v>33.6</v>
      </c>
      <c r="O56" s="98">
        <v>33.6</v>
      </c>
      <c r="P56" s="143">
        <v>33.6</v>
      </c>
      <c r="Q56" s="124">
        <v>33.6</v>
      </c>
      <c r="R56" s="144">
        <v>27.6</v>
      </c>
      <c r="S56" s="144">
        <v>27.6</v>
      </c>
      <c r="T56" s="144">
        <v>27.6</v>
      </c>
      <c r="U56" s="144">
        <v>27.6</v>
      </c>
      <c r="V56" s="144">
        <v>27.6</v>
      </c>
      <c r="W56" s="144">
        <v>40.6</v>
      </c>
      <c r="X56" s="144">
        <v>33.6</v>
      </c>
      <c r="Y56" s="138">
        <v>85.6</v>
      </c>
      <c r="Z56" s="138">
        <v>85.6</v>
      </c>
      <c r="AA56" s="155">
        <v>85.6</v>
      </c>
      <c r="AB56" s="126">
        <f>+AB52+AB54</f>
        <v>85.6</v>
      </c>
      <c r="AC56" s="98"/>
      <c r="AD56" s="391">
        <v>59.8</v>
      </c>
      <c r="AE56" s="98">
        <v>115</v>
      </c>
      <c r="AF56" s="98"/>
      <c r="AG56" s="96"/>
      <c r="AH56" s="98"/>
      <c r="AI56" s="98"/>
      <c r="AJ56" s="358"/>
      <c r="AK56" s="392">
        <v>33.6</v>
      </c>
      <c r="AL56" s="393">
        <v>33.6</v>
      </c>
      <c r="AM56" s="394">
        <v>59.8</v>
      </c>
      <c r="AN56" s="320"/>
      <c r="AO56" s="336">
        <f t="shared" si="0"/>
        <v>0.6985981308411215</v>
      </c>
      <c r="AP56" s="345">
        <f>AM56/H56</f>
        <v>0.52</v>
      </c>
      <c r="AQ56" s="796"/>
      <c r="AR56" s="773"/>
      <c r="AS56" s="773"/>
      <c r="AT56" s="802"/>
      <c r="AU56" s="776"/>
    </row>
    <row r="57" spans="1:47" s="32" customFormat="1" ht="27.75" customHeight="1" thickBot="1">
      <c r="A57" s="770"/>
      <c r="B57" s="892"/>
      <c r="C57" s="814"/>
      <c r="D57" s="834"/>
      <c r="E57" s="834"/>
      <c r="F57" s="774"/>
      <c r="G57" s="106" t="s">
        <v>13</v>
      </c>
      <c r="H57" s="221">
        <v>5917701501</v>
      </c>
      <c r="I57" s="221">
        <v>587994548.9</v>
      </c>
      <c r="J57" s="221">
        <v>587994548.9</v>
      </c>
      <c r="K57" s="221">
        <v>555967780</v>
      </c>
      <c r="L57" s="221">
        <v>387590454</v>
      </c>
      <c r="M57" s="221">
        <v>2423459474</v>
      </c>
      <c r="N57" s="221">
        <v>2423459474</v>
      </c>
      <c r="O57" s="221">
        <v>2423459474</v>
      </c>
      <c r="P57" s="221">
        <v>794459474</v>
      </c>
      <c r="Q57" s="221">
        <v>742811059</v>
      </c>
      <c r="R57" s="221">
        <v>648362545</v>
      </c>
      <c r="S57" s="221">
        <v>473189202</v>
      </c>
      <c r="T57" s="221">
        <v>473189202</v>
      </c>
      <c r="U57" s="221">
        <v>514526702</v>
      </c>
      <c r="V57" s="221">
        <v>514526702</v>
      </c>
      <c r="W57" s="221">
        <v>512870202</v>
      </c>
      <c r="X57" s="221">
        <v>498249102</v>
      </c>
      <c r="Y57" s="221">
        <v>1566250400</v>
      </c>
      <c r="Z57" s="221">
        <v>1566250400</v>
      </c>
      <c r="AA57" s="223">
        <v>1457159400</v>
      </c>
      <c r="AB57" s="223">
        <v>1442538300</v>
      </c>
      <c r="AC57" s="221">
        <v>0</v>
      </c>
      <c r="AD57" s="221">
        <v>1369405193</v>
      </c>
      <c r="AE57" s="107">
        <f>+AE53+AE55</f>
        <v>902303000</v>
      </c>
      <c r="AF57" s="107">
        <v>0</v>
      </c>
      <c r="AG57" s="107">
        <v>0</v>
      </c>
      <c r="AH57" s="107">
        <v>0</v>
      </c>
      <c r="AI57" s="107">
        <v>0</v>
      </c>
      <c r="AJ57" s="358"/>
      <c r="AK57" s="378">
        <v>139059322</v>
      </c>
      <c r="AL57" s="368">
        <v>1369405193</v>
      </c>
      <c r="AM57" s="368">
        <v>1369405193</v>
      </c>
      <c r="AN57" s="313"/>
      <c r="AO57" s="339">
        <f t="shared" si="0"/>
        <v>0.9493024850709336</v>
      </c>
      <c r="AP57" s="346">
        <f aca="true" t="shared" si="3" ref="AP57:AP69">(L57+R57+X57+AM57)/H57</f>
        <v>0.490664710531502</v>
      </c>
      <c r="AQ57" s="797"/>
      <c r="AR57" s="774"/>
      <c r="AS57" s="774"/>
      <c r="AT57" s="803"/>
      <c r="AU57" s="777"/>
    </row>
    <row r="58" spans="1:47" s="32" customFormat="1" ht="27.75" customHeight="1">
      <c r="A58" s="770"/>
      <c r="B58" s="812">
        <v>9</v>
      </c>
      <c r="C58" s="832" t="s">
        <v>164</v>
      </c>
      <c r="D58" s="772" t="s">
        <v>105</v>
      </c>
      <c r="E58" s="772">
        <v>439</v>
      </c>
      <c r="F58" s="772">
        <v>177</v>
      </c>
      <c r="G58" s="70" t="s">
        <v>8</v>
      </c>
      <c r="H58" s="116">
        <v>84.80000000000001</v>
      </c>
      <c r="I58" s="77">
        <v>10</v>
      </c>
      <c r="J58" s="71">
        <v>10</v>
      </c>
      <c r="K58" s="77">
        <v>10</v>
      </c>
      <c r="L58" s="71">
        <v>6.33</v>
      </c>
      <c r="M58" s="71">
        <v>45</v>
      </c>
      <c r="N58" s="140">
        <v>45</v>
      </c>
      <c r="O58" s="77">
        <v>45</v>
      </c>
      <c r="P58" s="77">
        <v>70</v>
      </c>
      <c r="Q58" s="71">
        <v>70</v>
      </c>
      <c r="R58" s="141">
        <v>11.8</v>
      </c>
      <c r="S58" s="141">
        <v>60</v>
      </c>
      <c r="T58" s="141">
        <v>44.67</v>
      </c>
      <c r="U58" s="114">
        <v>44.67</v>
      </c>
      <c r="V58" s="156">
        <v>44.67</v>
      </c>
      <c r="W58" s="141">
        <v>44.67</v>
      </c>
      <c r="X58" s="141">
        <v>3.64</v>
      </c>
      <c r="Y58" s="71">
        <v>53.03</v>
      </c>
      <c r="Z58" s="71">
        <v>53.03</v>
      </c>
      <c r="AA58" s="79">
        <v>53.03</v>
      </c>
      <c r="AB58" s="520">
        <v>53.03</v>
      </c>
      <c r="AC58" s="78"/>
      <c r="AD58" s="156">
        <v>0.59</v>
      </c>
      <c r="AE58" s="71">
        <v>10</v>
      </c>
      <c r="AF58" s="77"/>
      <c r="AG58" s="114"/>
      <c r="AH58" s="77"/>
      <c r="AI58" s="77"/>
      <c r="AJ58" s="358"/>
      <c r="AK58" s="546">
        <v>0</v>
      </c>
      <c r="AL58" s="548">
        <v>0.5</v>
      </c>
      <c r="AM58" s="548">
        <v>1.0899999999999999</v>
      </c>
      <c r="AN58" s="301"/>
      <c r="AO58" s="334">
        <f t="shared" si="0"/>
        <v>0.0205544031680181</v>
      </c>
      <c r="AP58" s="341">
        <f t="shared" si="3"/>
        <v>0.2695754716981132</v>
      </c>
      <c r="AQ58" s="798" t="s">
        <v>265</v>
      </c>
      <c r="AR58" s="772" t="s">
        <v>252</v>
      </c>
      <c r="AS58" s="772" t="s">
        <v>253</v>
      </c>
      <c r="AT58" s="772" t="s">
        <v>137</v>
      </c>
      <c r="AU58" s="772" t="s">
        <v>138</v>
      </c>
    </row>
    <row r="59" spans="1:47" s="32" customFormat="1" ht="33.75" customHeight="1">
      <c r="A59" s="770"/>
      <c r="B59" s="813"/>
      <c r="C59" s="833"/>
      <c r="D59" s="773"/>
      <c r="E59" s="773"/>
      <c r="F59" s="773"/>
      <c r="G59" s="82" t="s">
        <v>9</v>
      </c>
      <c r="H59" s="218">
        <v>8089690303</v>
      </c>
      <c r="I59" s="218">
        <v>1122604667</v>
      </c>
      <c r="J59" s="218">
        <v>1122604667</v>
      </c>
      <c r="K59" s="218">
        <v>1139706445</v>
      </c>
      <c r="L59" s="215">
        <v>1138082493</v>
      </c>
      <c r="M59" s="218">
        <v>1851963000</v>
      </c>
      <c r="N59" s="218">
        <v>1851963000</v>
      </c>
      <c r="O59" s="218">
        <v>1851963000</v>
      </c>
      <c r="P59" s="218">
        <v>1851963000</v>
      </c>
      <c r="Q59" s="218">
        <v>1779090740</v>
      </c>
      <c r="R59" s="218">
        <v>1764074733</v>
      </c>
      <c r="S59" s="218">
        <v>1860257000</v>
      </c>
      <c r="T59" s="218">
        <v>1860257000</v>
      </c>
      <c r="U59" s="218">
        <v>1836868000</v>
      </c>
      <c r="V59" s="218">
        <v>1831892077</v>
      </c>
      <c r="W59" s="230">
        <v>1887596077</v>
      </c>
      <c r="X59" s="230">
        <v>1886841077</v>
      </c>
      <c r="Y59" s="218">
        <v>2301446000</v>
      </c>
      <c r="Z59" s="218">
        <v>2301446000</v>
      </c>
      <c r="AA59" s="214">
        <v>2231519000</v>
      </c>
      <c r="AB59" s="523">
        <v>2231519000</v>
      </c>
      <c r="AC59" s="218"/>
      <c r="AD59" s="218">
        <v>1655916000</v>
      </c>
      <c r="AE59" s="218">
        <v>1652289000</v>
      </c>
      <c r="AF59" s="87"/>
      <c r="AG59" s="87"/>
      <c r="AH59" s="87"/>
      <c r="AI59" s="87"/>
      <c r="AJ59" s="358"/>
      <c r="AK59" s="535">
        <v>75910000</v>
      </c>
      <c r="AL59" s="536">
        <v>1625916000</v>
      </c>
      <c r="AM59" s="536">
        <v>1655916000</v>
      </c>
      <c r="AN59" s="302"/>
      <c r="AO59" s="336">
        <f t="shared" si="0"/>
        <v>0.742057764240412</v>
      </c>
      <c r="AP59" s="342">
        <f t="shared" si="3"/>
        <v>0.796682451565538</v>
      </c>
      <c r="AQ59" s="799"/>
      <c r="AR59" s="773"/>
      <c r="AS59" s="773"/>
      <c r="AT59" s="773" t="s">
        <v>137</v>
      </c>
      <c r="AU59" s="773"/>
    </row>
    <row r="60" spans="1:47" s="32" customFormat="1" ht="29.25" customHeight="1">
      <c r="A60" s="770"/>
      <c r="B60" s="813"/>
      <c r="C60" s="833"/>
      <c r="D60" s="773"/>
      <c r="E60" s="773"/>
      <c r="F60" s="773"/>
      <c r="G60" s="90" t="s">
        <v>10</v>
      </c>
      <c r="H60" s="146">
        <v>115.2</v>
      </c>
      <c r="I60" s="91"/>
      <c r="J60" s="92"/>
      <c r="K60" s="91"/>
      <c r="L60" s="91"/>
      <c r="M60" s="157">
        <v>3.67</v>
      </c>
      <c r="N60" s="157">
        <v>3.67</v>
      </c>
      <c r="O60" s="157">
        <v>3.67</v>
      </c>
      <c r="P60" s="157">
        <v>3.67</v>
      </c>
      <c r="Q60" s="138">
        <v>3.67</v>
      </c>
      <c r="R60" s="122">
        <v>0</v>
      </c>
      <c r="S60" s="122">
        <v>61.9</v>
      </c>
      <c r="T60" s="145">
        <v>77.2</v>
      </c>
      <c r="U60" s="158">
        <v>77.2</v>
      </c>
      <c r="V60" s="159">
        <v>77.2</v>
      </c>
      <c r="W60" s="145">
        <v>77.2</v>
      </c>
      <c r="X60" s="145">
        <v>33.2</v>
      </c>
      <c r="Y60" s="96">
        <v>82</v>
      </c>
      <c r="Z60" s="96">
        <v>82</v>
      </c>
      <c r="AA60" s="97">
        <v>82</v>
      </c>
      <c r="AB60" s="524">
        <v>82</v>
      </c>
      <c r="AC60" s="96"/>
      <c r="AD60" s="395">
        <v>40</v>
      </c>
      <c r="AE60" s="96"/>
      <c r="AF60" s="96"/>
      <c r="AG60" s="96"/>
      <c r="AH60" s="96"/>
      <c r="AI60" s="96"/>
      <c r="AJ60" s="358"/>
      <c r="AK60" s="543">
        <v>0.34</v>
      </c>
      <c r="AL60" s="563">
        <v>0.44</v>
      </c>
      <c r="AM60" s="525">
        <v>40.78</v>
      </c>
      <c r="AN60" s="320"/>
      <c r="AO60" s="336">
        <f t="shared" si="0"/>
        <v>0.4973170731707317</v>
      </c>
      <c r="AP60" s="342">
        <f t="shared" si="3"/>
        <v>0.6421875</v>
      </c>
      <c r="AQ60" s="799"/>
      <c r="AR60" s="773"/>
      <c r="AS60" s="773"/>
      <c r="AT60" s="773" t="s">
        <v>137</v>
      </c>
      <c r="AU60" s="773"/>
    </row>
    <row r="61" spans="1:47" s="32" customFormat="1" ht="28.5" customHeight="1">
      <c r="A61" s="770"/>
      <c r="B61" s="813"/>
      <c r="C61" s="833"/>
      <c r="D61" s="773"/>
      <c r="E61" s="773"/>
      <c r="F61" s="773"/>
      <c r="G61" s="82" t="s">
        <v>11</v>
      </c>
      <c r="H61" s="214">
        <v>3507058034</v>
      </c>
      <c r="I61" s="220"/>
      <c r="J61" s="220"/>
      <c r="K61" s="220"/>
      <c r="L61" s="220"/>
      <c r="M61" s="219">
        <v>1073707081</v>
      </c>
      <c r="N61" s="219">
        <v>1073707081</v>
      </c>
      <c r="O61" s="219">
        <v>1073707081</v>
      </c>
      <c r="P61" s="219">
        <v>1073707081</v>
      </c>
      <c r="Q61" s="215">
        <v>1073707081</v>
      </c>
      <c r="R61" s="215">
        <v>1073707081</v>
      </c>
      <c r="S61" s="215">
        <v>1469796490</v>
      </c>
      <c r="T61" s="215">
        <v>1469796490</v>
      </c>
      <c r="U61" s="215">
        <v>1469796490</v>
      </c>
      <c r="V61" s="215">
        <v>1469796490</v>
      </c>
      <c r="W61" s="215">
        <v>1469796490</v>
      </c>
      <c r="X61" s="215">
        <v>1469796490</v>
      </c>
      <c r="Y61" s="215">
        <v>963554463</v>
      </c>
      <c r="Z61" s="215">
        <v>963554463</v>
      </c>
      <c r="AA61" s="229">
        <v>963554463</v>
      </c>
      <c r="AB61" s="229">
        <v>963554463</v>
      </c>
      <c r="AC61" s="215"/>
      <c r="AD61" s="215">
        <v>746222572</v>
      </c>
      <c r="AE61" s="153"/>
      <c r="AF61" s="153"/>
      <c r="AG61" s="153"/>
      <c r="AH61" s="153"/>
      <c r="AI61" s="153"/>
      <c r="AJ61" s="358"/>
      <c r="AK61" s="562">
        <v>413715338</v>
      </c>
      <c r="AL61" s="564">
        <v>681239572</v>
      </c>
      <c r="AM61" s="539">
        <v>746222572</v>
      </c>
      <c r="AN61" s="305"/>
      <c r="AO61" s="336">
        <f t="shared" si="0"/>
        <v>0.7744477356024659</v>
      </c>
      <c r="AP61" s="342">
        <f t="shared" si="3"/>
        <v>0.9380301412485836</v>
      </c>
      <c r="AQ61" s="799"/>
      <c r="AR61" s="773"/>
      <c r="AS61" s="773"/>
      <c r="AT61" s="773" t="s">
        <v>137</v>
      </c>
      <c r="AU61" s="773"/>
    </row>
    <row r="62" spans="1:47" s="32" customFormat="1" ht="25.5" customHeight="1">
      <c r="A62" s="770"/>
      <c r="B62" s="813"/>
      <c r="C62" s="833"/>
      <c r="D62" s="773"/>
      <c r="E62" s="773"/>
      <c r="F62" s="773"/>
      <c r="G62" s="90" t="s">
        <v>12</v>
      </c>
      <c r="H62" s="105">
        <v>200</v>
      </c>
      <c r="I62" s="98">
        <v>10</v>
      </c>
      <c r="J62" s="124">
        <v>10</v>
      </c>
      <c r="K62" s="98">
        <v>10</v>
      </c>
      <c r="L62" s="124">
        <v>6.33</v>
      </c>
      <c r="M62" s="124">
        <v>48.67</v>
      </c>
      <c r="N62" s="124">
        <v>48.67</v>
      </c>
      <c r="O62" s="124">
        <v>48.67</v>
      </c>
      <c r="P62" s="124">
        <v>73.67</v>
      </c>
      <c r="Q62" s="124">
        <v>73.67</v>
      </c>
      <c r="R62" s="122">
        <v>11.8</v>
      </c>
      <c r="S62" s="122">
        <v>121.9</v>
      </c>
      <c r="T62" s="145">
        <v>121.87</v>
      </c>
      <c r="U62" s="96">
        <v>121.87</v>
      </c>
      <c r="V62" s="159">
        <v>121.87</v>
      </c>
      <c r="W62" s="160">
        <v>121.87</v>
      </c>
      <c r="X62" s="160">
        <v>36.84</v>
      </c>
      <c r="Y62" s="138">
        <v>135.03</v>
      </c>
      <c r="Z62" s="138">
        <v>135.03</v>
      </c>
      <c r="AA62" s="97">
        <v>135.03</v>
      </c>
      <c r="AB62" s="525">
        <v>135.03</v>
      </c>
      <c r="AC62" s="98"/>
      <c r="AD62" s="396">
        <v>40.59</v>
      </c>
      <c r="AE62" s="138">
        <v>10</v>
      </c>
      <c r="AF62" s="98"/>
      <c r="AG62" s="96"/>
      <c r="AH62" s="98"/>
      <c r="AI62" s="98"/>
      <c r="AJ62" s="358"/>
      <c r="AK62" s="543">
        <v>0.34</v>
      </c>
      <c r="AL62" s="525">
        <v>0.94</v>
      </c>
      <c r="AM62" s="525">
        <v>41.870000000000005</v>
      </c>
      <c r="AN62" s="320"/>
      <c r="AO62" s="336">
        <f t="shared" si="0"/>
        <v>0.3100792416500037</v>
      </c>
      <c r="AP62" s="345">
        <f t="shared" si="3"/>
        <v>0.4842</v>
      </c>
      <c r="AQ62" s="799"/>
      <c r="AR62" s="773"/>
      <c r="AS62" s="773"/>
      <c r="AT62" s="773" t="s">
        <v>137</v>
      </c>
      <c r="AU62" s="773"/>
    </row>
    <row r="63" spans="1:47" s="32" customFormat="1" ht="39.75" customHeight="1" thickBot="1">
      <c r="A63" s="770"/>
      <c r="B63" s="814"/>
      <c r="C63" s="834"/>
      <c r="D63" s="774"/>
      <c r="E63" s="774"/>
      <c r="F63" s="774"/>
      <c r="G63" s="106" t="s">
        <v>13</v>
      </c>
      <c r="H63" s="223">
        <v>11596748337</v>
      </c>
      <c r="I63" s="221">
        <v>1122604667</v>
      </c>
      <c r="J63" s="221">
        <v>1122604667</v>
      </c>
      <c r="K63" s="221">
        <v>1139706445</v>
      </c>
      <c r="L63" s="221">
        <v>1138082493</v>
      </c>
      <c r="M63" s="221">
        <v>2925670081</v>
      </c>
      <c r="N63" s="221">
        <v>2925670081</v>
      </c>
      <c r="O63" s="221">
        <v>2925670081</v>
      </c>
      <c r="P63" s="221">
        <v>2925670081</v>
      </c>
      <c r="Q63" s="221">
        <v>2852797821</v>
      </c>
      <c r="R63" s="221">
        <v>2837781814</v>
      </c>
      <c r="S63" s="221">
        <v>3330053490</v>
      </c>
      <c r="T63" s="221">
        <v>3330053490</v>
      </c>
      <c r="U63" s="221">
        <v>3306664490</v>
      </c>
      <c r="V63" s="221">
        <v>3301688567</v>
      </c>
      <c r="W63" s="221">
        <v>3357392567</v>
      </c>
      <c r="X63" s="221">
        <v>3356637567</v>
      </c>
      <c r="Y63" s="221">
        <v>3265000463</v>
      </c>
      <c r="Z63" s="221">
        <v>3265000463</v>
      </c>
      <c r="AA63" s="223">
        <v>3195073463</v>
      </c>
      <c r="AB63" s="223">
        <f>+AB59+AB61</f>
        <v>3195073463</v>
      </c>
      <c r="AC63" s="221">
        <v>0</v>
      </c>
      <c r="AD63" s="221">
        <v>2402138572</v>
      </c>
      <c r="AE63" s="107">
        <f>+AE59+AE61</f>
        <v>1652289000</v>
      </c>
      <c r="AF63" s="107"/>
      <c r="AG63" s="365"/>
      <c r="AH63" s="107"/>
      <c r="AI63" s="107"/>
      <c r="AJ63" s="358"/>
      <c r="AK63" s="565">
        <v>793363764</v>
      </c>
      <c r="AL63" s="566">
        <v>2307155572</v>
      </c>
      <c r="AM63" s="180">
        <v>2402138572</v>
      </c>
      <c r="AN63" s="313"/>
      <c r="AO63" s="339">
        <f t="shared" si="0"/>
        <v>0.7518257717130932</v>
      </c>
      <c r="AP63" s="350">
        <f t="shared" si="3"/>
        <v>0.8394284469329344</v>
      </c>
      <c r="AQ63" s="800"/>
      <c r="AR63" s="774"/>
      <c r="AS63" s="774"/>
      <c r="AT63" s="774" t="s">
        <v>137</v>
      </c>
      <c r="AU63" s="774"/>
    </row>
    <row r="64" spans="1:47" s="32" customFormat="1" ht="45.75" customHeight="1">
      <c r="A64" s="770"/>
      <c r="B64" s="812">
        <v>10</v>
      </c>
      <c r="C64" s="832" t="s">
        <v>165</v>
      </c>
      <c r="D64" s="772" t="s">
        <v>105</v>
      </c>
      <c r="E64" s="772">
        <v>435</v>
      </c>
      <c r="F64" s="772">
        <v>177</v>
      </c>
      <c r="G64" s="70" t="s">
        <v>8</v>
      </c>
      <c r="H64" s="161">
        <v>0.532</v>
      </c>
      <c r="I64" s="162">
        <v>5</v>
      </c>
      <c r="J64" s="71">
        <v>5</v>
      </c>
      <c r="K64" s="163">
        <v>0.05</v>
      </c>
      <c r="L64" s="163">
        <v>0.031</v>
      </c>
      <c r="M64" s="163">
        <v>0.2</v>
      </c>
      <c r="N64" s="163">
        <v>0.2</v>
      </c>
      <c r="O64" s="164">
        <v>0.2</v>
      </c>
      <c r="P64" s="164">
        <v>0.2</v>
      </c>
      <c r="Q64" s="165">
        <v>0.2</v>
      </c>
      <c r="R64" s="166">
        <v>0.137</v>
      </c>
      <c r="S64" s="166">
        <v>0.35</v>
      </c>
      <c r="T64" s="166">
        <v>0.2585</v>
      </c>
      <c r="U64" s="166">
        <v>0.2585</v>
      </c>
      <c r="V64" s="167">
        <v>0.2585</v>
      </c>
      <c r="W64" s="165">
        <v>0.2585</v>
      </c>
      <c r="X64" s="165">
        <v>0</v>
      </c>
      <c r="Y64" s="165">
        <v>0.35</v>
      </c>
      <c r="Z64" s="165">
        <v>0.35</v>
      </c>
      <c r="AA64" s="168">
        <v>0.35</v>
      </c>
      <c r="AB64" s="168">
        <v>0.35</v>
      </c>
      <c r="AC64" s="397"/>
      <c r="AD64" s="397">
        <v>0</v>
      </c>
      <c r="AE64" s="165">
        <v>0.014</v>
      </c>
      <c r="AF64" s="164"/>
      <c r="AG64" s="114"/>
      <c r="AH64" s="164"/>
      <c r="AI64" s="164"/>
      <c r="AJ64" s="358"/>
      <c r="AK64" s="567">
        <v>0</v>
      </c>
      <c r="AL64" s="568">
        <v>0</v>
      </c>
      <c r="AM64" s="568">
        <v>0</v>
      </c>
      <c r="AN64" s="321"/>
      <c r="AO64" s="334">
        <f t="shared" si="0"/>
        <v>0</v>
      </c>
      <c r="AP64" s="349">
        <f t="shared" si="3"/>
        <v>0.3157894736842105</v>
      </c>
      <c r="AQ64" s="798" t="s">
        <v>271</v>
      </c>
      <c r="AR64" s="772" t="s">
        <v>272</v>
      </c>
      <c r="AS64" s="772" t="s">
        <v>254</v>
      </c>
      <c r="AT64" s="801" t="s">
        <v>141</v>
      </c>
      <c r="AU64" s="775" t="s">
        <v>273</v>
      </c>
    </row>
    <row r="65" spans="1:47" s="32" customFormat="1" ht="56.25" customHeight="1" thickBot="1">
      <c r="A65" s="770"/>
      <c r="B65" s="813"/>
      <c r="C65" s="833"/>
      <c r="D65" s="773"/>
      <c r="E65" s="773"/>
      <c r="F65" s="773"/>
      <c r="G65" s="82" t="s">
        <v>9</v>
      </c>
      <c r="H65" s="218">
        <v>5232162713</v>
      </c>
      <c r="I65" s="218">
        <v>454522393</v>
      </c>
      <c r="J65" s="218">
        <v>454522393</v>
      </c>
      <c r="K65" s="218">
        <v>277869386</v>
      </c>
      <c r="L65" s="215">
        <v>277154416</v>
      </c>
      <c r="M65" s="218">
        <v>1233357000</v>
      </c>
      <c r="N65" s="218">
        <v>1233357000</v>
      </c>
      <c r="O65" s="218">
        <v>1233357000</v>
      </c>
      <c r="P65" s="218">
        <v>1226007000</v>
      </c>
      <c r="Q65" s="218">
        <v>970783000</v>
      </c>
      <c r="R65" s="218">
        <v>935053537</v>
      </c>
      <c r="S65" s="218">
        <v>1553036000</v>
      </c>
      <c r="T65" s="218">
        <v>1553036000</v>
      </c>
      <c r="U65" s="218">
        <v>1621761458</v>
      </c>
      <c r="V65" s="218">
        <v>1621761458</v>
      </c>
      <c r="W65" s="218">
        <v>1503657458</v>
      </c>
      <c r="X65" s="218">
        <v>1487006760</v>
      </c>
      <c r="Y65" s="218">
        <v>1913202000</v>
      </c>
      <c r="Z65" s="231">
        <v>1913202000</v>
      </c>
      <c r="AA65" s="214">
        <v>1292220000</v>
      </c>
      <c r="AB65" s="214">
        <v>1292220000</v>
      </c>
      <c r="AC65" s="218"/>
      <c r="AD65" s="294">
        <v>1142278256</v>
      </c>
      <c r="AE65" s="294">
        <v>1013907000</v>
      </c>
      <c r="AF65" s="87"/>
      <c r="AG65" s="87"/>
      <c r="AH65" s="87"/>
      <c r="AI65" s="87"/>
      <c r="AJ65" s="358"/>
      <c r="AK65" s="535">
        <v>95696584</v>
      </c>
      <c r="AL65" s="536">
        <v>1104146243</v>
      </c>
      <c r="AM65" s="536">
        <v>1142278256</v>
      </c>
      <c r="AN65" s="302"/>
      <c r="AO65" s="336">
        <f t="shared" si="0"/>
        <v>0.8839657767253254</v>
      </c>
      <c r="AP65" s="342">
        <f t="shared" si="3"/>
        <v>0.7342074739868665</v>
      </c>
      <c r="AQ65" s="799"/>
      <c r="AR65" s="773"/>
      <c r="AS65" s="773"/>
      <c r="AT65" s="802"/>
      <c r="AU65" s="776"/>
    </row>
    <row r="66" spans="1:47" s="32" customFormat="1" ht="33.75" customHeight="1">
      <c r="A66" s="770"/>
      <c r="B66" s="813"/>
      <c r="C66" s="833"/>
      <c r="D66" s="773"/>
      <c r="E66" s="773"/>
      <c r="F66" s="773"/>
      <c r="G66" s="90" t="s">
        <v>10</v>
      </c>
      <c r="H66" s="170">
        <v>0.468</v>
      </c>
      <c r="I66" s="91"/>
      <c r="J66" s="92"/>
      <c r="K66" s="91"/>
      <c r="L66" s="91"/>
      <c r="M66" s="171">
        <v>0.019</v>
      </c>
      <c r="N66" s="172">
        <v>0.019</v>
      </c>
      <c r="O66" s="171">
        <v>1.9</v>
      </c>
      <c r="P66" s="173">
        <v>0.019</v>
      </c>
      <c r="Q66" s="165">
        <v>0.019</v>
      </c>
      <c r="R66" s="165">
        <v>0.0095</v>
      </c>
      <c r="S66" s="165">
        <v>0.075</v>
      </c>
      <c r="T66" s="165">
        <v>0.2</v>
      </c>
      <c r="U66" s="165">
        <v>0.2</v>
      </c>
      <c r="V66" s="165">
        <v>0.2</v>
      </c>
      <c r="W66" s="165">
        <v>0.2</v>
      </c>
      <c r="X66" s="165">
        <v>0.2</v>
      </c>
      <c r="Y66" s="165">
        <v>0.2585</v>
      </c>
      <c r="Z66" s="174">
        <v>0.2585</v>
      </c>
      <c r="AA66" s="175">
        <v>0.2585</v>
      </c>
      <c r="AB66" s="175">
        <v>0.2585</v>
      </c>
      <c r="AC66" s="360"/>
      <c r="AD66" s="398">
        <v>0.154</v>
      </c>
      <c r="AE66" s="360"/>
      <c r="AF66" s="360"/>
      <c r="AG66" s="360"/>
      <c r="AH66" s="360"/>
      <c r="AI66" s="360"/>
      <c r="AJ66" s="358"/>
      <c r="AK66" s="569">
        <v>0</v>
      </c>
      <c r="AL66" s="175">
        <v>0</v>
      </c>
      <c r="AM66" s="175">
        <v>0.154</v>
      </c>
      <c r="AN66" s="322"/>
      <c r="AO66" s="336">
        <f t="shared" si="0"/>
        <v>0.5957446808510638</v>
      </c>
      <c r="AP66" s="342">
        <f t="shared" si="3"/>
        <v>0.7767094017094017</v>
      </c>
      <c r="AQ66" s="799"/>
      <c r="AR66" s="773"/>
      <c r="AS66" s="773"/>
      <c r="AT66" s="802"/>
      <c r="AU66" s="776"/>
    </row>
    <row r="67" spans="1:47" s="32" customFormat="1" ht="33.75" customHeight="1" thickBot="1">
      <c r="A67" s="770"/>
      <c r="B67" s="813"/>
      <c r="C67" s="833"/>
      <c r="D67" s="773"/>
      <c r="E67" s="773"/>
      <c r="F67" s="773"/>
      <c r="G67" s="82" t="s">
        <v>11</v>
      </c>
      <c r="H67" s="214">
        <v>1906119382.0110195</v>
      </c>
      <c r="I67" s="220"/>
      <c r="J67" s="220"/>
      <c r="K67" s="220"/>
      <c r="L67" s="220"/>
      <c r="M67" s="225">
        <v>211924274</v>
      </c>
      <c r="N67" s="225">
        <v>211924274</v>
      </c>
      <c r="O67" s="225">
        <v>211924274</v>
      </c>
      <c r="P67" s="225">
        <v>211924274</v>
      </c>
      <c r="Q67" s="215">
        <v>211216300</v>
      </c>
      <c r="R67" s="215">
        <v>184434737</v>
      </c>
      <c r="S67" s="215">
        <v>485081534</v>
      </c>
      <c r="T67" s="215">
        <v>493661534</v>
      </c>
      <c r="U67" s="215">
        <v>493661534</v>
      </c>
      <c r="V67" s="215">
        <v>493661534</v>
      </c>
      <c r="W67" s="215">
        <v>485367534</v>
      </c>
      <c r="X67" s="215">
        <v>402532054</v>
      </c>
      <c r="Y67" s="215">
        <v>1319152591</v>
      </c>
      <c r="Z67" s="232">
        <v>1319152591.0110195</v>
      </c>
      <c r="AA67" s="229">
        <v>1319152591</v>
      </c>
      <c r="AB67" s="229">
        <v>1319152591</v>
      </c>
      <c r="AC67" s="215"/>
      <c r="AD67" s="215">
        <v>1015645618</v>
      </c>
      <c r="AE67" s="153"/>
      <c r="AF67" s="153"/>
      <c r="AG67" s="153"/>
      <c r="AH67" s="153"/>
      <c r="AI67" s="153"/>
      <c r="AJ67" s="358"/>
      <c r="AK67" s="562">
        <v>322858758</v>
      </c>
      <c r="AL67" s="536">
        <v>962891410</v>
      </c>
      <c r="AM67" s="539">
        <v>1015645618</v>
      </c>
      <c r="AN67" s="305"/>
      <c r="AO67" s="336">
        <f t="shared" si="0"/>
        <v>0.7699227708221967</v>
      </c>
      <c r="AP67" s="342">
        <f t="shared" si="3"/>
        <v>0.8407723168468024</v>
      </c>
      <c r="AQ67" s="799"/>
      <c r="AR67" s="773"/>
      <c r="AS67" s="773"/>
      <c r="AT67" s="802"/>
      <c r="AU67" s="776"/>
    </row>
    <row r="68" spans="1:47" s="32" customFormat="1" ht="33.75" customHeight="1">
      <c r="A68" s="770"/>
      <c r="B68" s="813"/>
      <c r="C68" s="833"/>
      <c r="D68" s="773"/>
      <c r="E68" s="773"/>
      <c r="F68" s="773"/>
      <c r="G68" s="90" t="s">
        <v>12</v>
      </c>
      <c r="H68" s="176">
        <v>1</v>
      </c>
      <c r="I68" s="177">
        <v>0.05</v>
      </c>
      <c r="J68" s="124">
        <v>5</v>
      </c>
      <c r="K68" s="178">
        <v>0.05</v>
      </c>
      <c r="L68" s="178">
        <v>0.031</v>
      </c>
      <c r="M68" s="179">
        <v>0.219</v>
      </c>
      <c r="N68" s="172">
        <v>0.219</v>
      </c>
      <c r="O68" s="126">
        <v>21.9</v>
      </c>
      <c r="P68" s="172">
        <v>0.219</v>
      </c>
      <c r="Q68" s="165">
        <v>0.219</v>
      </c>
      <c r="R68" s="165">
        <v>0.14650000000000002</v>
      </c>
      <c r="S68" s="165">
        <v>0.425</v>
      </c>
      <c r="T68" s="165">
        <v>0.4585</v>
      </c>
      <c r="U68" s="165">
        <v>0.4585</v>
      </c>
      <c r="V68" s="165">
        <v>0.4585</v>
      </c>
      <c r="W68" s="165">
        <v>0.4585</v>
      </c>
      <c r="X68" s="165">
        <v>0.2</v>
      </c>
      <c r="Y68" s="165">
        <v>0.6085</v>
      </c>
      <c r="Z68" s="174">
        <v>0.6085</v>
      </c>
      <c r="AA68" s="208">
        <v>0.6085</v>
      </c>
      <c r="AB68" s="526">
        <f>+AB64+AB66</f>
        <v>0.6085</v>
      </c>
      <c r="AC68" s="399"/>
      <c r="AD68" s="398">
        <v>0.154</v>
      </c>
      <c r="AE68" s="400">
        <v>0.032</v>
      </c>
      <c r="AF68" s="401"/>
      <c r="AG68" s="96"/>
      <c r="AH68" s="98"/>
      <c r="AI68" s="98"/>
      <c r="AJ68" s="358"/>
      <c r="AK68" s="569">
        <v>0</v>
      </c>
      <c r="AL68" s="175">
        <v>0</v>
      </c>
      <c r="AM68" s="570">
        <f>+AM64+AM66</f>
        <v>0.154</v>
      </c>
      <c r="AN68" s="322"/>
      <c r="AO68" s="336">
        <f t="shared" si="0"/>
        <v>0.25308134757600653</v>
      </c>
      <c r="AP68" s="342">
        <f t="shared" si="3"/>
        <v>0.5315000000000001</v>
      </c>
      <c r="AQ68" s="799"/>
      <c r="AR68" s="773"/>
      <c r="AS68" s="773"/>
      <c r="AT68" s="802"/>
      <c r="AU68" s="776"/>
    </row>
    <row r="69" spans="1:47" s="32" customFormat="1" ht="48" customHeight="1" thickBot="1">
      <c r="A69" s="770"/>
      <c r="B69" s="814"/>
      <c r="C69" s="834"/>
      <c r="D69" s="774"/>
      <c r="E69" s="774"/>
      <c r="F69" s="774"/>
      <c r="G69" s="106" t="s">
        <v>13</v>
      </c>
      <c r="H69" s="180">
        <v>7138282095.01102</v>
      </c>
      <c r="I69" s="223">
        <v>454522393</v>
      </c>
      <c r="J69" s="223">
        <v>454522393</v>
      </c>
      <c r="K69" s="223">
        <v>277869386</v>
      </c>
      <c r="L69" s="223">
        <v>277154416</v>
      </c>
      <c r="M69" s="223">
        <v>1445281274</v>
      </c>
      <c r="N69" s="223">
        <v>1445281274</v>
      </c>
      <c r="O69" s="223">
        <v>1445281274</v>
      </c>
      <c r="P69" s="223">
        <v>1437931274</v>
      </c>
      <c r="Q69" s="223">
        <v>1181999300</v>
      </c>
      <c r="R69" s="223">
        <v>1119488274</v>
      </c>
      <c r="S69" s="223">
        <v>2038117534</v>
      </c>
      <c r="T69" s="223">
        <v>2046697534</v>
      </c>
      <c r="U69" s="223">
        <v>2115422992</v>
      </c>
      <c r="V69" s="223">
        <v>2115422992</v>
      </c>
      <c r="W69" s="223">
        <v>1989024992</v>
      </c>
      <c r="X69" s="223">
        <v>1889538814</v>
      </c>
      <c r="Y69" s="223">
        <v>3232354591</v>
      </c>
      <c r="Z69" s="223">
        <v>3232354591.0110197</v>
      </c>
      <c r="AA69" s="223">
        <v>2611372591</v>
      </c>
      <c r="AB69" s="223">
        <v>2611372591</v>
      </c>
      <c r="AC69" s="221">
        <v>0</v>
      </c>
      <c r="AD69" s="221">
        <v>2157923874</v>
      </c>
      <c r="AE69" s="107">
        <f>+AE65+AE67</f>
        <v>1013907000</v>
      </c>
      <c r="AF69" s="107">
        <v>0</v>
      </c>
      <c r="AG69" s="107">
        <v>0</v>
      </c>
      <c r="AH69" s="107">
        <v>0</v>
      </c>
      <c r="AI69" s="107">
        <v>0</v>
      </c>
      <c r="AJ69" s="358"/>
      <c r="AK69" s="565">
        <v>418555342</v>
      </c>
      <c r="AL69" s="180">
        <v>2067037653</v>
      </c>
      <c r="AM69" s="180">
        <v>2157923874</v>
      </c>
      <c r="AN69" s="313"/>
      <c r="AO69" s="339">
        <f t="shared" si="0"/>
        <v>0.8263561781406474</v>
      </c>
      <c r="AP69" s="346">
        <f t="shared" si="3"/>
        <v>0.7626632438363443</v>
      </c>
      <c r="AQ69" s="800"/>
      <c r="AR69" s="774"/>
      <c r="AS69" s="774"/>
      <c r="AT69" s="803"/>
      <c r="AU69" s="777"/>
    </row>
    <row r="70" spans="1:47" s="32" customFormat="1" ht="51.75" customHeight="1">
      <c r="A70" s="770"/>
      <c r="B70" s="812">
        <v>11</v>
      </c>
      <c r="C70" s="815" t="s">
        <v>166</v>
      </c>
      <c r="D70" s="772" t="s">
        <v>103</v>
      </c>
      <c r="E70" s="772">
        <v>435</v>
      </c>
      <c r="F70" s="772">
        <v>177</v>
      </c>
      <c r="G70" s="70" t="s">
        <v>8</v>
      </c>
      <c r="H70" s="181">
        <v>4</v>
      </c>
      <c r="I70" s="116">
        <v>0.5</v>
      </c>
      <c r="J70" s="116">
        <v>0.5</v>
      </c>
      <c r="K70" s="140">
        <v>0.5</v>
      </c>
      <c r="L70" s="140">
        <v>0.5</v>
      </c>
      <c r="M70" s="140">
        <v>1</v>
      </c>
      <c r="N70" s="140">
        <v>1</v>
      </c>
      <c r="O70" s="77">
        <v>1</v>
      </c>
      <c r="P70" s="77">
        <v>1</v>
      </c>
      <c r="Q70" s="71">
        <v>1</v>
      </c>
      <c r="R70" s="141">
        <v>0.9</v>
      </c>
      <c r="S70" s="141">
        <v>2</v>
      </c>
      <c r="T70" s="141">
        <v>2</v>
      </c>
      <c r="U70" s="141">
        <v>1.9</v>
      </c>
      <c r="V70" s="141">
        <v>1.9</v>
      </c>
      <c r="W70" s="141">
        <v>1.9</v>
      </c>
      <c r="X70" s="141">
        <v>1.9</v>
      </c>
      <c r="Y70" s="141">
        <v>3.9</v>
      </c>
      <c r="Z70" s="141">
        <v>3.9</v>
      </c>
      <c r="AA70" s="115">
        <v>3.9</v>
      </c>
      <c r="AB70" s="115">
        <v>3.9</v>
      </c>
      <c r="AC70" s="141"/>
      <c r="AD70" s="379">
        <v>3.2</v>
      </c>
      <c r="AE70" s="141">
        <v>4</v>
      </c>
      <c r="AF70" s="141">
        <v>4</v>
      </c>
      <c r="AG70" s="141">
        <v>4</v>
      </c>
      <c r="AH70" s="141">
        <v>4</v>
      </c>
      <c r="AI70" s="141">
        <v>4</v>
      </c>
      <c r="AJ70" s="358"/>
      <c r="AK70" s="546">
        <v>1.98</v>
      </c>
      <c r="AL70" s="553">
        <v>2.4</v>
      </c>
      <c r="AM70" s="525">
        <v>3.2</v>
      </c>
      <c r="AN70" s="301"/>
      <c r="AO70" s="334">
        <f t="shared" si="0"/>
        <v>0.8205128205128206</v>
      </c>
      <c r="AP70" s="341">
        <f>AM70/H70</f>
        <v>0.8</v>
      </c>
      <c r="AQ70" s="798" t="s">
        <v>310</v>
      </c>
      <c r="AR70" s="772" t="s">
        <v>104</v>
      </c>
      <c r="AS70" s="772" t="s">
        <v>104</v>
      </c>
      <c r="AT70" s="801" t="s">
        <v>236</v>
      </c>
      <c r="AU70" s="775" t="s">
        <v>237</v>
      </c>
    </row>
    <row r="71" spans="1:47" s="32" customFormat="1" ht="33.75" customHeight="1">
      <c r="A71" s="770"/>
      <c r="B71" s="813"/>
      <c r="C71" s="816"/>
      <c r="D71" s="773"/>
      <c r="E71" s="773"/>
      <c r="F71" s="773"/>
      <c r="G71" s="82" t="s">
        <v>9</v>
      </c>
      <c r="H71" s="233">
        <v>2558500172</v>
      </c>
      <c r="I71" s="218">
        <v>291706430</v>
      </c>
      <c r="J71" s="218">
        <v>291706430</v>
      </c>
      <c r="K71" s="218">
        <v>315702212</v>
      </c>
      <c r="L71" s="215">
        <v>303116375</v>
      </c>
      <c r="M71" s="218">
        <v>836704000</v>
      </c>
      <c r="N71" s="218">
        <v>836704000</v>
      </c>
      <c r="O71" s="218">
        <v>836704000</v>
      </c>
      <c r="P71" s="218">
        <v>837269000</v>
      </c>
      <c r="Q71" s="218">
        <v>582337150</v>
      </c>
      <c r="R71" s="218">
        <v>319593507</v>
      </c>
      <c r="S71" s="218">
        <v>330729000</v>
      </c>
      <c r="T71" s="218">
        <v>330729000</v>
      </c>
      <c r="U71" s="218">
        <v>472360000</v>
      </c>
      <c r="V71" s="218">
        <v>472360000</v>
      </c>
      <c r="W71" s="218">
        <v>454578000</v>
      </c>
      <c r="X71" s="218">
        <v>454557290</v>
      </c>
      <c r="Y71" s="218">
        <v>889196000</v>
      </c>
      <c r="Z71" s="214">
        <v>889196000</v>
      </c>
      <c r="AA71" s="229">
        <v>589196000</v>
      </c>
      <c r="AB71" s="229">
        <v>589196000</v>
      </c>
      <c r="AC71" s="215"/>
      <c r="AD71" s="215">
        <v>302819000</v>
      </c>
      <c r="AE71" s="215">
        <v>445413000</v>
      </c>
      <c r="AF71" s="87"/>
      <c r="AG71" s="87"/>
      <c r="AH71" s="87"/>
      <c r="AI71" s="87"/>
      <c r="AJ71" s="358"/>
      <c r="AK71" s="535">
        <v>0</v>
      </c>
      <c r="AL71" s="571">
        <v>263819000</v>
      </c>
      <c r="AM71" s="536">
        <v>302819000</v>
      </c>
      <c r="AN71" s="302"/>
      <c r="AO71" s="336">
        <f t="shared" si="0"/>
        <v>0.5139529121039518</v>
      </c>
      <c r="AP71" s="342">
        <f>(L71+R71+X71+AM71)/H71</f>
        <v>0.539412186523785</v>
      </c>
      <c r="AQ71" s="799"/>
      <c r="AR71" s="773"/>
      <c r="AS71" s="773"/>
      <c r="AT71" s="802"/>
      <c r="AU71" s="776"/>
    </row>
    <row r="72" spans="1:47" s="32" customFormat="1" ht="33.75" customHeight="1">
      <c r="A72" s="770"/>
      <c r="B72" s="813"/>
      <c r="C72" s="816"/>
      <c r="D72" s="773"/>
      <c r="E72" s="773"/>
      <c r="F72" s="773"/>
      <c r="G72" s="90" t="s">
        <v>10</v>
      </c>
      <c r="H72" s="182"/>
      <c r="I72" s="91"/>
      <c r="J72" s="92"/>
      <c r="K72" s="91"/>
      <c r="L72" s="91"/>
      <c r="M72" s="91"/>
      <c r="N72" s="91"/>
      <c r="O72" s="91"/>
      <c r="P72" s="91"/>
      <c r="Q72" s="91"/>
      <c r="R72" s="91"/>
      <c r="S72" s="91"/>
      <c r="T72" s="91"/>
      <c r="U72" s="91"/>
      <c r="V72" s="94"/>
      <c r="W72" s="94"/>
      <c r="X72" s="94"/>
      <c r="Y72" s="94"/>
      <c r="Z72" s="94"/>
      <c r="AA72" s="94"/>
      <c r="AB72" s="94"/>
      <c r="AC72" s="94"/>
      <c r="AD72" s="94"/>
      <c r="AE72" s="94"/>
      <c r="AF72" s="94"/>
      <c r="AG72" s="94"/>
      <c r="AH72" s="94"/>
      <c r="AI72" s="94"/>
      <c r="AJ72" s="94"/>
      <c r="AK72" s="94"/>
      <c r="AL72" s="94"/>
      <c r="AM72" s="94"/>
      <c r="AN72" s="311"/>
      <c r="AO72" s="338"/>
      <c r="AP72" s="343"/>
      <c r="AQ72" s="799"/>
      <c r="AR72" s="773"/>
      <c r="AS72" s="773"/>
      <c r="AT72" s="802"/>
      <c r="AU72" s="776"/>
    </row>
    <row r="73" spans="1:47" s="32" customFormat="1" ht="33.75" customHeight="1">
      <c r="A73" s="770"/>
      <c r="B73" s="813"/>
      <c r="C73" s="816"/>
      <c r="D73" s="773"/>
      <c r="E73" s="773"/>
      <c r="F73" s="773"/>
      <c r="G73" s="82" t="s">
        <v>11</v>
      </c>
      <c r="H73" s="233">
        <v>603712091.0110195</v>
      </c>
      <c r="I73" s="220"/>
      <c r="J73" s="220"/>
      <c r="K73" s="220"/>
      <c r="L73" s="220"/>
      <c r="M73" s="225">
        <v>212646884</v>
      </c>
      <c r="N73" s="225">
        <v>212646884</v>
      </c>
      <c r="O73" s="225">
        <v>212646884</v>
      </c>
      <c r="P73" s="225">
        <v>212646882</v>
      </c>
      <c r="Q73" s="215">
        <v>212646882</v>
      </c>
      <c r="R73" s="215">
        <v>212646882</v>
      </c>
      <c r="S73" s="215">
        <v>103935187</v>
      </c>
      <c r="T73" s="215">
        <v>103935187</v>
      </c>
      <c r="U73" s="215">
        <v>103935187</v>
      </c>
      <c r="V73" s="215">
        <v>103925487</v>
      </c>
      <c r="W73" s="215">
        <v>103925487</v>
      </c>
      <c r="X73" s="215">
        <v>97794254</v>
      </c>
      <c r="Y73" s="215">
        <v>293270955</v>
      </c>
      <c r="Z73" s="215">
        <v>293270955.0110195</v>
      </c>
      <c r="AA73" s="229">
        <v>293270955</v>
      </c>
      <c r="AB73" s="229">
        <v>293270955</v>
      </c>
      <c r="AC73" s="215"/>
      <c r="AD73" s="215">
        <v>139949797</v>
      </c>
      <c r="AE73" s="153"/>
      <c r="AF73" s="153"/>
      <c r="AG73" s="153"/>
      <c r="AH73" s="153"/>
      <c r="AI73" s="153"/>
      <c r="AJ73" s="358"/>
      <c r="AK73" s="562">
        <v>67825832</v>
      </c>
      <c r="AL73" s="536">
        <v>74588745</v>
      </c>
      <c r="AM73" s="539">
        <v>139949797</v>
      </c>
      <c r="AN73" s="305"/>
      <c r="AO73" s="336">
        <f t="shared" si="0"/>
        <v>0.4772030595392578</v>
      </c>
      <c r="AP73" s="344">
        <f>(L73+R73+X73+AM73)/H73</f>
        <v>0.7460359659945573</v>
      </c>
      <c r="AQ73" s="799"/>
      <c r="AR73" s="773"/>
      <c r="AS73" s="773"/>
      <c r="AT73" s="802"/>
      <c r="AU73" s="776"/>
    </row>
    <row r="74" spans="1:47" s="32" customFormat="1" ht="33.75" customHeight="1">
      <c r="A74" s="770"/>
      <c r="B74" s="813"/>
      <c r="C74" s="816"/>
      <c r="D74" s="773"/>
      <c r="E74" s="773"/>
      <c r="F74" s="773"/>
      <c r="G74" s="90" t="s">
        <v>12</v>
      </c>
      <c r="H74" s="105">
        <v>800</v>
      </c>
      <c r="I74" s="124">
        <v>0.5</v>
      </c>
      <c r="J74" s="124">
        <v>0.5</v>
      </c>
      <c r="K74" s="143">
        <v>0.5</v>
      </c>
      <c r="L74" s="143">
        <v>0.5</v>
      </c>
      <c r="M74" s="105">
        <v>1</v>
      </c>
      <c r="N74" s="105">
        <v>1</v>
      </c>
      <c r="O74" s="105">
        <v>1</v>
      </c>
      <c r="P74" s="105">
        <v>1</v>
      </c>
      <c r="Q74" s="138">
        <v>1</v>
      </c>
      <c r="R74" s="145">
        <v>0.9</v>
      </c>
      <c r="S74" s="145">
        <v>2</v>
      </c>
      <c r="T74" s="145">
        <v>2</v>
      </c>
      <c r="U74" s="145">
        <v>1.9</v>
      </c>
      <c r="V74" s="124">
        <v>1.9</v>
      </c>
      <c r="W74" s="124">
        <v>1.9</v>
      </c>
      <c r="X74" s="124">
        <v>1.9</v>
      </c>
      <c r="Y74" s="124">
        <v>3.9</v>
      </c>
      <c r="Z74" s="124">
        <v>3.9</v>
      </c>
      <c r="AA74" s="209">
        <v>3.9</v>
      </c>
      <c r="AB74" s="527">
        <f>+AB70</f>
        <v>3.9</v>
      </c>
      <c r="AC74" s="402"/>
      <c r="AD74" s="402">
        <v>3.2</v>
      </c>
      <c r="AE74" s="124">
        <v>4</v>
      </c>
      <c r="AF74" s="98"/>
      <c r="AG74" s="96"/>
      <c r="AH74" s="98"/>
      <c r="AI74" s="98"/>
      <c r="AJ74" s="358"/>
      <c r="AK74" s="543">
        <v>1.98</v>
      </c>
      <c r="AL74" s="544">
        <v>2.4</v>
      </c>
      <c r="AM74" s="542">
        <v>3.2</v>
      </c>
      <c r="AN74" s="323"/>
      <c r="AO74" s="336">
        <f t="shared" si="0"/>
        <v>0.8205128205128206</v>
      </c>
      <c r="AP74" s="345">
        <f>AM74/H70</f>
        <v>0.8</v>
      </c>
      <c r="AQ74" s="799"/>
      <c r="AR74" s="773"/>
      <c r="AS74" s="773"/>
      <c r="AT74" s="802"/>
      <c r="AU74" s="776"/>
    </row>
    <row r="75" spans="1:47" s="32" customFormat="1" ht="33.75" customHeight="1" thickBot="1">
      <c r="A75" s="771"/>
      <c r="B75" s="814"/>
      <c r="C75" s="817"/>
      <c r="D75" s="774"/>
      <c r="E75" s="774"/>
      <c r="F75" s="774"/>
      <c r="G75" s="106" t="s">
        <v>13</v>
      </c>
      <c r="H75" s="221">
        <v>3162212263.0110197</v>
      </c>
      <c r="I75" s="221">
        <v>291706430</v>
      </c>
      <c r="J75" s="221">
        <v>291706430</v>
      </c>
      <c r="K75" s="221">
        <v>315702212</v>
      </c>
      <c r="L75" s="221">
        <v>303116375</v>
      </c>
      <c r="M75" s="221">
        <v>1049350884</v>
      </c>
      <c r="N75" s="221">
        <v>1049350884</v>
      </c>
      <c r="O75" s="221">
        <v>1049350884</v>
      </c>
      <c r="P75" s="221">
        <v>1049915882</v>
      </c>
      <c r="Q75" s="221">
        <v>794984032</v>
      </c>
      <c r="R75" s="221">
        <v>532240389</v>
      </c>
      <c r="S75" s="221">
        <v>434664187</v>
      </c>
      <c r="T75" s="221">
        <v>434664187</v>
      </c>
      <c r="U75" s="221">
        <v>576295187</v>
      </c>
      <c r="V75" s="221">
        <v>576285487</v>
      </c>
      <c r="W75" s="221">
        <v>558503487</v>
      </c>
      <c r="X75" s="221">
        <v>552351544</v>
      </c>
      <c r="Y75" s="221">
        <v>1182466955</v>
      </c>
      <c r="Z75" s="221">
        <v>1182466955.0110195</v>
      </c>
      <c r="AA75" s="223">
        <v>882466955</v>
      </c>
      <c r="AB75" s="223">
        <v>882466955</v>
      </c>
      <c r="AC75" s="221">
        <v>0</v>
      </c>
      <c r="AD75" s="221">
        <v>442768797</v>
      </c>
      <c r="AE75" s="215">
        <f>+AE71+AE73</f>
        <v>445413000</v>
      </c>
      <c r="AF75" s="107">
        <v>0</v>
      </c>
      <c r="AG75" s="107">
        <v>0</v>
      </c>
      <c r="AH75" s="107">
        <v>0</v>
      </c>
      <c r="AI75" s="107">
        <v>0</v>
      </c>
      <c r="AJ75" s="358"/>
      <c r="AK75" s="565">
        <v>67825832</v>
      </c>
      <c r="AL75" s="180">
        <v>338407745</v>
      </c>
      <c r="AM75" s="180">
        <v>442768797</v>
      </c>
      <c r="AN75" s="313">
        <v>0</v>
      </c>
      <c r="AO75" s="339">
        <f aca="true" t="shared" si="4" ref="AO75:AO104">AM75/AB75</f>
        <v>0.5017398039567386</v>
      </c>
      <c r="AP75" s="346">
        <f>(L75+R75+X75+AM75)/H75</f>
        <v>0.5788596567066128</v>
      </c>
      <c r="AQ75" s="800"/>
      <c r="AR75" s="774"/>
      <c r="AS75" s="774"/>
      <c r="AT75" s="803"/>
      <c r="AU75" s="777"/>
    </row>
    <row r="76" spans="1:47" s="32" customFormat="1" ht="33.75" customHeight="1" hidden="1">
      <c r="A76" s="781" t="s">
        <v>177</v>
      </c>
      <c r="B76" s="818">
        <v>12</v>
      </c>
      <c r="C76" s="772" t="s">
        <v>167</v>
      </c>
      <c r="D76" s="772" t="s">
        <v>103</v>
      </c>
      <c r="E76" s="772">
        <v>439</v>
      </c>
      <c r="F76" s="772">
        <v>177</v>
      </c>
      <c r="G76" s="70" t="s">
        <v>8</v>
      </c>
      <c r="H76" s="71">
        <v>62.33</v>
      </c>
      <c r="I76" s="77">
        <v>55</v>
      </c>
      <c r="J76" s="71">
        <v>55</v>
      </c>
      <c r="K76" s="140">
        <v>55</v>
      </c>
      <c r="L76" s="71">
        <v>62.33</v>
      </c>
      <c r="M76" s="72"/>
      <c r="N76" s="72"/>
      <c r="O76" s="72"/>
      <c r="P76" s="73"/>
      <c r="Q76" s="72"/>
      <c r="R76" s="74"/>
      <c r="S76" s="74"/>
      <c r="T76" s="74"/>
      <c r="U76" s="73"/>
      <c r="V76" s="73"/>
      <c r="W76" s="73"/>
      <c r="X76" s="183"/>
      <c r="Y76" s="73"/>
      <c r="Z76" s="73"/>
      <c r="AA76" s="81"/>
      <c r="AB76" s="80"/>
      <c r="AC76" s="77"/>
      <c r="AD76" s="77"/>
      <c r="AE76" s="77"/>
      <c r="AF76" s="77"/>
      <c r="AG76" s="114"/>
      <c r="AH76" s="77"/>
      <c r="AI76" s="77"/>
      <c r="AJ76" s="358">
        <v>0</v>
      </c>
      <c r="AK76" s="546"/>
      <c r="AL76" s="553"/>
      <c r="AM76" s="553"/>
      <c r="AN76" s="318"/>
      <c r="AO76" s="299" t="e">
        <f t="shared" si="4"/>
        <v>#DIV/0!</v>
      </c>
      <c r="AP76" s="348"/>
      <c r="AQ76" s="772"/>
      <c r="AR76" s="772"/>
      <c r="AS76" s="772"/>
      <c r="AT76" s="772"/>
      <c r="AU76" s="778"/>
    </row>
    <row r="77" spans="1:47" s="32" customFormat="1" ht="33.75" customHeight="1" hidden="1">
      <c r="A77" s="782"/>
      <c r="B77" s="819"/>
      <c r="C77" s="773"/>
      <c r="D77" s="773"/>
      <c r="E77" s="773"/>
      <c r="F77" s="773"/>
      <c r="G77" s="82" t="s">
        <v>9</v>
      </c>
      <c r="H77" s="87">
        <v>243630106</v>
      </c>
      <c r="I77" s="87">
        <v>279700000</v>
      </c>
      <c r="J77" s="117">
        <v>279700000</v>
      </c>
      <c r="K77" s="87">
        <v>243630107</v>
      </c>
      <c r="L77" s="98">
        <v>243630106</v>
      </c>
      <c r="M77" s="84"/>
      <c r="N77" s="84"/>
      <c r="O77" s="84"/>
      <c r="P77" s="84"/>
      <c r="Q77" s="85"/>
      <c r="R77" s="85"/>
      <c r="S77" s="85"/>
      <c r="T77" s="85"/>
      <c r="U77" s="84"/>
      <c r="V77" s="84"/>
      <c r="W77" s="84"/>
      <c r="X77" s="184"/>
      <c r="Y77" s="84"/>
      <c r="Z77" s="84"/>
      <c r="AA77" s="88"/>
      <c r="AB77" s="86"/>
      <c r="AC77" s="87"/>
      <c r="AD77" s="87"/>
      <c r="AE77" s="87"/>
      <c r="AF77" s="87"/>
      <c r="AG77" s="96"/>
      <c r="AH77" s="87"/>
      <c r="AI77" s="87"/>
      <c r="AJ77" s="358">
        <v>0</v>
      </c>
      <c r="AK77" s="572"/>
      <c r="AL77" s="571"/>
      <c r="AM77" s="571"/>
      <c r="AN77" s="324"/>
      <c r="AO77" s="299" t="e">
        <f t="shared" si="4"/>
        <v>#DIV/0!</v>
      </c>
      <c r="AP77" s="185"/>
      <c r="AQ77" s="773"/>
      <c r="AR77" s="773"/>
      <c r="AS77" s="773"/>
      <c r="AT77" s="773"/>
      <c r="AU77" s="779"/>
    </row>
    <row r="78" spans="1:47" s="32" customFormat="1" ht="33.75" customHeight="1" hidden="1">
      <c r="A78" s="782"/>
      <c r="B78" s="819"/>
      <c r="C78" s="773"/>
      <c r="D78" s="773"/>
      <c r="E78" s="773"/>
      <c r="F78" s="773"/>
      <c r="G78" s="90" t="s">
        <v>10</v>
      </c>
      <c r="H78" s="157"/>
      <c r="I78" s="91"/>
      <c r="J78" s="92"/>
      <c r="K78" s="91"/>
      <c r="L78" s="91"/>
      <c r="M78" s="91"/>
      <c r="N78" s="91"/>
      <c r="O78" s="91"/>
      <c r="P78" s="91"/>
      <c r="Q78" s="100"/>
      <c r="R78" s="93"/>
      <c r="S78" s="93"/>
      <c r="T78" s="93"/>
      <c r="U78" s="91"/>
      <c r="V78" s="94"/>
      <c r="W78" s="94"/>
      <c r="X78" s="95"/>
      <c r="Y78" s="94"/>
      <c r="Z78" s="94"/>
      <c r="AA78" s="88"/>
      <c r="AB78" s="88"/>
      <c r="AC78" s="96"/>
      <c r="AD78" s="96"/>
      <c r="AE78" s="96"/>
      <c r="AF78" s="96"/>
      <c r="AG78" s="96"/>
      <c r="AH78" s="96"/>
      <c r="AI78" s="96"/>
      <c r="AJ78" s="358">
        <v>0</v>
      </c>
      <c r="AK78" s="537"/>
      <c r="AL78" s="539"/>
      <c r="AM78" s="539"/>
      <c r="AN78" s="325"/>
      <c r="AO78" s="299" t="e">
        <f t="shared" si="4"/>
        <v>#DIV/0!</v>
      </c>
      <c r="AP78" s="186"/>
      <c r="AQ78" s="773"/>
      <c r="AR78" s="773"/>
      <c r="AS78" s="773"/>
      <c r="AT78" s="773"/>
      <c r="AU78" s="779"/>
    </row>
    <row r="79" spans="1:47" s="32" customFormat="1" ht="33.75" customHeight="1" hidden="1">
      <c r="A79" s="782"/>
      <c r="B79" s="819"/>
      <c r="C79" s="773"/>
      <c r="D79" s="773"/>
      <c r="E79" s="773"/>
      <c r="F79" s="773"/>
      <c r="G79" s="82" t="s">
        <v>11</v>
      </c>
      <c r="H79" s="87">
        <v>183226731</v>
      </c>
      <c r="I79" s="120"/>
      <c r="J79" s="92"/>
      <c r="K79" s="120"/>
      <c r="L79" s="120"/>
      <c r="M79" s="121">
        <v>183303796</v>
      </c>
      <c r="N79" s="121">
        <v>183303796</v>
      </c>
      <c r="O79" s="121">
        <v>183303796</v>
      </c>
      <c r="P79" s="121">
        <v>183303796</v>
      </c>
      <c r="Q79" s="153">
        <v>183303796</v>
      </c>
      <c r="R79" s="87">
        <v>183226731</v>
      </c>
      <c r="S79" s="93"/>
      <c r="T79" s="93"/>
      <c r="U79" s="120"/>
      <c r="V79" s="135"/>
      <c r="W79" s="135"/>
      <c r="X79" s="95"/>
      <c r="Y79" s="135"/>
      <c r="Z79" s="135"/>
      <c r="AA79" s="88"/>
      <c r="AB79" s="123"/>
      <c r="AC79" s="195"/>
      <c r="AD79" s="195"/>
      <c r="AE79" s="195"/>
      <c r="AF79" s="195"/>
      <c r="AG79" s="96"/>
      <c r="AH79" s="195"/>
      <c r="AI79" s="195"/>
      <c r="AJ79" s="358">
        <v>0</v>
      </c>
      <c r="AK79" s="537"/>
      <c r="AL79" s="539"/>
      <c r="AM79" s="539"/>
      <c r="AN79" s="325"/>
      <c r="AO79" s="299" t="e">
        <f t="shared" si="4"/>
        <v>#DIV/0!</v>
      </c>
      <c r="AP79" s="186"/>
      <c r="AQ79" s="773"/>
      <c r="AR79" s="773"/>
      <c r="AS79" s="773"/>
      <c r="AT79" s="773"/>
      <c r="AU79" s="779"/>
    </row>
    <row r="80" spans="1:47" s="32" customFormat="1" ht="33.75" customHeight="1" hidden="1">
      <c r="A80" s="782"/>
      <c r="B80" s="819"/>
      <c r="C80" s="773"/>
      <c r="D80" s="773"/>
      <c r="E80" s="773"/>
      <c r="F80" s="773"/>
      <c r="G80" s="90" t="s">
        <v>12</v>
      </c>
      <c r="H80" s="124">
        <v>62.33</v>
      </c>
      <c r="I80" s="98">
        <v>55</v>
      </c>
      <c r="J80" s="124">
        <v>55</v>
      </c>
      <c r="K80" s="98">
        <v>55</v>
      </c>
      <c r="L80" s="124">
        <v>62.33</v>
      </c>
      <c r="M80" s="99"/>
      <c r="N80" s="99"/>
      <c r="O80" s="100"/>
      <c r="P80" s="99"/>
      <c r="Q80" s="100"/>
      <c r="R80" s="101"/>
      <c r="S80" s="101"/>
      <c r="T80" s="101"/>
      <c r="U80" s="99"/>
      <c r="V80" s="99"/>
      <c r="W80" s="99"/>
      <c r="X80" s="187"/>
      <c r="Y80" s="99"/>
      <c r="Z80" s="99"/>
      <c r="AA80" s="88"/>
      <c r="AB80" s="105"/>
      <c r="AC80" s="98"/>
      <c r="AD80" s="98"/>
      <c r="AE80" s="98"/>
      <c r="AF80" s="98"/>
      <c r="AG80" s="96"/>
      <c r="AH80" s="98"/>
      <c r="AI80" s="98"/>
      <c r="AJ80" s="358">
        <v>0</v>
      </c>
      <c r="AK80" s="573"/>
      <c r="AL80" s="574"/>
      <c r="AM80" s="574"/>
      <c r="AN80" s="326"/>
      <c r="AO80" s="299" t="e">
        <f t="shared" si="4"/>
        <v>#DIV/0!</v>
      </c>
      <c r="AP80" s="188"/>
      <c r="AQ80" s="773"/>
      <c r="AR80" s="773"/>
      <c r="AS80" s="773"/>
      <c r="AT80" s="773"/>
      <c r="AU80" s="779"/>
    </row>
    <row r="81" spans="1:47" s="32" customFormat="1" ht="33.75" customHeight="1" hidden="1" thickBot="1">
      <c r="A81" s="805"/>
      <c r="B81" s="820"/>
      <c r="C81" s="774"/>
      <c r="D81" s="774"/>
      <c r="E81" s="774"/>
      <c r="F81" s="774"/>
      <c r="G81" s="106" t="s">
        <v>13</v>
      </c>
      <c r="H81" s="107">
        <v>426856837</v>
      </c>
      <c r="I81" s="107">
        <v>279700000</v>
      </c>
      <c r="J81" s="128">
        <v>279700000</v>
      </c>
      <c r="K81" s="107">
        <v>243630107</v>
      </c>
      <c r="L81" s="107">
        <v>243630106</v>
      </c>
      <c r="M81" s="110">
        <v>183303796</v>
      </c>
      <c r="N81" s="110">
        <v>183303796</v>
      </c>
      <c r="O81" s="110">
        <v>183303796</v>
      </c>
      <c r="P81" s="110">
        <v>183303796</v>
      </c>
      <c r="Q81" s="107">
        <v>183303796</v>
      </c>
      <c r="R81" s="107">
        <v>183226731</v>
      </c>
      <c r="S81" s="109"/>
      <c r="T81" s="109"/>
      <c r="U81" s="108"/>
      <c r="V81" s="108"/>
      <c r="W81" s="108"/>
      <c r="X81" s="189"/>
      <c r="Y81" s="108"/>
      <c r="Z81" s="108"/>
      <c r="AA81" s="112"/>
      <c r="AB81" s="110"/>
      <c r="AC81" s="107"/>
      <c r="AD81" s="107"/>
      <c r="AE81" s="107"/>
      <c r="AF81" s="107"/>
      <c r="AG81" s="403"/>
      <c r="AH81" s="107"/>
      <c r="AI81" s="107"/>
      <c r="AJ81" s="358">
        <v>0</v>
      </c>
      <c r="AK81" s="575"/>
      <c r="AL81" s="576"/>
      <c r="AM81" s="576"/>
      <c r="AN81" s="327"/>
      <c r="AO81" s="299" t="e">
        <f t="shared" si="4"/>
        <v>#DIV/0!</v>
      </c>
      <c r="AP81" s="190"/>
      <c r="AQ81" s="774"/>
      <c r="AR81" s="774"/>
      <c r="AS81" s="774"/>
      <c r="AT81" s="774"/>
      <c r="AU81" s="780"/>
    </row>
    <row r="82" spans="1:47" s="32" customFormat="1" ht="33.75" customHeight="1" hidden="1">
      <c r="A82" s="781" t="s">
        <v>176</v>
      </c>
      <c r="B82" s="818">
        <v>13</v>
      </c>
      <c r="C82" s="772" t="s">
        <v>168</v>
      </c>
      <c r="D82" s="772" t="s">
        <v>105</v>
      </c>
      <c r="E82" s="772">
        <v>440</v>
      </c>
      <c r="F82" s="772">
        <v>177</v>
      </c>
      <c r="G82" s="70" t="s">
        <v>8</v>
      </c>
      <c r="H82" s="77">
        <v>56</v>
      </c>
      <c r="I82" s="77">
        <v>56</v>
      </c>
      <c r="J82" s="71">
        <v>56</v>
      </c>
      <c r="K82" s="77">
        <v>56</v>
      </c>
      <c r="L82" s="77">
        <v>56</v>
      </c>
      <c r="M82" s="80">
        <v>125</v>
      </c>
      <c r="N82" s="80">
        <v>125</v>
      </c>
      <c r="O82" s="80">
        <v>125</v>
      </c>
      <c r="P82" s="73"/>
      <c r="Q82" s="73"/>
      <c r="R82" s="74"/>
      <c r="S82" s="74"/>
      <c r="T82" s="74"/>
      <c r="U82" s="73"/>
      <c r="V82" s="73"/>
      <c r="W82" s="73"/>
      <c r="X82" s="183"/>
      <c r="Y82" s="73"/>
      <c r="Z82" s="73"/>
      <c r="AA82" s="81"/>
      <c r="AB82" s="80"/>
      <c r="AC82" s="77"/>
      <c r="AD82" s="77"/>
      <c r="AE82" s="77"/>
      <c r="AF82" s="77"/>
      <c r="AG82" s="114"/>
      <c r="AH82" s="77"/>
      <c r="AI82" s="77"/>
      <c r="AJ82" s="358">
        <v>0</v>
      </c>
      <c r="AK82" s="546"/>
      <c r="AL82" s="553"/>
      <c r="AM82" s="553"/>
      <c r="AN82" s="318"/>
      <c r="AO82" s="299" t="e">
        <f t="shared" si="4"/>
        <v>#DIV/0!</v>
      </c>
      <c r="AP82" s="169"/>
      <c r="AQ82" s="772"/>
      <c r="AR82" s="772"/>
      <c r="AS82" s="772"/>
      <c r="AT82" s="772"/>
      <c r="AU82" s="778"/>
    </row>
    <row r="83" spans="1:47" s="32" customFormat="1" ht="33.75" customHeight="1" hidden="1">
      <c r="A83" s="782"/>
      <c r="B83" s="819"/>
      <c r="C83" s="773"/>
      <c r="D83" s="773"/>
      <c r="E83" s="773"/>
      <c r="F83" s="773"/>
      <c r="G83" s="82" t="s">
        <v>9</v>
      </c>
      <c r="H83" s="87">
        <v>496056248</v>
      </c>
      <c r="I83" s="87">
        <v>627036384</v>
      </c>
      <c r="J83" s="117">
        <v>627036384</v>
      </c>
      <c r="K83" s="87">
        <v>509081448</v>
      </c>
      <c r="L83" s="98">
        <v>496056248</v>
      </c>
      <c r="M83" s="84"/>
      <c r="N83" s="84"/>
      <c r="O83" s="84"/>
      <c r="P83" s="84"/>
      <c r="Q83" s="85"/>
      <c r="R83" s="85"/>
      <c r="S83" s="85"/>
      <c r="T83" s="85"/>
      <c r="U83" s="84"/>
      <c r="V83" s="84"/>
      <c r="W83" s="84"/>
      <c r="X83" s="184"/>
      <c r="Y83" s="84"/>
      <c r="Z83" s="84"/>
      <c r="AA83" s="88"/>
      <c r="AB83" s="86"/>
      <c r="AC83" s="87"/>
      <c r="AD83" s="87"/>
      <c r="AE83" s="87"/>
      <c r="AF83" s="87"/>
      <c r="AG83" s="96"/>
      <c r="AH83" s="87"/>
      <c r="AI83" s="87"/>
      <c r="AJ83" s="358">
        <v>0</v>
      </c>
      <c r="AK83" s="572"/>
      <c r="AL83" s="571"/>
      <c r="AM83" s="571"/>
      <c r="AN83" s="328"/>
      <c r="AO83" s="299" t="e">
        <f t="shared" si="4"/>
        <v>#DIV/0!</v>
      </c>
      <c r="AP83" s="185"/>
      <c r="AQ83" s="773"/>
      <c r="AR83" s="773"/>
      <c r="AS83" s="773"/>
      <c r="AT83" s="773"/>
      <c r="AU83" s="779"/>
    </row>
    <row r="84" spans="1:47" s="32" customFormat="1" ht="33.75" customHeight="1" hidden="1">
      <c r="A84" s="782"/>
      <c r="B84" s="819"/>
      <c r="C84" s="773"/>
      <c r="D84" s="773"/>
      <c r="E84" s="773"/>
      <c r="F84" s="773"/>
      <c r="G84" s="90" t="s">
        <v>10</v>
      </c>
      <c r="H84" s="157"/>
      <c r="I84" s="91"/>
      <c r="J84" s="92"/>
      <c r="K84" s="91"/>
      <c r="L84" s="91"/>
      <c r="M84" s="91"/>
      <c r="N84" s="91"/>
      <c r="O84" s="91"/>
      <c r="P84" s="94"/>
      <c r="Q84" s="118"/>
      <c r="R84" s="93"/>
      <c r="S84" s="93"/>
      <c r="T84" s="93"/>
      <c r="U84" s="91"/>
      <c r="V84" s="94"/>
      <c r="W84" s="94"/>
      <c r="X84" s="95"/>
      <c r="Y84" s="94"/>
      <c r="Z84" s="94"/>
      <c r="AA84" s="88"/>
      <c r="AB84" s="88"/>
      <c r="AC84" s="96"/>
      <c r="AD84" s="96"/>
      <c r="AE84" s="96"/>
      <c r="AF84" s="96"/>
      <c r="AG84" s="96"/>
      <c r="AH84" s="96"/>
      <c r="AI84" s="96"/>
      <c r="AJ84" s="358">
        <v>0</v>
      </c>
      <c r="AK84" s="537"/>
      <c r="AL84" s="539"/>
      <c r="AM84" s="539"/>
      <c r="AN84" s="325"/>
      <c r="AO84" s="299" t="e">
        <f t="shared" si="4"/>
        <v>#DIV/0!</v>
      </c>
      <c r="AP84" s="186"/>
      <c r="AQ84" s="773"/>
      <c r="AR84" s="773"/>
      <c r="AS84" s="773"/>
      <c r="AT84" s="773"/>
      <c r="AU84" s="779"/>
    </row>
    <row r="85" spans="1:47" s="32" customFormat="1" ht="33.75" customHeight="1" hidden="1">
      <c r="A85" s="782"/>
      <c r="B85" s="819"/>
      <c r="C85" s="773"/>
      <c r="D85" s="773"/>
      <c r="E85" s="773"/>
      <c r="F85" s="773"/>
      <c r="G85" s="82" t="s">
        <v>11</v>
      </c>
      <c r="H85" s="87">
        <v>383291772</v>
      </c>
      <c r="I85" s="120"/>
      <c r="J85" s="92"/>
      <c r="K85" s="120"/>
      <c r="L85" s="120"/>
      <c r="M85" s="121">
        <v>383607921</v>
      </c>
      <c r="N85" s="121">
        <v>383607921</v>
      </c>
      <c r="O85" s="121">
        <v>383607921</v>
      </c>
      <c r="P85" s="123">
        <v>383607920</v>
      </c>
      <c r="Q85" s="153">
        <v>383456918</v>
      </c>
      <c r="R85" s="153">
        <v>383291772</v>
      </c>
      <c r="S85" s="93"/>
      <c r="T85" s="93"/>
      <c r="U85" s="120"/>
      <c r="V85" s="135"/>
      <c r="W85" s="135"/>
      <c r="X85" s="95"/>
      <c r="Y85" s="135"/>
      <c r="Z85" s="135"/>
      <c r="AA85" s="88"/>
      <c r="AB85" s="123"/>
      <c r="AC85" s="195"/>
      <c r="AD85" s="195"/>
      <c r="AE85" s="195"/>
      <c r="AF85" s="195"/>
      <c r="AG85" s="96"/>
      <c r="AH85" s="195"/>
      <c r="AI85" s="195"/>
      <c r="AJ85" s="358">
        <v>0</v>
      </c>
      <c r="AK85" s="537"/>
      <c r="AL85" s="539"/>
      <c r="AM85" s="539"/>
      <c r="AN85" s="325"/>
      <c r="AO85" s="299" t="e">
        <f t="shared" si="4"/>
        <v>#DIV/0!</v>
      </c>
      <c r="AP85" s="186"/>
      <c r="AQ85" s="773"/>
      <c r="AR85" s="773"/>
      <c r="AS85" s="773"/>
      <c r="AT85" s="773"/>
      <c r="AU85" s="779"/>
    </row>
    <row r="86" spans="1:47" s="32" customFormat="1" ht="33.75" customHeight="1" hidden="1">
      <c r="A86" s="782"/>
      <c r="B86" s="819"/>
      <c r="C86" s="773"/>
      <c r="D86" s="773"/>
      <c r="E86" s="773"/>
      <c r="F86" s="773"/>
      <c r="G86" s="90" t="s">
        <v>12</v>
      </c>
      <c r="H86" s="98">
        <v>56</v>
      </c>
      <c r="I86" s="98">
        <v>56</v>
      </c>
      <c r="J86" s="124">
        <v>56</v>
      </c>
      <c r="K86" s="98">
        <v>56</v>
      </c>
      <c r="L86" s="98">
        <v>56</v>
      </c>
      <c r="M86" s="105">
        <v>125</v>
      </c>
      <c r="N86" s="105">
        <v>125</v>
      </c>
      <c r="O86" s="105">
        <v>125</v>
      </c>
      <c r="P86" s="99"/>
      <c r="Q86" s="99"/>
      <c r="R86" s="101"/>
      <c r="S86" s="101"/>
      <c r="T86" s="101"/>
      <c r="U86" s="99"/>
      <c r="V86" s="99"/>
      <c r="W86" s="99"/>
      <c r="X86" s="187"/>
      <c r="Y86" s="99"/>
      <c r="Z86" s="99"/>
      <c r="AA86" s="88"/>
      <c r="AB86" s="105"/>
      <c r="AC86" s="98"/>
      <c r="AD86" s="98"/>
      <c r="AE86" s="98"/>
      <c r="AF86" s="98"/>
      <c r="AG86" s="96"/>
      <c r="AH86" s="98"/>
      <c r="AI86" s="98"/>
      <c r="AJ86" s="358">
        <v>0</v>
      </c>
      <c r="AK86" s="573"/>
      <c r="AL86" s="574"/>
      <c r="AM86" s="574"/>
      <c r="AN86" s="326"/>
      <c r="AO86" s="299" t="e">
        <f t="shared" si="4"/>
        <v>#DIV/0!</v>
      </c>
      <c r="AP86" s="188"/>
      <c r="AQ86" s="773"/>
      <c r="AR86" s="773"/>
      <c r="AS86" s="773"/>
      <c r="AT86" s="773"/>
      <c r="AU86" s="779"/>
    </row>
    <row r="87" spans="1:47" s="32" customFormat="1" ht="33.75" customHeight="1" hidden="1" thickBot="1">
      <c r="A87" s="782"/>
      <c r="B87" s="820"/>
      <c r="C87" s="774"/>
      <c r="D87" s="774"/>
      <c r="E87" s="774"/>
      <c r="F87" s="774"/>
      <c r="G87" s="106" t="s">
        <v>13</v>
      </c>
      <c r="H87" s="107">
        <v>879348020</v>
      </c>
      <c r="I87" s="107">
        <v>627036384</v>
      </c>
      <c r="J87" s="128">
        <v>627036384</v>
      </c>
      <c r="K87" s="107">
        <v>509081448</v>
      </c>
      <c r="L87" s="107">
        <v>496056248</v>
      </c>
      <c r="M87" s="110">
        <v>383607921</v>
      </c>
      <c r="N87" s="110">
        <v>383607921</v>
      </c>
      <c r="O87" s="110">
        <v>383607921</v>
      </c>
      <c r="P87" s="110">
        <v>383607920</v>
      </c>
      <c r="Q87" s="107">
        <v>383456918</v>
      </c>
      <c r="R87" s="110">
        <v>383291772</v>
      </c>
      <c r="S87" s="109"/>
      <c r="T87" s="109"/>
      <c r="U87" s="108"/>
      <c r="V87" s="108"/>
      <c r="W87" s="108"/>
      <c r="X87" s="189"/>
      <c r="Y87" s="108"/>
      <c r="Z87" s="108"/>
      <c r="AA87" s="111"/>
      <c r="AB87" s="110"/>
      <c r="AC87" s="107"/>
      <c r="AD87" s="107"/>
      <c r="AE87" s="107"/>
      <c r="AF87" s="107"/>
      <c r="AG87" s="403"/>
      <c r="AH87" s="107"/>
      <c r="AI87" s="107"/>
      <c r="AJ87" s="358">
        <v>0</v>
      </c>
      <c r="AK87" s="575"/>
      <c r="AL87" s="576"/>
      <c r="AM87" s="576"/>
      <c r="AN87" s="327"/>
      <c r="AO87" s="332" t="e">
        <f t="shared" si="4"/>
        <v>#DIV/0!</v>
      </c>
      <c r="AP87" s="347"/>
      <c r="AQ87" s="774"/>
      <c r="AR87" s="774"/>
      <c r="AS87" s="774"/>
      <c r="AT87" s="774"/>
      <c r="AU87" s="780"/>
    </row>
    <row r="88" spans="1:47" s="32" customFormat="1" ht="33.75" customHeight="1">
      <c r="A88" s="782"/>
      <c r="B88" s="818">
        <v>14</v>
      </c>
      <c r="C88" s="772" t="s">
        <v>169</v>
      </c>
      <c r="D88" s="772" t="s">
        <v>103</v>
      </c>
      <c r="E88" s="772">
        <v>440</v>
      </c>
      <c r="F88" s="772">
        <v>177</v>
      </c>
      <c r="G88" s="70" t="s">
        <v>8</v>
      </c>
      <c r="H88" s="77">
        <v>2</v>
      </c>
      <c r="I88" s="71">
        <v>0.5</v>
      </c>
      <c r="J88" s="71">
        <v>0.5</v>
      </c>
      <c r="K88" s="140">
        <v>0.5</v>
      </c>
      <c r="L88" s="140">
        <v>0.5</v>
      </c>
      <c r="M88" s="140">
        <v>1</v>
      </c>
      <c r="N88" s="140">
        <v>1</v>
      </c>
      <c r="O88" s="130">
        <v>1</v>
      </c>
      <c r="P88" s="191">
        <v>1</v>
      </c>
      <c r="Q88" s="130">
        <v>0.73</v>
      </c>
      <c r="R88" s="141">
        <v>0.85</v>
      </c>
      <c r="S88" s="141">
        <v>1.5</v>
      </c>
      <c r="T88" s="141">
        <v>1.5</v>
      </c>
      <c r="U88" s="192">
        <v>1.5</v>
      </c>
      <c r="V88" s="192">
        <v>1.5</v>
      </c>
      <c r="W88" s="141">
        <v>1.5</v>
      </c>
      <c r="X88" s="141">
        <v>1.34</v>
      </c>
      <c r="Y88" s="130">
        <v>1.7</v>
      </c>
      <c r="Z88" s="130">
        <v>1.7</v>
      </c>
      <c r="AA88" s="193">
        <v>1.7</v>
      </c>
      <c r="AB88" s="528">
        <v>1.7</v>
      </c>
      <c r="AC88" s="404"/>
      <c r="AD88" s="193">
        <v>1.52</v>
      </c>
      <c r="AE88" s="585">
        <v>2</v>
      </c>
      <c r="AF88" s="404"/>
      <c r="AG88" s="114"/>
      <c r="AH88" s="77"/>
      <c r="AI88" s="77"/>
      <c r="AJ88" s="358"/>
      <c r="AK88" s="559">
        <v>1.45</v>
      </c>
      <c r="AL88" s="560">
        <v>1.45</v>
      </c>
      <c r="AM88" s="577">
        <v>1.52</v>
      </c>
      <c r="AN88" s="301"/>
      <c r="AO88" s="334">
        <f t="shared" si="4"/>
        <v>0.8941176470588236</v>
      </c>
      <c r="AP88" s="341">
        <f>AL88/H88</f>
        <v>0.725</v>
      </c>
      <c r="AQ88" s="795" t="s">
        <v>325</v>
      </c>
      <c r="AR88" s="772" t="s">
        <v>104</v>
      </c>
      <c r="AS88" s="772" t="s">
        <v>104</v>
      </c>
      <c r="AT88" s="792" t="s">
        <v>170</v>
      </c>
      <c r="AU88" s="783" t="s">
        <v>326</v>
      </c>
    </row>
    <row r="89" spans="1:47" s="32" customFormat="1" ht="33.75" customHeight="1">
      <c r="A89" s="782"/>
      <c r="B89" s="819"/>
      <c r="C89" s="773"/>
      <c r="D89" s="773"/>
      <c r="E89" s="773"/>
      <c r="F89" s="773"/>
      <c r="G89" s="82" t="s">
        <v>9</v>
      </c>
      <c r="H89" s="218">
        <v>1694832716</v>
      </c>
      <c r="I89" s="218">
        <v>94398882</v>
      </c>
      <c r="J89" s="218">
        <v>94398882</v>
      </c>
      <c r="K89" s="218">
        <v>52491882</v>
      </c>
      <c r="L89" s="215">
        <v>52491564</v>
      </c>
      <c r="M89" s="218">
        <v>592217000</v>
      </c>
      <c r="N89" s="218">
        <v>592217000</v>
      </c>
      <c r="O89" s="218">
        <v>592217000</v>
      </c>
      <c r="P89" s="218">
        <v>592217000</v>
      </c>
      <c r="Q89" s="218">
        <v>512378000</v>
      </c>
      <c r="R89" s="218">
        <v>511806152</v>
      </c>
      <c r="S89" s="218">
        <v>239429000</v>
      </c>
      <c r="T89" s="218">
        <v>239429000</v>
      </c>
      <c r="U89" s="218">
        <v>277983500</v>
      </c>
      <c r="V89" s="218">
        <v>275698000</v>
      </c>
      <c r="W89" s="218">
        <v>240352000</v>
      </c>
      <c r="X89" s="218">
        <v>225978000</v>
      </c>
      <c r="Y89" s="218">
        <v>449483000</v>
      </c>
      <c r="Z89" s="214">
        <v>449483000</v>
      </c>
      <c r="AA89" s="214">
        <v>402883000</v>
      </c>
      <c r="AB89" s="214">
        <v>402883000</v>
      </c>
      <c r="AC89" s="218"/>
      <c r="AD89" s="218">
        <v>65180000</v>
      </c>
      <c r="AE89" s="218">
        <v>303710000</v>
      </c>
      <c r="AF89" s="133"/>
      <c r="AG89" s="133"/>
      <c r="AH89" s="133"/>
      <c r="AI89" s="133"/>
      <c r="AJ89" s="358"/>
      <c r="AK89" s="572">
        <v>35849000</v>
      </c>
      <c r="AL89" s="571">
        <v>65180000</v>
      </c>
      <c r="AM89" s="536">
        <v>65180000</v>
      </c>
      <c r="AN89" s="302"/>
      <c r="AO89" s="336">
        <f t="shared" si="4"/>
        <v>0.16178394223633163</v>
      </c>
      <c r="AP89" s="342">
        <f>(L89+R89+X89+AM89)/H89</f>
        <v>0.5047434522145489</v>
      </c>
      <c r="AQ89" s="796"/>
      <c r="AR89" s="773"/>
      <c r="AS89" s="773"/>
      <c r="AT89" s="793"/>
      <c r="AU89" s="784"/>
    </row>
    <row r="90" spans="1:47" s="32" customFormat="1" ht="33.75" customHeight="1">
      <c r="A90" s="782"/>
      <c r="B90" s="819"/>
      <c r="C90" s="773"/>
      <c r="D90" s="773"/>
      <c r="E90" s="773"/>
      <c r="F90" s="773"/>
      <c r="G90" s="90" t="s">
        <v>10</v>
      </c>
      <c r="H90" s="157"/>
      <c r="I90" s="91"/>
      <c r="J90" s="92"/>
      <c r="K90" s="91"/>
      <c r="L90" s="91"/>
      <c r="M90" s="91"/>
      <c r="N90" s="91"/>
      <c r="O90" s="91"/>
      <c r="P90" s="94"/>
      <c r="Q90" s="118"/>
      <c r="R90" s="93"/>
      <c r="S90" s="93"/>
      <c r="T90" s="93"/>
      <c r="U90" s="93"/>
      <c r="V90" s="93"/>
      <c r="W90" s="93"/>
      <c r="X90" s="93"/>
      <c r="Y90" s="93"/>
      <c r="Z90" s="93"/>
      <c r="AA90" s="93"/>
      <c r="AB90" s="93"/>
      <c r="AC90" s="93"/>
      <c r="AD90" s="93"/>
      <c r="AE90" s="93"/>
      <c r="AF90" s="93"/>
      <c r="AG90" s="93"/>
      <c r="AH90" s="93"/>
      <c r="AI90" s="93"/>
      <c r="AJ90" s="93"/>
      <c r="AK90" s="93"/>
      <c r="AL90" s="93"/>
      <c r="AM90" s="93"/>
      <c r="AN90" s="304"/>
      <c r="AO90" s="338"/>
      <c r="AP90" s="325"/>
      <c r="AQ90" s="796"/>
      <c r="AR90" s="773"/>
      <c r="AS90" s="773"/>
      <c r="AT90" s="793"/>
      <c r="AU90" s="784"/>
    </row>
    <row r="91" spans="1:47" s="32" customFormat="1" ht="33.75" customHeight="1">
      <c r="A91" s="782"/>
      <c r="B91" s="819"/>
      <c r="C91" s="773"/>
      <c r="D91" s="773"/>
      <c r="E91" s="773"/>
      <c r="F91" s="773"/>
      <c r="G91" s="82" t="s">
        <v>11</v>
      </c>
      <c r="H91" s="218">
        <v>453934610</v>
      </c>
      <c r="I91" s="220"/>
      <c r="J91" s="220"/>
      <c r="K91" s="220"/>
      <c r="L91" s="220"/>
      <c r="M91" s="225">
        <v>18586968</v>
      </c>
      <c r="N91" s="225">
        <v>18586968</v>
      </c>
      <c r="O91" s="225">
        <v>18586968</v>
      </c>
      <c r="P91" s="214">
        <v>18586968</v>
      </c>
      <c r="Q91" s="215">
        <v>18586968</v>
      </c>
      <c r="R91" s="215">
        <v>18586968</v>
      </c>
      <c r="S91" s="218">
        <v>229011909</v>
      </c>
      <c r="T91" s="218">
        <v>239581909</v>
      </c>
      <c r="U91" s="218">
        <v>239581909</v>
      </c>
      <c r="V91" s="218">
        <v>239581909</v>
      </c>
      <c r="W91" s="215">
        <v>239581909</v>
      </c>
      <c r="X91" s="215">
        <v>239581909</v>
      </c>
      <c r="Y91" s="215">
        <v>195765733</v>
      </c>
      <c r="Z91" s="215">
        <v>195765733</v>
      </c>
      <c r="AA91" s="229">
        <v>195765733</v>
      </c>
      <c r="AB91" s="229">
        <v>195765733</v>
      </c>
      <c r="AC91" s="215"/>
      <c r="AD91" s="215">
        <v>195765733</v>
      </c>
      <c r="AE91" s="122"/>
      <c r="AF91" s="153"/>
      <c r="AG91" s="153"/>
      <c r="AH91" s="153"/>
      <c r="AI91" s="153"/>
      <c r="AJ91" s="358"/>
      <c r="AK91" s="562">
        <v>44781733</v>
      </c>
      <c r="AL91" s="536">
        <v>158019733</v>
      </c>
      <c r="AM91" s="539">
        <v>195765733</v>
      </c>
      <c r="AN91" s="305"/>
      <c r="AO91" s="336">
        <f t="shared" si="4"/>
        <v>1</v>
      </c>
      <c r="AP91" s="344">
        <f>(L91+R91+X91+AM91)/H91</f>
        <v>1</v>
      </c>
      <c r="AQ91" s="796"/>
      <c r="AR91" s="773"/>
      <c r="AS91" s="773"/>
      <c r="AT91" s="793"/>
      <c r="AU91" s="784"/>
    </row>
    <row r="92" spans="1:47" s="32" customFormat="1" ht="33.75" customHeight="1">
      <c r="A92" s="782"/>
      <c r="B92" s="819"/>
      <c r="C92" s="773"/>
      <c r="D92" s="773"/>
      <c r="E92" s="773"/>
      <c r="F92" s="773"/>
      <c r="G92" s="90" t="s">
        <v>12</v>
      </c>
      <c r="H92" s="98">
        <v>2</v>
      </c>
      <c r="I92" s="124">
        <v>0.5</v>
      </c>
      <c r="J92" s="124">
        <v>0.5</v>
      </c>
      <c r="K92" s="124">
        <v>0.5</v>
      </c>
      <c r="L92" s="124">
        <v>0.5</v>
      </c>
      <c r="M92" s="126">
        <v>1</v>
      </c>
      <c r="N92" s="126">
        <v>1</v>
      </c>
      <c r="O92" s="126">
        <v>1</v>
      </c>
      <c r="P92" s="126">
        <v>1</v>
      </c>
      <c r="Q92" s="124">
        <v>0.73</v>
      </c>
      <c r="R92" s="144">
        <v>0.85</v>
      </c>
      <c r="S92" s="122">
        <v>1.5</v>
      </c>
      <c r="T92" s="133">
        <v>1.5</v>
      </c>
      <c r="U92" s="158">
        <v>1.5</v>
      </c>
      <c r="V92" s="145">
        <v>1.5</v>
      </c>
      <c r="W92" s="144">
        <v>1.5</v>
      </c>
      <c r="X92" s="144">
        <v>1.34</v>
      </c>
      <c r="Y92" s="124">
        <v>1.7</v>
      </c>
      <c r="Z92" s="124">
        <v>1.7</v>
      </c>
      <c r="AA92" s="155">
        <v>1.7</v>
      </c>
      <c r="AB92" s="155">
        <v>1.7</v>
      </c>
      <c r="AC92" s="391">
        <v>0</v>
      </c>
      <c r="AD92" s="124">
        <f>+AD88+AD90</f>
        <v>1.52</v>
      </c>
      <c r="AE92" s="527">
        <f>+AE88+AE90</f>
        <v>2</v>
      </c>
      <c r="AF92" s="124"/>
      <c r="AG92" s="96"/>
      <c r="AH92" s="98"/>
      <c r="AI92" s="98"/>
      <c r="AJ92" s="358"/>
      <c r="AK92" s="578">
        <v>1.45</v>
      </c>
      <c r="AL92" s="579">
        <v>1.45</v>
      </c>
      <c r="AM92" s="580">
        <v>1.52</v>
      </c>
      <c r="AN92" s="320"/>
      <c r="AO92" s="336">
        <f t="shared" si="4"/>
        <v>0.8941176470588236</v>
      </c>
      <c r="AP92" s="345">
        <f>AM92/H92</f>
        <v>0.76</v>
      </c>
      <c r="AQ92" s="796"/>
      <c r="AR92" s="773"/>
      <c r="AS92" s="773"/>
      <c r="AT92" s="793"/>
      <c r="AU92" s="784"/>
    </row>
    <row r="93" spans="1:47" s="32" customFormat="1" ht="33.75" customHeight="1" thickBot="1">
      <c r="A93" s="782"/>
      <c r="B93" s="820"/>
      <c r="C93" s="774"/>
      <c r="D93" s="774"/>
      <c r="E93" s="774"/>
      <c r="F93" s="774"/>
      <c r="G93" s="106" t="s">
        <v>13</v>
      </c>
      <c r="H93" s="221">
        <v>2148767326</v>
      </c>
      <c r="I93" s="221">
        <v>94398882</v>
      </c>
      <c r="J93" s="221">
        <v>94398882</v>
      </c>
      <c r="K93" s="221">
        <v>52491882</v>
      </c>
      <c r="L93" s="221">
        <v>52491564</v>
      </c>
      <c r="M93" s="221">
        <v>610803968</v>
      </c>
      <c r="N93" s="221">
        <v>610803968</v>
      </c>
      <c r="O93" s="221">
        <v>610803968</v>
      </c>
      <c r="P93" s="221">
        <v>610803968</v>
      </c>
      <c r="Q93" s="221">
        <v>530964968</v>
      </c>
      <c r="R93" s="221">
        <v>530393120</v>
      </c>
      <c r="S93" s="221">
        <v>468440909</v>
      </c>
      <c r="T93" s="221">
        <v>479010909</v>
      </c>
      <c r="U93" s="221">
        <v>517565409</v>
      </c>
      <c r="V93" s="221">
        <v>515279909</v>
      </c>
      <c r="W93" s="221">
        <v>479933909</v>
      </c>
      <c r="X93" s="221">
        <v>465559909</v>
      </c>
      <c r="Y93" s="221">
        <v>645248733</v>
      </c>
      <c r="Z93" s="221">
        <v>645248733</v>
      </c>
      <c r="AA93" s="223">
        <v>598648733</v>
      </c>
      <c r="AB93" s="223">
        <v>598648733</v>
      </c>
      <c r="AC93" s="221">
        <v>0</v>
      </c>
      <c r="AD93" s="221">
        <v>260945733</v>
      </c>
      <c r="AE93" s="107">
        <f>+AE89+AE91</f>
        <v>303710000</v>
      </c>
      <c r="AF93" s="107">
        <v>0</v>
      </c>
      <c r="AG93" s="107">
        <v>0</v>
      </c>
      <c r="AH93" s="107">
        <v>0</v>
      </c>
      <c r="AI93" s="107">
        <v>0</v>
      </c>
      <c r="AJ93" s="358"/>
      <c r="AK93" s="565">
        <v>80630733</v>
      </c>
      <c r="AL93" s="180">
        <v>223199733</v>
      </c>
      <c r="AM93" s="180">
        <v>260945733</v>
      </c>
      <c r="AN93" s="313"/>
      <c r="AO93" s="339">
        <f t="shared" si="4"/>
        <v>0.43589123072611596</v>
      </c>
      <c r="AP93" s="346">
        <f>(L93+R93+X93+AM93)/H93</f>
        <v>0.6093681294184012</v>
      </c>
      <c r="AQ93" s="797"/>
      <c r="AR93" s="774"/>
      <c r="AS93" s="774"/>
      <c r="AT93" s="794"/>
      <c r="AU93" s="785"/>
    </row>
    <row r="94" spans="1:47" s="32" customFormat="1" ht="33.75" customHeight="1">
      <c r="A94" s="782"/>
      <c r="B94" s="818">
        <v>15</v>
      </c>
      <c r="C94" s="772" t="s">
        <v>171</v>
      </c>
      <c r="D94" s="786" t="s">
        <v>106</v>
      </c>
      <c r="E94" s="786">
        <v>440</v>
      </c>
      <c r="F94" s="786">
        <v>177</v>
      </c>
      <c r="G94" s="70" t="s">
        <v>8</v>
      </c>
      <c r="H94" s="77">
        <v>4</v>
      </c>
      <c r="I94" s="77">
        <v>4</v>
      </c>
      <c r="J94" s="71">
        <v>4</v>
      </c>
      <c r="K94" s="77">
        <v>4</v>
      </c>
      <c r="L94" s="77">
        <v>4</v>
      </c>
      <c r="M94" s="77">
        <v>4</v>
      </c>
      <c r="N94" s="77">
        <v>4</v>
      </c>
      <c r="O94" s="77">
        <v>4</v>
      </c>
      <c r="P94" s="77">
        <v>4</v>
      </c>
      <c r="Q94" s="77">
        <v>4</v>
      </c>
      <c r="R94" s="76">
        <v>4</v>
      </c>
      <c r="S94" s="141">
        <v>4</v>
      </c>
      <c r="T94" s="141">
        <v>4</v>
      </c>
      <c r="U94" s="141">
        <v>4</v>
      </c>
      <c r="V94" s="141">
        <v>4</v>
      </c>
      <c r="W94" s="76">
        <v>4</v>
      </c>
      <c r="X94" s="76">
        <v>4</v>
      </c>
      <c r="Y94" s="76">
        <v>4</v>
      </c>
      <c r="Z94" s="76">
        <v>4</v>
      </c>
      <c r="AA94" s="75">
        <v>4</v>
      </c>
      <c r="AB94" s="75">
        <v>4</v>
      </c>
      <c r="AC94" s="76"/>
      <c r="AD94" s="405">
        <v>4</v>
      </c>
      <c r="AE94" s="76">
        <v>4</v>
      </c>
      <c r="AF94" s="76"/>
      <c r="AG94" s="76"/>
      <c r="AH94" s="76"/>
      <c r="AI94" s="76"/>
      <c r="AJ94" s="358"/>
      <c r="AK94" s="581">
        <v>4</v>
      </c>
      <c r="AL94" s="560">
        <v>4</v>
      </c>
      <c r="AM94" s="560">
        <v>4</v>
      </c>
      <c r="AN94" s="301"/>
      <c r="AO94" s="334">
        <f t="shared" si="4"/>
        <v>1</v>
      </c>
      <c r="AP94" s="341">
        <f>14/16</f>
        <v>0.875</v>
      </c>
      <c r="AQ94" s="795" t="s">
        <v>337</v>
      </c>
      <c r="AR94" s="772" t="s">
        <v>172</v>
      </c>
      <c r="AS94" s="772" t="s">
        <v>172</v>
      </c>
      <c r="AT94" s="821" t="s">
        <v>338</v>
      </c>
      <c r="AU94" s="789" t="s">
        <v>339</v>
      </c>
    </row>
    <row r="95" spans="1:47" s="32" customFormat="1" ht="33.75" customHeight="1">
      <c r="A95" s="782"/>
      <c r="B95" s="819"/>
      <c r="C95" s="773"/>
      <c r="D95" s="787"/>
      <c r="E95" s="787"/>
      <c r="F95" s="787"/>
      <c r="G95" s="82" t="s">
        <v>9</v>
      </c>
      <c r="H95" s="218">
        <v>2354843127</v>
      </c>
      <c r="I95" s="218">
        <v>417445330</v>
      </c>
      <c r="J95" s="218">
        <v>417445330</v>
      </c>
      <c r="K95" s="218">
        <v>382170830</v>
      </c>
      <c r="L95" s="215">
        <v>377155900</v>
      </c>
      <c r="M95" s="218">
        <v>629964000</v>
      </c>
      <c r="N95" s="218">
        <v>629964000</v>
      </c>
      <c r="O95" s="218">
        <v>629964000</v>
      </c>
      <c r="P95" s="218">
        <v>574964000</v>
      </c>
      <c r="Q95" s="218">
        <v>560272350</v>
      </c>
      <c r="R95" s="218">
        <v>521408343</v>
      </c>
      <c r="S95" s="218">
        <v>442031000</v>
      </c>
      <c r="T95" s="218">
        <v>442031000</v>
      </c>
      <c r="U95" s="218">
        <v>430862000</v>
      </c>
      <c r="V95" s="218">
        <v>419508300</v>
      </c>
      <c r="W95" s="218">
        <v>404295400</v>
      </c>
      <c r="X95" s="218">
        <v>384162884</v>
      </c>
      <c r="Y95" s="218">
        <v>597479000</v>
      </c>
      <c r="Z95" s="214">
        <v>597479000</v>
      </c>
      <c r="AA95" s="214">
        <v>544079000</v>
      </c>
      <c r="AB95" s="214">
        <v>544079000</v>
      </c>
      <c r="AC95" s="218"/>
      <c r="AD95" s="218">
        <v>412786047</v>
      </c>
      <c r="AE95" s="87">
        <v>662298000</v>
      </c>
      <c r="AF95" s="87"/>
      <c r="AG95" s="87"/>
      <c r="AH95" s="87"/>
      <c r="AI95" s="87"/>
      <c r="AJ95" s="358"/>
      <c r="AK95" s="535">
        <v>135263017</v>
      </c>
      <c r="AL95" s="536">
        <v>320991244</v>
      </c>
      <c r="AM95" s="536">
        <v>412786047</v>
      </c>
      <c r="AN95" s="302"/>
      <c r="AO95" s="336">
        <f t="shared" si="4"/>
        <v>0.7586877034401254</v>
      </c>
      <c r="AP95" s="342">
        <f>(L95+R95+X95+AM95)/H95</f>
        <v>0.7200110931211088</v>
      </c>
      <c r="AQ95" s="796"/>
      <c r="AR95" s="773"/>
      <c r="AS95" s="773"/>
      <c r="AT95" s="822"/>
      <c r="AU95" s="790"/>
    </row>
    <row r="96" spans="1:47" s="32" customFormat="1" ht="33.75" customHeight="1">
      <c r="A96" s="782"/>
      <c r="B96" s="819"/>
      <c r="C96" s="773"/>
      <c r="D96" s="787"/>
      <c r="E96" s="787"/>
      <c r="F96" s="787"/>
      <c r="G96" s="90" t="s">
        <v>10</v>
      </c>
      <c r="H96" s="157"/>
      <c r="I96" s="91"/>
      <c r="J96" s="92"/>
      <c r="K96" s="91"/>
      <c r="L96" s="91"/>
      <c r="M96" s="91"/>
      <c r="N96" s="91"/>
      <c r="O96" s="91"/>
      <c r="P96" s="118"/>
      <c r="Q96" s="118"/>
      <c r="R96" s="93"/>
      <c r="S96" s="93"/>
      <c r="T96" s="93"/>
      <c r="U96" s="93"/>
      <c r="V96" s="93"/>
      <c r="W96" s="93"/>
      <c r="X96" s="93"/>
      <c r="Y96" s="94"/>
      <c r="Z96" s="94"/>
      <c r="AA96" s="94"/>
      <c r="AB96" s="94"/>
      <c r="AC96" s="94"/>
      <c r="AD96" s="94"/>
      <c r="AE96" s="94"/>
      <c r="AF96" s="94"/>
      <c r="AG96" s="94"/>
      <c r="AH96" s="94"/>
      <c r="AI96" s="94"/>
      <c r="AJ96" s="94"/>
      <c r="AK96" s="94"/>
      <c r="AL96" s="94"/>
      <c r="AM96" s="94"/>
      <c r="AN96" s="311"/>
      <c r="AO96" s="338"/>
      <c r="AP96" s="343"/>
      <c r="AQ96" s="796"/>
      <c r="AR96" s="773"/>
      <c r="AS96" s="773"/>
      <c r="AT96" s="822"/>
      <c r="AU96" s="790"/>
    </row>
    <row r="97" spans="1:47" s="32" customFormat="1" ht="33.75" customHeight="1">
      <c r="A97" s="782"/>
      <c r="B97" s="819"/>
      <c r="C97" s="773"/>
      <c r="D97" s="787"/>
      <c r="E97" s="787"/>
      <c r="F97" s="787"/>
      <c r="G97" s="82" t="s">
        <v>11</v>
      </c>
      <c r="H97" s="218">
        <v>621992236</v>
      </c>
      <c r="I97" s="220"/>
      <c r="J97" s="220"/>
      <c r="K97" s="220"/>
      <c r="L97" s="220"/>
      <c r="M97" s="225">
        <v>260228091</v>
      </c>
      <c r="N97" s="225">
        <v>260228091</v>
      </c>
      <c r="O97" s="225">
        <v>260228091</v>
      </c>
      <c r="P97" s="225">
        <v>260228087</v>
      </c>
      <c r="Q97" s="218">
        <v>255570736</v>
      </c>
      <c r="R97" s="230">
        <v>252712523</v>
      </c>
      <c r="S97" s="230">
        <v>213469317</v>
      </c>
      <c r="T97" s="230">
        <v>233029317</v>
      </c>
      <c r="U97" s="230">
        <v>233029317</v>
      </c>
      <c r="V97" s="230">
        <v>233029317</v>
      </c>
      <c r="W97" s="230">
        <v>233029317</v>
      </c>
      <c r="X97" s="230">
        <v>233023567</v>
      </c>
      <c r="Y97" s="218">
        <v>136256146</v>
      </c>
      <c r="Z97" s="214">
        <v>136256145.76330304</v>
      </c>
      <c r="AA97" s="214">
        <v>133685813</v>
      </c>
      <c r="AB97" s="214">
        <v>133685813</v>
      </c>
      <c r="AC97" s="218"/>
      <c r="AD97" s="218">
        <v>126494345</v>
      </c>
      <c r="AE97" s="96"/>
      <c r="AF97" s="195"/>
      <c r="AG97" s="96"/>
      <c r="AH97" s="195"/>
      <c r="AI97" s="195"/>
      <c r="AJ97" s="358"/>
      <c r="AK97" s="535">
        <v>89371243</v>
      </c>
      <c r="AL97" s="536">
        <v>117259935</v>
      </c>
      <c r="AM97" s="539">
        <v>126494345</v>
      </c>
      <c r="AN97" s="305"/>
      <c r="AO97" s="336">
        <f t="shared" si="4"/>
        <v>0.946206199157423</v>
      </c>
      <c r="AP97" s="344">
        <f>(L97+R97+X97+AM97)/H97</f>
        <v>0.9843055902710657</v>
      </c>
      <c r="AQ97" s="796"/>
      <c r="AR97" s="773"/>
      <c r="AS97" s="773"/>
      <c r="AT97" s="822"/>
      <c r="AU97" s="790"/>
    </row>
    <row r="98" spans="1:47" s="32" customFormat="1" ht="33.75" customHeight="1">
      <c r="A98" s="782"/>
      <c r="B98" s="819"/>
      <c r="C98" s="773"/>
      <c r="D98" s="787"/>
      <c r="E98" s="787"/>
      <c r="F98" s="787"/>
      <c r="G98" s="90" t="s">
        <v>12</v>
      </c>
      <c r="H98" s="98">
        <v>4</v>
      </c>
      <c r="I98" s="98">
        <v>4</v>
      </c>
      <c r="J98" s="124">
        <v>4</v>
      </c>
      <c r="K98" s="105">
        <v>4</v>
      </c>
      <c r="L98" s="105">
        <v>4</v>
      </c>
      <c r="M98" s="105">
        <v>4</v>
      </c>
      <c r="N98" s="105">
        <v>4</v>
      </c>
      <c r="O98" s="105">
        <v>4</v>
      </c>
      <c r="P98" s="105">
        <v>4</v>
      </c>
      <c r="Q98" s="83">
        <v>4</v>
      </c>
      <c r="R98" s="125">
        <v>4</v>
      </c>
      <c r="S98" s="145">
        <v>4</v>
      </c>
      <c r="T98" s="145">
        <v>4</v>
      </c>
      <c r="U98" s="145">
        <v>4</v>
      </c>
      <c r="V98" s="145">
        <v>4</v>
      </c>
      <c r="W98" s="125">
        <v>4</v>
      </c>
      <c r="X98" s="125">
        <v>4</v>
      </c>
      <c r="Y98" s="98">
        <v>4</v>
      </c>
      <c r="Z98" s="98">
        <v>4</v>
      </c>
      <c r="AA98" s="210">
        <v>4</v>
      </c>
      <c r="AB98" s="210">
        <v>4</v>
      </c>
      <c r="AC98" s="98"/>
      <c r="AD98" s="83">
        <v>4</v>
      </c>
      <c r="AE98" s="98">
        <v>4</v>
      </c>
      <c r="AF98" s="98"/>
      <c r="AG98" s="96"/>
      <c r="AH98" s="98"/>
      <c r="AI98" s="98"/>
      <c r="AJ98" s="358"/>
      <c r="AK98" s="543">
        <v>4</v>
      </c>
      <c r="AL98" s="544">
        <v>4</v>
      </c>
      <c r="AM98" s="580">
        <v>4</v>
      </c>
      <c r="AN98" s="329"/>
      <c r="AO98" s="336">
        <f t="shared" si="4"/>
        <v>1</v>
      </c>
      <c r="AP98" s="345">
        <f>AM98/H98</f>
        <v>1</v>
      </c>
      <c r="AQ98" s="796"/>
      <c r="AR98" s="773"/>
      <c r="AS98" s="773"/>
      <c r="AT98" s="822"/>
      <c r="AU98" s="790"/>
    </row>
    <row r="99" spans="1:47" s="32" customFormat="1" ht="33.75" customHeight="1" thickBot="1">
      <c r="A99" s="782"/>
      <c r="B99" s="820"/>
      <c r="C99" s="774"/>
      <c r="D99" s="788"/>
      <c r="E99" s="788"/>
      <c r="F99" s="788"/>
      <c r="G99" s="106" t="s">
        <v>13</v>
      </c>
      <c r="H99" s="221">
        <v>2976835363</v>
      </c>
      <c r="I99" s="221">
        <v>417445330</v>
      </c>
      <c r="J99" s="221">
        <v>417445330</v>
      </c>
      <c r="K99" s="221">
        <v>382170830</v>
      </c>
      <c r="L99" s="221">
        <v>377155900</v>
      </c>
      <c r="M99" s="221">
        <v>890192091</v>
      </c>
      <c r="N99" s="221">
        <v>890192091</v>
      </c>
      <c r="O99" s="221">
        <v>890192091</v>
      </c>
      <c r="P99" s="221">
        <v>835192087</v>
      </c>
      <c r="Q99" s="221">
        <v>815843086</v>
      </c>
      <c r="R99" s="221">
        <v>774120866</v>
      </c>
      <c r="S99" s="221">
        <v>655500317</v>
      </c>
      <c r="T99" s="221">
        <v>675060317</v>
      </c>
      <c r="U99" s="221">
        <v>663891317</v>
      </c>
      <c r="V99" s="221">
        <v>652537617</v>
      </c>
      <c r="W99" s="221">
        <v>637324717</v>
      </c>
      <c r="X99" s="221">
        <v>617186451</v>
      </c>
      <c r="Y99" s="221">
        <v>733735146</v>
      </c>
      <c r="Z99" s="221">
        <v>733735145.763303</v>
      </c>
      <c r="AA99" s="223">
        <v>677764813</v>
      </c>
      <c r="AB99" s="223">
        <v>677764813</v>
      </c>
      <c r="AC99" s="221">
        <v>0</v>
      </c>
      <c r="AD99" s="228">
        <v>539280392</v>
      </c>
      <c r="AE99" s="407">
        <f>+AE95+AE97</f>
        <v>662298000</v>
      </c>
      <c r="AF99" s="407">
        <v>0</v>
      </c>
      <c r="AG99" s="407">
        <v>0</v>
      </c>
      <c r="AH99" s="407">
        <v>0</v>
      </c>
      <c r="AI99" s="407">
        <v>0</v>
      </c>
      <c r="AJ99" s="408"/>
      <c r="AK99" s="582">
        <v>224634260</v>
      </c>
      <c r="AL99" s="583">
        <v>438251179</v>
      </c>
      <c r="AM99" s="583">
        <v>539280392</v>
      </c>
      <c r="AN99" s="330"/>
      <c r="AO99" s="339">
        <f t="shared" si="4"/>
        <v>0.7956748147089188</v>
      </c>
      <c r="AP99" s="346">
        <f>(L99+R99+X99+AM99)/H99</f>
        <v>0.7752338734226465</v>
      </c>
      <c r="AQ99" s="797"/>
      <c r="AR99" s="774"/>
      <c r="AS99" s="774"/>
      <c r="AT99" s="823"/>
      <c r="AU99" s="791"/>
    </row>
    <row r="100" spans="1:47" s="32" customFormat="1" ht="21.75" customHeight="1">
      <c r="A100" s="781"/>
      <c r="B100" s="806">
        <v>16</v>
      </c>
      <c r="C100" s="772" t="s">
        <v>173</v>
      </c>
      <c r="D100" s="786" t="s">
        <v>106</v>
      </c>
      <c r="E100" s="786">
        <v>464</v>
      </c>
      <c r="F100" s="786">
        <v>177</v>
      </c>
      <c r="G100" s="70" t="s">
        <v>8</v>
      </c>
      <c r="H100" s="77">
        <v>100</v>
      </c>
      <c r="I100" s="72"/>
      <c r="J100" s="72"/>
      <c r="K100" s="73"/>
      <c r="L100" s="73"/>
      <c r="M100" s="73"/>
      <c r="N100" s="73"/>
      <c r="O100" s="73"/>
      <c r="P100" s="73"/>
      <c r="Q100" s="73"/>
      <c r="R100" s="74"/>
      <c r="S100" s="74"/>
      <c r="T100" s="74"/>
      <c r="U100" s="73"/>
      <c r="V100" s="73"/>
      <c r="W100" s="73"/>
      <c r="X100" s="183"/>
      <c r="Y100" s="130">
        <v>100</v>
      </c>
      <c r="Z100" s="130">
        <v>100</v>
      </c>
      <c r="AA100" s="193">
        <v>100</v>
      </c>
      <c r="AB100" s="529">
        <v>100</v>
      </c>
      <c r="AC100" s="409"/>
      <c r="AD100" s="406">
        <v>0.03136375692144212</v>
      </c>
      <c r="AE100" s="380">
        <v>100</v>
      </c>
      <c r="AF100" s="380"/>
      <c r="AG100" s="380"/>
      <c r="AH100" s="380"/>
      <c r="AI100" s="380"/>
      <c r="AJ100" s="410"/>
      <c r="AK100" s="559">
        <v>0</v>
      </c>
      <c r="AL100" s="560">
        <v>0</v>
      </c>
      <c r="AM100" s="560">
        <v>0.03136375692144212</v>
      </c>
      <c r="AN100" s="301"/>
      <c r="AO100" s="334">
        <f>AM100/AB100</f>
        <v>0.00031363756921442117</v>
      </c>
      <c r="AP100" s="335">
        <f>AM100/AE100</f>
        <v>0.00031363756921442117</v>
      </c>
      <c r="AQ100" s="798" t="s">
        <v>345</v>
      </c>
      <c r="AR100" s="772" t="s">
        <v>172</v>
      </c>
      <c r="AS100" s="772" t="s">
        <v>172</v>
      </c>
      <c r="AT100" s="809" t="s">
        <v>346</v>
      </c>
      <c r="AU100" s="789" t="s">
        <v>347</v>
      </c>
    </row>
    <row r="101" spans="1:47" s="32" customFormat="1" ht="33.75" customHeight="1">
      <c r="A101" s="782"/>
      <c r="B101" s="807"/>
      <c r="C101" s="773"/>
      <c r="D101" s="787"/>
      <c r="E101" s="787"/>
      <c r="F101" s="787"/>
      <c r="G101" s="82" t="s">
        <v>9</v>
      </c>
      <c r="H101" s="218">
        <v>550218000</v>
      </c>
      <c r="I101" s="216"/>
      <c r="J101" s="217"/>
      <c r="K101" s="217"/>
      <c r="L101" s="217"/>
      <c r="M101" s="217"/>
      <c r="N101" s="217"/>
      <c r="O101" s="217"/>
      <c r="P101" s="217"/>
      <c r="Q101" s="217"/>
      <c r="R101" s="217"/>
      <c r="S101" s="217"/>
      <c r="T101" s="217"/>
      <c r="U101" s="217"/>
      <c r="V101" s="217"/>
      <c r="W101" s="217"/>
      <c r="X101" s="217"/>
      <c r="Y101" s="218">
        <v>550218000</v>
      </c>
      <c r="Z101" s="218">
        <v>550218000</v>
      </c>
      <c r="AA101" s="214">
        <v>550218000</v>
      </c>
      <c r="AB101" s="214">
        <v>570869110</v>
      </c>
      <c r="AC101" s="411"/>
      <c r="AD101" s="412">
        <v>17904600</v>
      </c>
      <c r="AE101" s="412">
        <v>947801000</v>
      </c>
      <c r="AF101" s="359"/>
      <c r="AG101" s="359"/>
      <c r="AH101" s="359"/>
      <c r="AI101" s="359"/>
      <c r="AJ101" s="358"/>
      <c r="AK101" s="535">
        <v>0</v>
      </c>
      <c r="AL101" s="536">
        <v>0</v>
      </c>
      <c r="AM101" s="536">
        <v>17904600</v>
      </c>
      <c r="AN101" s="302"/>
      <c r="AO101" s="336">
        <f t="shared" si="4"/>
        <v>0.03136375692144212</v>
      </c>
      <c r="AP101" s="337">
        <f>AM101/AB101</f>
        <v>0.03136375692144212</v>
      </c>
      <c r="AQ101" s="799"/>
      <c r="AR101" s="773"/>
      <c r="AS101" s="773"/>
      <c r="AT101" s="810"/>
      <c r="AU101" s="790"/>
    </row>
    <row r="102" spans="1:47" s="32" customFormat="1" ht="24.75" customHeight="1">
      <c r="A102" s="782"/>
      <c r="B102" s="807"/>
      <c r="C102" s="773"/>
      <c r="D102" s="787"/>
      <c r="E102" s="787"/>
      <c r="F102" s="787"/>
      <c r="G102" s="90" t="s">
        <v>10</v>
      </c>
      <c r="H102" s="157"/>
      <c r="I102" s="91"/>
      <c r="J102" s="92"/>
      <c r="K102" s="91"/>
      <c r="L102" s="91"/>
      <c r="M102" s="91"/>
      <c r="N102" s="91"/>
      <c r="O102" s="91"/>
      <c r="P102" s="91"/>
      <c r="Q102" s="91"/>
      <c r="R102" s="93"/>
      <c r="S102" s="93"/>
      <c r="T102" s="93"/>
      <c r="U102" s="91"/>
      <c r="V102" s="94"/>
      <c r="W102" s="94"/>
      <c r="X102" s="95"/>
      <c r="Y102" s="93"/>
      <c r="Z102" s="93"/>
      <c r="AA102" s="93"/>
      <c r="AB102" s="93"/>
      <c r="AC102" s="93"/>
      <c r="AD102" s="93"/>
      <c r="AE102" s="93"/>
      <c r="AF102" s="93"/>
      <c r="AG102" s="93"/>
      <c r="AH102" s="93"/>
      <c r="AI102" s="93"/>
      <c r="AJ102" s="93"/>
      <c r="AK102" s="93"/>
      <c r="AL102" s="93"/>
      <c r="AM102" s="93"/>
      <c r="AN102" s="304"/>
      <c r="AO102" s="338"/>
      <c r="AP102" s="304"/>
      <c r="AQ102" s="799"/>
      <c r="AR102" s="773"/>
      <c r="AS102" s="773"/>
      <c r="AT102" s="810"/>
      <c r="AU102" s="790"/>
    </row>
    <row r="103" spans="1:47" s="32" customFormat="1" ht="25.5" customHeight="1">
      <c r="A103" s="782"/>
      <c r="B103" s="807"/>
      <c r="C103" s="773"/>
      <c r="D103" s="787"/>
      <c r="E103" s="787"/>
      <c r="F103" s="787"/>
      <c r="G103" s="82" t="s">
        <v>11</v>
      </c>
      <c r="H103" s="134">
        <v>0</v>
      </c>
      <c r="I103" s="91"/>
      <c r="J103" s="92"/>
      <c r="K103" s="91"/>
      <c r="L103" s="91"/>
      <c r="M103" s="91"/>
      <c r="N103" s="91"/>
      <c r="O103" s="91"/>
      <c r="P103" s="91"/>
      <c r="Q103" s="91"/>
      <c r="R103" s="93"/>
      <c r="S103" s="93"/>
      <c r="T103" s="93"/>
      <c r="U103" s="120"/>
      <c r="V103" s="135"/>
      <c r="W103" s="135"/>
      <c r="X103" s="95"/>
      <c r="Y103" s="195"/>
      <c r="Z103" s="195"/>
      <c r="AA103" s="88"/>
      <c r="AB103" s="123"/>
      <c r="AC103" s="413"/>
      <c r="AD103" s="414"/>
      <c r="AE103" s="371"/>
      <c r="AF103" s="371"/>
      <c r="AG103" s="364"/>
      <c r="AH103" s="371"/>
      <c r="AI103" s="371"/>
      <c r="AJ103" s="413"/>
      <c r="AK103" s="535">
        <v>0</v>
      </c>
      <c r="AL103" s="536"/>
      <c r="AM103" s="539"/>
      <c r="AN103" s="305"/>
      <c r="AO103" s="336"/>
      <c r="AP103" s="337">
        <v>0</v>
      </c>
      <c r="AQ103" s="799"/>
      <c r="AR103" s="773"/>
      <c r="AS103" s="773"/>
      <c r="AT103" s="810"/>
      <c r="AU103" s="790"/>
    </row>
    <row r="104" spans="1:47" s="32" customFormat="1" ht="23.25" customHeight="1">
      <c r="A104" s="782"/>
      <c r="B104" s="807"/>
      <c r="C104" s="773"/>
      <c r="D104" s="787"/>
      <c r="E104" s="787"/>
      <c r="F104" s="787"/>
      <c r="G104" s="90" t="s">
        <v>12</v>
      </c>
      <c r="H104" s="105">
        <v>100</v>
      </c>
      <c r="I104" s="99"/>
      <c r="J104" s="100"/>
      <c r="K104" s="99"/>
      <c r="L104" s="99"/>
      <c r="M104" s="99"/>
      <c r="N104" s="99"/>
      <c r="O104" s="99"/>
      <c r="P104" s="99"/>
      <c r="Q104" s="99"/>
      <c r="R104" s="101"/>
      <c r="S104" s="101"/>
      <c r="T104" s="101"/>
      <c r="U104" s="99"/>
      <c r="V104" s="99"/>
      <c r="W104" s="99"/>
      <c r="X104" s="187"/>
      <c r="Y104" s="124">
        <v>100</v>
      </c>
      <c r="Z104" s="124">
        <v>100</v>
      </c>
      <c r="AA104" s="194">
        <v>100</v>
      </c>
      <c r="AB104" s="194">
        <v>100</v>
      </c>
      <c r="AC104" s="415">
        <v>0</v>
      </c>
      <c r="AD104" s="416">
        <v>0.03136375692144212</v>
      </c>
      <c r="AE104" s="417">
        <v>100</v>
      </c>
      <c r="AF104" s="417"/>
      <c r="AG104" s="364"/>
      <c r="AH104" s="417"/>
      <c r="AI104" s="417"/>
      <c r="AJ104" s="418"/>
      <c r="AK104" s="584">
        <v>0</v>
      </c>
      <c r="AL104" s="544">
        <v>0.03136375692144212</v>
      </c>
      <c r="AM104" s="544">
        <v>0.03136375692144212</v>
      </c>
      <c r="AN104" s="305"/>
      <c r="AO104" s="336">
        <f t="shared" si="4"/>
        <v>0.00031363756921442117</v>
      </c>
      <c r="AP104" s="337">
        <f>AM104/AB104</f>
        <v>0.00031363756921442117</v>
      </c>
      <c r="AQ104" s="799"/>
      <c r="AR104" s="773"/>
      <c r="AS104" s="773"/>
      <c r="AT104" s="810"/>
      <c r="AU104" s="790"/>
    </row>
    <row r="105" spans="1:47" s="32" customFormat="1" ht="23.25" customHeight="1" thickBot="1">
      <c r="A105" s="805"/>
      <c r="B105" s="808"/>
      <c r="C105" s="774"/>
      <c r="D105" s="788"/>
      <c r="E105" s="788"/>
      <c r="F105" s="788"/>
      <c r="G105" s="106" t="s">
        <v>13</v>
      </c>
      <c r="H105" s="221">
        <v>550218000</v>
      </c>
      <c r="I105" s="222"/>
      <c r="J105" s="222"/>
      <c r="K105" s="222"/>
      <c r="L105" s="222"/>
      <c r="M105" s="222"/>
      <c r="N105" s="222"/>
      <c r="O105" s="222"/>
      <c r="P105" s="222"/>
      <c r="Q105" s="222"/>
      <c r="R105" s="222"/>
      <c r="S105" s="222"/>
      <c r="T105" s="222"/>
      <c r="U105" s="222"/>
      <c r="V105" s="222"/>
      <c r="W105" s="222"/>
      <c r="X105" s="222"/>
      <c r="Y105" s="221">
        <v>550218000</v>
      </c>
      <c r="Z105" s="221">
        <v>550218000</v>
      </c>
      <c r="AA105" s="221">
        <v>550218000</v>
      </c>
      <c r="AB105" s="223">
        <v>570869110</v>
      </c>
      <c r="AC105" s="419">
        <v>0</v>
      </c>
      <c r="AD105" s="420">
        <v>17904600</v>
      </c>
      <c r="AE105" s="368">
        <v>0</v>
      </c>
      <c r="AF105" s="368">
        <v>0</v>
      </c>
      <c r="AG105" s="368">
        <v>0</v>
      </c>
      <c r="AH105" s="368">
        <v>0</v>
      </c>
      <c r="AI105" s="368">
        <v>0</v>
      </c>
      <c r="AJ105" s="421">
        <v>0</v>
      </c>
      <c r="AK105" s="565">
        <v>0</v>
      </c>
      <c r="AL105" s="180">
        <v>17904600</v>
      </c>
      <c r="AM105" s="180">
        <v>17904600</v>
      </c>
      <c r="AN105" s="306"/>
      <c r="AO105" s="339">
        <f>AM105/AB105</f>
        <v>0.03136375692144212</v>
      </c>
      <c r="AP105" s="340">
        <f>AM105/AB105</f>
        <v>0.03136375692144212</v>
      </c>
      <c r="AQ105" s="800"/>
      <c r="AR105" s="774"/>
      <c r="AS105" s="774"/>
      <c r="AT105" s="811"/>
      <c r="AU105" s="804"/>
    </row>
    <row r="106" spans="1:47" s="33" customFormat="1" ht="31.5" customHeight="1">
      <c r="A106" s="835" t="s">
        <v>14</v>
      </c>
      <c r="B106" s="836"/>
      <c r="C106" s="836"/>
      <c r="D106" s="836"/>
      <c r="E106" s="836"/>
      <c r="F106" s="837"/>
      <c r="G106" s="196" t="s">
        <v>9</v>
      </c>
      <c r="H106" s="197">
        <f>H101+H95+H89+H83+H77+H71+H65+H59+H53+H47+H41+H35+H29+H23+H17+H11</f>
        <v>89297623536.5</v>
      </c>
      <c r="I106" s="197">
        <f aca="true" t="shared" si="5" ref="I106:AL106">I101+I95+I89+I83+I77+I71+I65+I59+I53+I47+I41+I35+I29+I23+I17+I11</f>
        <v>9202587595.9</v>
      </c>
      <c r="J106" s="197">
        <f t="shared" si="5"/>
        <v>9202587595.9</v>
      </c>
      <c r="K106" s="197">
        <f t="shared" si="5"/>
        <v>8815435580</v>
      </c>
      <c r="L106" s="197">
        <f t="shared" si="5"/>
        <v>7605977666</v>
      </c>
      <c r="M106" s="197">
        <f t="shared" si="5"/>
        <v>23740059000</v>
      </c>
      <c r="N106" s="197">
        <f t="shared" si="5"/>
        <v>23740059000</v>
      </c>
      <c r="O106" s="197">
        <f t="shared" si="5"/>
        <v>23740059000</v>
      </c>
      <c r="P106" s="197">
        <f t="shared" si="5"/>
        <v>23736059000</v>
      </c>
      <c r="Q106" s="197">
        <f t="shared" si="5"/>
        <v>23248862200</v>
      </c>
      <c r="R106" s="197">
        <f t="shared" si="5"/>
        <v>13299050143</v>
      </c>
      <c r="S106" s="197">
        <f t="shared" si="5"/>
        <v>29083799000</v>
      </c>
      <c r="T106" s="197">
        <f t="shared" si="5"/>
        <v>29083799000</v>
      </c>
      <c r="U106" s="197">
        <f t="shared" si="5"/>
        <v>28989441000</v>
      </c>
      <c r="V106" s="197">
        <f t="shared" si="5"/>
        <v>33252437987</v>
      </c>
      <c r="W106" s="197">
        <f t="shared" si="5"/>
        <v>33122392027</v>
      </c>
      <c r="X106" s="197">
        <f t="shared" si="5"/>
        <v>31205444869.5</v>
      </c>
      <c r="Y106" s="198">
        <f t="shared" si="5"/>
        <v>23732627000</v>
      </c>
      <c r="Z106" s="198">
        <f t="shared" si="5"/>
        <v>23732627000</v>
      </c>
      <c r="AA106" s="197">
        <f t="shared" si="5"/>
        <v>23732627000</v>
      </c>
      <c r="AB106" s="197">
        <f t="shared" si="5"/>
        <v>23732627000</v>
      </c>
      <c r="AC106" s="198">
        <f t="shared" si="5"/>
        <v>0</v>
      </c>
      <c r="AD106" s="422">
        <f t="shared" si="5"/>
        <v>16340344064</v>
      </c>
      <c r="AE106" s="198">
        <f t="shared" si="5"/>
        <v>17301573000</v>
      </c>
      <c r="AF106" s="198">
        <f t="shared" si="5"/>
        <v>0</v>
      </c>
      <c r="AG106" s="198">
        <f t="shared" si="5"/>
        <v>0</v>
      </c>
      <c r="AH106" s="198">
        <f t="shared" si="5"/>
        <v>0</v>
      </c>
      <c r="AI106" s="198">
        <f t="shared" si="5"/>
        <v>0</v>
      </c>
      <c r="AJ106" s="198">
        <f>AJ101+AJ95+AJ89+AJ83+AJ77+AJ71+AJ65+AJ59+AJ53+AJ47+AJ41+AJ35+AJ29+AJ23+AJ17+AJ11</f>
        <v>0</v>
      </c>
      <c r="AK106" s="197">
        <f t="shared" si="5"/>
        <v>2190797101</v>
      </c>
      <c r="AL106" s="197">
        <f t="shared" si="5"/>
        <v>14276935640</v>
      </c>
      <c r="AM106" s="197">
        <f>AM11+AM17+AM23+AM29+AM35+AM41+AM47+AM53+AM59+AM65+AM71+AM89+AM95+AM101</f>
        <v>16340344064</v>
      </c>
      <c r="AN106" s="197">
        <v>0</v>
      </c>
      <c r="AO106" s="333">
        <f>X106/V106</f>
        <v>0.9384408109173749</v>
      </c>
      <c r="AP106" s="331"/>
      <c r="AQ106" s="866"/>
      <c r="AR106" s="867"/>
      <c r="AS106" s="867"/>
      <c r="AT106" s="867"/>
      <c r="AU106" s="868"/>
    </row>
    <row r="107" spans="1:47" s="33" customFormat="1" ht="28.5" customHeight="1">
      <c r="A107" s="835"/>
      <c r="B107" s="836"/>
      <c r="C107" s="836"/>
      <c r="D107" s="836"/>
      <c r="E107" s="836"/>
      <c r="F107" s="837"/>
      <c r="G107" s="82" t="s">
        <v>11</v>
      </c>
      <c r="H107" s="199">
        <f>H103+H97+H91+H79+H85+H73+H67+H61+H55+H49+H43+H37+H31+H25+H19+H13</f>
        <v>26731863460.25738</v>
      </c>
      <c r="I107" s="199">
        <f aca="true" t="shared" si="6" ref="I107:AL107">I103+I97+I91+I79+I85+I73+I67+I61+I55+I49+I43+I37+I31+I25+I19+I13</f>
        <v>0</v>
      </c>
      <c r="J107" s="199">
        <f t="shared" si="6"/>
        <v>0</v>
      </c>
      <c r="K107" s="199">
        <f t="shared" si="6"/>
        <v>0</v>
      </c>
      <c r="L107" s="199">
        <f t="shared" si="6"/>
        <v>0</v>
      </c>
      <c r="M107" s="199">
        <f t="shared" si="6"/>
        <v>5584606952</v>
      </c>
      <c r="N107" s="199">
        <f t="shared" si="6"/>
        <v>5584606952</v>
      </c>
      <c r="O107" s="199">
        <f t="shared" si="6"/>
        <v>5584606952</v>
      </c>
      <c r="P107" s="199">
        <f t="shared" si="6"/>
        <v>5575286230</v>
      </c>
      <c r="Q107" s="199">
        <f t="shared" si="6"/>
        <v>5535225261</v>
      </c>
      <c r="R107" s="199">
        <f t="shared" si="6"/>
        <v>5337514428</v>
      </c>
      <c r="S107" s="199">
        <f t="shared" si="6"/>
        <v>5658042716</v>
      </c>
      <c r="T107" s="199">
        <f t="shared" si="6"/>
        <v>5658042716</v>
      </c>
      <c r="U107" s="199">
        <f t="shared" si="6"/>
        <v>5658042716</v>
      </c>
      <c r="V107" s="199">
        <f t="shared" si="6"/>
        <v>5648572483</v>
      </c>
      <c r="W107" s="199">
        <f t="shared" si="6"/>
        <v>5636801368</v>
      </c>
      <c r="X107" s="199">
        <f t="shared" si="6"/>
        <v>5511969772.224318</v>
      </c>
      <c r="Y107" s="200">
        <f t="shared" si="6"/>
        <v>15882716804</v>
      </c>
      <c r="Z107" s="201">
        <f t="shared" si="6"/>
        <v>15882379259.796362</v>
      </c>
      <c r="AA107" s="202">
        <f t="shared" si="6"/>
        <v>15864153627</v>
      </c>
      <c r="AB107" s="202">
        <f t="shared" si="6"/>
        <v>15859406694</v>
      </c>
      <c r="AC107" s="201">
        <f t="shared" si="6"/>
        <v>991549498</v>
      </c>
      <c r="AD107" s="201">
        <f t="shared" si="6"/>
        <v>11785593385</v>
      </c>
      <c r="AE107" s="201">
        <f t="shared" si="6"/>
        <v>0</v>
      </c>
      <c r="AF107" s="201">
        <f t="shared" si="6"/>
        <v>0</v>
      </c>
      <c r="AG107" s="201">
        <f t="shared" si="6"/>
        <v>0</v>
      </c>
      <c r="AH107" s="201">
        <f t="shared" si="6"/>
        <v>0</v>
      </c>
      <c r="AI107" s="201">
        <f t="shared" si="6"/>
        <v>0</v>
      </c>
      <c r="AJ107" s="201">
        <f t="shared" si="6"/>
        <v>0</v>
      </c>
      <c r="AK107" s="202">
        <f>AK103+AK97+AK91+AK79+AK85+AK73+AK67+AK61+AK55+AK49+AK43+AK37+AK31+AK25+AK19+AK13</f>
        <v>3250913337</v>
      </c>
      <c r="AL107" s="199">
        <f t="shared" si="6"/>
        <v>9021088577</v>
      </c>
      <c r="AM107" s="199">
        <f>AM13+AM19+AM25+AM31+AM37+AM43+AM49+AM55+AM61+AM67+AM73+AM91+AM97+AM103</f>
        <v>11785593385</v>
      </c>
      <c r="AN107" s="199">
        <v>0</v>
      </c>
      <c r="AO107" s="296">
        <f>X107/V107</f>
        <v>0.975816418894012</v>
      </c>
      <c r="AP107" s="203"/>
      <c r="AQ107" s="869"/>
      <c r="AR107" s="870"/>
      <c r="AS107" s="870"/>
      <c r="AT107" s="870"/>
      <c r="AU107" s="871"/>
    </row>
    <row r="108" spans="1:49" s="33" customFormat="1" ht="35.25" customHeight="1" thickBot="1">
      <c r="A108" s="838"/>
      <c r="B108" s="839"/>
      <c r="C108" s="839"/>
      <c r="D108" s="839"/>
      <c r="E108" s="839"/>
      <c r="F108" s="840"/>
      <c r="G108" s="204" t="s">
        <v>14</v>
      </c>
      <c r="H108" s="205">
        <f>H107+H106</f>
        <v>116029486996.75739</v>
      </c>
      <c r="I108" s="205">
        <f aca="true" t="shared" si="7" ref="I108:AL108">I107+I106</f>
        <v>9202587595.9</v>
      </c>
      <c r="J108" s="205">
        <f t="shared" si="7"/>
        <v>9202587595.9</v>
      </c>
      <c r="K108" s="205">
        <f t="shared" si="7"/>
        <v>8815435580</v>
      </c>
      <c r="L108" s="205">
        <f t="shared" si="7"/>
        <v>7605977666</v>
      </c>
      <c r="M108" s="205">
        <f t="shared" si="7"/>
        <v>29324665952</v>
      </c>
      <c r="N108" s="205">
        <f t="shared" si="7"/>
        <v>29324665952</v>
      </c>
      <c r="O108" s="205">
        <f t="shared" si="7"/>
        <v>29324665952</v>
      </c>
      <c r="P108" s="205">
        <f t="shared" si="7"/>
        <v>29311345230</v>
      </c>
      <c r="Q108" s="205">
        <f t="shared" si="7"/>
        <v>28784087461</v>
      </c>
      <c r="R108" s="205">
        <f t="shared" si="7"/>
        <v>18636564571</v>
      </c>
      <c r="S108" s="205">
        <f t="shared" si="7"/>
        <v>34741841716</v>
      </c>
      <c r="T108" s="205">
        <f t="shared" si="7"/>
        <v>34741841716</v>
      </c>
      <c r="U108" s="205">
        <f t="shared" si="7"/>
        <v>34647483716</v>
      </c>
      <c r="V108" s="205">
        <f t="shared" si="7"/>
        <v>38901010470</v>
      </c>
      <c r="W108" s="205">
        <f t="shared" si="7"/>
        <v>38759193395</v>
      </c>
      <c r="X108" s="205">
        <f t="shared" si="7"/>
        <v>36717414641.72432</v>
      </c>
      <c r="Y108" s="206">
        <f t="shared" si="7"/>
        <v>39615343804</v>
      </c>
      <c r="Z108" s="206">
        <f t="shared" si="7"/>
        <v>39615006259.796364</v>
      </c>
      <c r="AA108" s="205">
        <f t="shared" si="7"/>
        <v>39596780627</v>
      </c>
      <c r="AB108" s="205">
        <f t="shared" si="7"/>
        <v>39592033694</v>
      </c>
      <c r="AC108" s="205">
        <f t="shared" si="7"/>
        <v>991549498</v>
      </c>
      <c r="AD108" s="205">
        <f>AD107+AD106</f>
        <v>28125937449</v>
      </c>
      <c r="AE108" s="205">
        <f t="shared" si="7"/>
        <v>17301573000</v>
      </c>
      <c r="AF108" s="205">
        <f t="shared" si="7"/>
        <v>0</v>
      </c>
      <c r="AG108" s="205">
        <f t="shared" si="7"/>
        <v>0</v>
      </c>
      <c r="AH108" s="205">
        <f t="shared" si="7"/>
        <v>0</v>
      </c>
      <c r="AI108" s="205">
        <f t="shared" si="7"/>
        <v>0</v>
      </c>
      <c r="AJ108" s="205">
        <f t="shared" si="7"/>
        <v>0</v>
      </c>
      <c r="AK108" s="205">
        <f t="shared" si="7"/>
        <v>5441710438</v>
      </c>
      <c r="AL108" s="205">
        <f t="shared" si="7"/>
        <v>23298024217</v>
      </c>
      <c r="AM108" s="205">
        <f>AM106+AM107</f>
        <v>28125937449</v>
      </c>
      <c r="AN108" s="205">
        <v>0</v>
      </c>
      <c r="AO108" s="297"/>
      <c r="AP108" s="207"/>
      <c r="AQ108" s="872"/>
      <c r="AR108" s="873"/>
      <c r="AS108" s="873"/>
      <c r="AT108" s="873"/>
      <c r="AU108" s="874"/>
      <c r="AV108" s="2"/>
      <c r="AW108" s="2"/>
    </row>
    <row r="109" spans="25:38" ht="15">
      <c r="Y109" s="54"/>
      <c r="Z109" s="54"/>
      <c r="AK109" s="55"/>
      <c r="AL109" s="57"/>
    </row>
    <row r="110" spans="25:40" ht="15">
      <c r="Y110" s="54"/>
      <c r="Z110" s="58"/>
      <c r="AA110" s="57"/>
      <c r="AB110" s="35"/>
      <c r="AC110" s="35"/>
      <c r="AD110" s="25"/>
      <c r="AE110" s="25"/>
      <c r="AF110" s="25"/>
      <c r="AG110" s="25"/>
      <c r="AH110" s="25"/>
      <c r="AI110" s="25"/>
      <c r="AJ110" s="25"/>
      <c r="AM110" s="25"/>
      <c r="AN110" s="25"/>
    </row>
    <row r="111" spans="7:40" ht="15">
      <c r="G111" s="34" t="s">
        <v>91</v>
      </c>
      <c r="H111" s="25"/>
      <c r="I111" s="25"/>
      <c r="J111" s="25"/>
      <c r="K111" s="25"/>
      <c r="L111" s="25"/>
      <c r="M111" s="25"/>
      <c r="Y111" s="54"/>
      <c r="Z111" s="55"/>
      <c r="AA111" s="57"/>
      <c r="AB111" s="234"/>
      <c r="AC111" s="35"/>
      <c r="AD111" s="235"/>
      <c r="AE111" s="25"/>
      <c r="AF111" s="25"/>
      <c r="AG111" s="25"/>
      <c r="AH111" s="25"/>
      <c r="AI111" s="25"/>
      <c r="AJ111" s="25"/>
      <c r="AM111" s="25"/>
      <c r="AN111" s="25"/>
    </row>
    <row r="112" spans="7:40" ht="15.75" customHeight="1">
      <c r="G112" s="23" t="s">
        <v>92</v>
      </c>
      <c r="H112" s="824" t="s">
        <v>93</v>
      </c>
      <c r="I112" s="824"/>
      <c r="J112" s="824"/>
      <c r="K112" s="824"/>
      <c r="L112" s="826" t="s">
        <v>94</v>
      </c>
      <c r="M112" s="826"/>
      <c r="N112" s="826"/>
      <c r="Z112" s="55"/>
      <c r="AA112" s="57"/>
      <c r="AB112" s="35"/>
      <c r="AC112" s="35"/>
      <c r="AD112" s="25"/>
      <c r="AE112" s="25"/>
      <c r="AF112" s="25"/>
      <c r="AG112" s="25"/>
      <c r="AH112" s="25"/>
      <c r="AI112" s="25"/>
      <c r="AJ112" s="25"/>
      <c r="AM112" s="25"/>
      <c r="AN112" s="25"/>
    </row>
    <row r="113" spans="7:40" ht="15">
      <c r="G113" s="24">
        <v>11</v>
      </c>
      <c r="H113" s="825" t="s">
        <v>95</v>
      </c>
      <c r="I113" s="825"/>
      <c r="J113" s="825"/>
      <c r="K113" s="825"/>
      <c r="L113" s="827" t="s">
        <v>97</v>
      </c>
      <c r="M113" s="827"/>
      <c r="N113" s="827"/>
      <c r="Y113" s="54"/>
      <c r="Z113" s="25"/>
      <c r="AA113" s="25"/>
      <c r="AB113" s="35"/>
      <c r="AC113" s="35"/>
      <c r="AD113" s="25"/>
      <c r="AE113" s="25"/>
      <c r="AF113" s="25"/>
      <c r="AG113" s="25"/>
      <c r="AH113" s="25"/>
      <c r="AI113" s="25"/>
      <c r="AJ113" s="25"/>
      <c r="AM113" s="25"/>
      <c r="AN113" s="25"/>
    </row>
    <row r="114" spans="26:40" ht="15">
      <c r="Z114" s="25"/>
      <c r="AA114" s="25"/>
      <c r="AB114" s="35"/>
      <c r="AC114" s="35"/>
      <c r="AD114" s="25"/>
      <c r="AE114" s="25"/>
      <c r="AF114" s="25"/>
      <c r="AG114" s="25"/>
      <c r="AH114" s="25"/>
      <c r="AI114" s="25"/>
      <c r="AJ114" s="25"/>
      <c r="AM114" s="25"/>
      <c r="AN114" s="25"/>
    </row>
    <row r="115" spans="25:40" ht="15">
      <c r="Y115" s="54"/>
      <c r="Z115" s="54"/>
      <c r="AA115" s="25"/>
      <c r="AB115" s="35"/>
      <c r="AC115" s="35"/>
      <c r="AD115" s="25"/>
      <c r="AE115" s="25"/>
      <c r="AF115" s="25"/>
      <c r="AG115" s="25"/>
      <c r="AH115" s="25"/>
      <c r="AI115" s="25"/>
      <c r="AJ115" s="25"/>
      <c r="AM115" s="25"/>
      <c r="AN115" s="25"/>
    </row>
    <row r="116" spans="25:40" ht="15">
      <c r="Y116" s="59"/>
      <c r="Z116" s="59"/>
      <c r="AA116" s="25"/>
      <c r="AB116" s="35"/>
      <c r="AC116" s="35"/>
      <c r="AD116" s="25"/>
      <c r="AE116" s="25"/>
      <c r="AF116" s="25"/>
      <c r="AG116" s="25"/>
      <c r="AH116" s="25"/>
      <c r="AI116" s="25"/>
      <c r="AJ116" s="25"/>
      <c r="AM116" s="25"/>
      <c r="AN116" s="25"/>
    </row>
    <row r="117" spans="26:40" ht="15">
      <c r="Z117" s="25"/>
      <c r="AA117" s="25"/>
      <c r="AB117" s="35"/>
      <c r="AC117" s="35"/>
      <c r="AD117" s="25"/>
      <c r="AE117" s="25"/>
      <c r="AF117" s="25"/>
      <c r="AG117" s="25"/>
      <c r="AH117" s="25"/>
      <c r="AI117" s="25"/>
      <c r="AJ117" s="25"/>
      <c r="AM117" s="25"/>
      <c r="AN117" s="25"/>
    </row>
    <row r="118" spans="26:40" ht="15">
      <c r="Z118" s="25"/>
      <c r="AA118" s="25"/>
      <c r="AB118" s="35"/>
      <c r="AC118" s="35"/>
      <c r="AD118" s="25"/>
      <c r="AE118" s="25"/>
      <c r="AF118" s="25"/>
      <c r="AG118" s="25"/>
      <c r="AH118" s="25"/>
      <c r="AI118" s="25"/>
      <c r="AJ118" s="25"/>
      <c r="AM118" s="25"/>
      <c r="AN118" s="25"/>
    </row>
  </sheetData>
  <mergeCells count="193">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Q28:AQ33"/>
    <mergeCell ref="AR28:AR33"/>
    <mergeCell ref="AS28:AS33"/>
    <mergeCell ref="AT28:AT33"/>
    <mergeCell ref="AU28:AU33"/>
    <mergeCell ref="B28:B33"/>
    <mergeCell ref="C28:C33"/>
    <mergeCell ref="D28:D33"/>
    <mergeCell ref="E28:E33"/>
    <mergeCell ref="F28:F33"/>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106:AU108"/>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AQ16:AQ21"/>
    <mergeCell ref="AR16:AR21"/>
    <mergeCell ref="AS16:AS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E8:AJ8"/>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AU100:AU105"/>
    <mergeCell ref="A100:A105"/>
    <mergeCell ref="B100:B105"/>
    <mergeCell ref="C100:C105"/>
    <mergeCell ref="D100:D105"/>
    <mergeCell ref="E100:E105"/>
    <mergeCell ref="AQ100:AQ105"/>
    <mergeCell ref="AR100:AR105"/>
    <mergeCell ref="AS100:AS105"/>
    <mergeCell ref="AT100:AT105"/>
    <mergeCell ref="F100:F105"/>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s>
  <dataValidations count="1" disablePrompts="1">
    <dataValidation type="list" allowBlank="1" showInputMessage="1" showErrorMessage="1" sqref="D94:D105 D52:D87 D34:D45 D16:D2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 bottom="0.5905511811023623" header="0.31496062992125984" footer="0"/>
  <pageSetup fitToHeight="0" horizontalDpi="600" verticalDpi="600" orientation="landscape" scale="50"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73"/>
  <sheetViews>
    <sheetView zoomScale="69" zoomScaleNormal="69" workbookViewId="0" topLeftCell="A1">
      <selection activeCell="C8" sqref="C8:C9"/>
    </sheetView>
  </sheetViews>
  <sheetFormatPr defaultColWidth="11.421875" defaultRowHeight="46.5" customHeight="1"/>
  <cols>
    <col min="1" max="1" width="10.7109375" style="45" customWidth="1"/>
    <col min="2" max="2" width="16.00390625" style="45" customWidth="1"/>
    <col min="3" max="3" width="18.8515625" style="48" customWidth="1"/>
    <col min="4" max="4" width="7.28125" style="45" customWidth="1"/>
    <col min="5" max="5" width="6.421875" style="45" customWidth="1"/>
    <col min="6" max="6" width="7.421875" style="45" customWidth="1"/>
    <col min="7" max="7" width="12.00390625" style="45" customWidth="1"/>
    <col min="8" max="8" width="10.8515625" style="45" customWidth="1"/>
    <col min="9" max="9" width="8.57421875" style="45" customWidth="1"/>
    <col min="10" max="10" width="9.28125" style="45" customWidth="1"/>
    <col min="11" max="11" width="9.00390625" style="45" customWidth="1"/>
    <col min="12" max="12" width="10.140625" style="45" customWidth="1"/>
    <col min="13" max="13" width="9.28125" style="45" customWidth="1"/>
    <col min="14" max="15" width="9.28125" style="47" customWidth="1"/>
    <col min="16" max="18" width="9.57421875" style="47" customWidth="1"/>
    <col min="19" max="19" width="7.7109375" style="47" customWidth="1"/>
    <col min="20" max="20" width="9.28125" style="47" customWidth="1"/>
    <col min="21" max="21" width="7.00390625" style="47" customWidth="1"/>
    <col min="22" max="22" width="42.140625" style="42" customWidth="1"/>
    <col min="23" max="33" width="11.421875" style="42" customWidth="1"/>
    <col min="34" max="16384" width="11.421875" style="45" customWidth="1"/>
  </cols>
  <sheetData>
    <row r="1" spans="1:22" s="40" customFormat="1" ht="46.5" customHeight="1">
      <c r="A1" s="842"/>
      <c r="B1" s="843"/>
      <c r="C1" s="933"/>
      <c r="D1" s="935" t="s">
        <v>100</v>
      </c>
      <c r="E1" s="935"/>
      <c r="F1" s="935"/>
      <c r="G1" s="935"/>
      <c r="H1" s="935"/>
      <c r="I1" s="935"/>
      <c r="J1" s="935"/>
      <c r="K1" s="935"/>
      <c r="L1" s="935"/>
      <c r="M1" s="935"/>
      <c r="N1" s="935"/>
      <c r="O1" s="935"/>
      <c r="P1" s="935"/>
      <c r="Q1" s="935"/>
      <c r="R1" s="935"/>
      <c r="S1" s="935"/>
      <c r="T1" s="935"/>
      <c r="U1" s="935"/>
      <c r="V1" s="935"/>
    </row>
    <row r="2" spans="1:22" s="40" customFormat="1" ht="46.5" customHeight="1">
      <c r="A2" s="760"/>
      <c r="B2" s="761"/>
      <c r="C2" s="761"/>
      <c r="D2" s="936" t="s">
        <v>99</v>
      </c>
      <c r="E2" s="936"/>
      <c r="F2" s="936"/>
      <c r="G2" s="936"/>
      <c r="H2" s="936"/>
      <c r="I2" s="936"/>
      <c r="J2" s="936"/>
      <c r="K2" s="936"/>
      <c r="L2" s="936"/>
      <c r="M2" s="936"/>
      <c r="N2" s="936"/>
      <c r="O2" s="936"/>
      <c r="P2" s="936"/>
      <c r="Q2" s="936"/>
      <c r="R2" s="936"/>
      <c r="S2" s="936"/>
      <c r="T2" s="936"/>
      <c r="U2" s="936"/>
      <c r="V2" s="936"/>
    </row>
    <row r="3" spans="1:22" s="40" customFormat="1" ht="46.5" customHeight="1" thickBot="1">
      <c r="A3" s="846"/>
      <c r="B3" s="847"/>
      <c r="C3" s="934"/>
      <c r="D3" s="951" t="s">
        <v>89</v>
      </c>
      <c r="E3" s="951"/>
      <c r="F3" s="951"/>
      <c r="G3" s="951"/>
      <c r="H3" s="951"/>
      <c r="I3" s="951"/>
      <c r="J3" s="951"/>
      <c r="K3" s="951"/>
      <c r="L3" s="951"/>
      <c r="M3" s="951"/>
      <c r="N3" s="951"/>
      <c r="O3" s="951"/>
      <c r="P3" s="951"/>
      <c r="Q3" s="951"/>
      <c r="R3" s="951"/>
      <c r="S3" s="951"/>
      <c r="T3" s="951"/>
      <c r="U3" s="951"/>
      <c r="V3" s="609" t="s">
        <v>90</v>
      </c>
    </row>
    <row r="4" spans="1:22" s="40" customFormat="1" ht="46.5" customHeight="1">
      <c r="A4" s="944" t="s">
        <v>0</v>
      </c>
      <c r="B4" s="945"/>
      <c r="C4" s="946"/>
      <c r="D4" s="943" t="s">
        <v>107</v>
      </c>
      <c r="E4" s="943"/>
      <c r="F4" s="943"/>
      <c r="G4" s="943"/>
      <c r="H4" s="943"/>
      <c r="I4" s="943"/>
      <c r="J4" s="943"/>
      <c r="K4" s="943"/>
      <c r="L4" s="943"/>
      <c r="M4" s="943"/>
      <c r="N4" s="943"/>
      <c r="O4" s="943"/>
      <c r="P4" s="943"/>
      <c r="Q4" s="943"/>
      <c r="R4" s="943"/>
      <c r="S4" s="943"/>
      <c r="T4" s="943"/>
      <c r="U4" s="943"/>
      <c r="V4" s="943"/>
    </row>
    <row r="5" spans="1:22" s="40" customFormat="1" ht="46.5" customHeight="1" thickBot="1">
      <c r="A5" s="852" t="s">
        <v>2</v>
      </c>
      <c r="B5" s="853"/>
      <c r="C5" s="942"/>
      <c r="D5" s="943" t="s">
        <v>178</v>
      </c>
      <c r="E5" s="943"/>
      <c r="F5" s="943"/>
      <c r="G5" s="943"/>
      <c r="H5" s="943"/>
      <c r="I5" s="943"/>
      <c r="J5" s="943"/>
      <c r="K5" s="943"/>
      <c r="L5" s="943"/>
      <c r="M5" s="943"/>
      <c r="N5" s="943"/>
      <c r="O5" s="943"/>
      <c r="P5" s="943"/>
      <c r="Q5" s="943"/>
      <c r="R5" s="943"/>
      <c r="S5" s="943"/>
      <c r="T5" s="943"/>
      <c r="U5" s="943"/>
      <c r="V5" s="943"/>
    </row>
    <row r="6" spans="1:22" s="41" customFormat="1" ht="46.5" customHeight="1">
      <c r="A6" s="947" t="s">
        <v>32</v>
      </c>
      <c r="B6" s="949" t="s">
        <v>33</v>
      </c>
      <c r="C6" s="937" t="s">
        <v>34</v>
      </c>
      <c r="D6" s="939" t="s">
        <v>35</v>
      </c>
      <c r="E6" s="940"/>
      <c r="F6" s="941" t="s">
        <v>241</v>
      </c>
      <c r="G6" s="941"/>
      <c r="H6" s="941"/>
      <c r="I6" s="941"/>
      <c r="J6" s="941"/>
      <c r="K6" s="941"/>
      <c r="L6" s="941"/>
      <c r="M6" s="941"/>
      <c r="N6" s="941"/>
      <c r="O6" s="941"/>
      <c r="P6" s="941"/>
      <c r="Q6" s="941"/>
      <c r="R6" s="941"/>
      <c r="S6" s="941"/>
      <c r="T6" s="941" t="s">
        <v>39</v>
      </c>
      <c r="U6" s="941"/>
      <c r="V6" s="954" t="s">
        <v>364</v>
      </c>
    </row>
    <row r="7" spans="1:22" s="41" customFormat="1" ht="46.5" customHeight="1" thickBot="1">
      <c r="A7" s="948"/>
      <c r="B7" s="950"/>
      <c r="C7" s="938"/>
      <c r="D7" s="37" t="s">
        <v>36</v>
      </c>
      <c r="E7" s="37" t="s">
        <v>37</v>
      </c>
      <c r="F7" s="37" t="s">
        <v>38</v>
      </c>
      <c r="G7" s="38" t="s">
        <v>15</v>
      </c>
      <c r="H7" s="38" t="s">
        <v>16</v>
      </c>
      <c r="I7" s="38" t="s">
        <v>17</v>
      </c>
      <c r="J7" s="38" t="s">
        <v>18</v>
      </c>
      <c r="K7" s="38" t="s">
        <v>19</v>
      </c>
      <c r="L7" s="38" t="s">
        <v>20</v>
      </c>
      <c r="M7" s="38" t="s">
        <v>21</v>
      </c>
      <c r="N7" s="38" t="s">
        <v>22</v>
      </c>
      <c r="O7" s="38" t="s">
        <v>23</v>
      </c>
      <c r="P7" s="38" t="s">
        <v>24</v>
      </c>
      <c r="Q7" s="38" t="s">
        <v>25</v>
      </c>
      <c r="R7" s="38" t="s">
        <v>26</v>
      </c>
      <c r="S7" s="212" t="s">
        <v>27</v>
      </c>
      <c r="T7" s="39" t="s">
        <v>40</v>
      </c>
      <c r="U7" s="39" t="s">
        <v>41</v>
      </c>
      <c r="V7" s="955"/>
    </row>
    <row r="8" spans="1:22" s="15" customFormat="1" ht="46.5" customHeight="1">
      <c r="A8" s="902" t="s">
        <v>179</v>
      </c>
      <c r="B8" s="925" t="s">
        <v>180</v>
      </c>
      <c r="C8" s="905" t="s">
        <v>181</v>
      </c>
      <c r="D8" s="907" t="s">
        <v>108</v>
      </c>
      <c r="E8" s="907"/>
      <c r="F8" s="9" t="s">
        <v>28</v>
      </c>
      <c r="G8" s="587">
        <v>0.3333</v>
      </c>
      <c r="H8" s="587">
        <v>0.3333</v>
      </c>
      <c r="I8" s="587">
        <v>0.3334</v>
      </c>
      <c r="J8" s="587"/>
      <c r="K8" s="587"/>
      <c r="L8" s="587"/>
      <c r="M8" s="587"/>
      <c r="N8" s="587"/>
      <c r="O8" s="587"/>
      <c r="P8" s="587"/>
      <c r="Q8" s="587"/>
      <c r="R8" s="587"/>
      <c r="S8" s="9">
        <f>SUM(G8:R8)</f>
        <v>1</v>
      </c>
      <c r="T8" s="921">
        <f>SUM(U8:U13)</f>
        <v>0.013</v>
      </c>
      <c r="U8" s="952">
        <v>0.01</v>
      </c>
      <c r="V8" s="953" t="s">
        <v>282</v>
      </c>
    </row>
    <row r="9" spans="1:22" s="15" customFormat="1" ht="46.5" customHeight="1" thickBot="1">
      <c r="A9" s="918"/>
      <c r="B9" s="926"/>
      <c r="C9" s="915"/>
      <c r="D9" s="893"/>
      <c r="E9" s="893"/>
      <c r="F9" s="10" t="s">
        <v>29</v>
      </c>
      <c r="G9" s="586">
        <v>0.3333</v>
      </c>
      <c r="H9" s="586">
        <v>0.3333</v>
      </c>
      <c r="I9" s="586">
        <v>0.3334</v>
      </c>
      <c r="J9" s="586"/>
      <c r="K9" s="586"/>
      <c r="L9" s="586"/>
      <c r="M9" s="586"/>
      <c r="N9" s="586"/>
      <c r="O9" s="586"/>
      <c r="P9" s="586"/>
      <c r="Q9" s="586"/>
      <c r="R9" s="586"/>
      <c r="S9" s="10">
        <f>SUM(G9:R9)</f>
        <v>1</v>
      </c>
      <c r="T9" s="922"/>
      <c r="U9" s="916"/>
      <c r="V9" s="897"/>
    </row>
    <row r="10" spans="1:22" s="15" customFormat="1" ht="46.5" customHeight="1">
      <c r="A10" s="918"/>
      <c r="B10" s="926"/>
      <c r="C10" s="915" t="s">
        <v>183</v>
      </c>
      <c r="D10" s="893" t="s">
        <v>108</v>
      </c>
      <c r="E10" s="893"/>
      <c r="F10" s="19" t="s">
        <v>28</v>
      </c>
      <c r="G10" s="588">
        <v>0</v>
      </c>
      <c r="H10" s="588">
        <v>0</v>
      </c>
      <c r="I10" s="588">
        <v>0</v>
      </c>
      <c r="J10" s="588">
        <v>0.2</v>
      </c>
      <c r="K10" s="588">
        <v>0.2</v>
      </c>
      <c r="L10" s="588">
        <v>0.1</v>
      </c>
      <c r="M10" s="588">
        <v>0.1</v>
      </c>
      <c r="N10" s="588">
        <v>0.1</v>
      </c>
      <c r="O10" s="588">
        <v>0.1</v>
      </c>
      <c r="P10" s="588">
        <v>0.1</v>
      </c>
      <c r="Q10" s="588">
        <v>0.1</v>
      </c>
      <c r="R10" s="588">
        <v>0</v>
      </c>
      <c r="S10" s="9">
        <f>SUM(G10:R10)</f>
        <v>0.9999999999999999</v>
      </c>
      <c r="T10" s="922"/>
      <c r="U10" s="916">
        <f>0.15%</f>
        <v>0.0015</v>
      </c>
      <c r="V10" s="956" t="s">
        <v>283</v>
      </c>
    </row>
    <row r="11" spans="1:22" s="15" customFormat="1" ht="46.5" customHeight="1" thickBot="1">
      <c r="A11" s="918"/>
      <c r="B11" s="926"/>
      <c r="C11" s="915"/>
      <c r="D11" s="893"/>
      <c r="E11" s="893"/>
      <c r="F11" s="10" t="s">
        <v>29</v>
      </c>
      <c r="G11" s="586">
        <v>0</v>
      </c>
      <c r="H11" s="586">
        <v>0</v>
      </c>
      <c r="I11" s="586">
        <v>0</v>
      </c>
      <c r="J11" s="589">
        <v>0</v>
      </c>
      <c r="K11" s="589">
        <v>0</v>
      </c>
      <c r="L11" s="589">
        <v>0</v>
      </c>
      <c r="M11" s="589">
        <v>0</v>
      </c>
      <c r="N11" s="590">
        <v>0</v>
      </c>
      <c r="O11" s="590">
        <v>0</v>
      </c>
      <c r="P11" s="586"/>
      <c r="Q11" s="586"/>
      <c r="R11" s="586"/>
      <c r="S11" s="10">
        <f>SUM(G11:R11)</f>
        <v>0</v>
      </c>
      <c r="T11" s="922"/>
      <c r="U11" s="916"/>
      <c r="V11" s="897"/>
    </row>
    <row r="12" spans="1:22" s="15" customFormat="1" ht="46.5" customHeight="1">
      <c r="A12" s="918"/>
      <c r="B12" s="926"/>
      <c r="C12" s="915" t="s">
        <v>184</v>
      </c>
      <c r="D12" s="893" t="s">
        <v>108</v>
      </c>
      <c r="E12" s="893"/>
      <c r="F12" s="19" t="s">
        <v>28</v>
      </c>
      <c r="G12" s="591">
        <v>0</v>
      </c>
      <c r="H12" s="591">
        <v>0</v>
      </c>
      <c r="I12" s="591">
        <v>0.15</v>
      </c>
      <c r="J12" s="591">
        <v>0.15</v>
      </c>
      <c r="K12" s="591">
        <v>0.15</v>
      </c>
      <c r="L12" s="591">
        <v>0.15</v>
      </c>
      <c r="M12" s="591">
        <v>0.1</v>
      </c>
      <c r="N12" s="591">
        <v>0.1</v>
      </c>
      <c r="O12" s="591">
        <v>0.1</v>
      </c>
      <c r="P12" s="591">
        <v>0.1</v>
      </c>
      <c r="Q12" s="591"/>
      <c r="R12" s="591"/>
      <c r="S12" s="9">
        <f aca="true" t="shared" si="0" ref="S12">SUM(G12:R12)</f>
        <v>0.9999999999999999</v>
      </c>
      <c r="T12" s="922"/>
      <c r="U12" s="916">
        <f>0.15%</f>
        <v>0.0015</v>
      </c>
      <c r="V12" s="956" t="s">
        <v>289</v>
      </c>
    </row>
    <row r="13" spans="1:22" s="15" customFormat="1" ht="46.5" customHeight="1" thickBot="1">
      <c r="A13" s="918"/>
      <c r="B13" s="926"/>
      <c r="C13" s="915"/>
      <c r="D13" s="893"/>
      <c r="E13" s="893"/>
      <c r="F13" s="10" t="s">
        <v>29</v>
      </c>
      <c r="G13" s="586">
        <v>0</v>
      </c>
      <c r="H13" s="586">
        <v>0</v>
      </c>
      <c r="I13" s="586">
        <v>0.15</v>
      </c>
      <c r="J13" s="589">
        <v>0.15</v>
      </c>
      <c r="K13" s="589">
        <v>0.15</v>
      </c>
      <c r="L13" s="589">
        <v>0.15</v>
      </c>
      <c r="M13" s="590">
        <v>0.1</v>
      </c>
      <c r="N13" s="590">
        <v>0.1</v>
      </c>
      <c r="O13" s="590">
        <v>0.1</v>
      </c>
      <c r="P13" s="586"/>
      <c r="Q13" s="586"/>
      <c r="R13" s="586"/>
      <c r="S13" s="10">
        <f>SUM(F13:O13)</f>
        <v>0.8999999999999999</v>
      </c>
      <c r="T13" s="922"/>
      <c r="U13" s="916"/>
      <c r="V13" s="897"/>
    </row>
    <row r="14" spans="1:22" s="15" customFormat="1" ht="46.5" customHeight="1">
      <c r="A14" s="918"/>
      <c r="B14" s="927" t="s">
        <v>185</v>
      </c>
      <c r="C14" s="915" t="s">
        <v>186</v>
      </c>
      <c r="D14" s="893" t="s">
        <v>108</v>
      </c>
      <c r="E14" s="893"/>
      <c r="F14" s="19" t="s">
        <v>28</v>
      </c>
      <c r="G14" s="587">
        <v>0.14</v>
      </c>
      <c r="H14" s="587">
        <v>0.16</v>
      </c>
      <c r="I14" s="587">
        <v>0.12</v>
      </c>
      <c r="J14" s="587">
        <v>0.12</v>
      </c>
      <c r="K14" s="587">
        <v>0.12</v>
      </c>
      <c r="L14" s="587">
        <v>0.12</v>
      </c>
      <c r="M14" s="587">
        <v>0.06</v>
      </c>
      <c r="N14" s="587">
        <v>0.06</v>
      </c>
      <c r="O14" s="587">
        <v>0.06</v>
      </c>
      <c r="P14" s="587">
        <v>0.04</v>
      </c>
      <c r="Q14" s="587">
        <v>0</v>
      </c>
      <c r="R14" s="587">
        <v>0</v>
      </c>
      <c r="S14" s="9">
        <f aca="true" t="shared" si="1" ref="S14">SUM(G14:R14)</f>
        <v>1.0000000000000002</v>
      </c>
      <c r="T14" s="922">
        <f>SUM(U14:U23)</f>
        <v>0.077</v>
      </c>
      <c r="U14" s="916">
        <f>1.54%</f>
        <v>0.0154</v>
      </c>
      <c r="V14" s="956" t="s">
        <v>284</v>
      </c>
    </row>
    <row r="15" spans="1:22" s="15" customFormat="1" ht="46.5" customHeight="1" thickBot="1">
      <c r="A15" s="918"/>
      <c r="B15" s="928"/>
      <c r="C15" s="915"/>
      <c r="D15" s="893"/>
      <c r="E15" s="893"/>
      <c r="F15" s="10" t="s">
        <v>29</v>
      </c>
      <c r="G15" s="586">
        <v>0.14</v>
      </c>
      <c r="H15" s="586">
        <v>0.16</v>
      </c>
      <c r="I15" s="586">
        <v>0.12</v>
      </c>
      <c r="J15" s="589">
        <v>0.12</v>
      </c>
      <c r="K15" s="589">
        <v>0.12</v>
      </c>
      <c r="L15" s="589">
        <v>0.12</v>
      </c>
      <c r="M15" s="590">
        <v>0.06</v>
      </c>
      <c r="N15" s="590">
        <v>0.06</v>
      </c>
      <c r="O15" s="590">
        <v>0.06</v>
      </c>
      <c r="P15" s="586"/>
      <c r="Q15" s="586"/>
      <c r="R15" s="586"/>
      <c r="S15" s="10">
        <f>SUM(G15:R15)</f>
        <v>0.9600000000000002</v>
      </c>
      <c r="T15" s="922"/>
      <c r="U15" s="916"/>
      <c r="V15" s="897"/>
    </row>
    <row r="16" spans="1:22" s="15" customFormat="1" ht="46.5" customHeight="1">
      <c r="A16" s="918"/>
      <c r="B16" s="928"/>
      <c r="C16" s="915" t="s">
        <v>187</v>
      </c>
      <c r="D16" s="893" t="s">
        <v>108</v>
      </c>
      <c r="E16" s="893"/>
      <c r="F16" s="19" t="s">
        <v>28</v>
      </c>
      <c r="G16" s="588">
        <v>0.12</v>
      </c>
      <c r="H16" s="588">
        <v>0.12</v>
      </c>
      <c r="I16" s="588">
        <v>0.12</v>
      </c>
      <c r="J16" s="588">
        <v>0.14</v>
      </c>
      <c r="K16" s="588">
        <v>0.16</v>
      </c>
      <c r="L16" s="588">
        <v>0.12</v>
      </c>
      <c r="M16" s="588">
        <v>0.06</v>
      </c>
      <c r="N16" s="588">
        <v>0.06</v>
      </c>
      <c r="O16" s="588">
        <v>0.06</v>
      </c>
      <c r="P16" s="588">
        <v>0.04</v>
      </c>
      <c r="Q16" s="588">
        <v>0</v>
      </c>
      <c r="R16" s="588">
        <v>0</v>
      </c>
      <c r="S16" s="9">
        <f aca="true" t="shared" si="2" ref="S16:S68">SUM(G16:R16)</f>
        <v>1.0000000000000002</v>
      </c>
      <c r="T16" s="922"/>
      <c r="U16" s="916">
        <f>1.54%</f>
        <v>0.0154</v>
      </c>
      <c r="V16" s="956" t="s">
        <v>285</v>
      </c>
    </row>
    <row r="17" spans="1:22" s="15" customFormat="1" ht="46.5" customHeight="1" thickBot="1">
      <c r="A17" s="918"/>
      <c r="B17" s="928"/>
      <c r="C17" s="915"/>
      <c r="D17" s="893"/>
      <c r="E17" s="893"/>
      <c r="F17" s="10" t="s">
        <v>29</v>
      </c>
      <c r="G17" s="586">
        <v>0.12</v>
      </c>
      <c r="H17" s="586">
        <v>0.12</v>
      </c>
      <c r="I17" s="586">
        <v>0.12</v>
      </c>
      <c r="J17" s="589">
        <v>0.14</v>
      </c>
      <c r="K17" s="589">
        <v>0.16</v>
      </c>
      <c r="L17" s="589">
        <v>0.12</v>
      </c>
      <c r="M17" s="590">
        <v>0.06</v>
      </c>
      <c r="N17" s="590">
        <v>0.06</v>
      </c>
      <c r="O17" s="590">
        <v>0.06</v>
      </c>
      <c r="P17" s="592"/>
      <c r="Q17" s="586"/>
      <c r="R17" s="586"/>
      <c r="S17" s="10">
        <f>SUM(G17:R17)</f>
        <v>0.9600000000000002</v>
      </c>
      <c r="T17" s="922"/>
      <c r="U17" s="916"/>
      <c r="V17" s="897"/>
    </row>
    <row r="18" spans="1:22" s="15" customFormat="1" ht="46.5" customHeight="1">
      <c r="A18" s="918"/>
      <c r="B18" s="928"/>
      <c r="C18" s="915" t="s">
        <v>188</v>
      </c>
      <c r="D18" s="893" t="s">
        <v>108</v>
      </c>
      <c r="E18" s="893"/>
      <c r="F18" s="19" t="s">
        <v>28</v>
      </c>
      <c r="G18" s="588">
        <v>0</v>
      </c>
      <c r="H18" s="588">
        <v>0</v>
      </c>
      <c r="I18" s="588">
        <v>0.22</v>
      </c>
      <c r="J18" s="588">
        <v>0.2</v>
      </c>
      <c r="K18" s="588">
        <v>0.2</v>
      </c>
      <c r="L18" s="588">
        <v>0.16</v>
      </c>
      <c r="M18" s="588">
        <v>0.06</v>
      </c>
      <c r="N18" s="588">
        <v>0.06</v>
      </c>
      <c r="O18" s="588">
        <v>0.06</v>
      </c>
      <c r="P18" s="588">
        <v>0.04</v>
      </c>
      <c r="Q18" s="588">
        <v>0</v>
      </c>
      <c r="R18" s="588">
        <v>0</v>
      </c>
      <c r="S18" s="9">
        <f>SUM(G18:R18)</f>
        <v>1.0000000000000002</v>
      </c>
      <c r="T18" s="922"/>
      <c r="U18" s="916">
        <f>1.54%</f>
        <v>0.0154</v>
      </c>
      <c r="V18" s="956" t="s">
        <v>286</v>
      </c>
    </row>
    <row r="19" spans="1:22" s="15" customFormat="1" ht="46.5" customHeight="1" thickBot="1">
      <c r="A19" s="918"/>
      <c r="B19" s="928"/>
      <c r="C19" s="915"/>
      <c r="D19" s="893"/>
      <c r="E19" s="893"/>
      <c r="F19" s="10" t="s">
        <v>29</v>
      </c>
      <c r="G19" s="586">
        <v>0</v>
      </c>
      <c r="H19" s="586">
        <v>0</v>
      </c>
      <c r="I19" s="586">
        <v>0.22</v>
      </c>
      <c r="J19" s="589">
        <v>0.2</v>
      </c>
      <c r="K19" s="589">
        <v>0.2</v>
      </c>
      <c r="L19" s="589">
        <v>0.16</v>
      </c>
      <c r="M19" s="590">
        <v>0.06</v>
      </c>
      <c r="N19" s="590">
        <v>0.06</v>
      </c>
      <c r="O19" s="590">
        <v>0.06</v>
      </c>
      <c r="P19" s="586"/>
      <c r="Q19" s="586"/>
      <c r="R19" s="586"/>
      <c r="S19" s="10">
        <f>SUM(G19:R19)</f>
        <v>0.9600000000000002</v>
      </c>
      <c r="T19" s="922"/>
      <c r="U19" s="916"/>
      <c r="V19" s="897"/>
    </row>
    <row r="20" spans="1:22" s="15" customFormat="1" ht="46.5" customHeight="1">
      <c r="A20" s="918"/>
      <c r="B20" s="928"/>
      <c r="C20" s="915" t="s">
        <v>189</v>
      </c>
      <c r="D20" s="893" t="s">
        <v>108</v>
      </c>
      <c r="E20" s="893"/>
      <c r="F20" s="19" t="s">
        <v>28</v>
      </c>
      <c r="G20" s="588">
        <v>0.0837</v>
      </c>
      <c r="H20" s="588">
        <v>0.0833</v>
      </c>
      <c r="I20" s="588">
        <v>0.0833</v>
      </c>
      <c r="J20" s="588">
        <v>0.0833</v>
      </c>
      <c r="K20" s="588">
        <v>0.0833</v>
      </c>
      <c r="L20" s="588">
        <v>0.0833</v>
      </c>
      <c r="M20" s="588">
        <v>0.0833</v>
      </c>
      <c r="N20" s="588">
        <v>0.0833</v>
      </c>
      <c r="O20" s="588">
        <v>0.0833</v>
      </c>
      <c r="P20" s="588">
        <v>0.0833</v>
      </c>
      <c r="Q20" s="588">
        <v>0.0833</v>
      </c>
      <c r="R20" s="588">
        <v>0.0833</v>
      </c>
      <c r="S20" s="9">
        <f>SUM(G20:R20)</f>
        <v>1.0000000000000002</v>
      </c>
      <c r="T20" s="922"/>
      <c r="U20" s="916">
        <f>1.54%</f>
        <v>0.0154</v>
      </c>
      <c r="V20" s="956" t="s">
        <v>287</v>
      </c>
    </row>
    <row r="21" spans="1:22" s="15" customFormat="1" ht="46.5" customHeight="1" thickBot="1">
      <c r="A21" s="918"/>
      <c r="B21" s="928"/>
      <c r="C21" s="915"/>
      <c r="D21" s="893"/>
      <c r="E21" s="893"/>
      <c r="F21" s="10" t="s">
        <v>29</v>
      </c>
      <c r="G21" s="586">
        <v>0.0837</v>
      </c>
      <c r="H21" s="586">
        <v>0.0833</v>
      </c>
      <c r="I21" s="586">
        <v>0.0833</v>
      </c>
      <c r="J21" s="589">
        <v>0.0833</v>
      </c>
      <c r="K21" s="589">
        <v>0.0833</v>
      </c>
      <c r="L21" s="589">
        <v>0.0833</v>
      </c>
      <c r="M21" s="590">
        <v>0.0833</v>
      </c>
      <c r="N21" s="590">
        <v>0.0833</v>
      </c>
      <c r="O21" s="590">
        <v>0.0833</v>
      </c>
      <c r="P21" s="586"/>
      <c r="Q21" s="586"/>
      <c r="R21" s="586"/>
      <c r="S21" s="10">
        <f>SUM(G21:R21)</f>
        <v>0.7501000000000001</v>
      </c>
      <c r="T21" s="922"/>
      <c r="U21" s="916"/>
      <c r="V21" s="897"/>
    </row>
    <row r="22" spans="1:22" s="15" customFormat="1" ht="46.5" customHeight="1">
      <c r="A22" s="918"/>
      <c r="B22" s="928"/>
      <c r="C22" s="915" t="s">
        <v>190</v>
      </c>
      <c r="D22" s="893" t="s">
        <v>108</v>
      </c>
      <c r="E22" s="893"/>
      <c r="F22" s="19" t="s">
        <v>28</v>
      </c>
      <c r="G22" s="591">
        <v>0.12</v>
      </c>
      <c r="H22" s="591">
        <v>0.12</v>
      </c>
      <c r="I22" s="591">
        <v>0.12</v>
      </c>
      <c r="J22" s="591">
        <v>0.14</v>
      </c>
      <c r="K22" s="591">
        <v>0.16</v>
      </c>
      <c r="L22" s="591">
        <v>0.12</v>
      </c>
      <c r="M22" s="591">
        <v>0.06</v>
      </c>
      <c r="N22" s="591">
        <v>0.06</v>
      </c>
      <c r="O22" s="591">
        <v>0.06</v>
      </c>
      <c r="P22" s="591">
        <v>0.04</v>
      </c>
      <c r="Q22" s="591">
        <v>0</v>
      </c>
      <c r="R22" s="591">
        <v>0</v>
      </c>
      <c r="S22" s="9">
        <f aca="true" t="shared" si="3" ref="S22">SUM(G22:R22)</f>
        <v>1.0000000000000002</v>
      </c>
      <c r="T22" s="922"/>
      <c r="U22" s="916">
        <f>1.54%</f>
        <v>0.0154</v>
      </c>
      <c r="V22" s="956" t="s">
        <v>288</v>
      </c>
    </row>
    <row r="23" spans="1:22" s="15" customFormat="1" ht="46.5" customHeight="1" thickBot="1">
      <c r="A23" s="903"/>
      <c r="B23" s="929"/>
      <c r="C23" s="906"/>
      <c r="D23" s="894"/>
      <c r="E23" s="894"/>
      <c r="F23" s="26" t="s">
        <v>29</v>
      </c>
      <c r="G23" s="593">
        <v>0.12</v>
      </c>
      <c r="H23" s="593">
        <v>0.12</v>
      </c>
      <c r="I23" s="593">
        <v>0.12</v>
      </c>
      <c r="J23" s="594">
        <v>0.14</v>
      </c>
      <c r="K23" s="594">
        <v>0.16</v>
      </c>
      <c r="L23" s="594">
        <v>0.12</v>
      </c>
      <c r="M23" s="595">
        <v>0.06</v>
      </c>
      <c r="N23" s="595">
        <v>0.06</v>
      </c>
      <c r="O23" s="595">
        <v>0.06</v>
      </c>
      <c r="P23" s="593"/>
      <c r="Q23" s="593"/>
      <c r="R23" s="593"/>
      <c r="S23" s="10">
        <f>SUM(G23:R23)</f>
        <v>0.9600000000000002</v>
      </c>
      <c r="T23" s="930"/>
      <c r="U23" s="917"/>
      <c r="V23" s="897"/>
    </row>
    <row r="24" spans="1:22" s="16" customFormat="1" ht="46.5" customHeight="1">
      <c r="A24" s="902" t="s">
        <v>191</v>
      </c>
      <c r="B24" s="904" t="s">
        <v>192</v>
      </c>
      <c r="C24" s="905" t="s">
        <v>193</v>
      </c>
      <c r="D24" s="907" t="s">
        <v>108</v>
      </c>
      <c r="E24" s="907"/>
      <c r="F24" s="9" t="s">
        <v>28</v>
      </c>
      <c r="G24" s="587">
        <v>0.05</v>
      </c>
      <c r="H24" s="587">
        <v>0.05</v>
      </c>
      <c r="I24" s="587">
        <v>0.07</v>
      </c>
      <c r="J24" s="587">
        <v>0.07</v>
      </c>
      <c r="K24" s="587">
        <v>0.07</v>
      </c>
      <c r="L24" s="587">
        <v>0.07</v>
      </c>
      <c r="M24" s="587">
        <v>0.17</v>
      </c>
      <c r="N24" s="587">
        <v>0.07</v>
      </c>
      <c r="O24" s="587">
        <v>0.07</v>
      </c>
      <c r="P24" s="587">
        <v>0.07</v>
      </c>
      <c r="Q24" s="587">
        <v>0.07</v>
      </c>
      <c r="R24" s="587">
        <v>0.17</v>
      </c>
      <c r="S24" s="9">
        <f t="shared" si="2"/>
        <v>1.0000000000000002</v>
      </c>
      <c r="T24" s="908">
        <v>0.05</v>
      </c>
      <c r="U24" s="952">
        <v>0.017</v>
      </c>
      <c r="V24" s="953" t="s">
        <v>290</v>
      </c>
    </row>
    <row r="25" spans="1:22" s="16" customFormat="1" ht="46.5" customHeight="1" thickBot="1">
      <c r="A25" s="918"/>
      <c r="B25" s="900"/>
      <c r="C25" s="915"/>
      <c r="D25" s="893"/>
      <c r="E25" s="893"/>
      <c r="F25" s="10" t="s">
        <v>29</v>
      </c>
      <c r="G25" s="586">
        <v>0.05</v>
      </c>
      <c r="H25" s="586">
        <v>0.05</v>
      </c>
      <c r="I25" s="586">
        <v>0.07</v>
      </c>
      <c r="J25" s="589">
        <v>0.07</v>
      </c>
      <c r="K25" s="589">
        <v>0.07</v>
      </c>
      <c r="L25" s="589">
        <v>0.07</v>
      </c>
      <c r="M25" s="589">
        <v>0.17</v>
      </c>
      <c r="N25" s="589">
        <v>0.07</v>
      </c>
      <c r="O25" s="589">
        <v>0.07</v>
      </c>
      <c r="P25" s="586"/>
      <c r="Q25" s="586"/>
      <c r="R25" s="586"/>
      <c r="S25" s="10">
        <f>SUM(G25:R25)</f>
        <v>0.6900000000000002</v>
      </c>
      <c r="T25" s="914"/>
      <c r="U25" s="916"/>
      <c r="V25" s="897"/>
    </row>
    <row r="26" spans="1:22" s="15" customFormat="1" ht="46.5" customHeight="1">
      <c r="A26" s="918"/>
      <c r="B26" s="900"/>
      <c r="C26" s="915" t="s">
        <v>194</v>
      </c>
      <c r="D26" s="893"/>
      <c r="E26" s="893" t="s">
        <v>108</v>
      </c>
      <c r="F26" s="19" t="s">
        <v>28</v>
      </c>
      <c r="G26" s="588">
        <v>0</v>
      </c>
      <c r="H26" s="588">
        <v>0.05</v>
      </c>
      <c r="I26" s="588">
        <v>0.1</v>
      </c>
      <c r="J26" s="588">
        <v>0.1</v>
      </c>
      <c r="K26" s="588">
        <v>0.1</v>
      </c>
      <c r="L26" s="588">
        <v>0.1</v>
      </c>
      <c r="M26" s="588">
        <v>0.1</v>
      </c>
      <c r="N26" s="588">
        <v>0.1</v>
      </c>
      <c r="O26" s="588">
        <v>0.1</v>
      </c>
      <c r="P26" s="588">
        <v>0.1</v>
      </c>
      <c r="Q26" s="588">
        <v>0.1</v>
      </c>
      <c r="R26" s="588">
        <v>0.05</v>
      </c>
      <c r="S26" s="9">
        <f t="shared" si="2"/>
        <v>0.9999999999999999</v>
      </c>
      <c r="T26" s="914"/>
      <c r="U26" s="916">
        <v>0.017</v>
      </c>
      <c r="V26" s="953" t="s">
        <v>291</v>
      </c>
    </row>
    <row r="27" spans="1:22" s="15" customFormat="1" ht="46.5" customHeight="1" thickBot="1">
      <c r="A27" s="918"/>
      <c r="B27" s="900"/>
      <c r="C27" s="915"/>
      <c r="D27" s="893"/>
      <c r="E27" s="893"/>
      <c r="F27" s="10" t="s">
        <v>29</v>
      </c>
      <c r="G27" s="586">
        <v>0</v>
      </c>
      <c r="H27" s="586">
        <v>0.05</v>
      </c>
      <c r="I27" s="586">
        <v>0.1</v>
      </c>
      <c r="J27" s="589">
        <v>0.1</v>
      </c>
      <c r="K27" s="589">
        <v>0.1</v>
      </c>
      <c r="L27" s="589">
        <v>0.1</v>
      </c>
      <c r="M27" s="589">
        <v>0.1</v>
      </c>
      <c r="N27" s="589">
        <v>0.1</v>
      </c>
      <c r="O27" s="589">
        <v>0.1</v>
      </c>
      <c r="P27" s="586"/>
      <c r="Q27" s="586"/>
      <c r="R27" s="586"/>
      <c r="S27" s="10">
        <f>SUM(G27:R27)</f>
        <v>0.7499999999999999</v>
      </c>
      <c r="T27" s="914"/>
      <c r="U27" s="916"/>
      <c r="V27" s="897"/>
    </row>
    <row r="28" spans="1:22" s="15" customFormat="1" ht="46.5" customHeight="1">
      <c r="A28" s="918"/>
      <c r="B28" s="900"/>
      <c r="C28" s="932" t="s">
        <v>344</v>
      </c>
      <c r="D28" s="893" t="s">
        <v>108</v>
      </c>
      <c r="E28" s="893"/>
      <c r="F28" s="19" t="s">
        <v>28</v>
      </c>
      <c r="G28" s="588">
        <v>0</v>
      </c>
      <c r="H28" s="588">
        <v>0</v>
      </c>
      <c r="I28" s="588">
        <v>0</v>
      </c>
      <c r="J28" s="588">
        <v>0</v>
      </c>
      <c r="K28" s="588">
        <v>0</v>
      </c>
      <c r="L28" s="588">
        <v>0.1</v>
      </c>
      <c r="M28" s="588">
        <v>0</v>
      </c>
      <c r="N28" s="588">
        <v>0</v>
      </c>
      <c r="O28" s="588">
        <v>0</v>
      </c>
      <c r="P28" s="588">
        <v>0.2</v>
      </c>
      <c r="Q28" s="588">
        <v>0.3</v>
      </c>
      <c r="R28" s="588">
        <v>0.4</v>
      </c>
      <c r="S28" s="9">
        <f t="shared" si="2"/>
        <v>1</v>
      </c>
      <c r="T28" s="914"/>
      <c r="U28" s="916">
        <v>0.016</v>
      </c>
      <c r="V28" s="897" t="s">
        <v>355</v>
      </c>
    </row>
    <row r="29" spans="1:22" s="15" customFormat="1" ht="46.5" customHeight="1" thickBot="1">
      <c r="A29" s="918"/>
      <c r="B29" s="900"/>
      <c r="C29" s="932"/>
      <c r="D29" s="893"/>
      <c r="E29" s="893"/>
      <c r="F29" s="10" t="s">
        <v>29</v>
      </c>
      <c r="G29" s="586">
        <v>0</v>
      </c>
      <c r="H29" s="586">
        <v>0</v>
      </c>
      <c r="I29" s="586">
        <v>0</v>
      </c>
      <c r="J29" s="589">
        <v>0</v>
      </c>
      <c r="K29" s="589">
        <v>0</v>
      </c>
      <c r="L29" s="589">
        <v>0</v>
      </c>
      <c r="M29" s="589">
        <v>0</v>
      </c>
      <c r="N29" s="589">
        <v>0</v>
      </c>
      <c r="O29" s="589">
        <v>0</v>
      </c>
      <c r="P29" s="586"/>
      <c r="Q29" s="586"/>
      <c r="R29" s="586"/>
      <c r="S29" s="10">
        <f>SUM(G29:R29)</f>
        <v>0</v>
      </c>
      <c r="T29" s="914"/>
      <c r="U29" s="916"/>
      <c r="V29" s="897"/>
    </row>
    <row r="30" spans="1:22" s="15" customFormat="1" ht="46.5" customHeight="1" thickBot="1">
      <c r="A30" s="918"/>
      <c r="B30" s="900" t="s">
        <v>195</v>
      </c>
      <c r="C30" s="915" t="s">
        <v>196</v>
      </c>
      <c r="D30" s="893" t="s">
        <v>108</v>
      </c>
      <c r="E30" s="893" t="s">
        <v>108</v>
      </c>
      <c r="F30" s="19" t="s">
        <v>28</v>
      </c>
      <c r="G30" s="587">
        <v>0.0834</v>
      </c>
      <c r="H30" s="587">
        <v>0.0834</v>
      </c>
      <c r="I30" s="587">
        <v>0.0834</v>
      </c>
      <c r="J30" s="587">
        <v>0.0834</v>
      </c>
      <c r="K30" s="587">
        <v>0.0834</v>
      </c>
      <c r="L30" s="587">
        <v>0.0834</v>
      </c>
      <c r="M30" s="587">
        <v>0.0834</v>
      </c>
      <c r="N30" s="587">
        <v>0.0834</v>
      </c>
      <c r="O30" s="587">
        <v>0.0834</v>
      </c>
      <c r="P30" s="587">
        <v>0.0834</v>
      </c>
      <c r="Q30" s="587">
        <v>0.0834</v>
      </c>
      <c r="R30" s="587">
        <v>0.0826</v>
      </c>
      <c r="S30" s="9">
        <f t="shared" si="2"/>
        <v>1.0000000000000002</v>
      </c>
      <c r="T30" s="914">
        <v>0.12</v>
      </c>
      <c r="U30" s="916">
        <v>0.03</v>
      </c>
      <c r="V30" s="897" t="s">
        <v>292</v>
      </c>
    </row>
    <row r="31" spans="1:22" s="15" customFormat="1" ht="46.5" customHeight="1" thickBot="1">
      <c r="A31" s="918"/>
      <c r="B31" s="900"/>
      <c r="C31" s="915"/>
      <c r="D31" s="893"/>
      <c r="E31" s="893"/>
      <c r="F31" s="10" t="s">
        <v>29</v>
      </c>
      <c r="G31" s="586">
        <v>0.0834</v>
      </c>
      <c r="H31" s="586">
        <v>0.0834</v>
      </c>
      <c r="I31" s="586">
        <v>0.0834</v>
      </c>
      <c r="J31" s="589">
        <v>0.0834</v>
      </c>
      <c r="K31" s="589">
        <v>0.0834</v>
      </c>
      <c r="L31" s="589">
        <v>0.0834</v>
      </c>
      <c r="M31" s="596">
        <v>0.0834</v>
      </c>
      <c r="N31" s="596">
        <v>0.0834</v>
      </c>
      <c r="O31" s="596">
        <v>0.0834</v>
      </c>
      <c r="P31" s="586"/>
      <c r="Q31" s="586"/>
      <c r="R31" s="586"/>
      <c r="S31" s="10">
        <f>SUM(G31:R31)</f>
        <v>0.7506000000000002</v>
      </c>
      <c r="T31" s="914"/>
      <c r="U31" s="916"/>
      <c r="V31" s="897"/>
    </row>
    <row r="32" spans="1:22" s="15" customFormat="1" ht="46.5" customHeight="1">
      <c r="A32" s="918"/>
      <c r="B32" s="900"/>
      <c r="C32" s="915" t="s">
        <v>197</v>
      </c>
      <c r="D32" s="893" t="s">
        <v>108</v>
      </c>
      <c r="E32" s="893"/>
      <c r="F32" s="19" t="s">
        <v>28</v>
      </c>
      <c r="G32" s="588">
        <v>0.0826</v>
      </c>
      <c r="H32" s="588">
        <v>0.0834</v>
      </c>
      <c r="I32" s="588">
        <v>0.0834</v>
      </c>
      <c r="J32" s="588">
        <v>0.0834</v>
      </c>
      <c r="K32" s="588">
        <v>0.0834</v>
      </c>
      <c r="L32" s="588">
        <v>0.0834</v>
      </c>
      <c r="M32" s="597">
        <v>0.0834</v>
      </c>
      <c r="N32" s="597">
        <v>0.0834</v>
      </c>
      <c r="O32" s="597">
        <v>0.0834</v>
      </c>
      <c r="P32" s="588">
        <v>0.0834</v>
      </c>
      <c r="Q32" s="588">
        <v>0.0834</v>
      </c>
      <c r="R32" s="588">
        <v>0.0834</v>
      </c>
      <c r="S32" s="9">
        <f aca="true" t="shared" si="4" ref="S32">SUM(G32:R32)</f>
        <v>1.0000000000000002</v>
      </c>
      <c r="T32" s="914"/>
      <c r="U32" s="916">
        <v>0.03</v>
      </c>
      <c r="V32" s="897" t="s">
        <v>293</v>
      </c>
    </row>
    <row r="33" spans="1:22" s="15" customFormat="1" ht="46.5" customHeight="1" thickBot="1">
      <c r="A33" s="918"/>
      <c r="B33" s="900"/>
      <c r="C33" s="915"/>
      <c r="D33" s="893"/>
      <c r="E33" s="893"/>
      <c r="F33" s="10" t="s">
        <v>29</v>
      </c>
      <c r="G33" s="586">
        <v>0.0826</v>
      </c>
      <c r="H33" s="586">
        <v>0.0834</v>
      </c>
      <c r="I33" s="586">
        <v>0.0834</v>
      </c>
      <c r="J33" s="589">
        <v>0.0834</v>
      </c>
      <c r="K33" s="598">
        <v>0.0834</v>
      </c>
      <c r="L33" s="598">
        <v>0.0834</v>
      </c>
      <c r="M33" s="599">
        <v>0.0834</v>
      </c>
      <c r="N33" s="599">
        <v>0.0834</v>
      </c>
      <c r="O33" s="599">
        <v>0.0834</v>
      </c>
      <c r="P33" s="586"/>
      <c r="Q33" s="586"/>
      <c r="R33" s="586"/>
      <c r="S33" s="10">
        <f>SUM(G33:R33)</f>
        <v>0.7498000000000001</v>
      </c>
      <c r="T33" s="914"/>
      <c r="U33" s="916"/>
      <c r="V33" s="897"/>
    </row>
    <row r="34" spans="1:22" s="15" customFormat="1" ht="46.5" customHeight="1">
      <c r="A34" s="918"/>
      <c r="B34" s="900"/>
      <c r="C34" s="915" t="s">
        <v>198</v>
      </c>
      <c r="D34" s="893" t="s">
        <v>108</v>
      </c>
      <c r="E34" s="893"/>
      <c r="F34" s="19" t="s">
        <v>28</v>
      </c>
      <c r="G34" s="588">
        <v>0.0826</v>
      </c>
      <c r="H34" s="588">
        <v>0.0834</v>
      </c>
      <c r="I34" s="588">
        <v>0.0834</v>
      </c>
      <c r="J34" s="588">
        <v>0.0834</v>
      </c>
      <c r="K34" s="588">
        <v>0.0834</v>
      </c>
      <c r="L34" s="588">
        <v>0.0834</v>
      </c>
      <c r="M34" s="597">
        <v>0.0834</v>
      </c>
      <c r="N34" s="597">
        <v>0.0834</v>
      </c>
      <c r="O34" s="597">
        <v>0.0834</v>
      </c>
      <c r="P34" s="588">
        <v>0.0834</v>
      </c>
      <c r="Q34" s="588">
        <v>0.0834</v>
      </c>
      <c r="R34" s="588">
        <v>0.0834</v>
      </c>
      <c r="S34" s="9">
        <f aca="true" t="shared" si="5" ref="S34">SUM(G34:R34)</f>
        <v>1.0000000000000002</v>
      </c>
      <c r="T34" s="914"/>
      <c r="U34" s="916">
        <v>0.03</v>
      </c>
      <c r="V34" s="897" t="s">
        <v>294</v>
      </c>
    </row>
    <row r="35" spans="1:22" s="15" customFormat="1" ht="46.5" customHeight="1" thickBot="1">
      <c r="A35" s="918"/>
      <c r="B35" s="900"/>
      <c r="C35" s="915"/>
      <c r="D35" s="893"/>
      <c r="E35" s="893"/>
      <c r="F35" s="10" t="s">
        <v>29</v>
      </c>
      <c r="G35" s="586">
        <v>0.0826</v>
      </c>
      <c r="H35" s="586">
        <v>0.0834</v>
      </c>
      <c r="I35" s="586">
        <v>0.0834</v>
      </c>
      <c r="J35" s="589">
        <v>0.0834</v>
      </c>
      <c r="K35" s="598">
        <v>0.0834</v>
      </c>
      <c r="L35" s="598">
        <v>0.0834</v>
      </c>
      <c r="M35" s="599">
        <v>0.0834</v>
      </c>
      <c r="N35" s="599">
        <v>0.0834</v>
      </c>
      <c r="O35" s="599">
        <v>0.0834</v>
      </c>
      <c r="P35" s="586"/>
      <c r="Q35" s="586"/>
      <c r="R35" s="586"/>
      <c r="S35" s="10">
        <f>SUM(G35:O35)</f>
        <v>0.7498000000000001</v>
      </c>
      <c r="T35" s="914"/>
      <c r="U35" s="916"/>
      <c r="V35" s="897"/>
    </row>
    <row r="36" spans="1:22" s="16" customFormat="1" ht="46.5" customHeight="1">
      <c r="A36" s="918"/>
      <c r="B36" s="900"/>
      <c r="C36" s="915" t="s">
        <v>199</v>
      </c>
      <c r="D36" s="893" t="s">
        <v>108</v>
      </c>
      <c r="E36" s="893"/>
      <c r="F36" s="19" t="s">
        <v>28</v>
      </c>
      <c r="G36" s="588">
        <v>0.0826</v>
      </c>
      <c r="H36" s="588">
        <v>0.0834</v>
      </c>
      <c r="I36" s="588">
        <v>0.0834</v>
      </c>
      <c r="J36" s="588">
        <v>0.0834</v>
      </c>
      <c r="K36" s="588">
        <v>0.0834</v>
      </c>
      <c r="L36" s="588">
        <v>0.0834</v>
      </c>
      <c r="M36" s="597">
        <v>0.0834</v>
      </c>
      <c r="N36" s="597">
        <v>0.0834</v>
      </c>
      <c r="O36" s="597">
        <v>0.0834</v>
      </c>
      <c r="P36" s="588">
        <v>0.0834</v>
      </c>
      <c r="Q36" s="588">
        <v>0.0834</v>
      </c>
      <c r="R36" s="588">
        <v>0.0834</v>
      </c>
      <c r="S36" s="9">
        <f t="shared" si="2"/>
        <v>1.0000000000000002</v>
      </c>
      <c r="T36" s="914"/>
      <c r="U36" s="916">
        <v>0.03</v>
      </c>
      <c r="V36" s="897" t="s">
        <v>295</v>
      </c>
    </row>
    <row r="37" spans="1:22" s="16" customFormat="1" ht="46.5" customHeight="1" thickBot="1">
      <c r="A37" s="918"/>
      <c r="B37" s="900"/>
      <c r="C37" s="915"/>
      <c r="D37" s="893"/>
      <c r="E37" s="893"/>
      <c r="F37" s="10" t="s">
        <v>29</v>
      </c>
      <c r="G37" s="586">
        <v>0.0826</v>
      </c>
      <c r="H37" s="586">
        <v>0.0834</v>
      </c>
      <c r="I37" s="586">
        <v>0.0834</v>
      </c>
      <c r="J37" s="589">
        <v>0.0834</v>
      </c>
      <c r="K37" s="589">
        <v>0.0834</v>
      </c>
      <c r="L37" s="589">
        <v>0.0834</v>
      </c>
      <c r="M37" s="599">
        <v>0.0834</v>
      </c>
      <c r="N37" s="599">
        <v>0.0834</v>
      </c>
      <c r="O37" s="599">
        <v>0.0834</v>
      </c>
      <c r="Q37" s="586"/>
      <c r="R37" s="586"/>
      <c r="S37" s="10">
        <f>SUM(G37:O37)</f>
        <v>0.7498000000000001</v>
      </c>
      <c r="T37" s="914"/>
      <c r="U37" s="916"/>
      <c r="V37" s="897"/>
    </row>
    <row r="38" spans="1:22" s="15" customFormat="1" ht="46.5" customHeight="1">
      <c r="A38" s="918"/>
      <c r="B38" s="900" t="s">
        <v>200</v>
      </c>
      <c r="C38" s="915" t="s">
        <v>201</v>
      </c>
      <c r="D38" s="893"/>
      <c r="E38" s="893" t="s">
        <v>108</v>
      </c>
      <c r="F38" s="19" t="s">
        <v>28</v>
      </c>
      <c r="G38" s="587">
        <v>0.02</v>
      </c>
      <c r="H38" s="587">
        <v>0.03</v>
      </c>
      <c r="I38" s="587">
        <v>0.05</v>
      </c>
      <c r="J38" s="587">
        <v>0.2</v>
      </c>
      <c r="K38" s="587">
        <v>0.2</v>
      </c>
      <c r="L38" s="587">
        <v>0.2</v>
      </c>
      <c r="M38" s="587">
        <v>0.2</v>
      </c>
      <c r="N38" s="587">
        <v>0.05</v>
      </c>
      <c r="O38" s="587">
        <v>0.05</v>
      </c>
      <c r="P38" s="587">
        <v>0</v>
      </c>
      <c r="Q38" s="587">
        <v>0</v>
      </c>
      <c r="R38" s="587">
        <v>0</v>
      </c>
      <c r="S38" s="9">
        <f t="shared" si="2"/>
        <v>1</v>
      </c>
      <c r="T38" s="922">
        <v>0.1</v>
      </c>
      <c r="U38" s="916">
        <v>0.05</v>
      </c>
      <c r="V38" s="897" t="s">
        <v>318</v>
      </c>
    </row>
    <row r="39" spans="1:22" s="15" customFormat="1" ht="46.5" customHeight="1" thickBot="1">
      <c r="A39" s="918"/>
      <c r="B39" s="900"/>
      <c r="C39" s="915"/>
      <c r="D39" s="893"/>
      <c r="E39" s="893"/>
      <c r="F39" s="10" t="s">
        <v>29</v>
      </c>
      <c r="G39" s="586">
        <v>0.02</v>
      </c>
      <c r="H39" s="586">
        <v>0.05</v>
      </c>
      <c r="I39" s="586">
        <v>0.05</v>
      </c>
      <c r="J39" s="589">
        <v>0.01</v>
      </c>
      <c r="K39" s="589">
        <v>0.02</v>
      </c>
      <c r="L39" s="589">
        <v>0.2</v>
      </c>
      <c r="M39" s="589">
        <v>0.2</v>
      </c>
      <c r="N39" s="589">
        <v>0.05</v>
      </c>
      <c r="O39" s="589">
        <v>0.0536</v>
      </c>
      <c r="P39" s="586"/>
      <c r="Q39" s="586"/>
      <c r="R39" s="586"/>
      <c r="S39" s="10">
        <f>SUM(G39:O39)</f>
        <v>0.6536000000000001</v>
      </c>
      <c r="T39" s="922"/>
      <c r="U39" s="916"/>
      <c r="V39" s="897"/>
    </row>
    <row r="40" spans="1:30" s="18" customFormat="1" ht="46.5" customHeight="1">
      <c r="A40" s="918"/>
      <c r="B40" s="900"/>
      <c r="C40" s="915" t="s">
        <v>202</v>
      </c>
      <c r="D40" s="893"/>
      <c r="E40" s="893" t="s">
        <v>108</v>
      </c>
      <c r="F40" s="19" t="s">
        <v>28</v>
      </c>
      <c r="G40" s="588">
        <v>0.02</v>
      </c>
      <c r="H40" s="588">
        <v>0.02</v>
      </c>
      <c r="I40" s="588">
        <v>0.06</v>
      </c>
      <c r="J40" s="588">
        <v>0.1</v>
      </c>
      <c r="K40" s="588">
        <v>0.1</v>
      </c>
      <c r="L40" s="588">
        <v>0.1</v>
      </c>
      <c r="M40" s="588">
        <v>0.1</v>
      </c>
      <c r="N40" s="588">
        <v>0.1</v>
      </c>
      <c r="O40" s="588">
        <v>0.1</v>
      </c>
      <c r="P40" s="588">
        <v>0.1</v>
      </c>
      <c r="Q40" s="588">
        <v>0.1</v>
      </c>
      <c r="R40" s="588">
        <v>0.1</v>
      </c>
      <c r="S40" s="9">
        <f aca="true" t="shared" si="6" ref="S40:S41">SUM(G40:R40)</f>
        <v>0.9999999999999999</v>
      </c>
      <c r="T40" s="922"/>
      <c r="U40" s="916">
        <v>0.05</v>
      </c>
      <c r="V40" s="897" t="s">
        <v>319</v>
      </c>
      <c r="W40" s="17"/>
      <c r="X40" s="17"/>
      <c r="Y40" s="17"/>
      <c r="Z40" s="17"/>
      <c r="AA40" s="17"/>
      <c r="AB40" s="17"/>
      <c r="AC40" s="17"/>
      <c r="AD40" s="17"/>
    </row>
    <row r="41" spans="1:30" s="18" customFormat="1" ht="102.75" customHeight="1" thickBot="1">
      <c r="A41" s="918"/>
      <c r="B41" s="900"/>
      <c r="C41" s="915"/>
      <c r="D41" s="893"/>
      <c r="E41" s="893"/>
      <c r="F41" s="10" t="s">
        <v>29</v>
      </c>
      <c r="G41" s="600">
        <v>0.01</v>
      </c>
      <c r="H41" s="600">
        <v>0.01</v>
      </c>
      <c r="I41" s="600">
        <v>0.03</v>
      </c>
      <c r="J41" s="601">
        <v>0.05</v>
      </c>
      <c r="K41" s="601">
        <v>0.05</v>
      </c>
      <c r="L41" s="601">
        <v>0.1</v>
      </c>
      <c r="M41" s="601">
        <v>0.07</v>
      </c>
      <c r="N41" s="601">
        <v>0.08</v>
      </c>
      <c r="O41" s="601">
        <v>0.08</v>
      </c>
      <c r="P41" s="600"/>
      <c r="Q41" s="600"/>
      <c r="R41" s="600"/>
      <c r="S41" s="10">
        <f t="shared" si="6"/>
        <v>0.48000000000000004</v>
      </c>
      <c r="T41" s="922"/>
      <c r="U41" s="916"/>
      <c r="V41" s="897"/>
      <c r="W41" s="17"/>
      <c r="X41" s="17"/>
      <c r="Y41" s="17"/>
      <c r="Z41" s="17"/>
      <c r="AA41" s="17"/>
      <c r="AB41" s="17"/>
      <c r="AC41" s="17"/>
      <c r="AD41" s="17"/>
    </row>
    <row r="42" spans="1:22" s="16" customFormat="1" ht="46.5" customHeight="1">
      <c r="A42" s="918"/>
      <c r="B42" s="900" t="s">
        <v>203</v>
      </c>
      <c r="C42" s="915" t="s">
        <v>204</v>
      </c>
      <c r="D42" s="893"/>
      <c r="E42" s="893" t="s">
        <v>108</v>
      </c>
      <c r="F42" s="19" t="s">
        <v>28</v>
      </c>
      <c r="G42" s="602">
        <v>0.0667</v>
      </c>
      <c r="H42" s="602">
        <v>0.0667</v>
      </c>
      <c r="I42" s="602">
        <v>0.0667</v>
      </c>
      <c r="J42" s="602">
        <v>0.0667</v>
      </c>
      <c r="K42" s="602">
        <v>0.0667</v>
      </c>
      <c r="L42" s="602">
        <v>0.0667</v>
      </c>
      <c r="M42" s="602">
        <v>0.0834</v>
      </c>
      <c r="N42" s="602">
        <v>0.0834</v>
      </c>
      <c r="O42" s="602">
        <v>0.0834</v>
      </c>
      <c r="P42" s="602">
        <v>0.1167</v>
      </c>
      <c r="Q42" s="602">
        <v>0.1167</v>
      </c>
      <c r="R42" s="602">
        <v>0.11619999999999989</v>
      </c>
      <c r="S42" s="9">
        <f t="shared" si="2"/>
        <v>0.9999999999999999</v>
      </c>
      <c r="T42" s="914">
        <v>0.06</v>
      </c>
      <c r="U42" s="916">
        <v>0.03</v>
      </c>
      <c r="V42" s="897" t="s">
        <v>297</v>
      </c>
    </row>
    <row r="43" spans="1:22" s="16" customFormat="1" ht="46.5" customHeight="1" thickBot="1">
      <c r="A43" s="918"/>
      <c r="B43" s="900"/>
      <c r="C43" s="915"/>
      <c r="D43" s="893"/>
      <c r="E43" s="893"/>
      <c r="F43" s="10" t="s">
        <v>29</v>
      </c>
      <c r="G43" s="586">
        <v>0.0667</v>
      </c>
      <c r="H43" s="586">
        <v>0.0667</v>
      </c>
      <c r="I43" s="586">
        <v>0.0667</v>
      </c>
      <c r="J43" s="589">
        <v>0.03</v>
      </c>
      <c r="K43" s="589">
        <v>0.03</v>
      </c>
      <c r="L43" s="589">
        <v>0.03</v>
      </c>
      <c r="M43" s="599">
        <v>0.0834</v>
      </c>
      <c r="N43" s="599">
        <v>0.0834</v>
      </c>
      <c r="O43" s="599">
        <v>0.0834</v>
      </c>
      <c r="P43" s="586"/>
      <c r="Q43" s="586"/>
      <c r="R43" s="586"/>
      <c r="S43" s="10">
        <f>SUM(G43:O43)</f>
        <v>0.5403000000000001</v>
      </c>
      <c r="T43" s="914"/>
      <c r="U43" s="916"/>
      <c r="V43" s="897"/>
    </row>
    <row r="44" spans="1:22" s="15" customFormat="1" ht="46.5" customHeight="1">
      <c r="A44" s="918"/>
      <c r="B44" s="900"/>
      <c r="C44" s="915" t="s">
        <v>205</v>
      </c>
      <c r="D44" s="893" t="s">
        <v>108</v>
      </c>
      <c r="E44" s="893"/>
      <c r="F44" s="19" t="s">
        <v>28</v>
      </c>
      <c r="G44" s="588">
        <v>0.0667</v>
      </c>
      <c r="H44" s="588">
        <v>0.0667</v>
      </c>
      <c r="I44" s="588">
        <v>0.0667</v>
      </c>
      <c r="J44" s="588">
        <v>0.0667</v>
      </c>
      <c r="K44" s="588">
        <v>0.0667</v>
      </c>
      <c r="L44" s="588">
        <v>0.0667</v>
      </c>
      <c r="M44" s="588">
        <v>0.0834</v>
      </c>
      <c r="N44" s="588">
        <v>0.0834</v>
      </c>
      <c r="O44" s="588">
        <v>0.0834</v>
      </c>
      <c r="P44" s="588">
        <v>0.1167</v>
      </c>
      <c r="Q44" s="588">
        <v>0.1167</v>
      </c>
      <c r="R44" s="588">
        <v>0.11619999999999989</v>
      </c>
      <c r="S44" s="9">
        <f t="shared" si="2"/>
        <v>0.9999999999999999</v>
      </c>
      <c r="T44" s="914"/>
      <c r="U44" s="916">
        <v>0.03</v>
      </c>
      <c r="V44" s="897" t="s">
        <v>298</v>
      </c>
    </row>
    <row r="45" spans="1:22" s="15" customFormat="1" ht="46.5" customHeight="1" thickBot="1">
      <c r="A45" s="918"/>
      <c r="B45" s="900"/>
      <c r="C45" s="915"/>
      <c r="D45" s="893"/>
      <c r="E45" s="893"/>
      <c r="F45" s="10" t="s">
        <v>29</v>
      </c>
      <c r="G45" s="586">
        <v>0.0667</v>
      </c>
      <c r="H45" s="586">
        <v>0.0667</v>
      </c>
      <c r="I45" s="586">
        <v>0.0667</v>
      </c>
      <c r="J45" s="589">
        <v>0.03</v>
      </c>
      <c r="K45" s="589">
        <v>0.03</v>
      </c>
      <c r="L45" s="589">
        <v>0.03</v>
      </c>
      <c r="M45" s="589">
        <v>0.08</v>
      </c>
      <c r="N45" s="589">
        <v>0.08</v>
      </c>
      <c r="O45" s="589">
        <v>0.09</v>
      </c>
      <c r="P45" s="586"/>
      <c r="Q45" s="586"/>
      <c r="R45" s="586"/>
      <c r="S45" s="10">
        <f>SUM(G45:O45)</f>
        <v>0.5401</v>
      </c>
      <c r="T45" s="914"/>
      <c r="U45" s="916"/>
      <c r="V45" s="897"/>
    </row>
    <row r="46" spans="1:22" s="15" customFormat="1" ht="46.5" customHeight="1">
      <c r="A46" s="918"/>
      <c r="B46" s="900" t="s">
        <v>206</v>
      </c>
      <c r="C46" s="915" t="s">
        <v>207</v>
      </c>
      <c r="D46" s="893" t="s">
        <v>108</v>
      </c>
      <c r="E46" s="893" t="s">
        <v>108</v>
      </c>
      <c r="F46" s="19" t="s">
        <v>28</v>
      </c>
      <c r="G46" s="587">
        <v>0.08</v>
      </c>
      <c r="H46" s="587">
        <v>0.08</v>
      </c>
      <c r="I46" s="587">
        <v>0.08</v>
      </c>
      <c r="J46" s="587">
        <v>0.08</v>
      </c>
      <c r="K46" s="587">
        <v>0.08</v>
      </c>
      <c r="L46" s="587">
        <v>0.08</v>
      </c>
      <c r="M46" s="587">
        <v>0.08</v>
      </c>
      <c r="N46" s="587">
        <v>0.08</v>
      </c>
      <c r="O46" s="587">
        <v>0.09</v>
      </c>
      <c r="P46" s="587">
        <v>0.09</v>
      </c>
      <c r="Q46" s="587">
        <v>0.09</v>
      </c>
      <c r="R46" s="587">
        <v>0.09</v>
      </c>
      <c r="S46" s="9">
        <f t="shared" si="2"/>
        <v>0.9999999999999999</v>
      </c>
      <c r="T46" s="914">
        <v>0.14</v>
      </c>
      <c r="U46" s="916">
        <v>0.035</v>
      </c>
      <c r="V46" s="897" t="s">
        <v>299</v>
      </c>
    </row>
    <row r="47" spans="1:22" s="15" customFormat="1" ht="46.5" customHeight="1" thickBot="1">
      <c r="A47" s="918"/>
      <c r="B47" s="900"/>
      <c r="C47" s="915"/>
      <c r="D47" s="893"/>
      <c r="E47" s="893"/>
      <c r="F47" s="10" t="s">
        <v>29</v>
      </c>
      <c r="G47" s="586">
        <v>0.08</v>
      </c>
      <c r="H47" s="586">
        <v>0.08</v>
      </c>
      <c r="I47" s="586">
        <v>0.08</v>
      </c>
      <c r="J47" s="589">
        <v>0.08</v>
      </c>
      <c r="K47" s="589">
        <v>0.08</v>
      </c>
      <c r="L47" s="589">
        <v>0.08</v>
      </c>
      <c r="M47" s="589">
        <v>0.08</v>
      </c>
      <c r="N47" s="589">
        <v>0.08</v>
      </c>
      <c r="O47" s="589">
        <v>0.08</v>
      </c>
      <c r="P47" s="586"/>
      <c r="Q47" s="586"/>
      <c r="R47" s="586"/>
      <c r="S47" s="10">
        <f>SUM(G47:O47)</f>
        <v>0.72</v>
      </c>
      <c r="T47" s="914"/>
      <c r="U47" s="916"/>
      <c r="V47" s="897"/>
    </row>
    <row r="48" spans="1:22" s="15" customFormat="1" ht="46.5" customHeight="1">
      <c r="A48" s="918"/>
      <c r="B48" s="900"/>
      <c r="C48" s="915" t="s">
        <v>208</v>
      </c>
      <c r="D48" s="893" t="s">
        <v>108</v>
      </c>
      <c r="E48" s="893" t="s">
        <v>108</v>
      </c>
      <c r="F48" s="19" t="s">
        <v>28</v>
      </c>
      <c r="G48" s="603">
        <v>0.08</v>
      </c>
      <c r="H48" s="603">
        <v>0.08</v>
      </c>
      <c r="I48" s="587">
        <v>0.08</v>
      </c>
      <c r="J48" s="587">
        <v>0.08</v>
      </c>
      <c r="K48" s="587">
        <v>0.08</v>
      </c>
      <c r="L48" s="587">
        <v>0.08</v>
      </c>
      <c r="M48" s="587">
        <v>0.08</v>
      </c>
      <c r="N48" s="587">
        <v>0.08</v>
      </c>
      <c r="O48" s="587">
        <v>0.09</v>
      </c>
      <c r="P48" s="587">
        <v>0.09</v>
      </c>
      <c r="Q48" s="587">
        <v>0.09</v>
      </c>
      <c r="R48" s="587">
        <v>0.09</v>
      </c>
      <c r="S48" s="9">
        <f t="shared" si="2"/>
        <v>0.9999999999999999</v>
      </c>
      <c r="T48" s="914"/>
      <c r="U48" s="916">
        <v>0.035</v>
      </c>
      <c r="V48" s="897" t="s">
        <v>300</v>
      </c>
    </row>
    <row r="49" spans="1:22" s="15" customFormat="1" ht="46.5" customHeight="1" thickBot="1">
      <c r="A49" s="918"/>
      <c r="B49" s="900"/>
      <c r="C49" s="915"/>
      <c r="D49" s="893"/>
      <c r="E49" s="893"/>
      <c r="F49" s="10" t="s">
        <v>29</v>
      </c>
      <c r="G49" s="586">
        <v>0.03</v>
      </c>
      <c r="H49" s="586">
        <v>0.03</v>
      </c>
      <c r="I49" s="586">
        <v>0.05</v>
      </c>
      <c r="J49" s="589">
        <v>0.05</v>
      </c>
      <c r="K49" s="589">
        <v>0.05</v>
      </c>
      <c r="L49" s="589">
        <v>0.05</v>
      </c>
      <c r="M49" s="589">
        <v>0.08</v>
      </c>
      <c r="N49" s="589">
        <v>0.08</v>
      </c>
      <c r="O49" s="589">
        <v>0.09</v>
      </c>
      <c r="P49" s="586"/>
      <c r="Q49" s="586"/>
      <c r="R49" s="586"/>
      <c r="S49" s="10">
        <f>SUM(G49:O49)</f>
        <v>0.51</v>
      </c>
      <c r="T49" s="914"/>
      <c r="U49" s="916"/>
      <c r="V49" s="897"/>
    </row>
    <row r="50" spans="1:27" s="15" customFormat="1" ht="46.5" customHeight="1">
      <c r="A50" s="918"/>
      <c r="B50" s="900"/>
      <c r="C50" s="915" t="s">
        <v>209</v>
      </c>
      <c r="D50" s="893" t="s">
        <v>108</v>
      </c>
      <c r="E50" s="893"/>
      <c r="F50" s="19" t="s">
        <v>28</v>
      </c>
      <c r="G50" s="603">
        <v>0.08</v>
      </c>
      <c r="H50" s="603">
        <v>0.08</v>
      </c>
      <c r="I50" s="587">
        <v>0.08</v>
      </c>
      <c r="J50" s="587">
        <v>0.08</v>
      </c>
      <c r="K50" s="587">
        <v>0.08</v>
      </c>
      <c r="L50" s="587">
        <v>0.08</v>
      </c>
      <c r="M50" s="587">
        <v>0.08</v>
      </c>
      <c r="N50" s="587">
        <v>0.08</v>
      </c>
      <c r="O50" s="587">
        <v>0.09</v>
      </c>
      <c r="P50" s="587">
        <v>0.09</v>
      </c>
      <c r="Q50" s="587">
        <v>0.09</v>
      </c>
      <c r="R50" s="587">
        <v>0.09</v>
      </c>
      <c r="S50" s="9">
        <f>SUM(G50:R50)</f>
        <v>0.9999999999999999</v>
      </c>
      <c r="T50" s="914"/>
      <c r="U50" s="916">
        <v>0.035</v>
      </c>
      <c r="V50" s="897" t="s">
        <v>301</v>
      </c>
      <c r="AA50" s="4"/>
    </row>
    <row r="51" spans="1:22" s="15" customFormat="1" ht="46.5" customHeight="1" thickBot="1">
      <c r="A51" s="918"/>
      <c r="B51" s="900"/>
      <c r="C51" s="915"/>
      <c r="D51" s="893"/>
      <c r="E51" s="893"/>
      <c r="F51" s="10" t="s">
        <v>29</v>
      </c>
      <c r="G51" s="586">
        <v>0.02</v>
      </c>
      <c r="H51" s="586">
        <v>0.02</v>
      </c>
      <c r="I51" s="586">
        <v>0.02</v>
      </c>
      <c r="J51" s="589">
        <v>0.05</v>
      </c>
      <c r="K51" s="589">
        <v>0.08</v>
      </c>
      <c r="L51" s="589">
        <v>0.08</v>
      </c>
      <c r="M51" s="589">
        <v>0.08</v>
      </c>
      <c r="N51" s="589">
        <v>0.095</v>
      </c>
      <c r="O51" s="589">
        <v>0.105</v>
      </c>
      <c r="P51" s="586"/>
      <c r="Q51" s="586"/>
      <c r="R51" s="586"/>
      <c r="S51" s="10">
        <f>SUM(G51:O51)</f>
        <v>0.55</v>
      </c>
      <c r="T51" s="914"/>
      <c r="U51" s="916"/>
      <c r="V51" s="897"/>
    </row>
    <row r="52" spans="1:22" s="15" customFormat="1" ht="46.5" customHeight="1">
      <c r="A52" s="918"/>
      <c r="B52" s="900"/>
      <c r="C52" s="915" t="s">
        <v>210</v>
      </c>
      <c r="D52" s="893" t="s">
        <v>108</v>
      </c>
      <c r="E52" s="893" t="s">
        <v>108</v>
      </c>
      <c r="F52" s="19" t="s">
        <v>28</v>
      </c>
      <c r="G52" s="603">
        <v>0.08</v>
      </c>
      <c r="H52" s="603">
        <v>0.08</v>
      </c>
      <c r="I52" s="587">
        <v>0.08</v>
      </c>
      <c r="J52" s="587">
        <v>0.08</v>
      </c>
      <c r="K52" s="587">
        <v>0.08</v>
      </c>
      <c r="L52" s="587">
        <v>0.08</v>
      </c>
      <c r="M52" s="587">
        <v>0.08</v>
      </c>
      <c r="N52" s="587">
        <v>0.08</v>
      </c>
      <c r="O52" s="587">
        <v>0.09</v>
      </c>
      <c r="P52" s="587">
        <v>0.09</v>
      </c>
      <c r="Q52" s="587">
        <v>0.09</v>
      </c>
      <c r="R52" s="587">
        <v>0.09</v>
      </c>
      <c r="S52" s="9">
        <f t="shared" si="2"/>
        <v>0.9999999999999999</v>
      </c>
      <c r="T52" s="914"/>
      <c r="U52" s="916">
        <v>0.035</v>
      </c>
      <c r="V52" s="897" t="s">
        <v>302</v>
      </c>
    </row>
    <row r="53" spans="1:22" s="15" customFormat="1" ht="46.5" customHeight="1" thickBot="1">
      <c r="A53" s="918"/>
      <c r="B53" s="900"/>
      <c r="C53" s="915"/>
      <c r="D53" s="893"/>
      <c r="E53" s="893"/>
      <c r="F53" s="10" t="s">
        <v>29</v>
      </c>
      <c r="G53" s="586">
        <v>0.05</v>
      </c>
      <c r="H53" s="586">
        <v>0.05</v>
      </c>
      <c r="I53" s="586">
        <v>0.03</v>
      </c>
      <c r="J53" s="589">
        <v>0.02</v>
      </c>
      <c r="K53" s="589">
        <v>0.05</v>
      </c>
      <c r="L53" s="589">
        <v>0.08</v>
      </c>
      <c r="M53" s="589">
        <v>0.08</v>
      </c>
      <c r="N53" s="589">
        <v>0.08</v>
      </c>
      <c r="O53" s="589">
        <v>0.09</v>
      </c>
      <c r="P53" s="586"/>
      <c r="Q53" s="586"/>
      <c r="R53" s="586"/>
      <c r="S53" s="10">
        <f t="shared" si="2"/>
        <v>0.53</v>
      </c>
      <c r="T53" s="914"/>
      <c r="U53" s="916"/>
      <c r="V53" s="897"/>
    </row>
    <row r="54" spans="1:22" s="16" customFormat="1" ht="46.5" customHeight="1">
      <c r="A54" s="918"/>
      <c r="B54" s="900" t="s">
        <v>211</v>
      </c>
      <c r="C54" s="915" t="s">
        <v>212</v>
      </c>
      <c r="D54" s="893" t="s">
        <v>182</v>
      </c>
      <c r="E54" s="893" t="s">
        <v>182</v>
      </c>
      <c r="F54" s="19" t="s">
        <v>28</v>
      </c>
      <c r="G54" s="587">
        <v>0.02</v>
      </c>
      <c r="H54" s="587">
        <v>0.02</v>
      </c>
      <c r="I54" s="587">
        <v>0.02</v>
      </c>
      <c r="J54" s="587">
        <v>0.02</v>
      </c>
      <c r="K54" s="587">
        <v>0.02</v>
      </c>
      <c r="L54" s="587">
        <v>0.02</v>
      </c>
      <c r="M54" s="587">
        <v>0.02</v>
      </c>
      <c r="N54" s="587">
        <v>0.05</v>
      </c>
      <c r="O54" s="587">
        <v>0.06</v>
      </c>
      <c r="P54" s="587">
        <v>0.25</v>
      </c>
      <c r="Q54" s="587">
        <v>0.25</v>
      </c>
      <c r="R54" s="587">
        <v>0.25</v>
      </c>
      <c r="S54" s="9">
        <f t="shared" si="2"/>
        <v>1</v>
      </c>
      <c r="T54" s="922">
        <v>0.06</v>
      </c>
      <c r="U54" s="916">
        <f>2%</f>
        <v>0.02</v>
      </c>
      <c r="V54" s="897" t="s">
        <v>334</v>
      </c>
    </row>
    <row r="55" spans="1:22" s="16" customFormat="1" ht="46.5" customHeight="1" thickBot="1">
      <c r="A55" s="918"/>
      <c r="B55" s="900"/>
      <c r="C55" s="915"/>
      <c r="D55" s="893"/>
      <c r="E55" s="893"/>
      <c r="F55" s="10" t="s">
        <v>29</v>
      </c>
      <c r="G55" s="586">
        <v>0.02</v>
      </c>
      <c r="H55" s="586">
        <v>0.02</v>
      </c>
      <c r="I55" s="586">
        <v>0.02</v>
      </c>
      <c r="J55" s="586">
        <v>0.02</v>
      </c>
      <c r="K55" s="586">
        <v>0.02</v>
      </c>
      <c r="L55" s="586">
        <v>0.02</v>
      </c>
      <c r="M55" s="586">
        <v>0.02</v>
      </c>
      <c r="N55" s="586">
        <v>0.05</v>
      </c>
      <c r="O55" s="586">
        <v>0.06</v>
      </c>
      <c r="P55" s="586"/>
      <c r="Q55" s="586"/>
      <c r="R55" s="586"/>
      <c r="S55" s="10">
        <f>SUM(G55:O55)</f>
        <v>0.25</v>
      </c>
      <c r="T55" s="922"/>
      <c r="U55" s="916"/>
      <c r="V55" s="897"/>
    </row>
    <row r="56" spans="1:22" s="15" customFormat="1" ht="46.5" customHeight="1">
      <c r="A56" s="918"/>
      <c r="B56" s="900"/>
      <c r="C56" s="915" t="s">
        <v>213</v>
      </c>
      <c r="D56" s="893" t="s">
        <v>182</v>
      </c>
      <c r="E56" s="893"/>
      <c r="F56" s="19" t="s">
        <v>28</v>
      </c>
      <c r="G56" s="588">
        <v>0.05</v>
      </c>
      <c r="H56" s="588">
        <v>0.07</v>
      </c>
      <c r="I56" s="588">
        <v>0.1</v>
      </c>
      <c r="J56" s="588">
        <v>0.1</v>
      </c>
      <c r="K56" s="588">
        <v>0.1</v>
      </c>
      <c r="L56" s="588">
        <v>0.1</v>
      </c>
      <c r="M56" s="588">
        <v>0.1</v>
      </c>
      <c r="N56" s="588">
        <v>0.1</v>
      </c>
      <c r="O56" s="588">
        <v>0.1</v>
      </c>
      <c r="P56" s="588">
        <v>0.08</v>
      </c>
      <c r="Q56" s="588">
        <v>0.05</v>
      </c>
      <c r="R56" s="588">
        <v>0.05</v>
      </c>
      <c r="S56" s="9">
        <f t="shared" si="2"/>
        <v>1</v>
      </c>
      <c r="T56" s="922"/>
      <c r="U56" s="916">
        <f>2%</f>
        <v>0.02</v>
      </c>
      <c r="V56" s="897" t="s">
        <v>335</v>
      </c>
    </row>
    <row r="57" spans="1:22" s="15" customFormat="1" ht="46.5" customHeight="1" thickBot="1">
      <c r="A57" s="918"/>
      <c r="B57" s="900"/>
      <c r="C57" s="915"/>
      <c r="D57" s="893"/>
      <c r="E57" s="893"/>
      <c r="F57" s="10" t="s">
        <v>29</v>
      </c>
      <c r="G57" s="586">
        <v>0.05</v>
      </c>
      <c r="H57" s="586">
        <v>0.07</v>
      </c>
      <c r="I57" s="586">
        <v>0.1</v>
      </c>
      <c r="J57" s="586">
        <v>0.1</v>
      </c>
      <c r="K57" s="586">
        <v>0.05</v>
      </c>
      <c r="L57" s="586">
        <v>0.05</v>
      </c>
      <c r="M57" s="586">
        <v>0.1</v>
      </c>
      <c r="N57" s="586">
        <v>0.1</v>
      </c>
      <c r="O57" s="586">
        <v>0.1</v>
      </c>
      <c r="P57" s="586"/>
      <c r="Q57" s="586"/>
      <c r="R57" s="586"/>
      <c r="S57" s="10">
        <f>SUM(G57:O57)</f>
        <v>0.72</v>
      </c>
      <c r="T57" s="922"/>
      <c r="U57" s="916"/>
      <c r="V57" s="897"/>
    </row>
    <row r="58" spans="1:30" s="18" customFormat="1" ht="46.5" customHeight="1">
      <c r="A58" s="918"/>
      <c r="B58" s="900"/>
      <c r="C58" s="915" t="s">
        <v>333</v>
      </c>
      <c r="D58" s="893" t="s">
        <v>182</v>
      </c>
      <c r="E58" s="893"/>
      <c r="F58" s="19" t="s">
        <v>28</v>
      </c>
      <c r="G58" s="588">
        <v>0.05</v>
      </c>
      <c r="H58" s="588">
        <v>0.12</v>
      </c>
      <c r="I58" s="588">
        <v>0.15</v>
      </c>
      <c r="J58" s="588">
        <v>0.1</v>
      </c>
      <c r="K58" s="588">
        <v>0.15</v>
      </c>
      <c r="L58" s="588">
        <v>0.1</v>
      </c>
      <c r="M58" s="588">
        <v>0.1</v>
      </c>
      <c r="N58" s="588">
        <v>0.1</v>
      </c>
      <c r="O58" s="588">
        <v>0.05</v>
      </c>
      <c r="P58" s="588">
        <v>0.04</v>
      </c>
      <c r="Q58" s="588">
        <v>0.02</v>
      </c>
      <c r="R58" s="588">
        <v>0.02</v>
      </c>
      <c r="S58" s="9">
        <f t="shared" si="2"/>
        <v>1</v>
      </c>
      <c r="T58" s="922"/>
      <c r="U58" s="916">
        <f>2%</f>
        <v>0.02</v>
      </c>
      <c r="V58" s="897" t="s">
        <v>336</v>
      </c>
      <c r="W58" s="17"/>
      <c r="X58" s="17"/>
      <c r="Y58" s="17"/>
      <c r="Z58" s="17"/>
      <c r="AA58" s="17"/>
      <c r="AB58" s="17"/>
      <c r="AC58" s="17"/>
      <c r="AD58" s="17"/>
    </row>
    <row r="59" spans="1:30" s="18" customFormat="1" ht="46.5" customHeight="1" thickBot="1">
      <c r="A59" s="918"/>
      <c r="B59" s="900"/>
      <c r="C59" s="915"/>
      <c r="D59" s="893"/>
      <c r="E59" s="893"/>
      <c r="F59" s="10" t="s">
        <v>29</v>
      </c>
      <c r="G59" s="586">
        <v>0.05</v>
      </c>
      <c r="H59" s="586">
        <v>0.12</v>
      </c>
      <c r="I59" s="586">
        <v>0.15</v>
      </c>
      <c r="J59" s="586">
        <v>0.1</v>
      </c>
      <c r="K59" s="588">
        <v>0.15</v>
      </c>
      <c r="L59" s="588">
        <v>0.1</v>
      </c>
      <c r="M59" s="586">
        <v>0.1</v>
      </c>
      <c r="N59" s="586">
        <v>0.1</v>
      </c>
      <c r="O59" s="586">
        <v>0.05</v>
      </c>
      <c r="P59" s="586"/>
      <c r="Q59" s="586"/>
      <c r="R59" s="586"/>
      <c r="S59" s="10">
        <f>SUM(G59:O59)</f>
        <v>0.9199999999999999</v>
      </c>
      <c r="T59" s="922"/>
      <c r="U59" s="916"/>
      <c r="V59" s="897"/>
      <c r="W59" s="17"/>
      <c r="X59" s="17"/>
      <c r="Y59" s="17"/>
      <c r="Z59" s="17"/>
      <c r="AA59" s="17"/>
      <c r="AB59" s="17"/>
      <c r="AC59" s="17"/>
      <c r="AD59" s="17"/>
    </row>
    <row r="60" spans="1:30" s="18" customFormat="1" ht="46.5" customHeight="1">
      <c r="A60" s="918"/>
      <c r="B60" s="900" t="s">
        <v>214</v>
      </c>
      <c r="C60" s="915" t="s">
        <v>215</v>
      </c>
      <c r="D60" s="893" t="s">
        <v>108</v>
      </c>
      <c r="E60" s="893" t="s">
        <v>108</v>
      </c>
      <c r="F60" s="19" t="s">
        <v>28</v>
      </c>
      <c r="G60" s="587">
        <v>0.1</v>
      </c>
      <c r="H60" s="587">
        <v>0.1</v>
      </c>
      <c r="I60" s="587">
        <v>0.1</v>
      </c>
      <c r="J60" s="587">
        <v>0.08</v>
      </c>
      <c r="K60" s="587">
        <v>0.08</v>
      </c>
      <c r="L60" s="587">
        <v>0.08</v>
      </c>
      <c r="M60" s="587">
        <v>0.0833</v>
      </c>
      <c r="N60" s="587">
        <v>0.0833</v>
      </c>
      <c r="O60" s="587">
        <v>0.1666</v>
      </c>
      <c r="P60" s="587">
        <v>0.1268</v>
      </c>
      <c r="Q60" s="587"/>
      <c r="R60" s="587"/>
      <c r="S60" s="9">
        <f>J60+K60+L60+M60+N60+O60+P60+Q60+R60+I60+H60+G60</f>
        <v>0.9999999999999999</v>
      </c>
      <c r="T60" s="914">
        <v>0.09</v>
      </c>
      <c r="U60" s="916">
        <v>0.03</v>
      </c>
      <c r="V60" s="897" t="s">
        <v>266</v>
      </c>
      <c r="W60" s="17"/>
      <c r="X60" s="17"/>
      <c r="Y60" s="17"/>
      <c r="Z60" s="17"/>
      <c r="AA60" s="17"/>
      <c r="AB60" s="17"/>
      <c r="AC60" s="17"/>
      <c r="AD60" s="17"/>
    </row>
    <row r="61" spans="1:30" s="18" customFormat="1" ht="46.5" customHeight="1" thickBot="1">
      <c r="A61" s="918"/>
      <c r="B61" s="900"/>
      <c r="C61" s="915"/>
      <c r="D61" s="893"/>
      <c r="E61" s="893"/>
      <c r="F61" s="10" t="s">
        <v>29</v>
      </c>
      <c r="G61" s="586">
        <v>0.1</v>
      </c>
      <c r="H61" s="586">
        <v>0.1</v>
      </c>
      <c r="I61" s="586">
        <v>0.1</v>
      </c>
      <c r="J61" s="589">
        <v>0.08</v>
      </c>
      <c r="K61" s="589">
        <v>0.08</v>
      </c>
      <c r="L61" s="589">
        <v>0.08</v>
      </c>
      <c r="M61" s="589">
        <v>0.08</v>
      </c>
      <c r="N61" s="589">
        <v>0.08</v>
      </c>
      <c r="O61" s="589">
        <v>0.08</v>
      </c>
      <c r="P61" s="586"/>
      <c r="Q61" s="586"/>
      <c r="R61" s="586"/>
      <c r="S61" s="10">
        <f>SUM(G61:O61)</f>
        <v>0.7799999999999999</v>
      </c>
      <c r="T61" s="914"/>
      <c r="U61" s="916"/>
      <c r="V61" s="897"/>
      <c r="W61" s="17"/>
      <c r="X61" s="17"/>
      <c r="Y61" s="17"/>
      <c r="Z61" s="17"/>
      <c r="AA61" s="17"/>
      <c r="AB61" s="17"/>
      <c r="AC61" s="17"/>
      <c r="AD61" s="17"/>
    </row>
    <row r="62" spans="1:30" s="18" customFormat="1" ht="46.5" customHeight="1">
      <c r="A62" s="918"/>
      <c r="B62" s="900"/>
      <c r="C62" s="915" t="s">
        <v>216</v>
      </c>
      <c r="D62" s="893" t="s">
        <v>108</v>
      </c>
      <c r="E62" s="893" t="s">
        <v>108</v>
      </c>
      <c r="F62" s="19" t="s">
        <v>28</v>
      </c>
      <c r="G62" s="588">
        <v>0.02</v>
      </c>
      <c r="H62" s="588">
        <v>0.02</v>
      </c>
      <c r="I62" s="588">
        <v>0.01</v>
      </c>
      <c r="J62" s="588">
        <v>0.2</v>
      </c>
      <c r="K62" s="588">
        <v>0.2</v>
      </c>
      <c r="L62" s="588">
        <v>0.2</v>
      </c>
      <c r="M62" s="588">
        <v>0.2</v>
      </c>
      <c r="N62" s="588">
        <v>0.12</v>
      </c>
      <c r="O62" s="588">
        <v>0.02</v>
      </c>
      <c r="P62" s="588">
        <v>0.01</v>
      </c>
      <c r="Q62" s="588"/>
      <c r="R62" s="588"/>
      <c r="S62" s="9">
        <f t="shared" si="2"/>
        <v>1</v>
      </c>
      <c r="T62" s="914"/>
      <c r="U62" s="916">
        <v>0.03</v>
      </c>
      <c r="V62" s="897" t="s">
        <v>267</v>
      </c>
      <c r="W62" s="17"/>
      <c r="X62" s="17"/>
      <c r="Y62" s="17"/>
      <c r="Z62" s="17"/>
      <c r="AA62" s="17"/>
      <c r="AB62" s="17"/>
      <c r="AC62" s="17"/>
      <c r="AD62" s="17"/>
    </row>
    <row r="63" spans="1:30" s="18" customFormat="1" ht="46.5" customHeight="1" thickBot="1">
      <c r="A63" s="918"/>
      <c r="B63" s="900"/>
      <c r="C63" s="915"/>
      <c r="D63" s="893"/>
      <c r="E63" s="893"/>
      <c r="F63" s="10" t="s">
        <v>29</v>
      </c>
      <c r="G63" s="586">
        <v>0.02</v>
      </c>
      <c r="H63" s="586">
        <v>0.02</v>
      </c>
      <c r="I63" s="586">
        <v>0.01</v>
      </c>
      <c r="J63" s="589">
        <v>0.2</v>
      </c>
      <c r="K63" s="589">
        <v>0.2</v>
      </c>
      <c r="L63" s="589">
        <v>0.2</v>
      </c>
      <c r="M63" s="589">
        <v>0.05</v>
      </c>
      <c r="N63" s="589">
        <v>0.05</v>
      </c>
      <c r="O63" s="589">
        <v>0.05</v>
      </c>
      <c r="P63" s="586"/>
      <c r="Q63" s="586"/>
      <c r="R63" s="586"/>
      <c r="S63" s="10">
        <f>SUM(G63:O63)</f>
        <v>0.8000000000000002</v>
      </c>
      <c r="T63" s="914"/>
      <c r="U63" s="916"/>
      <c r="V63" s="897"/>
      <c r="W63" s="17"/>
      <c r="X63" s="17"/>
      <c r="Y63" s="17"/>
      <c r="Z63" s="17"/>
      <c r="AA63" s="17"/>
      <c r="AB63" s="17"/>
      <c r="AC63" s="17"/>
      <c r="AD63" s="17"/>
    </row>
    <row r="64" spans="1:30" s="18" customFormat="1" ht="46.5" customHeight="1">
      <c r="A64" s="918"/>
      <c r="B64" s="900"/>
      <c r="C64" s="915" t="s">
        <v>217</v>
      </c>
      <c r="D64" s="893" t="s">
        <v>108</v>
      </c>
      <c r="E64" s="893" t="s">
        <v>108</v>
      </c>
      <c r="F64" s="19" t="s">
        <v>28</v>
      </c>
      <c r="G64" s="588">
        <v>0.0033</v>
      </c>
      <c r="H64" s="588">
        <v>0.0033</v>
      </c>
      <c r="I64" s="588">
        <v>0.0548</v>
      </c>
      <c r="J64" s="588">
        <v>0.1181</v>
      </c>
      <c r="K64" s="588">
        <v>0.1181</v>
      </c>
      <c r="L64" s="588">
        <v>0.1181</v>
      </c>
      <c r="M64" s="588">
        <v>0.1181</v>
      </c>
      <c r="N64" s="588">
        <v>0.1181</v>
      </c>
      <c r="O64" s="588">
        <v>0.1181</v>
      </c>
      <c r="P64" s="588">
        <v>0.1181</v>
      </c>
      <c r="Q64" s="588">
        <v>0.0548</v>
      </c>
      <c r="R64" s="588">
        <v>0.0571</v>
      </c>
      <c r="S64" s="9">
        <f t="shared" si="2"/>
        <v>0.9999999999999999</v>
      </c>
      <c r="T64" s="914"/>
      <c r="U64" s="916">
        <v>0.03</v>
      </c>
      <c r="V64" s="897" t="s">
        <v>268</v>
      </c>
      <c r="W64" s="17"/>
      <c r="X64" s="17"/>
      <c r="Y64" s="17"/>
      <c r="Z64" s="17"/>
      <c r="AA64" s="17"/>
      <c r="AB64" s="17"/>
      <c r="AC64" s="17"/>
      <c r="AD64" s="17"/>
    </row>
    <row r="65" spans="1:30" s="18" customFormat="1" ht="46.5" customHeight="1" thickBot="1">
      <c r="A65" s="918"/>
      <c r="B65" s="900"/>
      <c r="C65" s="915"/>
      <c r="D65" s="968"/>
      <c r="E65" s="968"/>
      <c r="F65" s="67" t="s">
        <v>29</v>
      </c>
      <c r="G65" s="604">
        <v>0.0033</v>
      </c>
      <c r="H65" s="604">
        <v>0.0033</v>
      </c>
      <c r="I65" s="604">
        <v>0.0548</v>
      </c>
      <c r="J65" s="605">
        <v>0</v>
      </c>
      <c r="K65" s="605">
        <v>0</v>
      </c>
      <c r="L65" s="605">
        <v>0.02</v>
      </c>
      <c r="M65" s="605">
        <v>0.08</v>
      </c>
      <c r="N65" s="605">
        <v>0.08</v>
      </c>
      <c r="O65" s="605">
        <v>0.08</v>
      </c>
      <c r="P65" s="604"/>
      <c r="Q65" s="604"/>
      <c r="R65" s="604"/>
      <c r="S65" s="10">
        <f>SUM(G65:O65)</f>
        <v>0.3214</v>
      </c>
      <c r="T65" s="931"/>
      <c r="U65" s="966"/>
      <c r="V65" s="897"/>
      <c r="W65" s="17"/>
      <c r="X65" s="17"/>
      <c r="Y65" s="17"/>
      <c r="Z65" s="17"/>
      <c r="AA65" s="17"/>
      <c r="AB65" s="17"/>
      <c r="AC65" s="17"/>
      <c r="AD65" s="17"/>
    </row>
    <row r="66" spans="1:29" s="18" customFormat="1" ht="46.5" customHeight="1">
      <c r="A66" s="918"/>
      <c r="B66" s="900" t="s">
        <v>218</v>
      </c>
      <c r="C66" s="915" t="s">
        <v>219</v>
      </c>
      <c r="D66" s="967" t="s">
        <v>108</v>
      </c>
      <c r="E66" s="967" t="s">
        <v>108</v>
      </c>
      <c r="F66" s="68" t="s">
        <v>28</v>
      </c>
      <c r="G66" s="597">
        <v>0.159</v>
      </c>
      <c r="H66" s="597">
        <v>0.159</v>
      </c>
      <c r="I66" s="597">
        <v>0.159</v>
      </c>
      <c r="J66" s="597">
        <v>0.1111</v>
      </c>
      <c r="K66" s="597">
        <v>0.1111</v>
      </c>
      <c r="L66" s="597">
        <v>0.1108</v>
      </c>
      <c r="M66" s="597">
        <v>0.05</v>
      </c>
      <c r="N66" s="597">
        <v>0.06</v>
      </c>
      <c r="O66" s="597">
        <v>0.08</v>
      </c>
      <c r="P66" s="597"/>
      <c r="Q66" s="597"/>
      <c r="R66" s="597"/>
      <c r="S66" s="9">
        <f t="shared" si="2"/>
        <v>0.9999999999999999</v>
      </c>
      <c r="T66" s="965">
        <v>0.09</v>
      </c>
      <c r="U66" s="957">
        <v>0.03</v>
      </c>
      <c r="V66" s="964" t="s">
        <v>274</v>
      </c>
      <c r="W66" s="17"/>
      <c r="X66" s="17"/>
      <c r="Y66" s="17"/>
      <c r="Z66" s="17"/>
      <c r="AA66" s="17"/>
      <c r="AB66" s="17"/>
      <c r="AC66" s="17"/>
    </row>
    <row r="67" spans="1:29" s="18" customFormat="1" ht="46.5" customHeight="1" thickBot="1">
      <c r="A67" s="918"/>
      <c r="B67" s="900"/>
      <c r="C67" s="915"/>
      <c r="D67" s="967"/>
      <c r="E67" s="967"/>
      <c r="F67" s="66" t="s">
        <v>29</v>
      </c>
      <c r="G67" s="600">
        <v>0.159</v>
      </c>
      <c r="H67" s="600">
        <v>0.159</v>
      </c>
      <c r="I67" s="600">
        <v>0.159</v>
      </c>
      <c r="J67" s="601">
        <v>0.1111</v>
      </c>
      <c r="K67" s="601">
        <v>0.1111</v>
      </c>
      <c r="L67" s="601">
        <v>0.1108</v>
      </c>
      <c r="M67" s="601">
        <v>0.19</v>
      </c>
      <c r="N67" s="601">
        <v>0</v>
      </c>
      <c r="O67" s="601">
        <v>0</v>
      </c>
      <c r="P67" s="600"/>
      <c r="Q67" s="600"/>
      <c r="R67" s="600"/>
      <c r="S67" s="10">
        <f>SUM(G67:O67)</f>
        <v>1</v>
      </c>
      <c r="T67" s="965"/>
      <c r="U67" s="957"/>
      <c r="V67" s="964"/>
      <c r="W67" s="17"/>
      <c r="X67" s="17"/>
      <c r="Y67" s="17"/>
      <c r="Z67" s="17"/>
      <c r="AA67" s="17"/>
      <c r="AB67" s="17"/>
      <c r="AC67" s="17"/>
    </row>
    <row r="68" spans="1:22" s="15" customFormat="1" ht="46.5" customHeight="1">
      <c r="A68" s="918"/>
      <c r="B68" s="900"/>
      <c r="C68" s="915" t="s">
        <v>220</v>
      </c>
      <c r="D68" s="967" t="s">
        <v>108</v>
      </c>
      <c r="E68" s="967" t="s">
        <v>108</v>
      </c>
      <c r="F68" s="68" t="s">
        <v>28</v>
      </c>
      <c r="G68" s="597">
        <v>0</v>
      </c>
      <c r="H68" s="597">
        <v>0</v>
      </c>
      <c r="I68" s="597">
        <v>0</v>
      </c>
      <c r="J68" s="597">
        <v>0.205</v>
      </c>
      <c r="K68" s="597">
        <v>0.2</v>
      </c>
      <c r="L68" s="597">
        <v>0.14</v>
      </c>
      <c r="M68" s="597">
        <v>0.155</v>
      </c>
      <c r="N68" s="597">
        <v>0.15</v>
      </c>
      <c r="O68" s="597">
        <v>0.15</v>
      </c>
      <c r="P68" s="597"/>
      <c r="Q68" s="597"/>
      <c r="R68" s="597"/>
      <c r="S68" s="9">
        <f t="shared" si="2"/>
        <v>1</v>
      </c>
      <c r="T68" s="965"/>
      <c r="U68" s="957">
        <v>0.03</v>
      </c>
      <c r="V68" s="964" t="s">
        <v>275</v>
      </c>
    </row>
    <row r="69" spans="1:22" s="15" customFormat="1" ht="46.5" customHeight="1" thickBot="1">
      <c r="A69" s="918"/>
      <c r="B69" s="900"/>
      <c r="C69" s="915"/>
      <c r="D69" s="967"/>
      <c r="E69" s="967"/>
      <c r="F69" s="66" t="s">
        <v>29</v>
      </c>
      <c r="G69" s="600">
        <v>0</v>
      </c>
      <c r="H69" s="600">
        <v>0</v>
      </c>
      <c r="I69" s="600">
        <v>0</v>
      </c>
      <c r="J69" s="601">
        <v>0</v>
      </c>
      <c r="K69" s="601">
        <v>0</v>
      </c>
      <c r="L69" s="601">
        <v>0</v>
      </c>
      <c r="M69" s="601">
        <v>0.085</v>
      </c>
      <c r="N69" s="601">
        <v>0.085</v>
      </c>
      <c r="O69" s="601">
        <v>0.085</v>
      </c>
      <c r="P69" s="600"/>
      <c r="Q69" s="600"/>
      <c r="R69" s="600"/>
      <c r="S69" s="10">
        <f>SUM(J69:O69)</f>
        <v>0.255</v>
      </c>
      <c r="T69" s="965"/>
      <c r="U69" s="957"/>
      <c r="V69" s="964"/>
    </row>
    <row r="70" spans="1:22" s="15" customFormat="1" ht="46.5" customHeight="1">
      <c r="A70" s="918"/>
      <c r="B70" s="900"/>
      <c r="C70" s="915" t="s">
        <v>221</v>
      </c>
      <c r="D70" s="967" t="s">
        <v>108</v>
      </c>
      <c r="E70" s="967" t="s">
        <v>108</v>
      </c>
      <c r="F70" s="68" t="s">
        <v>28</v>
      </c>
      <c r="G70" s="597">
        <v>0.0833</v>
      </c>
      <c r="H70" s="597">
        <v>0.0833</v>
      </c>
      <c r="I70" s="597">
        <v>0.0833</v>
      </c>
      <c r="J70" s="597">
        <v>0.0833</v>
      </c>
      <c r="K70" s="597">
        <v>0.0833</v>
      </c>
      <c r="L70" s="597">
        <v>0.0833</v>
      </c>
      <c r="M70" s="597">
        <v>0.0833</v>
      </c>
      <c r="N70" s="597">
        <v>0.0833</v>
      </c>
      <c r="O70" s="597">
        <v>0.0833</v>
      </c>
      <c r="P70" s="597">
        <v>0.0833</v>
      </c>
      <c r="Q70" s="597">
        <v>0.0833</v>
      </c>
      <c r="R70" s="597">
        <v>0.0837</v>
      </c>
      <c r="S70" s="9">
        <f aca="true" t="shared" si="7" ref="S70:S76">SUM(G70:R70)</f>
        <v>1</v>
      </c>
      <c r="T70" s="965"/>
      <c r="U70" s="957">
        <v>0.03</v>
      </c>
      <c r="V70" s="964" t="s">
        <v>276</v>
      </c>
    </row>
    <row r="71" spans="1:22" s="15" customFormat="1" ht="59.25" customHeight="1" thickBot="1">
      <c r="A71" s="918"/>
      <c r="B71" s="900"/>
      <c r="C71" s="915"/>
      <c r="D71" s="967"/>
      <c r="E71" s="967"/>
      <c r="F71" s="66" t="s">
        <v>29</v>
      </c>
      <c r="G71" s="600">
        <v>0.0833</v>
      </c>
      <c r="H71" s="600">
        <v>0.0833</v>
      </c>
      <c r="I71" s="600">
        <v>0.0833</v>
      </c>
      <c r="J71" s="601">
        <v>0.0833</v>
      </c>
      <c r="K71" s="601">
        <v>0.0833</v>
      </c>
      <c r="L71" s="601">
        <v>0.0833</v>
      </c>
      <c r="M71" s="601">
        <v>0.0833</v>
      </c>
      <c r="N71" s="601">
        <v>0.0833</v>
      </c>
      <c r="O71" s="601">
        <v>0.0833</v>
      </c>
      <c r="P71" s="600"/>
      <c r="Q71" s="600"/>
      <c r="R71" s="600"/>
      <c r="S71" s="10">
        <f t="shared" si="7"/>
        <v>0.7497</v>
      </c>
      <c r="T71" s="965"/>
      <c r="U71" s="957"/>
      <c r="V71" s="964"/>
    </row>
    <row r="72" spans="1:22" s="15" customFormat="1" ht="46.5" customHeight="1">
      <c r="A72" s="918"/>
      <c r="B72" s="962" t="s">
        <v>222</v>
      </c>
      <c r="C72" s="961" t="s">
        <v>242</v>
      </c>
      <c r="D72" s="969" t="s">
        <v>108</v>
      </c>
      <c r="E72" s="969"/>
      <c r="F72" s="65" t="s">
        <v>28</v>
      </c>
      <c r="G72" s="602">
        <v>0</v>
      </c>
      <c r="H72" s="602">
        <v>0.05</v>
      </c>
      <c r="I72" s="602">
        <v>0.07</v>
      </c>
      <c r="J72" s="602">
        <v>0.23</v>
      </c>
      <c r="K72" s="602">
        <v>0.1</v>
      </c>
      <c r="L72" s="602">
        <v>0.15</v>
      </c>
      <c r="M72" s="602">
        <v>0.09</v>
      </c>
      <c r="N72" s="602">
        <v>0.08</v>
      </c>
      <c r="O72" s="602">
        <v>0.08</v>
      </c>
      <c r="P72" s="602">
        <v>0.15</v>
      </c>
      <c r="Q72" s="602"/>
      <c r="R72" s="602"/>
      <c r="S72" s="9">
        <f t="shared" si="7"/>
        <v>1</v>
      </c>
      <c r="T72" s="963">
        <v>0.07</v>
      </c>
      <c r="U72" s="958">
        <v>0.01</v>
      </c>
      <c r="V72" s="924" t="s">
        <v>305</v>
      </c>
    </row>
    <row r="73" spans="1:22" s="15" customFormat="1" ht="50.25" customHeight="1" thickBot="1">
      <c r="A73" s="918"/>
      <c r="B73" s="900"/>
      <c r="C73" s="915"/>
      <c r="D73" s="893"/>
      <c r="E73" s="893"/>
      <c r="F73" s="10" t="s">
        <v>29</v>
      </c>
      <c r="G73" s="586">
        <v>0</v>
      </c>
      <c r="H73" s="586">
        <v>0.05</v>
      </c>
      <c r="I73" s="586">
        <v>0.07</v>
      </c>
      <c r="J73" s="589">
        <v>0.13</v>
      </c>
      <c r="K73" s="589">
        <v>0.1</v>
      </c>
      <c r="L73" s="589">
        <v>0.15</v>
      </c>
      <c r="M73" s="589">
        <v>0.17</v>
      </c>
      <c r="N73" s="589">
        <v>0.16</v>
      </c>
      <c r="O73" s="589">
        <v>0.17</v>
      </c>
      <c r="P73" s="586"/>
      <c r="Q73" s="586"/>
      <c r="R73" s="586"/>
      <c r="S73" s="10">
        <f>SUM(G73:O73)</f>
        <v>1</v>
      </c>
      <c r="T73" s="914"/>
      <c r="U73" s="916"/>
      <c r="V73" s="897"/>
    </row>
    <row r="74" spans="1:22" s="16" customFormat="1" ht="46.5" customHeight="1">
      <c r="A74" s="918"/>
      <c r="B74" s="900"/>
      <c r="C74" s="915" t="s">
        <v>243</v>
      </c>
      <c r="D74" s="893" t="s">
        <v>108</v>
      </c>
      <c r="E74" s="893"/>
      <c r="F74" s="19" t="s">
        <v>28</v>
      </c>
      <c r="G74" s="588">
        <v>0</v>
      </c>
      <c r="H74" s="588">
        <v>0</v>
      </c>
      <c r="I74" s="588">
        <v>0.1</v>
      </c>
      <c r="J74" s="588">
        <v>0.1</v>
      </c>
      <c r="K74" s="588">
        <v>0.2</v>
      </c>
      <c r="L74" s="588">
        <v>0.2</v>
      </c>
      <c r="M74" s="588">
        <v>0.2</v>
      </c>
      <c r="N74" s="588">
        <v>0.2</v>
      </c>
      <c r="O74" s="588"/>
      <c r="P74" s="588"/>
      <c r="Q74" s="588"/>
      <c r="R74" s="588"/>
      <c r="S74" s="9">
        <f aca="true" t="shared" si="8" ref="S74">SUM(G74:R74)</f>
        <v>1</v>
      </c>
      <c r="T74" s="914"/>
      <c r="U74" s="916">
        <v>0.01</v>
      </c>
      <c r="V74" s="924" t="s">
        <v>306</v>
      </c>
    </row>
    <row r="75" spans="1:22" s="16" customFormat="1" ht="46.5" customHeight="1" thickBot="1">
      <c r="A75" s="918"/>
      <c r="B75" s="900"/>
      <c r="C75" s="915"/>
      <c r="D75" s="893"/>
      <c r="E75" s="893"/>
      <c r="F75" s="10" t="s">
        <v>29</v>
      </c>
      <c r="G75" s="586">
        <v>0</v>
      </c>
      <c r="H75" s="586">
        <v>0</v>
      </c>
      <c r="I75" s="586">
        <v>0.1</v>
      </c>
      <c r="J75" s="589">
        <v>0.1</v>
      </c>
      <c r="K75" s="589">
        <v>0.1</v>
      </c>
      <c r="L75" s="589">
        <v>0.2</v>
      </c>
      <c r="M75" s="589">
        <v>0.25</v>
      </c>
      <c r="N75" s="589">
        <v>0.25</v>
      </c>
      <c r="O75" s="586"/>
      <c r="P75" s="586"/>
      <c r="Q75" s="586"/>
      <c r="R75" s="586"/>
      <c r="S75" s="10">
        <f>SUM(G75:N75)</f>
        <v>1</v>
      </c>
      <c r="T75" s="914"/>
      <c r="U75" s="916"/>
      <c r="V75" s="897"/>
    </row>
    <row r="76" spans="1:22" s="15" customFormat="1" ht="46.5" customHeight="1">
      <c r="A76" s="918"/>
      <c r="B76" s="900"/>
      <c r="C76" s="915" t="s">
        <v>244</v>
      </c>
      <c r="D76" s="893" t="s">
        <v>108</v>
      </c>
      <c r="E76" s="893"/>
      <c r="F76" s="19" t="s">
        <v>28</v>
      </c>
      <c r="G76" s="588">
        <v>0.04</v>
      </c>
      <c r="H76" s="588">
        <v>0.04</v>
      </c>
      <c r="I76" s="588">
        <v>0.01</v>
      </c>
      <c r="J76" s="588">
        <v>0.04</v>
      </c>
      <c r="K76" s="588">
        <v>0.05</v>
      </c>
      <c r="L76" s="588">
        <v>0.0933</v>
      </c>
      <c r="M76" s="588">
        <v>0.0933</v>
      </c>
      <c r="N76" s="588">
        <v>0.0834</v>
      </c>
      <c r="O76" s="588">
        <v>0.1</v>
      </c>
      <c r="P76" s="588">
        <v>0.15</v>
      </c>
      <c r="Q76" s="588">
        <v>0.15</v>
      </c>
      <c r="R76" s="588">
        <v>0.15</v>
      </c>
      <c r="S76" s="9">
        <f t="shared" si="7"/>
        <v>1</v>
      </c>
      <c r="T76" s="914"/>
      <c r="U76" s="916">
        <v>0.01</v>
      </c>
      <c r="V76" s="924" t="s">
        <v>307</v>
      </c>
    </row>
    <row r="77" spans="1:22" s="15" customFormat="1" ht="49.5" customHeight="1" thickBot="1">
      <c r="A77" s="918"/>
      <c r="B77" s="900"/>
      <c r="C77" s="915"/>
      <c r="D77" s="893"/>
      <c r="E77" s="893"/>
      <c r="F77" s="10" t="s">
        <v>29</v>
      </c>
      <c r="G77" s="586">
        <v>0.04</v>
      </c>
      <c r="H77" s="586">
        <v>0.04</v>
      </c>
      <c r="I77" s="586">
        <v>0.01</v>
      </c>
      <c r="J77" s="589">
        <v>0.02</v>
      </c>
      <c r="K77" s="589">
        <v>0.05</v>
      </c>
      <c r="L77" s="589">
        <v>0.1133</v>
      </c>
      <c r="M77" s="598">
        <v>0.0933</v>
      </c>
      <c r="N77" s="598">
        <v>0.0834</v>
      </c>
      <c r="O77" s="598">
        <v>0.1</v>
      </c>
      <c r="P77" s="586"/>
      <c r="Q77" s="586"/>
      <c r="R77" s="586"/>
      <c r="S77" s="10">
        <f>SUM(G77:O77)</f>
        <v>0.5499999999999999</v>
      </c>
      <c r="T77" s="914"/>
      <c r="U77" s="916"/>
      <c r="V77" s="897"/>
    </row>
    <row r="78" spans="1:30" s="18" customFormat="1" ht="46.5" customHeight="1">
      <c r="A78" s="918"/>
      <c r="B78" s="900"/>
      <c r="C78" s="915" t="s">
        <v>245</v>
      </c>
      <c r="D78" s="893" t="s">
        <v>108</v>
      </c>
      <c r="E78" s="893"/>
      <c r="F78" s="19" t="s">
        <v>28</v>
      </c>
      <c r="G78" s="588">
        <v>0.1633</v>
      </c>
      <c r="H78" s="588">
        <v>0.0417</v>
      </c>
      <c r="I78" s="588">
        <v>0</v>
      </c>
      <c r="J78" s="588">
        <v>0.1633</v>
      </c>
      <c r="K78" s="588">
        <v>0.0899</v>
      </c>
      <c r="L78" s="588">
        <v>0.0833</v>
      </c>
      <c r="M78" s="588">
        <v>0.0833</v>
      </c>
      <c r="N78" s="588">
        <v>0.0833</v>
      </c>
      <c r="O78" s="588">
        <v>0.0833</v>
      </c>
      <c r="P78" s="588">
        <v>0.0833</v>
      </c>
      <c r="Q78" s="588">
        <v>0.0753</v>
      </c>
      <c r="R78" s="588">
        <v>0.05</v>
      </c>
      <c r="S78" s="9">
        <f aca="true" t="shared" si="9" ref="S78:S84">SUM(G78:R78)</f>
        <v>1.0000000000000002</v>
      </c>
      <c r="T78" s="914"/>
      <c r="U78" s="916">
        <v>0.01</v>
      </c>
      <c r="V78" s="924" t="s">
        <v>308</v>
      </c>
      <c r="W78" s="17"/>
      <c r="X78" s="17"/>
      <c r="Y78" s="17"/>
      <c r="Z78" s="17"/>
      <c r="AA78" s="17"/>
      <c r="AB78" s="17"/>
      <c r="AC78" s="17"/>
      <c r="AD78" s="17"/>
    </row>
    <row r="79" spans="1:30" s="18" customFormat="1" ht="60" customHeight="1" thickBot="1">
      <c r="A79" s="918"/>
      <c r="B79" s="900"/>
      <c r="C79" s="915"/>
      <c r="D79" s="893"/>
      <c r="E79" s="893"/>
      <c r="F79" s="10" t="s">
        <v>29</v>
      </c>
      <c r="G79" s="586">
        <v>0.1633</v>
      </c>
      <c r="H79" s="586">
        <v>0.0417</v>
      </c>
      <c r="I79" s="586">
        <v>0</v>
      </c>
      <c r="J79" s="589">
        <v>0.1</v>
      </c>
      <c r="K79" s="589">
        <v>0.07</v>
      </c>
      <c r="L79" s="589">
        <v>0.1031</v>
      </c>
      <c r="M79" s="598">
        <v>0.0833</v>
      </c>
      <c r="N79" s="598">
        <v>0.0833</v>
      </c>
      <c r="O79" s="598">
        <v>0.0833</v>
      </c>
      <c r="P79" s="606"/>
      <c r="Q79" s="606"/>
      <c r="R79" s="606"/>
      <c r="S79" s="10">
        <f>SUM(G79:O79)</f>
        <v>0.7280000000000002</v>
      </c>
      <c r="T79" s="914"/>
      <c r="U79" s="916"/>
      <c r="V79" s="897"/>
      <c r="W79" s="17"/>
      <c r="X79" s="17"/>
      <c r="Y79" s="17"/>
      <c r="Z79" s="17"/>
      <c r="AA79" s="17"/>
      <c r="AB79" s="17"/>
      <c r="AC79" s="17"/>
      <c r="AD79" s="17"/>
    </row>
    <row r="80" spans="1:30" s="18" customFormat="1" ht="46.5" customHeight="1">
      <c r="A80" s="918"/>
      <c r="B80" s="900"/>
      <c r="C80" s="915" t="s">
        <v>246</v>
      </c>
      <c r="D80" s="893" t="s">
        <v>108</v>
      </c>
      <c r="E80" s="893"/>
      <c r="F80" s="19" t="s">
        <v>28</v>
      </c>
      <c r="G80" s="588">
        <v>0</v>
      </c>
      <c r="H80" s="588">
        <v>0.07</v>
      </c>
      <c r="I80" s="588">
        <v>0</v>
      </c>
      <c r="J80" s="588">
        <v>0.2</v>
      </c>
      <c r="K80" s="588">
        <v>0.2</v>
      </c>
      <c r="L80" s="588">
        <v>0.05</v>
      </c>
      <c r="M80" s="588">
        <v>0.04</v>
      </c>
      <c r="N80" s="588">
        <v>0.08</v>
      </c>
      <c r="O80" s="588">
        <v>0.08</v>
      </c>
      <c r="P80" s="588">
        <v>0.15</v>
      </c>
      <c r="Q80" s="588">
        <v>0.08</v>
      </c>
      <c r="R80" s="588">
        <v>0.05</v>
      </c>
      <c r="S80" s="9">
        <f t="shared" si="9"/>
        <v>1</v>
      </c>
      <c r="T80" s="914"/>
      <c r="U80" s="916">
        <v>0.01</v>
      </c>
      <c r="V80" s="924" t="s">
        <v>309</v>
      </c>
      <c r="W80" s="17"/>
      <c r="X80" s="17"/>
      <c r="Y80" s="17"/>
      <c r="Z80" s="17"/>
      <c r="AA80" s="17"/>
      <c r="AB80" s="17"/>
      <c r="AC80" s="17"/>
      <c r="AD80" s="17"/>
    </row>
    <row r="81" spans="1:30" s="18" customFormat="1" ht="117.75" customHeight="1" thickBot="1">
      <c r="A81" s="918"/>
      <c r="B81" s="900"/>
      <c r="C81" s="915"/>
      <c r="D81" s="893"/>
      <c r="E81" s="893"/>
      <c r="F81" s="10" t="s">
        <v>29</v>
      </c>
      <c r="G81" s="586">
        <v>0</v>
      </c>
      <c r="H81" s="586">
        <v>0.07</v>
      </c>
      <c r="I81" s="586">
        <v>0</v>
      </c>
      <c r="J81" s="589">
        <v>0.1</v>
      </c>
      <c r="K81" s="589">
        <v>0.07</v>
      </c>
      <c r="L81" s="589">
        <v>0.1665</v>
      </c>
      <c r="M81" s="598">
        <v>0.04</v>
      </c>
      <c r="N81" s="598">
        <v>0.08</v>
      </c>
      <c r="O81" s="598">
        <v>0.08</v>
      </c>
      <c r="P81" s="586"/>
      <c r="Q81" s="586"/>
      <c r="R81" s="586"/>
      <c r="S81" s="10">
        <f>SUM(G81:O81)</f>
        <v>0.6064999999999999</v>
      </c>
      <c r="T81" s="914"/>
      <c r="U81" s="916"/>
      <c r="V81" s="897"/>
      <c r="W81" s="17"/>
      <c r="X81" s="17"/>
      <c r="Y81" s="17"/>
      <c r="Z81" s="17"/>
      <c r="AA81" s="17"/>
      <c r="AB81" s="17"/>
      <c r="AC81" s="17"/>
      <c r="AD81" s="17"/>
    </row>
    <row r="82" spans="1:30" s="18" customFormat="1" ht="46.5" customHeight="1">
      <c r="A82" s="918"/>
      <c r="B82" s="900"/>
      <c r="C82" s="915" t="s">
        <v>247</v>
      </c>
      <c r="D82" s="893" t="s">
        <v>108</v>
      </c>
      <c r="E82" s="893" t="s">
        <v>108</v>
      </c>
      <c r="F82" s="19" t="s">
        <v>28</v>
      </c>
      <c r="G82" s="588">
        <v>0</v>
      </c>
      <c r="H82" s="588">
        <v>0.05</v>
      </c>
      <c r="I82" s="588">
        <v>0.1</v>
      </c>
      <c r="J82" s="588">
        <v>0.2</v>
      </c>
      <c r="K82" s="588">
        <v>0.2</v>
      </c>
      <c r="L82" s="588">
        <v>0.05</v>
      </c>
      <c r="M82" s="588">
        <v>0.04</v>
      </c>
      <c r="N82" s="588">
        <v>0.05</v>
      </c>
      <c r="O82" s="588">
        <v>0.06</v>
      </c>
      <c r="P82" s="588">
        <v>0.1</v>
      </c>
      <c r="Q82" s="588">
        <v>0.1</v>
      </c>
      <c r="R82" s="588">
        <v>0.05</v>
      </c>
      <c r="S82" s="9">
        <f>SUM(G82:R82)</f>
        <v>1.0000000000000002</v>
      </c>
      <c r="T82" s="914"/>
      <c r="U82" s="916">
        <v>0.01</v>
      </c>
      <c r="V82" s="915" t="s">
        <v>303</v>
      </c>
      <c r="W82" s="17"/>
      <c r="X82" s="17"/>
      <c r="Y82" s="17"/>
      <c r="Z82" s="17"/>
      <c r="AA82" s="17"/>
      <c r="AB82" s="17"/>
      <c r="AC82" s="17"/>
      <c r="AD82" s="17"/>
    </row>
    <row r="83" spans="1:30" s="18" customFormat="1" ht="46.5" customHeight="1" thickBot="1">
      <c r="A83" s="918"/>
      <c r="B83" s="900"/>
      <c r="C83" s="915"/>
      <c r="D83" s="893"/>
      <c r="E83" s="893"/>
      <c r="F83" s="10" t="s">
        <v>29</v>
      </c>
      <c r="G83" s="586">
        <v>0</v>
      </c>
      <c r="H83" s="586">
        <v>0.05</v>
      </c>
      <c r="I83" s="586">
        <v>0.1</v>
      </c>
      <c r="J83" s="589">
        <v>0.2</v>
      </c>
      <c r="K83" s="589">
        <v>0.2</v>
      </c>
      <c r="L83" s="589">
        <v>0.05</v>
      </c>
      <c r="M83" s="589">
        <v>0.04</v>
      </c>
      <c r="N83" s="589">
        <v>0.05</v>
      </c>
      <c r="O83" s="589">
        <v>0.06</v>
      </c>
      <c r="P83" s="586"/>
      <c r="Q83" s="586"/>
      <c r="R83" s="586"/>
      <c r="S83" s="10">
        <f t="shared" si="9"/>
        <v>0.7500000000000002</v>
      </c>
      <c r="T83" s="914"/>
      <c r="U83" s="916"/>
      <c r="V83" s="915"/>
      <c r="W83" s="17"/>
      <c r="X83" s="17"/>
      <c r="Y83" s="17"/>
      <c r="Z83" s="17"/>
      <c r="AA83" s="17"/>
      <c r="AB83" s="17"/>
      <c r="AC83" s="17"/>
      <c r="AD83" s="17"/>
    </row>
    <row r="84" spans="1:30" s="18" customFormat="1" ht="46.5" customHeight="1">
      <c r="A84" s="918"/>
      <c r="B84" s="900"/>
      <c r="C84" s="915" t="s">
        <v>248</v>
      </c>
      <c r="D84" s="893" t="s">
        <v>108</v>
      </c>
      <c r="E84" s="893" t="s">
        <v>108</v>
      </c>
      <c r="F84" s="19" t="s">
        <v>28</v>
      </c>
      <c r="G84" s="588">
        <v>0</v>
      </c>
      <c r="H84" s="588">
        <v>0</v>
      </c>
      <c r="I84" s="588">
        <v>0</v>
      </c>
      <c r="J84" s="588">
        <v>0.02</v>
      </c>
      <c r="K84" s="588">
        <v>0.2</v>
      </c>
      <c r="L84" s="588">
        <v>0.18</v>
      </c>
      <c r="M84" s="588">
        <v>0.04</v>
      </c>
      <c r="N84" s="588">
        <v>0.08</v>
      </c>
      <c r="O84" s="588">
        <v>0.08</v>
      </c>
      <c r="P84" s="588">
        <v>0.15</v>
      </c>
      <c r="Q84" s="588">
        <v>0.2</v>
      </c>
      <c r="R84" s="588">
        <v>0.05</v>
      </c>
      <c r="S84" s="9">
        <f t="shared" si="9"/>
        <v>1</v>
      </c>
      <c r="T84" s="914"/>
      <c r="U84" s="916">
        <v>0.01</v>
      </c>
      <c r="V84" s="915" t="s">
        <v>304</v>
      </c>
      <c r="W84" s="17"/>
      <c r="X84" s="17"/>
      <c r="Y84" s="17"/>
      <c r="Z84" s="17"/>
      <c r="AA84" s="17"/>
      <c r="AB84" s="17"/>
      <c r="AC84" s="17"/>
      <c r="AD84" s="17"/>
    </row>
    <row r="85" spans="1:30" s="18" customFormat="1" ht="46.5" customHeight="1" thickBot="1">
      <c r="A85" s="903"/>
      <c r="B85" s="901"/>
      <c r="C85" s="906"/>
      <c r="D85" s="894"/>
      <c r="E85" s="894"/>
      <c r="F85" s="26" t="s">
        <v>29</v>
      </c>
      <c r="G85" s="593">
        <v>0</v>
      </c>
      <c r="H85" s="593">
        <v>0</v>
      </c>
      <c r="I85" s="593">
        <v>0</v>
      </c>
      <c r="J85" s="594">
        <v>0</v>
      </c>
      <c r="K85" s="594">
        <v>0</v>
      </c>
      <c r="L85" s="594">
        <v>0.18</v>
      </c>
      <c r="M85" s="607">
        <v>0.04</v>
      </c>
      <c r="N85" s="607">
        <v>0.05</v>
      </c>
      <c r="O85" s="607">
        <v>0.06</v>
      </c>
      <c r="P85" s="593"/>
      <c r="Q85" s="593"/>
      <c r="R85" s="593"/>
      <c r="S85" s="10">
        <f>SUM(G85:O85)</f>
        <v>0.33</v>
      </c>
      <c r="T85" s="909"/>
      <c r="U85" s="917"/>
      <c r="V85" s="915"/>
      <c r="W85" s="17"/>
      <c r="X85" s="17"/>
      <c r="Y85" s="17"/>
      <c r="Z85" s="17"/>
      <c r="AA85" s="17"/>
      <c r="AB85" s="17"/>
      <c r="AC85" s="17"/>
      <c r="AD85" s="17"/>
    </row>
    <row r="86" spans="1:29" s="18" customFormat="1" ht="46.5" customHeight="1">
      <c r="A86" s="902" t="s">
        <v>223</v>
      </c>
      <c r="B86" s="904" t="s">
        <v>224</v>
      </c>
      <c r="C86" s="919" t="s">
        <v>225</v>
      </c>
      <c r="D86" s="907"/>
      <c r="E86" s="907" t="s">
        <v>182</v>
      </c>
      <c r="F86" s="9" t="s">
        <v>28</v>
      </c>
      <c r="G86" s="587">
        <v>0.25</v>
      </c>
      <c r="H86" s="587">
        <v>0.25</v>
      </c>
      <c r="I86" s="587">
        <v>0.3</v>
      </c>
      <c r="J86" s="587">
        <v>0.2</v>
      </c>
      <c r="K86" s="587">
        <v>0</v>
      </c>
      <c r="L86" s="587">
        <v>0</v>
      </c>
      <c r="M86" s="587">
        <v>0</v>
      </c>
      <c r="N86" s="587">
        <v>0</v>
      </c>
      <c r="O86" s="587">
        <v>0</v>
      </c>
      <c r="P86" s="587">
        <v>0</v>
      </c>
      <c r="Q86" s="587">
        <v>0</v>
      </c>
      <c r="R86" s="587">
        <v>0</v>
      </c>
      <c r="S86" s="9">
        <f>SUM(G86:R86)</f>
        <v>1</v>
      </c>
      <c r="T86" s="921">
        <v>0.05</v>
      </c>
      <c r="U86" s="923">
        <v>0.0125</v>
      </c>
      <c r="V86" s="911" t="s">
        <v>257</v>
      </c>
      <c r="W86" s="17"/>
      <c r="X86" s="17"/>
      <c r="Y86" s="17"/>
      <c r="Z86" s="17"/>
      <c r="AA86" s="17"/>
      <c r="AB86" s="17"/>
      <c r="AC86" s="17"/>
    </row>
    <row r="87" spans="1:29" s="18" customFormat="1" ht="46.5" customHeight="1" thickBot="1">
      <c r="A87" s="918"/>
      <c r="B87" s="900"/>
      <c r="C87" s="920"/>
      <c r="D87" s="893"/>
      <c r="E87" s="893"/>
      <c r="F87" s="10" t="s">
        <v>29</v>
      </c>
      <c r="G87" s="586">
        <v>0.25</v>
      </c>
      <c r="H87" s="586">
        <v>0.2</v>
      </c>
      <c r="I87" s="586">
        <v>0.25</v>
      </c>
      <c r="J87" s="586">
        <v>0.25</v>
      </c>
      <c r="K87" s="586">
        <v>0.05</v>
      </c>
      <c r="L87" s="586">
        <v>0</v>
      </c>
      <c r="M87" s="586"/>
      <c r="N87" s="586"/>
      <c r="O87" s="586"/>
      <c r="P87" s="586"/>
      <c r="Q87" s="586"/>
      <c r="R87" s="586"/>
      <c r="S87" s="10">
        <f>SUM(G87:O87)</f>
        <v>1</v>
      </c>
      <c r="T87" s="922"/>
      <c r="U87" s="899"/>
      <c r="V87" s="897"/>
      <c r="W87" s="17"/>
      <c r="X87" s="17"/>
      <c r="Y87" s="17"/>
      <c r="Z87" s="17"/>
      <c r="AA87" s="17"/>
      <c r="AB87" s="17"/>
      <c r="AC87" s="17"/>
    </row>
    <row r="88" spans="1:22" s="15" customFormat="1" ht="46.5" customHeight="1">
      <c r="A88" s="918"/>
      <c r="B88" s="900"/>
      <c r="C88" s="920" t="s">
        <v>226</v>
      </c>
      <c r="D88" s="893" t="s">
        <v>182</v>
      </c>
      <c r="E88" s="893"/>
      <c r="F88" s="19" t="s">
        <v>28</v>
      </c>
      <c r="G88" s="588">
        <v>0</v>
      </c>
      <c r="H88" s="588">
        <v>0</v>
      </c>
      <c r="I88" s="588">
        <v>0.1</v>
      </c>
      <c r="J88" s="588">
        <v>0.1</v>
      </c>
      <c r="K88" s="588">
        <v>0.1</v>
      </c>
      <c r="L88" s="588">
        <v>0.1</v>
      </c>
      <c r="M88" s="588">
        <v>0.1</v>
      </c>
      <c r="N88" s="588">
        <v>0.1</v>
      </c>
      <c r="O88" s="588">
        <v>0.1</v>
      </c>
      <c r="P88" s="588">
        <v>0.1</v>
      </c>
      <c r="Q88" s="588">
        <v>0.1</v>
      </c>
      <c r="R88" s="588">
        <v>0.1</v>
      </c>
      <c r="S88" s="9">
        <f>SUM(G88:R88)</f>
        <v>0.9999999999999999</v>
      </c>
      <c r="T88" s="922"/>
      <c r="U88" s="899">
        <v>0.0125</v>
      </c>
      <c r="V88" s="897" t="s">
        <v>327</v>
      </c>
    </row>
    <row r="89" spans="1:22" s="15" customFormat="1" ht="46.5" customHeight="1" thickBot="1">
      <c r="A89" s="918"/>
      <c r="B89" s="900"/>
      <c r="C89" s="920"/>
      <c r="D89" s="893"/>
      <c r="E89" s="893"/>
      <c r="F89" s="10" t="s">
        <v>29</v>
      </c>
      <c r="G89" s="586">
        <v>0</v>
      </c>
      <c r="H89" s="586">
        <v>0</v>
      </c>
      <c r="I89" s="586">
        <v>0.1</v>
      </c>
      <c r="J89" s="586">
        <v>0.1</v>
      </c>
      <c r="K89" s="586">
        <v>0.1</v>
      </c>
      <c r="L89" s="586">
        <v>0.1</v>
      </c>
      <c r="M89" s="586">
        <v>0.1</v>
      </c>
      <c r="N89" s="586">
        <v>0.1</v>
      </c>
      <c r="O89" s="586">
        <v>0.1</v>
      </c>
      <c r="P89" s="586"/>
      <c r="Q89" s="586"/>
      <c r="R89" s="586"/>
      <c r="S89" s="10">
        <f>SUM(G89:O89)</f>
        <v>0.7</v>
      </c>
      <c r="T89" s="922"/>
      <c r="U89" s="899"/>
      <c r="V89" s="897"/>
    </row>
    <row r="90" spans="1:22" s="15" customFormat="1" ht="46.5" customHeight="1">
      <c r="A90" s="918"/>
      <c r="B90" s="900"/>
      <c r="C90" s="920" t="s">
        <v>227</v>
      </c>
      <c r="D90" s="893" t="s">
        <v>182</v>
      </c>
      <c r="E90" s="893"/>
      <c r="F90" s="19" t="s">
        <v>28</v>
      </c>
      <c r="G90" s="588">
        <v>0</v>
      </c>
      <c r="H90" s="588">
        <v>0</v>
      </c>
      <c r="I90" s="588">
        <v>0</v>
      </c>
      <c r="J90" s="588">
        <v>0.05</v>
      </c>
      <c r="K90" s="588">
        <v>0.08</v>
      </c>
      <c r="L90" s="588">
        <v>0.08</v>
      </c>
      <c r="M90" s="588">
        <v>0.08</v>
      </c>
      <c r="N90" s="588">
        <v>0.1</v>
      </c>
      <c r="O90" s="588">
        <v>0.1</v>
      </c>
      <c r="P90" s="588">
        <v>0.1</v>
      </c>
      <c r="Q90" s="588">
        <v>0.2</v>
      </c>
      <c r="R90" s="588">
        <v>0.21</v>
      </c>
      <c r="S90" s="9">
        <f>SUM(G90:R90)</f>
        <v>1</v>
      </c>
      <c r="T90" s="922"/>
      <c r="U90" s="899">
        <v>0.0125</v>
      </c>
      <c r="V90" s="897" t="s">
        <v>328</v>
      </c>
    </row>
    <row r="91" spans="1:22" s="15" customFormat="1" ht="46.5" customHeight="1" thickBot="1">
      <c r="A91" s="918"/>
      <c r="B91" s="900"/>
      <c r="C91" s="920"/>
      <c r="D91" s="893"/>
      <c r="E91" s="893"/>
      <c r="F91" s="10" t="s">
        <v>29</v>
      </c>
      <c r="G91" s="586">
        <v>0.02</v>
      </c>
      <c r="H91" s="586">
        <v>0.02</v>
      </c>
      <c r="I91" s="586">
        <v>0.02</v>
      </c>
      <c r="J91" s="586">
        <v>0.05</v>
      </c>
      <c r="K91" s="586">
        <v>0.02</v>
      </c>
      <c r="L91" s="586">
        <v>0.05</v>
      </c>
      <c r="M91" s="586">
        <v>0.08</v>
      </c>
      <c r="N91" s="586">
        <v>0.09</v>
      </c>
      <c r="O91" s="586">
        <v>0.1</v>
      </c>
      <c r="P91" s="586"/>
      <c r="Q91" s="586"/>
      <c r="R91" s="586"/>
      <c r="S91" s="10">
        <f>SUM(G91:O91)</f>
        <v>0.44999999999999996</v>
      </c>
      <c r="T91" s="922"/>
      <c r="U91" s="899"/>
      <c r="V91" s="897"/>
    </row>
    <row r="92" spans="1:22" s="15" customFormat="1" ht="46.5" customHeight="1">
      <c r="A92" s="918"/>
      <c r="B92" s="900"/>
      <c r="C92" s="920" t="s">
        <v>228</v>
      </c>
      <c r="D92" s="893" t="s">
        <v>182</v>
      </c>
      <c r="E92" s="893"/>
      <c r="F92" s="19" t="s">
        <v>28</v>
      </c>
      <c r="G92" s="588">
        <v>0.0833</v>
      </c>
      <c r="H92" s="588">
        <v>0.0833</v>
      </c>
      <c r="I92" s="588">
        <v>0.0833</v>
      </c>
      <c r="J92" s="588">
        <v>0.0833</v>
      </c>
      <c r="K92" s="588">
        <v>0.0833</v>
      </c>
      <c r="L92" s="588">
        <v>0.0833</v>
      </c>
      <c r="M92" s="588">
        <v>0.0833</v>
      </c>
      <c r="N92" s="588">
        <v>0.0833</v>
      </c>
      <c r="O92" s="588">
        <v>0.0834</v>
      </c>
      <c r="P92" s="588">
        <v>0.0834</v>
      </c>
      <c r="Q92" s="588">
        <v>0.0834</v>
      </c>
      <c r="R92" s="588">
        <v>0.0834</v>
      </c>
      <c r="S92" s="9">
        <f>SUM(G92:R92)</f>
        <v>1</v>
      </c>
      <c r="T92" s="922"/>
      <c r="U92" s="899">
        <v>0.0125</v>
      </c>
      <c r="V92" s="897" t="s">
        <v>329</v>
      </c>
    </row>
    <row r="93" spans="1:22" s="15" customFormat="1" ht="46.5" customHeight="1" thickBot="1">
      <c r="A93" s="918"/>
      <c r="B93" s="900"/>
      <c r="C93" s="920"/>
      <c r="D93" s="893"/>
      <c r="E93" s="893"/>
      <c r="F93" s="10" t="s">
        <v>29</v>
      </c>
      <c r="G93" s="586">
        <v>0.083</v>
      </c>
      <c r="H93" s="586">
        <v>0.083</v>
      </c>
      <c r="I93" s="586">
        <v>0</v>
      </c>
      <c r="J93" s="586">
        <v>0.0833</v>
      </c>
      <c r="K93" s="586">
        <v>0.0833</v>
      </c>
      <c r="L93" s="586">
        <v>0.0833</v>
      </c>
      <c r="M93" s="586">
        <v>0.0833</v>
      </c>
      <c r="N93" s="586">
        <v>0.0833</v>
      </c>
      <c r="O93" s="586">
        <v>0.0834</v>
      </c>
      <c r="P93" s="586"/>
      <c r="Q93" s="586"/>
      <c r="R93" s="586"/>
      <c r="S93" s="10">
        <f>SUM(G93:R93)</f>
        <v>0.6659</v>
      </c>
      <c r="T93" s="922"/>
      <c r="U93" s="899"/>
      <c r="V93" s="897"/>
    </row>
    <row r="94" spans="1:22" s="16" customFormat="1" ht="46.5" customHeight="1">
      <c r="A94" s="918"/>
      <c r="B94" s="900" t="s">
        <v>229</v>
      </c>
      <c r="C94" s="912" t="s">
        <v>230</v>
      </c>
      <c r="D94" s="893" t="s">
        <v>182</v>
      </c>
      <c r="E94" s="893" t="s">
        <v>182</v>
      </c>
      <c r="F94" s="19" t="s">
        <v>28</v>
      </c>
      <c r="G94" s="587">
        <v>0.084</v>
      </c>
      <c r="H94" s="587">
        <v>0.083</v>
      </c>
      <c r="I94" s="587">
        <v>0.083</v>
      </c>
      <c r="J94" s="587">
        <v>0.083</v>
      </c>
      <c r="K94" s="587">
        <v>0.083</v>
      </c>
      <c r="L94" s="587">
        <v>0.083</v>
      </c>
      <c r="M94" s="587">
        <v>0.083</v>
      </c>
      <c r="N94" s="587">
        <v>0.084</v>
      </c>
      <c r="O94" s="587">
        <v>0.084</v>
      </c>
      <c r="P94" s="587">
        <v>0.084</v>
      </c>
      <c r="Q94" s="587">
        <v>0.083</v>
      </c>
      <c r="R94" s="587">
        <v>0.083</v>
      </c>
      <c r="S94" s="9">
        <f aca="true" t="shared" si="10" ref="S94:S99">SUM(G94:R94)</f>
        <v>0.9999999999999999</v>
      </c>
      <c r="T94" s="914">
        <v>0.07</v>
      </c>
      <c r="U94" s="895">
        <v>0.0233</v>
      </c>
      <c r="V94" s="897" t="s">
        <v>258</v>
      </c>
    </row>
    <row r="95" spans="1:22" s="16" customFormat="1" ht="46.5" customHeight="1" thickBot="1">
      <c r="A95" s="918"/>
      <c r="B95" s="900"/>
      <c r="C95" s="913"/>
      <c r="D95" s="893"/>
      <c r="E95" s="893"/>
      <c r="F95" s="10" t="s">
        <v>29</v>
      </c>
      <c r="G95" s="586">
        <v>0.084</v>
      </c>
      <c r="H95" s="586">
        <v>0.083</v>
      </c>
      <c r="I95" s="586">
        <v>0.083</v>
      </c>
      <c r="J95" s="600">
        <v>0.084</v>
      </c>
      <c r="K95" s="600">
        <v>0.083</v>
      </c>
      <c r="L95" s="600">
        <v>0.083</v>
      </c>
      <c r="M95" s="586"/>
      <c r="N95" s="586"/>
      <c r="O95" s="586"/>
      <c r="P95" s="586"/>
      <c r="Q95" s="586"/>
      <c r="R95" s="586"/>
      <c r="S95" s="10">
        <f>SUM(G95:O95)</f>
        <v>0.5</v>
      </c>
      <c r="T95" s="914"/>
      <c r="U95" s="895"/>
      <c r="V95" s="897"/>
    </row>
    <row r="96" spans="1:22" s="15" customFormat="1" ht="46.5" customHeight="1">
      <c r="A96" s="918"/>
      <c r="B96" s="900"/>
      <c r="C96" s="915" t="s">
        <v>231</v>
      </c>
      <c r="D96" s="893" t="s">
        <v>182</v>
      </c>
      <c r="E96" s="893"/>
      <c r="F96" s="19" t="s">
        <v>28</v>
      </c>
      <c r="G96" s="588">
        <v>0.0167</v>
      </c>
      <c r="H96" s="588">
        <v>0.0167</v>
      </c>
      <c r="I96" s="588">
        <v>0.0167</v>
      </c>
      <c r="J96" s="588">
        <v>0.0167</v>
      </c>
      <c r="K96" s="588">
        <v>0.0167</v>
      </c>
      <c r="L96" s="588">
        <v>0.0167</v>
      </c>
      <c r="M96" s="588">
        <v>0.0334</v>
      </c>
      <c r="N96" s="588">
        <v>0.0334</v>
      </c>
      <c r="O96" s="588">
        <v>0.0334</v>
      </c>
      <c r="P96" s="588">
        <v>0.2667</v>
      </c>
      <c r="Q96" s="588">
        <v>0.2667</v>
      </c>
      <c r="R96" s="588">
        <v>0.26620000000000005</v>
      </c>
      <c r="S96" s="9">
        <f t="shared" si="10"/>
        <v>1</v>
      </c>
      <c r="T96" s="914"/>
      <c r="U96" s="895">
        <v>0.0233</v>
      </c>
      <c r="V96" s="897" t="s">
        <v>259</v>
      </c>
    </row>
    <row r="97" spans="1:22" s="15" customFormat="1" ht="46.5" customHeight="1" thickBot="1">
      <c r="A97" s="918"/>
      <c r="B97" s="900"/>
      <c r="C97" s="915"/>
      <c r="D97" s="893"/>
      <c r="E97" s="893"/>
      <c r="F97" s="10" t="s">
        <v>29</v>
      </c>
      <c r="G97" s="600">
        <v>0</v>
      </c>
      <c r="H97" s="600">
        <v>0</v>
      </c>
      <c r="I97" s="600">
        <v>0</v>
      </c>
      <c r="J97" s="600">
        <v>0.0167</v>
      </c>
      <c r="K97" s="600">
        <v>0.0167</v>
      </c>
      <c r="L97" s="600">
        <v>0.0167</v>
      </c>
      <c r="M97" s="586"/>
      <c r="N97" s="586"/>
      <c r="O97" s="586"/>
      <c r="P97" s="586"/>
      <c r="Q97" s="586"/>
      <c r="R97" s="586"/>
      <c r="S97" s="10">
        <f>SUM(G97:R97)</f>
        <v>0.0501</v>
      </c>
      <c r="T97" s="914"/>
      <c r="U97" s="895"/>
      <c r="V97" s="897"/>
    </row>
    <row r="98" spans="1:22" s="16" customFormat="1" ht="46.5" customHeight="1">
      <c r="A98" s="918"/>
      <c r="B98" s="900"/>
      <c r="C98" s="915" t="s">
        <v>232</v>
      </c>
      <c r="D98" s="893" t="s">
        <v>182</v>
      </c>
      <c r="E98" s="893"/>
      <c r="F98" s="19" t="s">
        <v>28</v>
      </c>
      <c r="G98" s="588">
        <v>0.0834</v>
      </c>
      <c r="H98" s="588">
        <v>0.0834</v>
      </c>
      <c r="I98" s="588">
        <v>0.0834</v>
      </c>
      <c r="J98" s="588">
        <v>0.0834</v>
      </c>
      <c r="K98" s="588">
        <v>0.0834</v>
      </c>
      <c r="L98" s="588">
        <v>0.0834</v>
      </c>
      <c r="M98" s="588">
        <v>0.0834</v>
      </c>
      <c r="N98" s="588">
        <v>0.0834</v>
      </c>
      <c r="O98" s="588">
        <v>0.0834</v>
      </c>
      <c r="P98" s="588">
        <v>0.0834</v>
      </c>
      <c r="Q98" s="588">
        <v>0.0834</v>
      </c>
      <c r="R98" s="588">
        <v>0.0826</v>
      </c>
      <c r="S98" s="9">
        <f>SUM(G98:R98)</f>
        <v>1.0000000000000002</v>
      </c>
      <c r="T98" s="914"/>
      <c r="U98" s="895">
        <v>0.0234</v>
      </c>
      <c r="V98" s="897" t="s">
        <v>330</v>
      </c>
    </row>
    <row r="99" spans="1:22" s="16" customFormat="1" ht="46.5" customHeight="1" thickBot="1">
      <c r="A99" s="903"/>
      <c r="B99" s="901"/>
      <c r="C99" s="906"/>
      <c r="D99" s="894"/>
      <c r="E99" s="894"/>
      <c r="F99" s="26" t="s">
        <v>29</v>
      </c>
      <c r="G99" s="593">
        <v>0.0834</v>
      </c>
      <c r="H99" s="593">
        <v>0.0834</v>
      </c>
      <c r="I99" s="593">
        <v>0.0834</v>
      </c>
      <c r="J99" s="608">
        <v>0.0834</v>
      </c>
      <c r="K99" s="608">
        <v>0.0834</v>
      </c>
      <c r="L99" s="608">
        <v>0.0834</v>
      </c>
      <c r="M99" s="593">
        <v>0.0834</v>
      </c>
      <c r="N99" s="593">
        <v>0.0834</v>
      </c>
      <c r="O99" s="593">
        <v>0.0834</v>
      </c>
      <c r="P99" s="593"/>
      <c r="Q99" s="593"/>
      <c r="R99" s="593"/>
      <c r="S99" s="10">
        <f t="shared" si="10"/>
        <v>0.7506000000000002</v>
      </c>
      <c r="T99" s="909"/>
      <c r="U99" s="896"/>
      <c r="V99" s="898"/>
    </row>
    <row r="100" spans="1:22" s="16" customFormat="1" ht="46.5" customHeight="1">
      <c r="A100" s="902" t="s">
        <v>233</v>
      </c>
      <c r="B100" s="904" t="s">
        <v>234</v>
      </c>
      <c r="C100" s="905" t="s">
        <v>235</v>
      </c>
      <c r="D100" s="907" t="s">
        <v>182</v>
      </c>
      <c r="E100" s="907"/>
      <c r="F100" s="9" t="s">
        <v>28</v>
      </c>
      <c r="G100" s="587">
        <v>0.0834</v>
      </c>
      <c r="H100" s="587">
        <v>0.0834</v>
      </c>
      <c r="I100" s="587">
        <v>0.0834</v>
      </c>
      <c r="J100" s="587">
        <v>0.0834</v>
      </c>
      <c r="K100" s="587">
        <v>0.0834</v>
      </c>
      <c r="L100" s="587">
        <v>0.0834</v>
      </c>
      <c r="M100" s="587">
        <v>0.0834</v>
      </c>
      <c r="N100" s="587">
        <v>0.0834</v>
      </c>
      <c r="O100" s="587">
        <v>0.0834</v>
      </c>
      <c r="P100" s="587">
        <v>0.0834</v>
      </c>
      <c r="Q100" s="587">
        <v>0.0834</v>
      </c>
      <c r="R100" s="587">
        <v>0.0826</v>
      </c>
      <c r="S100" s="9">
        <f>SUM(G100:R100)</f>
        <v>1.0000000000000002</v>
      </c>
      <c r="T100" s="908">
        <v>0.01</v>
      </c>
      <c r="U100" s="910">
        <v>0.01</v>
      </c>
      <c r="V100" s="911" t="s">
        <v>174</v>
      </c>
    </row>
    <row r="101" spans="1:22" s="16" customFormat="1" ht="46.5" customHeight="1" thickBot="1">
      <c r="A101" s="903"/>
      <c r="B101" s="901"/>
      <c r="C101" s="906"/>
      <c r="D101" s="894"/>
      <c r="E101" s="894"/>
      <c r="F101" s="26" t="s">
        <v>29</v>
      </c>
      <c r="G101" s="593"/>
      <c r="H101" s="593"/>
      <c r="I101" s="593"/>
      <c r="J101" s="593">
        <v>0</v>
      </c>
      <c r="K101" s="593">
        <v>0</v>
      </c>
      <c r="L101" s="593">
        <v>0</v>
      </c>
      <c r="M101" s="593"/>
      <c r="N101" s="593"/>
      <c r="O101" s="593"/>
      <c r="P101" s="593"/>
      <c r="Q101" s="593"/>
      <c r="R101" s="593"/>
      <c r="S101" s="10">
        <f>SUM(G101:I101)</f>
        <v>0</v>
      </c>
      <c r="T101" s="909"/>
      <c r="U101" s="896"/>
      <c r="V101" s="898"/>
    </row>
    <row r="102" spans="1:33" s="5" customFormat="1" ht="46.5" customHeight="1" thickBot="1">
      <c r="A102" s="959" t="s">
        <v>30</v>
      </c>
      <c r="B102" s="960"/>
      <c r="C102" s="960"/>
      <c r="D102" s="960"/>
      <c r="E102" s="960"/>
      <c r="F102" s="960"/>
      <c r="G102" s="960"/>
      <c r="H102" s="960"/>
      <c r="I102" s="960"/>
      <c r="J102" s="960"/>
      <c r="K102" s="960"/>
      <c r="L102" s="960"/>
      <c r="M102" s="960"/>
      <c r="N102" s="960"/>
      <c r="O102" s="960"/>
      <c r="P102" s="960"/>
      <c r="Q102" s="960"/>
      <c r="R102" s="960"/>
      <c r="S102" s="960"/>
      <c r="T102" s="20">
        <f>SUM(T8:T101)</f>
        <v>1.0000000000000002</v>
      </c>
      <c r="U102" s="20">
        <f>SUM(U8:U101)</f>
        <v>1.0000000000000002</v>
      </c>
      <c r="V102" s="11"/>
      <c r="W102" s="4"/>
      <c r="X102" s="4"/>
      <c r="Y102" s="4"/>
      <c r="Z102" s="4"/>
      <c r="AA102" s="4"/>
      <c r="AB102" s="4"/>
      <c r="AC102" s="4"/>
      <c r="AD102" s="4"/>
      <c r="AE102" s="4"/>
      <c r="AF102" s="4"/>
      <c r="AG102" s="4"/>
    </row>
    <row r="103" spans="1:21" ht="32.25" customHeight="1">
      <c r="A103" s="42"/>
      <c r="B103" s="42"/>
      <c r="C103" s="43"/>
      <c r="D103" s="42"/>
      <c r="E103" s="42"/>
      <c r="F103" s="42"/>
      <c r="G103" s="42"/>
      <c r="H103" s="42"/>
      <c r="I103" s="42"/>
      <c r="J103" s="42"/>
      <c r="K103" s="42"/>
      <c r="L103" s="42"/>
      <c r="M103" s="42"/>
      <c r="N103" s="44"/>
      <c r="O103" s="44"/>
      <c r="P103" s="44"/>
      <c r="Q103" s="44"/>
      <c r="R103" s="44"/>
      <c r="S103" s="44"/>
      <c r="T103" s="44"/>
      <c r="U103" s="44"/>
    </row>
    <row r="104" spans="1:21" ht="21.75" customHeight="1">
      <c r="A104" s="42"/>
      <c r="B104" s="42"/>
      <c r="C104" s="43"/>
      <c r="D104" s="42"/>
      <c r="E104" s="42"/>
      <c r="F104" s="42"/>
      <c r="G104" s="42"/>
      <c r="H104" s="42"/>
      <c r="I104" s="42"/>
      <c r="J104" s="42"/>
      <c r="K104" s="42"/>
      <c r="L104" s="42"/>
      <c r="M104" s="42"/>
      <c r="N104" s="44"/>
      <c r="O104" s="44"/>
      <c r="P104" s="44"/>
      <c r="Q104" s="44"/>
      <c r="R104" s="44"/>
      <c r="S104" s="44"/>
      <c r="T104" s="44"/>
      <c r="U104" s="44"/>
    </row>
    <row r="105" spans="1:21" ht="46.5" customHeight="1">
      <c r="A105" s="34" t="s">
        <v>91</v>
      </c>
      <c r="B105" s="21"/>
      <c r="C105" s="21"/>
      <c r="D105" s="21"/>
      <c r="E105" s="21"/>
      <c r="F105" s="21"/>
      <c r="G105" s="21"/>
      <c r="H105" s="46"/>
      <c r="I105" s="42"/>
      <c r="J105" s="42"/>
      <c r="K105" s="42"/>
      <c r="L105" s="42"/>
      <c r="M105" s="42"/>
      <c r="N105" s="44"/>
      <c r="O105" s="44"/>
      <c r="P105" s="44"/>
      <c r="Q105" s="44"/>
      <c r="R105" s="44"/>
      <c r="S105" s="44"/>
      <c r="T105" s="44"/>
      <c r="U105" s="44"/>
    </row>
    <row r="106" spans="1:21" ht="46.5" customHeight="1">
      <c r="A106" s="23" t="s">
        <v>92</v>
      </c>
      <c r="B106" s="824" t="s">
        <v>93</v>
      </c>
      <c r="C106" s="824"/>
      <c r="D106" s="824"/>
      <c r="E106" s="824"/>
      <c r="F106" s="824"/>
      <c r="G106" s="824"/>
      <c r="H106" s="824"/>
      <c r="I106" s="826" t="s">
        <v>94</v>
      </c>
      <c r="J106" s="826"/>
      <c r="K106" s="826"/>
      <c r="L106" s="826"/>
      <c r="M106" s="826"/>
      <c r="N106" s="826"/>
      <c r="O106" s="826"/>
      <c r="P106" s="44"/>
      <c r="Q106" s="44"/>
      <c r="R106" s="44"/>
      <c r="S106" s="44"/>
      <c r="T106" s="44"/>
      <c r="U106" s="44"/>
    </row>
    <row r="107" spans="1:21" ht="46.5" customHeight="1">
      <c r="A107" s="24">
        <v>11</v>
      </c>
      <c r="B107" s="827" t="s">
        <v>95</v>
      </c>
      <c r="C107" s="827"/>
      <c r="D107" s="827"/>
      <c r="E107" s="827"/>
      <c r="F107" s="827"/>
      <c r="G107" s="827"/>
      <c r="H107" s="827"/>
      <c r="I107" s="827" t="s">
        <v>97</v>
      </c>
      <c r="J107" s="827"/>
      <c r="K107" s="827"/>
      <c r="L107" s="827"/>
      <c r="M107" s="827"/>
      <c r="N107" s="827"/>
      <c r="O107" s="827"/>
      <c r="P107" s="44"/>
      <c r="Q107" s="44"/>
      <c r="R107" s="44"/>
      <c r="S107" s="44"/>
      <c r="T107" s="44"/>
      <c r="U107" s="44"/>
    </row>
    <row r="108" spans="1:21" ht="46.5" customHeight="1">
      <c r="A108" s="42"/>
      <c r="B108" s="42"/>
      <c r="C108" s="43"/>
      <c r="D108" s="42"/>
      <c r="E108" s="42"/>
      <c r="F108" s="42"/>
      <c r="G108" s="42"/>
      <c r="H108" s="42"/>
      <c r="I108" s="42"/>
      <c r="J108" s="42"/>
      <c r="K108" s="42"/>
      <c r="L108" s="42"/>
      <c r="M108" s="42"/>
      <c r="N108" s="44"/>
      <c r="O108" s="44"/>
      <c r="P108" s="44"/>
      <c r="Q108" s="44"/>
      <c r="R108" s="44"/>
      <c r="S108" s="44"/>
      <c r="T108" s="44"/>
      <c r="U108" s="44"/>
    </row>
    <row r="109" spans="1:21" ht="46.5" customHeight="1">
      <c r="A109" s="42"/>
      <c r="B109" s="42"/>
      <c r="C109" s="43"/>
      <c r="D109" s="42"/>
      <c r="E109" s="42"/>
      <c r="F109" s="42"/>
      <c r="G109" s="42"/>
      <c r="H109" s="42"/>
      <c r="I109" s="42"/>
      <c r="J109" s="42"/>
      <c r="K109" s="42"/>
      <c r="L109" s="42"/>
      <c r="M109" s="42"/>
      <c r="N109" s="44"/>
      <c r="O109" s="44"/>
      <c r="P109" s="44"/>
      <c r="Q109" s="44"/>
      <c r="R109" s="44"/>
      <c r="S109" s="44"/>
      <c r="T109" s="44"/>
      <c r="U109" s="44"/>
    </row>
    <row r="110" spans="1:21" ht="46.5" customHeight="1">
      <c r="A110" s="42"/>
      <c r="B110" s="42"/>
      <c r="C110" s="43"/>
      <c r="D110" s="42"/>
      <c r="E110" s="42"/>
      <c r="F110" s="42"/>
      <c r="G110" s="42"/>
      <c r="H110" s="42"/>
      <c r="I110" s="42"/>
      <c r="J110" s="42"/>
      <c r="K110" s="42"/>
      <c r="L110" s="42"/>
      <c r="M110" s="42"/>
      <c r="N110" s="44"/>
      <c r="O110" s="44"/>
      <c r="P110" s="44"/>
      <c r="Q110" s="44"/>
      <c r="R110" s="44"/>
      <c r="S110" s="44"/>
      <c r="T110" s="44"/>
      <c r="U110" s="44"/>
    </row>
    <row r="111" spans="1:21" ht="46.5" customHeight="1">
      <c r="A111" s="42"/>
      <c r="B111" s="42"/>
      <c r="C111" s="43"/>
      <c r="D111" s="42"/>
      <c r="E111" s="42"/>
      <c r="F111" s="42"/>
      <c r="G111" s="42"/>
      <c r="H111" s="42"/>
      <c r="I111" s="42"/>
      <c r="J111" s="42"/>
      <c r="K111" s="42"/>
      <c r="L111" s="42"/>
      <c r="M111" s="42"/>
      <c r="N111" s="44"/>
      <c r="O111" s="44"/>
      <c r="P111" s="44"/>
      <c r="Q111" s="44"/>
      <c r="R111" s="44"/>
      <c r="S111" s="44"/>
      <c r="T111" s="44"/>
      <c r="U111" s="44"/>
    </row>
    <row r="112" spans="1:21" ht="46.5" customHeight="1">
      <c r="A112" s="42"/>
      <c r="B112" s="42"/>
      <c r="C112" s="43"/>
      <c r="D112" s="42"/>
      <c r="E112" s="42"/>
      <c r="F112" s="42"/>
      <c r="G112" s="42"/>
      <c r="H112" s="42"/>
      <c r="I112" s="42"/>
      <c r="J112" s="42"/>
      <c r="K112" s="42"/>
      <c r="L112" s="42"/>
      <c r="M112" s="42"/>
      <c r="N112" s="44"/>
      <c r="O112" s="44"/>
      <c r="P112" s="44"/>
      <c r="Q112" s="44"/>
      <c r="R112" s="44"/>
      <c r="S112" s="44"/>
      <c r="T112" s="44"/>
      <c r="U112" s="44"/>
    </row>
    <row r="113" spans="1:21" ht="46.5" customHeight="1">
      <c r="A113" s="42"/>
      <c r="B113" s="42"/>
      <c r="C113" s="43"/>
      <c r="D113" s="42"/>
      <c r="E113" s="42"/>
      <c r="F113" s="42"/>
      <c r="G113" s="42"/>
      <c r="H113" s="42"/>
      <c r="I113" s="42"/>
      <c r="J113" s="42"/>
      <c r="K113" s="42"/>
      <c r="L113" s="42"/>
      <c r="M113" s="42"/>
      <c r="N113" s="44"/>
      <c r="O113" s="44"/>
      <c r="P113" s="44"/>
      <c r="Q113" s="44"/>
      <c r="R113" s="44"/>
      <c r="S113" s="44"/>
      <c r="T113" s="44"/>
      <c r="U113" s="44"/>
    </row>
    <row r="114" spans="1:21" ht="46.5" customHeight="1">
      <c r="A114" s="42"/>
      <c r="B114" s="42"/>
      <c r="C114" s="43"/>
      <c r="D114" s="42"/>
      <c r="E114" s="42"/>
      <c r="F114" s="42"/>
      <c r="G114" s="42"/>
      <c r="H114" s="42"/>
      <c r="I114" s="42"/>
      <c r="J114" s="42"/>
      <c r="K114" s="42"/>
      <c r="L114" s="42"/>
      <c r="M114" s="42"/>
      <c r="N114" s="44"/>
      <c r="O114" s="44"/>
      <c r="P114" s="44"/>
      <c r="Q114" s="44"/>
      <c r="R114" s="44"/>
      <c r="S114" s="44"/>
      <c r="T114" s="44"/>
      <c r="U114" s="44"/>
    </row>
    <row r="115" spans="1:21" ht="46.5" customHeight="1">
      <c r="A115" s="42"/>
      <c r="B115" s="42"/>
      <c r="C115" s="43"/>
      <c r="D115" s="42"/>
      <c r="E115" s="42"/>
      <c r="F115" s="42"/>
      <c r="G115" s="42"/>
      <c r="H115" s="42"/>
      <c r="I115" s="42"/>
      <c r="J115" s="42"/>
      <c r="K115" s="42"/>
      <c r="L115" s="42"/>
      <c r="M115" s="42"/>
      <c r="N115" s="44"/>
      <c r="O115" s="44"/>
      <c r="P115" s="44"/>
      <c r="Q115" s="44"/>
      <c r="R115" s="44"/>
      <c r="S115" s="44"/>
      <c r="T115" s="44"/>
      <c r="U115" s="44"/>
    </row>
    <row r="116" spans="1:21" ht="46.5" customHeight="1">
      <c r="A116" s="42"/>
      <c r="B116" s="42"/>
      <c r="C116" s="43"/>
      <c r="D116" s="42"/>
      <c r="E116" s="42"/>
      <c r="F116" s="42"/>
      <c r="G116" s="42"/>
      <c r="H116" s="42"/>
      <c r="I116" s="42"/>
      <c r="J116" s="42"/>
      <c r="K116" s="42"/>
      <c r="L116" s="42"/>
      <c r="M116" s="42"/>
      <c r="N116" s="44"/>
      <c r="O116" s="44"/>
      <c r="P116" s="44"/>
      <c r="Q116" s="44"/>
      <c r="R116" s="44"/>
      <c r="S116" s="44"/>
      <c r="T116" s="44"/>
      <c r="U116" s="44"/>
    </row>
    <row r="117" spans="1:21" ht="46.5" customHeight="1">
      <c r="A117" s="42"/>
      <c r="B117" s="42"/>
      <c r="C117" s="43"/>
      <c r="D117" s="42"/>
      <c r="E117" s="42"/>
      <c r="F117" s="42"/>
      <c r="G117" s="42"/>
      <c r="H117" s="42"/>
      <c r="I117" s="42"/>
      <c r="J117" s="42"/>
      <c r="K117" s="42"/>
      <c r="L117" s="42"/>
      <c r="M117" s="42"/>
      <c r="N117" s="44"/>
      <c r="O117" s="44"/>
      <c r="P117" s="44"/>
      <c r="Q117" s="44"/>
      <c r="R117" s="44"/>
      <c r="S117" s="44"/>
      <c r="T117" s="44"/>
      <c r="U117" s="44"/>
    </row>
    <row r="118" spans="1:21" ht="46.5" customHeight="1">
      <c r="A118" s="42"/>
      <c r="B118" s="42"/>
      <c r="C118" s="43"/>
      <c r="D118" s="42"/>
      <c r="E118" s="42"/>
      <c r="F118" s="42"/>
      <c r="G118" s="42"/>
      <c r="H118" s="42"/>
      <c r="I118" s="42"/>
      <c r="J118" s="42"/>
      <c r="K118" s="42"/>
      <c r="L118" s="42"/>
      <c r="M118" s="42"/>
      <c r="N118" s="44"/>
      <c r="O118" s="44"/>
      <c r="P118" s="44"/>
      <c r="Q118" s="44"/>
      <c r="R118" s="44"/>
      <c r="S118" s="44"/>
      <c r="T118" s="44"/>
      <c r="U118" s="44"/>
    </row>
    <row r="119" spans="1:21" ht="46.5" customHeight="1">
      <c r="A119" s="42"/>
      <c r="B119" s="42"/>
      <c r="C119" s="43"/>
      <c r="D119" s="42"/>
      <c r="E119" s="42"/>
      <c r="F119" s="42"/>
      <c r="G119" s="42"/>
      <c r="H119" s="42"/>
      <c r="I119" s="42"/>
      <c r="J119" s="42"/>
      <c r="K119" s="42"/>
      <c r="L119" s="42"/>
      <c r="M119" s="42"/>
      <c r="N119" s="44"/>
      <c r="O119" s="44"/>
      <c r="P119" s="44"/>
      <c r="Q119" s="44"/>
      <c r="R119" s="44"/>
      <c r="S119" s="44"/>
      <c r="T119" s="44"/>
      <c r="U119" s="44"/>
    </row>
    <row r="120" spans="1:21" ht="46.5" customHeight="1">
      <c r="A120" s="42"/>
      <c r="B120" s="42"/>
      <c r="C120" s="43"/>
      <c r="D120" s="42"/>
      <c r="E120" s="42"/>
      <c r="F120" s="42"/>
      <c r="G120" s="42"/>
      <c r="H120" s="42"/>
      <c r="I120" s="42"/>
      <c r="J120" s="42"/>
      <c r="K120" s="42"/>
      <c r="L120" s="42"/>
      <c r="M120" s="42"/>
      <c r="N120" s="44"/>
      <c r="O120" s="44"/>
      <c r="P120" s="44"/>
      <c r="Q120" s="44"/>
      <c r="R120" s="44"/>
      <c r="S120" s="44"/>
      <c r="T120" s="44"/>
      <c r="U120" s="44"/>
    </row>
    <row r="121" spans="1:21" ht="46.5" customHeight="1">
      <c r="A121" s="42"/>
      <c r="B121" s="42"/>
      <c r="C121" s="43"/>
      <c r="D121" s="42"/>
      <c r="E121" s="42"/>
      <c r="F121" s="42"/>
      <c r="G121" s="42"/>
      <c r="H121" s="42"/>
      <c r="I121" s="42"/>
      <c r="J121" s="42"/>
      <c r="K121" s="42"/>
      <c r="L121" s="42"/>
      <c r="M121" s="42"/>
      <c r="N121" s="44"/>
      <c r="O121" s="44"/>
      <c r="P121" s="44"/>
      <c r="Q121" s="44"/>
      <c r="R121" s="44"/>
      <c r="S121" s="44"/>
      <c r="T121" s="44"/>
      <c r="U121" s="44"/>
    </row>
    <row r="122" spans="1:21" ht="46.5" customHeight="1">
      <c r="A122" s="42"/>
      <c r="B122" s="42"/>
      <c r="C122" s="43"/>
      <c r="D122" s="42"/>
      <c r="E122" s="42"/>
      <c r="F122" s="42"/>
      <c r="G122" s="42"/>
      <c r="H122" s="42"/>
      <c r="I122" s="42"/>
      <c r="J122" s="42"/>
      <c r="K122" s="42"/>
      <c r="L122" s="42"/>
      <c r="M122" s="42"/>
      <c r="N122" s="44"/>
      <c r="O122" s="44"/>
      <c r="P122" s="44"/>
      <c r="Q122" s="44"/>
      <c r="R122" s="44"/>
      <c r="S122" s="44"/>
      <c r="T122" s="44"/>
      <c r="U122" s="44"/>
    </row>
    <row r="123" spans="1:21" ht="46.5" customHeight="1">
      <c r="A123" s="42"/>
      <c r="B123" s="42"/>
      <c r="C123" s="43"/>
      <c r="D123" s="42"/>
      <c r="E123" s="42"/>
      <c r="F123" s="42"/>
      <c r="G123" s="42"/>
      <c r="H123" s="42"/>
      <c r="I123" s="42"/>
      <c r="J123" s="42"/>
      <c r="K123" s="42"/>
      <c r="L123" s="42"/>
      <c r="M123" s="42"/>
      <c r="N123" s="44"/>
      <c r="O123" s="44"/>
      <c r="P123" s="44"/>
      <c r="Q123" s="44"/>
      <c r="R123" s="44"/>
      <c r="S123" s="44"/>
      <c r="T123" s="44"/>
      <c r="U123" s="44"/>
    </row>
    <row r="124" spans="1:21" ht="46.5" customHeight="1">
      <c r="A124" s="42"/>
      <c r="B124" s="42"/>
      <c r="C124" s="43"/>
      <c r="D124" s="42"/>
      <c r="E124" s="42"/>
      <c r="F124" s="42"/>
      <c r="G124" s="42"/>
      <c r="H124" s="42"/>
      <c r="I124" s="42"/>
      <c r="J124" s="42"/>
      <c r="K124" s="42"/>
      <c r="L124" s="42"/>
      <c r="M124" s="42"/>
      <c r="N124" s="44"/>
      <c r="O124" s="44"/>
      <c r="P124" s="44"/>
      <c r="Q124" s="44"/>
      <c r="R124" s="44"/>
      <c r="S124" s="44"/>
      <c r="T124" s="44"/>
      <c r="U124" s="44"/>
    </row>
    <row r="125" spans="1:21" ht="46.5" customHeight="1">
      <c r="A125" s="42"/>
      <c r="B125" s="42"/>
      <c r="C125" s="43"/>
      <c r="D125" s="42"/>
      <c r="E125" s="42"/>
      <c r="F125" s="42"/>
      <c r="G125" s="42"/>
      <c r="H125" s="42"/>
      <c r="I125" s="42"/>
      <c r="J125" s="42"/>
      <c r="K125" s="42"/>
      <c r="L125" s="42"/>
      <c r="M125" s="42"/>
      <c r="N125" s="44"/>
      <c r="O125" s="44"/>
      <c r="P125" s="44"/>
      <c r="Q125" s="44"/>
      <c r="R125" s="44"/>
      <c r="S125" s="44"/>
      <c r="T125" s="44"/>
      <c r="U125" s="44"/>
    </row>
    <row r="126" spans="1:21" ht="46.5" customHeight="1">
      <c r="A126" s="42"/>
      <c r="B126" s="42"/>
      <c r="C126" s="43"/>
      <c r="D126" s="42"/>
      <c r="E126" s="42"/>
      <c r="F126" s="42"/>
      <c r="G126" s="42"/>
      <c r="H126" s="42"/>
      <c r="I126" s="42"/>
      <c r="J126" s="42"/>
      <c r="K126" s="42"/>
      <c r="L126" s="42"/>
      <c r="M126" s="42"/>
      <c r="N126" s="44"/>
      <c r="O126" s="44"/>
      <c r="P126" s="44"/>
      <c r="Q126" s="44"/>
      <c r="R126" s="44"/>
      <c r="S126" s="44"/>
      <c r="T126" s="44"/>
      <c r="U126" s="44"/>
    </row>
    <row r="127" spans="1:21" ht="46.5" customHeight="1">
      <c r="A127" s="42"/>
      <c r="B127" s="42"/>
      <c r="C127" s="43"/>
      <c r="D127" s="42"/>
      <c r="E127" s="42"/>
      <c r="F127" s="42"/>
      <c r="G127" s="42"/>
      <c r="H127" s="42"/>
      <c r="I127" s="42"/>
      <c r="J127" s="42"/>
      <c r="K127" s="42"/>
      <c r="L127" s="42"/>
      <c r="M127" s="42"/>
      <c r="N127" s="44"/>
      <c r="O127" s="44"/>
      <c r="P127" s="44"/>
      <c r="Q127" s="44"/>
      <c r="R127" s="44"/>
      <c r="S127" s="44"/>
      <c r="T127" s="44"/>
      <c r="U127" s="44"/>
    </row>
    <row r="128" spans="1:21" ht="46.5" customHeight="1">
      <c r="A128" s="42"/>
      <c r="B128" s="42"/>
      <c r="C128" s="43"/>
      <c r="D128" s="42"/>
      <c r="E128" s="42"/>
      <c r="F128" s="42"/>
      <c r="G128" s="42"/>
      <c r="H128" s="42"/>
      <c r="I128" s="42"/>
      <c r="J128" s="42"/>
      <c r="K128" s="42"/>
      <c r="L128" s="42"/>
      <c r="M128" s="42"/>
      <c r="N128" s="44"/>
      <c r="O128" s="44"/>
      <c r="P128" s="44"/>
      <c r="Q128" s="44"/>
      <c r="R128" s="44"/>
      <c r="S128" s="44"/>
      <c r="T128" s="44"/>
      <c r="U128" s="44"/>
    </row>
    <row r="129" spans="1:21" ht="46.5" customHeight="1">
      <c r="A129" s="42"/>
      <c r="B129" s="42"/>
      <c r="C129" s="43"/>
      <c r="D129" s="42"/>
      <c r="E129" s="42"/>
      <c r="F129" s="42"/>
      <c r="G129" s="42"/>
      <c r="H129" s="42"/>
      <c r="I129" s="42"/>
      <c r="J129" s="42"/>
      <c r="K129" s="42"/>
      <c r="L129" s="42"/>
      <c r="M129" s="42"/>
      <c r="N129" s="44"/>
      <c r="O129" s="44"/>
      <c r="P129" s="44"/>
      <c r="Q129" s="44"/>
      <c r="R129" s="44"/>
      <c r="S129" s="44"/>
      <c r="T129" s="44"/>
      <c r="U129" s="44"/>
    </row>
    <row r="130" spans="1:21" ht="46.5" customHeight="1">
      <c r="A130" s="42"/>
      <c r="B130" s="42"/>
      <c r="C130" s="43"/>
      <c r="D130" s="42"/>
      <c r="E130" s="42"/>
      <c r="F130" s="42"/>
      <c r="G130" s="42"/>
      <c r="H130" s="42"/>
      <c r="I130" s="42"/>
      <c r="J130" s="42"/>
      <c r="K130" s="42"/>
      <c r="L130" s="42"/>
      <c r="M130" s="42"/>
      <c r="N130" s="44"/>
      <c r="O130" s="44"/>
      <c r="P130" s="44"/>
      <c r="Q130" s="44"/>
      <c r="R130" s="44"/>
      <c r="S130" s="44"/>
      <c r="T130" s="44"/>
      <c r="U130" s="44"/>
    </row>
    <row r="131" spans="1:21" ht="46.5" customHeight="1">
      <c r="A131" s="42"/>
      <c r="B131" s="42"/>
      <c r="C131" s="43"/>
      <c r="D131" s="42"/>
      <c r="E131" s="42"/>
      <c r="F131" s="42"/>
      <c r="G131" s="42"/>
      <c r="H131" s="42"/>
      <c r="I131" s="42"/>
      <c r="J131" s="42"/>
      <c r="K131" s="42"/>
      <c r="L131" s="42"/>
      <c r="M131" s="42"/>
      <c r="N131" s="44"/>
      <c r="O131" s="44"/>
      <c r="P131" s="44"/>
      <c r="Q131" s="44"/>
      <c r="R131" s="44"/>
      <c r="S131" s="44"/>
      <c r="T131" s="44"/>
      <c r="U131" s="44"/>
    </row>
    <row r="132" spans="1:21" ht="46.5" customHeight="1">
      <c r="A132" s="42"/>
      <c r="B132" s="42"/>
      <c r="C132" s="43"/>
      <c r="D132" s="42"/>
      <c r="E132" s="42"/>
      <c r="F132" s="42"/>
      <c r="G132" s="42"/>
      <c r="H132" s="42"/>
      <c r="I132" s="42"/>
      <c r="J132" s="42"/>
      <c r="K132" s="42"/>
      <c r="L132" s="42"/>
      <c r="M132" s="42"/>
      <c r="N132" s="44"/>
      <c r="O132" s="44"/>
      <c r="P132" s="44"/>
      <c r="Q132" s="44"/>
      <c r="R132" s="44"/>
      <c r="S132" s="44"/>
      <c r="T132" s="44"/>
      <c r="U132" s="44"/>
    </row>
    <row r="133" spans="1:21" ht="46.5" customHeight="1">
      <c r="A133" s="42"/>
      <c r="B133" s="42"/>
      <c r="C133" s="43"/>
      <c r="D133" s="42"/>
      <c r="E133" s="42"/>
      <c r="F133" s="42"/>
      <c r="G133" s="42"/>
      <c r="H133" s="42"/>
      <c r="I133" s="42"/>
      <c r="J133" s="42"/>
      <c r="K133" s="42"/>
      <c r="L133" s="42"/>
      <c r="M133" s="42"/>
      <c r="N133" s="44"/>
      <c r="O133" s="44"/>
      <c r="P133" s="44"/>
      <c r="Q133" s="44"/>
      <c r="R133" s="44"/>
      <c r="S133" s="44"/>
      <c r="T133" s="44"/>
      <c r="U133" s="44"/>
    </row>
    <row r="134" spans="1:21" ht="46.5" customHeight="1">
      <c r="A134" s="42"/>
      <c r="B134" s="42"/>
      <c r="C134" s="43"/>
      <c r="D134" s="42"/>
      <c r="E134" s="42"/>
      <c r="F134" s="42"/>
      <c r="G134" s="42"/>
      <c r="H134" s="42"/>
      <c r="I134" s="42"/>
      <c r="J134" s="42"/>
      <c r="K134" s="42"/>
      <c r="L134" s="42"/>
      <c r="M134" s="42"/>
      <c r="N134" s="44"/>
      <c r="O134" s="44"/>
      <c r="P134" s="44"/>
      <c r="Q134" s="44"/>
      <c r="R134" s="44"/>
      <c r="S134" s="44"/>
      <c r="T134" s="44"/>
      <c r="U134" s="44"/>
    </row>
    <row r="135" spans="1:21" ht="46.5" customHeight="1">
      <c r="A135" s="42"/>
      <c r="B135" s="42"/>
      <c r="C135" s="43"/>
      <c r="D135" s="42"/>
      <c r="E135" s="42"/>
      <c r="F135" s="42"/>
      <c r="G135" s="42"/>
      <c r="H135" s="42"/>
      <c r="I135" s="42"/>
      <c r="J135" s="42"/>
      <c r="K135" s="42"/>
      <c r="L135" s="42"/>
      <c r="M135" s="42"/>
      <c r="N135" s="44"/>
      <c r="O135" s="44"/>
      <c r="P135" s="44"/>
      <c r="Q135" s="44"/>
      <c r="R135" s="44"/>
      <c r="S135" s="44"/>
      <c r="T135" s="44"/>
      <c r="U135" s="44"/>
    </row>
    <row r="136" spans="1:21" ht="46.5" customHeight="1">
      <c r="A136" s="42"/>
      <c r="B136" s="42"/>
      <c r="C136" s="43"/>
      <c r="D136" s="42"/>
      <c r="E136" s="42"/>
      <c r="F136" s="42"/>
      <c r="G136" s="42"/>
      <c r="H136" s="42"/>
      <c r="I136" s="42"/>
      <c r="J136" s="42"/>
      <c r="K136" s="42"/>
      <c r="L136" s="42"/>
      <c r="M136" s="42"/>
      <c r="N136" s="44"/>
      <c r="O136" s="44"/>
      <c r="P136" s="44"/>
      <c r="Q136" s="44"/>
      <c r="R136" s="44"/>
      <c r="S136" s="44"/>
      <c r="T136" s="44"/>
      <c r="U136" s="44"/>
    </row>
    <row r="137" spans="1:21" ht="46.5" customHeight="1">
      <c r="A137" s="42"/>
      <c r="B137" s="42"/>
      <c r="C137" s="43"/>
      <c r="D137" s="42"/>
      <c r="E137" s="42"/>
      <c r="F137" s="42"/>
      <c r="G137" s="42"/>
      <c r="H137" s="42"/>
      <c r="I137" s="42"/>
      <c r="J137" s="42"/>
      <c r="K137" s="42"/>
      <c r="L137" s="42"/>
      <c r="M137" s="42"/>
      <c r="N137" s="44"/>
      <c r="O137" s="44"/>
      <c r="P137" s="44"/>
      <c r="Q137" s="44"/>
      <c r="R137" s="44"/>
      <c r="S137" s="44"/>
      <c r="T137" s="44"/>
      <c r="U137" s="44"/>
    </row>
    <row r="138" spans="1:21" ht="46.5" customHeight="1">
      <c r="A138" s="42"/>
      <c r="B138" s="42"/>
      <c r="C138" s="43"/>
      <c r="D138" s="42"/>
      <c r="E138" s="42"/>
      <c r="F138" s="42"/>
      <c r="G138" s="42"/>
      <c r="H138" s="42"/>
      <c r="I138" s="42"/>
      <c r="J138" s="42"/>
      <c r="K138" s="42"/>
      <c r="L138" s="42"/>
      <c r="M138" s="42"/>
      <c r="N138" s="44"/>
      <c r="O138" s="44"/>
      <c r="P138" s="44"/>
      <c r="Q138" s="44"/>
      <c r="R138" s="44"/>
      <c r="S138" s="44"/>
      <c r="T138" s="44"/>
      <c r="U138" s="44"/>
    </row>
    <row r="139" spans="1:21" ht="46.5" customHeight="1">
      <c r="A139" s="42"/>
      <c r="B139" s="42"/>
      <c r="C139" s="43"/>
      <c r="D139" s="42"/>
      <c r="E139" s="42"/>
      <c r="F139" s="42"/>
      <c r="G139" s="42"/>
      <c r="H139" s="42"/>
      <c r="I139" s="42"/>
      <c r="J139" s="42"/>
      <c r="K139" s="42"/>
      <c r="L139" s="42"/>
      <c r="M139" s="42"/>
      <c r="N139" s="44"/>
      <c r="O139" s="44"/>
      <c r="P139" s="44"/>
      <c r="Q139" s="44"/>
      <c r="R139" s="44"/>
      <c r="S139" s="44"/>
      <c r="T139" s="44"/>
      <c r="U139" s="44"/>
    </row>
    <row r="140" spans="1:21" ht="46.5" customHeight="1">
      <c r="A140" s="42"/>
      <c r="B140" s="42"/>
      <c r="C140" s="43"/>
      <c r="D140" s="42"/>
      <c r="E140" s="42"/>
      <c r="F140" s="42"/>
      <c r="G140" s="42"/>
      <c r="H140" s="42"/>
      <c r="I140" s="42"/>
      <c r="J140" s="42"/>
      <c r="K140" s="42"/>
      <c r="L140" s="42"/>
      <c r="M140" s="42"/>
      <c r="N140" s="44"/>
      <c r="O140" s="44"/>
      <c r="P140" s="44"/>
      <c r="Q140" s="44"/>
      <c r="R140" s="44"/>
      <c r="S140" s="44"/>
      <c r="T140" s="44"/>
      <c r="U140" s="44"/>
    </row>
    <row r="141" spans="1:21" ht="46.5" customHeight="1">
      <c r="A141" s="42"/>
      <c r="B141" s="42"/>
      <c r="C141" s="43"/>
      <c r="D141" s="42"/>
      <c r="E141" s="42"/>
      <c r="F141" s="42"/>
      <c r="G141" s="42"/>
      <c r="H141" s="42"/>
      <c r="I141" s="42"/>
      <c r="J141" s="42"/>
      <c r="K141" s="42"/>
      <c r="L141" s="42"/>
      <c r="M141" s="42"/>
      <c r="N141" s="44"/>
      <c r="O141" s="44"/>
      <c r="P141" s="44"/>
      <c r="Q141" s="44"/>
      <c r="R141" s="44"/>
      <c r="S141" s="44"/>
      <c r="T141" s="44"/>
      <c r="U141" s="44"/>
    </row>
    <row r="142" spans="1:21" ht="46.5" customHeight="1">
      <c r="A142" s="42"/>
      <c r="B142" s="42"/>
      <c r="C142" s="43"/>
      <c r="D142" s="42"/>
      <c r="E142" s="42"/>
      <c r="F142" s="42"/>
      <c r="G142" s="42"/>
      <c r="H142" s="42"/>
      <c r="I142" s="42"/>
      <c r="J142" s="42"/>
      <c r="K142" s="42"/>
      <c r="L142" s="42"/>
      <c r="M142" s="42"/>
      <c r="N142" s="44"/>
      <c r="O142" s="44"/>
      <c r="P142" s="44"/>
      <c r="Q142" s="44"/>
      <c r="R142" s="44"/>
      <c r="S142" s="44"/>
      <c r="T142" s="44"/>
      <c r="U142" s="44"/>
    </row>
    <row r="143" spans="1:21" ht="46.5" customHeight="1">
      <c r="A143" s="42"/>
      <c r="B143" s="42"/>
      <c r="C143" s="43"/>
      <c r="D143" s="42"/>
      <c r="E143" s="42"/>
      <c r="F143" s="42"/>
      <c r="G143" s="42"/>
      <c r="H143" s="42"/>
      <c r="I143" s="42"/>
      <c r="J143" s="42"/>
      <c r="K143" s="42"/>
      <c r="L143" s="42"/>
      <c r="M143" s="42"/>
      <c r="N143" s="44"/>
      <c r="O143" s="44"/>
      <c r="P143" s="44"/>
      <c r="Q143" s="44"/>
      <c r="R143" s="44"/>
      <c r="S143" s="44"/>
      <c r="T143" s="44"/>
      <c r="U143" s="44"/>
    </row>
    <row r="144" spans="1:21" ht="46.5" customHeight="1">
      <c r="A144" s="42"/>
      <c r="B144" s="42"/>
      <c r="C144" s="43"/>
      <c r="D144" s="42"/>
      <c r="E144" s="42"/>
      <c r="F144" s="42"/>
      <c r="G144" s="42"/>
      <c r="H144" s="42"/>
      <c r="I144" s="42"/>
      <c r="J144" s="42"/>
      <c r="K144" s="42"/>
      <c r="L144" s="42"/>
      <c r="M144" s="42"/>
      <c r="N144" s="44"/>
      <c r="O144" s="44"/>
      <c r="P144" s="44"/>
      <c r="Q144" s="44"/>
      <c r="R144" s="44"/>
      <c r="S144" s="44"/>
      <c r="T144" s="44"/>
      <c r="U144" s="44"/>
    </row>
    <row r="145" spans="1:21" ht="46.5" customHeight="1">
      <c r="A145" s="42"/>
      <c r="B145" s="42"/>
      <c r="C145" s="43"/>
      <c r="D145" s="42"/>
      <c r="E145" s="42"/>
      <c r="F145" s="42"/>
      <c r="G145" s="42"/>
      <c r="H145" s="42"/>
      <c r="I145" s="42"/>
      <c r="J145" s="42"/>
      <c r="K145" s="42"/>
      <c r="L145" s="42"/>
      <c r="M145" s="42"/>
      <c r="N145" s="44"/>
      <c r="O145" s="44"/>
      <c r="P145" s="44"/>
      <c r="Q145" s="44"/>
      <c r="R145" s="44"/>
      <c r="S145" s="44"/>
      <c r="T145" s="44"/>
      <c r="U145" s="44"/>
    </row>
    <row r="146" spans="1:21" ht="46.5" customHeight="1">
      <c r="A146" s="42"/>
      <c r="B146" s="42"/>
      <c r="C146" s="43"/>
      <c r="D146" s="42"/>
      <c r="E146" s="42"/>
      <c r="F146" s="42"/>
      <c r="G146" s="42"/>
      <c r="H146" s="42"/>
      <c r="I146" s="42"/>
      <c r="J146" s="42"/>
      <c r="K146" s="42"/>
      <c r="L146" s="42"/>
      <c r="M146" s="42"/>
      <c r="N146" s="44"/>
      <c r="O146" s="44"/>
      <c r="P146" s="44"/>
      <c r="Q146" s="44"/>
      <c r="R146" s="44"/>
      <c r="S146" s="44"/>
      <c r="T146" s="44"/>
      <c r="U146" s="44"/>
    </row>
    <row r="147" spans="1:21" ht="46.5" customHeight="1">
      <c r="A147" s="42"/>
      <c r="B147" s="42"/>
      <c r="C147" s="43"/>
      <c r="D147" s="42"/>
      <c r="E147" s="42"/>
      <c r="F147" s="42"/>
      <c r="G147" s="42"/>
      <c r="H147" s="42"/>
      <c r="I147" s="42"/>
      <c r="J147" s="42"/>
      <c r="K147" s="42"/>
      <c r="L147" s="42"/>
      <c r="M147" s="42"/>
      <c r="N147" s="44"/>
      <c r="O147" s="44"/>
      <c r="P147" s="44"/>
      <c r="Q147" s="44"/>
      <c r="R147" s="44"/>
      <c r="S147" s="44"/>
      <c r="T147" s="44"/>
      <c r="U147" s="44"/>
    </row>
    <row r="148" spans="1:21" ht="46.5" customHeight="1">
      <c r="A148" s="42"/>
      <c r="B148" s="42"/>
      <c r="C148" s="43"/>
      <c r="D148" s="42"/>
      <c r="E148" s="42"/>
      <c r="F148" s="42"/>
      <c r="G148" s="42"/>
      <c r="H148" s="42"/>
      <c r="I148" s="42"/>
      <c r="J148" s="42"/>
      <c r="K148" s="42"/>
      <c r="L148" s="42"/>
      <c r="M148" s="42"/>
      <c r="N148" s="44"/>
      <c r="O148" s="44"/>
      <c r="P148" s="44"/>
      <c r="Q148" s="44"/>
      <c r="R148" s="44"/>
      <c r="S148" s="44"/>
      <c r="T148" s="44"/>
      <c r="U148" s="44"/>
    </row>
    <row r="149" spans="1:21" ht="46.5" customHeight="1">
      <c r="A149" s="42"/>
      <c r="B149" s="42"/>
      <c r="C149" s="43"/>
      <c r="D149" s="42"/>
      <c r="E149" s="42"/>
      <c r="F149" s="42"/>
      <c r="G149" s="42"/>
      <c r="H149" s="42"/>
      <c r="I149" s="42"/>
      <c r="J149" s="42"/>
      <c r="K149" s="42"/>
      <c r="L149" s="42"/>
      <c r="M149" s="42"/>
      <c r="N149" s="44"/>
      <c r="O149" s="44"/>
      <c r="P149" s="44"/>
      <c r="Q149" s="44"/>
      <c r="R149" s="44"/>
      <c r="S149" s="44"/>
      <c r="T149" s="44"/>
      <c r="U149" s="44"/>
    </row>
    <row r="150" spans="1:21" ht="46.5" customHeight="1">
      <c r="A150" s="42"/>
      <c r="B150" s="42"/>
      <c r="C150" s="43"/>
      <c r="D150" s="42"/>
      <c r="E150" s="42"/>
      <c r="F150" s="42"/>
      <c r="G150" s="42"/>
      <c r="H150" s="42"/>
      <c r="I150" s="42"/>
      <c r="J150" s="42"/>
      <c r="K150" s="42"/>
      <c r="L150" s="42"/>
      <c r="M150" s="42"/>
      <c r="N150" s="44"/>
      <c r="O150" s="44"/>
      <c r="P150" s="44"/>
      <c r="Q150" s="44"/>
      <c r="R150" s="44"/>
      <c r="S150" s="44"/>
      <c r="T150" s="44"/>
      <c r="U150" s="44"/>
    </row>
    <row r="151" spans="1:21" ht="46.5" customHeight="1">
      <c r="A151" s="42"/>
      <c r="B151" s="42"/>
      <c r="C151" s="43"/>
      <c r="D151" s="42"/>
      <c r="E151" s="42"/>
      <c r="F151" s="42"/>
      <c r="G151" s="42"/>
      <c r="H151" s="42"/>
      <c r="I151" s="42"/>
      <c r="J151" s="42"/>
      <c r="K151" s="42"/>
      <c r="L151" s="42"/>
      <c r="M151" s="42"/>
      <c r="N151" s="44"/>
      <c r="O151" s="44"/>
      <c r="P151" s="44"/>
      <c r="Q151" s="44"/>
      <c r="R151" s="44"/>
      <c r="S151" s="44"/>
      <c r="T151" s="44"/>
      <c r="U151" s="44"/>
    </row>
    <row r="152" spans="1:21" ht="46.5" customHeight="1">
      <c r="A152" s="42"/>
      <c r="B152" s="42"/>
      <c r="C152" s="43"/>
      <c r="D152" s="42"/>
      <c r="E152" s="42"/>
      <c r="F152" s="42"/>
      <c r="G152" s="42"/>
      <c r="H152" s="42"/>
      <c r="I152" s="42"/>
      <c r="J152" s="42"/>
      <c r="K152" s="42"/>
      <c r="L152" s="42"/>
      <c r="M152" s="42"/>
      <c r="N152" s="44"/>
      <c r="O152" s="44"/>
      <c r="P152" s="44"/>
      <c r="Q152" s="44"/>
      <c r="R152" s="44"/>
      <c r="S152" s="44"/>
      <c r="T152" s="44"/>
      <c r="U152" s="44"/>
    </row>
    <row r="153" spans="1:21" ht="46.5" customHeight="1">
      <c r="A153" s="42"/>
      <c r="B153" s="42"/>
      <c r="C153" s="43"/>
      <c r="D153" s="42"/>
      <c r="E153" s="42"/>
      <c r="F153" s="42"/>
      <c r="G153" s="42"/>
      <c r="H153" s="42"/>
      <c r="I153" s="42"/>
      <c r="J153" s="42"/>
      <c r="K153" s="42"/>
      <c r="L153" s="42"/>
      <c r="M153" s="42"/>
      <c r="N153" s="44"/>
      <c r="O153" s="44"/>
      <c r="P153" s="44"/>
      <c r="Q153" s="44"/>
      <c r="R153" s="44"/>
      <c r="S153" s="44"/>
      <c r="T153" s="44"/>
      <c r="U153" s="44"/>
    </row>
    <row r="154" spans="1:21" ht="46.5" customHeight="1">
      <c r="A154" s="42"/>
      <c r="B154" s="42"/>
      <c r="C154" s="43"/>
      <c r="D154" s="42"/>
      <c r="E154" s="42"/>
      <c r="F154" s="42"/>
      <c r="G154" s="42"/>
      <c r="H154" s="42"/>
      <c r="I154" s="42"/>
      <c r="J154" s="42"/>
      <c r="K154" s="42"/>
      <c r="L154" s="42"/>
      <c r="M154" s="42"/>
      <c r="N154" s="44"/>
      <c r="O154" s="44"/>
      <c r="P154" s="44"/>
      <c r="Q154" s="44"/>
      <c r="R154" s="44"/>
      <c r="S154" s="44"/>
      <c r="T154" s="44"/>
      <c r="U154" s="44"/>
    </row>
    <row r="155" spans="1:21" ht="46.5" customHeight="1">
      <c r="A155" s="42"/>
      <c r="B155" s="42"/>
      <c r="C155" s="43"/>
      <c r="D155" s="42"/>
      <c r="E155" s="42"/>
      <c r="F155" s="42"/>
      <c r="G155" s="42"/>
      <c r="H155" s="42"/>
      <c r="I155" s="42"/>
      <c r="J155" s="42"/>
      <c r="K155" s="42"/>
      <c r="L155" s="42"/>
      <c r="M155" s="42"/>
      <c r="N155" s="44"/>
      <c r="O155" s="44"/>
      <c r="P155" s="44"/>
      <c r="Q155" s="44"/>
      <c r="R155" s="44"/>
      <c r="S155" s="44"/>
      <c r="T155" s="44"/>
      <c r="U155" s="44"/>
    </row>
    <row r="156" spans="1:21" ht="46.5" customHeight="1">
      <c r="A156" s="42"/>
      <c r="B156" s="42"/>
      <c r="C156" s="43"/>
      <c r="D156" s="42"/>
      <c r="E156" s="42"/>
      <c r="F156" s="42"/>
      <c r="G156" s="42"/>
      <c r="H156" s="42"/>
      <c r="I156" s="42"/>
      <c r="J156" s="42"/>
      <c r="K156" s="42"/>
      <c r="L156" s="42"/>
      <c r="M156" s="42"/>
      <c r="N156" s="44"/>
      <c r="O156" s="44"/>
      <c r="P156" s="44"/>
      <c r="Q156" s="44"/>
      <c r="R156" s="44"/>
      <c r="S156" s="44"/>
      <c r="T156" s="44"/>
      <c r="U156" s="44"/>
    </row>
    <row r="157" spans="1:21" ht="46.5" customHeight="1">
      <c r="A157" s="42"/>
      <c r="B157" s="42"/>
      <c r="C157" s="43"/>
      <c r="D157" s="42"/>
      <c r="E157" s="42"/>
      <c r="F157" s="42"/>
      <c r="G157" s="42"/>
      <c r="H157" s="42"/>
      <c r="I157" s="42"/>
      <c r="J157" s="42"/>
      <c r="K157" s="42"/>
      <c r="L157" s="42"/>
      <c r="M157" s="42"/>
      <c r="N157" s="44"/>
      <c r="O157" s="44"/>
      <c r="P157" s="44"/>
      <c r="Q157" s="44"/>
      <c r="R157" s="44"/>
      <c r="S157" s="44"/>
      <c r="T157" s="44"/>
      <c r="U157" s="44"/>
    </row>
    <row r="158" spans="1:21" ht="46.5" customHeight="1">
      <c r="A158" s="42"/>
      <c r="B158" s="42"/>
      <c r="C158" s="43"/>
      <c r="D158" s="42"/>
      <c r="E158" s="42"/>
      <c r="F158" s="42"/>
      <c r="G158" s="42"/>
      <c r="H158" s="42"/>
      <c r="I158" s="42"/>
      <c r="J158" s="42"/>
      <c r="K158" s="42"/>
      <c r="L158" s="42"/>
      <c r="M158" s="42"/>
      <c r="N158" s="44"/>
      <c r="O158" s="44"/>
      <c r="P158" s="44"/>
      <c r="Q158" s="44"/>
      <c r="R158" s="44"/>
      <c r="S158" s="44"/>
      <c r="T158" s="44"/>
      <c r="U158" s="44"/>
    </row>
    <row r="159" spans="1:21" ht="46.5" customHeight="1">
      <c r="A159" s="42"/>
      <c r="B159" s="42"/>
      <c r="C159" s="43"/>
      <c r="D159" s="42"/>
      <c r="E159" s="42"/>
      <c r="F159" s="42"/>
      <c r="G159" s="42"/>
      <c r="H159" s="42"/>
      <c r="I159" s="42"/>
      <c r="J159" s="42"/>
      <c r="K159" s="42"/>
      <c r="L159" s="42"/>
      <c r="M159" s="42"/>
      <c r="N159" s="44"/>
      <c r="O159" s="44"/>
      <c r="P159" s="44"/>
      <c r="Q159" s="44"/>
      <c r="R159" s="44"/>
      <c r="S159" s="44"/>
      <c r="T159" s="44"/>
      <c r="U159" s="44"/>
    </row>
    <row r="160" spans="1:21" ht="46.5" customHeight="1">
      <c r="A160" s="42"/>
      <c r="B160" s="42"/>
      <c r="C160" s="43"/>
      <c r="D160" s="42"/>
      <c r="E160" s="42"/>
      <c r="F160" s="42"/>
      <c r="G160" s="42"/>
      <c r="H160" s="42"/>
      <c r="I160" s="42"/>
      <c r="J160" s="42"/>
      <c r="K160" s="42"/>
      <c r="L160" s="42"/>
      <c r="M160" s="42"/>
      <c r="N160" s="44"/>
      <c r="O160" s="44"/>
      <c r="P160" s="44"/>
      <c r="Q160" s="44"/>
      <c r="R160" s="44"/>
      <c r="S160" s="44"/>
      <c r="T160" s="44"/>
      <c r="U160" s="44"/>
    </row>
    <row r="161" spans="1:21" ht="46.5" customHeight="1">
      <c r="A161" s="42"/>
      <c r="B161" s="42"/>
      <c r="C161" s="43"/>
      <c r="D161" s="42"/>
      <c r="E161" s="42"/>
      <c r="F161" s="42"/>
      <c r="G161" s="42"/>
      <c r="H161" s="42"/>
      <c r="I161" s="42"/>
      <c r="J161" s="42"/>
      <c r="K161" s="42"/>
      <c r="L161" s="42"/>
      <c r="M161" s="42"/>
      <c r="N161" s="44"/>
      <c r="O161" s="44"/>
      <c r="P161" s="44"/>
      <c r="Q161" s="44"/>
      <c r="R161" s="44"/>
      <c r="S161" s="44"/>
      <c r="T161" s="44"/>
      <c r="U161" s="44"/>
    </row>
    <row r="162" spans="1:21" ht="46.5" customHeight="1">
      <c r="A162" s="42"/>
      <c r="B162" s="42"/>
      <c r="C162" s="43"/>
      <c r="D162" s="42"/>
      <c r="E162" s="42"/>
      <c r="F162" s="42"/>
      <c r="G162" s="42"/>
      <c r="H162" s="42"/>
      <c r="I162" s="42"/>
      <c r="J162" s="42"/>
      <c r="K162" s="42"/>
      <c r="L162" s="42"/>
      <c r="M162" s="42"/>
      <c r="N162" s="44"/>
      <c r="O162" s="44"/>
      <c r="P162" s="44"/>
      <c r="Q162" s="44"/>
      <c r="R162" s="44"/>
      <c r="S162" s="44"/>
      <c r="T162" s="44"/>
      <c r="U162" s="44"/>
    </row>
    <row r="163" spans="1:21" ht="46.5" customHeight="1">
      <c r="A163" s="42"/>
      <c r="B163" s="42"/>
      <c r="C163" s="43"/>
      <c r="D163" s="42"/>
      <c r="E163" s="42"/>
      <c r="F163" s="42"/>
      <c r="G163" s="42"/>
      <c r="H163" s="42"/>
      <c r="I163" s="42"/>
      <c r="J163" s="42"/>
      <c r="K163" s="42"/>
      <c r="L163" s="42"/>
      <c r="M163" s="42"/>
      <c r="N163" s="44"/>
      <c r="O163" s="44"/>
      <c r="P163" s="44"/>
      <c r="Q163" s="44"/>
      <c r="R163" s="44"/>
      <c r="S163" s="44"/>
      <c r="T163" s="44"/>
      <c r="U163" s="44"/>
    </row>
    <row r="164" spans="1:21" ht="46.5" customHeight="1">
      <c r="A164" s="42"/>
      <c r="B164" s="42"/>
      <c r="C164" s="43"/>
      <c r="D164" s="42"/>
      <c r="E164" s="42"/>
      <c r="F164" s="42"/>
      <c r="G164" s="42"/>
      <c r="H164" s="42"/>
      <c r="I164" s="42"/>
      <c r="J164" s="42"/>
      <c r="K164" s="42"/>
      <c r="L164" s="42"/>
      <c r="M164" s="42"/>
      <c r="N164" s="44"/>
      <c r="O164" s="44"/>
      <c r="P164" s="44"/>
      <c r="Q164" s="44"/>
      <c r="R164" s="44"/>
      <c r="S164" s="44"/>
      <c r="T164" s="44"/>
      <c r="U164" s="44"/>
    </row>
    <row r="165" spans="1:21" ht="46.5" customHeight="1">
      <c r="A165" s="42"/>
      <c r="B165" s="42"/>
      <c r="C165" s="43"/>
      <c r="D165" s="42"/>
      <c r="E165" s="42"/>
      <c r="F165" s="42"/>
      <c r="G165" s="42"/>
      <c r="H165" s="42"/>
      <c r="I165" s="42"/>
      <c r="J165" s="42"/>
      <c r="K165" s="42"/>
      <c r="L165" s="42"/>
      <c r="M165" s="42"/>
      <c r="N165" s="44"/>
      <c r="O165" s="44"/>
      <c r="P165" s="44"/>
      <c r="Q165" s="44"/>
      <c r="R165" s="44"/>
      <c r="S165" s="44"/>
      <c r="T165" s="44"/>
      <c r="U165" s="44"/>
    </row>
    <row r="166" spans="1:21" ht="46.5" customHeight="1">
      <c r="A166" s="42"/>
      <c r="B166" s="42"/>
      <c r="C166" s="43"/>
      <c r="D166" s="42"/>
      <c r="E166" s="42"/>
      <c r="F166" s="42"/>
      <c r="G166" s="42"/>
      <c r="H166" s="42"/>
      <c r="I166" s="42"/>
      <c r="J166" s="42"/>
      <c r="K166" s="42"/>
      <c r="L166" s="42"/>
      <c r="M166" s="42"/>
      <c r="N166" s="44"/>
      <c r="O166" s="44"/>
      <c r="P166" s="44"/>
      <c r="Q166" s="44"/>
      <c r="R166" s="44"/>
      <c r="S166" s="44"/>
      <c r="T166" s="44"/>
      <c r="U166" s="44"/>
    </row>
    <row r="167" spans="1:21" ht="46.5" customHeight="1">
      <c r="A167" s="42"/>
      <c r="B167" s="42"/>
      <c r="C167" s="43"/>
      <c r="D167" s="42"/>
      <c r="E167" s="42"/>
      <c r="F167" s="42"/>
      <c r="G167" s="42"/>
      <c r="H167" s="42"/>
      <c r="I167" s="42"/>
      <c r="J167" s="42"/>
      <c r="K167" s="42"/>
      <c r="L167" s="42"/>
      <c r="M167" s="42"/>
      <c r="N167" s="44"/>
      <c r="O167" s="44"/>
      <c r="P167" s="44"/>
      <c r="Q167" s="44"/>
      <c r="R167" s="44"/>
      <c r="S167" s="44"/>
      <c r="T167" s="44"/>
      <c r="U167" s="44"/>
    </row>
    <row r="168" spans="1:21" ht="46.5" customHeight="1">
      <c r="A168" s="42"/>
      <c r="B168" s="42"/>
      <c r="C168" s="43"/>
      <c r="D168" s="42"/>
      <c r="E168" s="42"/>
      <c r="F168" s="42"/>
      <c r="G168" s="42"/>
      <c r="H168" s="42"/>
      <c r="I168" s="42"/>
      <c r="J168" s="42"/>
      <c r="K168" s="42"/>
      <c r="L168" s="42"/>
      <c r="M168" s="42"/>
      <c r="N168" s="44"/>
      <c r="O168" s="44"/>
      <c r="P168" s="44"/>
      <c r="Q168" s="44"/>
      <c r="R168" s="44"/>
      <c r="S168" s="44"/>
      <c r="T168" s="44"/>
      <c r="U168" s="44"/>
    </row>
    <row r="169" spans="1:21" ht="46.5" customHeight="1">
      <c r="A169" s="42"/>
      <c r="B169" s="42"/>
      <c r="C169" s="43"/>
      <c r="D169" s="42"/>
      <c r="E169" s="42"/>
      <c r="F169" s="42"/>
      <c r="G169" s="42"/>
      <c r="H169" s="42"/>
      <c r="I169" s="42"/>
      <c r="J169" s="42"/>
      <c r="K169" s="42"/>
      <c r="L169" s="42"/>
      <c r="M169" s="42"/>
      <c r="N169" s="44"/>
      <c r="O169" s="44"/>
      <c r="P169" s="44"/>
      <c r="Q169" s="44"/>
      <c r="R169" s="44"/>
      <c r="S169" s="44"/>
      <c r="T169" s="44"/>
      <c r="U169" s="44"/>
    </row>
    <row r="170" spans="3:14" ht="46.5" customHeight="1">
      <c r="C170" s="43"/>
      <c r="D170" s="42"/>
      <c r="E170" s="42"/>
      <c r="F170" s="42"/>
      <c r="G170" s="42"/>
      <c r="H170" s="42"/>
      <c r="I170" s="42"/>
      <c r="J170" s="42"/>
      <c r="K170" s="42"/>
      <c r="L170" s="42"/>
      <c r="M170" s="42"/>
      <c r="N170" s="44"/>
    </row>
    <row r="171" spans="3:14" ht="46.5" customHeight="1">
      <c r="C171" s="43"/>
      <c r="D171" s="42"/>
      <c r="E171" s="42"/>
      <c r="F171" s="42"/>
      <c r="G171" s="42"/>
      <c r="H171" s="42"/>
      <c r="I171" s="42"/>
      <c r="J171" s="42"/>
      <c r="K171" s="42"/>
      <c r="L171" s="42"/>
      <c r="M171" s="42"/>
      <c r="N171" s="44"/>
    </row>
    <row r="172" spans="3:14" ht="46.5" customHeight="1">
      <c r="C172" s="43"/>
      <c r="D172" s="42"/>
      <c r="E172" s="42"/>
      <c r="F172" s="42"/>
      <c r="G172" s="42"/>
      <c r="H172" s="42"/>
      <c r="I172" s="42"/>
      <c r="J172" s="42"/>
      <c r="K172" s="42"/>
      <c r="L172" s="42"/>
      <c r="M172" s="42"/>
      <c r="N172" s="44"/>
    </row>
    <row r="173" spans="3:14" ht="46.5" customHeight="1">
      <c r="C173" s="43"/>
      <c r="D173" s="42"/>
      <c r="E173" s="42"/>
      <c r="F173" s="42"/>
      <c r="G173" s="42"/>
      <c r="H173" s="42"/>
      <c r="I173" s="42"/>
      <c r="J173" s="42"/>
      <c r="K173" s="42"/>
      <c r="L173" s="42"/>
      <c r="M173" s="42"/>
      <c r="N173" s="44"/>
    </row>
  </sheetData>
  <mergeCells count="287">
    <mergeCell ref="C64:C65"/>
    <mergeCell ref="C66:C67"/>
    <mergeCell ref="E64:E65"/>
    <mergeCell ref="E54:E55"/>
    <mergeCell ref="D68:D69"/>
    <mergeCell ref="E68:E69"/>
    <mergeCell ref="D70:D71"/>
    <mergeCell ref="D72:D73"/>
    <mergeCell ref="E72:E73"/>
    <mergeCell ref="D64:D65"/>
    <mergeCell ref="E66:E67"/>
    <mergeCell ref="E70:E71"/>
    <mergeCell ref="D60:D61"/>
    <mergeCell ref="E60:E61"/>
    <mergeCell ref="E56:E57"/>
    <mergeCell ref="U56:U57"/>
    <mergeCell ref="V56:V57"/>
    <mergeCell ref="D58:D59"/>
    <mergeCell ref="E58:E59"/>
    <mergeCell ref="U58:U59"/>
    <mergeCell ref="T66:T71"/>
    <mergeCell ref="V58:V59"/>
    <mergeCell ref="U60:U61"/>
    <mergeCell ref="V60:V61"/>
    <mergeCell ref="D62:D63"/>
    <mergeCell ref="E62:E63"/>
    <mergeCell ref="U62:U63"/>
    <mergeCell ref="V62:V63"/>
    <mergeCell ref="U64:U65"/>
    <mergeCell ref="V64:V65"/>
    <mergeCell ref="D66:D67"/>
    <mergeCell ref="V66:V67"/>
    <mergeCell ref="U66:U67"/>
    <mergeCell ref="C48:C49"/>
    <mergeCell ref="C50:C51"/>
    <mergeCell ref="C52:C53"/>
    <mergeCell ref="C54:C55"/>
    <mergeCell ref="C56:C57"/>
    <mergeCell ref="C58:C59"/>
    <mergeCell ref="C60:C61"/>
    <mergeCell ref="C62:C63"/>
    <mergeCell ref="D56:D57"/>
    <mergeCell ref="D52:D53"/>
    <mergeCell ref="C38:C39"/>
    <mergeCell ref="C40:C41"/>
    <mergeCell ref="C42:C43"/>
    <mergeCell ref="C44:C45"/>
    <mergeCell ref="C46:C47"/>
    <mergeCell ref="C12:C13"/>
    <mergeCell ref="C14:C15"/>
    <mergeCell ref="C16:C17"/>
    <mergeCell ref="E18:E19"/>
    <mergeCell ref="C18:C19"/>
    <mergeCell ref="C20:C21"/>
    <mergeCell ref="C22:C23"/>
    <mergeCell ref="C24:C25"/>
    <mergeCell ref="C26:C27"/>
    <mergeCell ref="D14:D15"/>
    <mergeCell ref="E14:E15"/>
    <mergeCell ref="D16:D17"/>
    <mergeCell ref="E16:E17"/>
    <mergeCell ref="D20:D21"/>
    <mergeCell ref="E20:E21"/>
    <mergeCell ref="D38:D39"/>
    <mergeCell ref="E38:E39"/>
    <mergeCell ref="D24:D25"/>
    <mergeCell ref="E24:E25"/>
    <mergeCell ref="E52:E53"/>
    <mergeCell ref="U52:U53"/>
    <mergeCell ref="V52:V53"/>
    <mergeCell ref="D54:D55"/>
    <mergeCell ref="U54:U55"/>
    <mergeCell ref="U38:U39"/>
    <mergeCell ref="V38:V39"/>
    <mergeCell ref="D40:D41"/>
    <mergeCell ref="E40:E41"/>
    <mergeCell ref="U40:U41"/>
    <mergeCell ref="V40:V41"/>
    <mergeCell ref="D48:D49"/>
    <mergeCell ref="E48:E49"/>
    <mergeCell ref="U48:U49"/>
    <mergeCell ref="V48:V49"/>
    <mergeCell ref="D42:D43"/>
    <mergeCell ref="E42:E43"/>
    <mergeCell ref="U42:U43"/>
    <mergeCell ref="V42:V43"/>
    <mergeCell ref="V54:V55"/>
    <mergeCell ref="E34:E35"/>
    <mergeCell ref="U34:U35"/>
    <mergeCell ref="V34:V35"/>
    <mergeCell ref="D36:D37"/>
    <mergeCell ref="E36:E37"/>
    <mergeCell ref="U36:U37"/>
    <mergeCell ref="V36:V37"/>
    <mergeCell ref="D50:D51"/>
    <mergeCell ref="E50:E51"/>
    <mergeCell ref="U50:U51"/>
    <mergeCell ref="V50:V51"/>
    <mergeCell ref="C32:C33"/>
    <mergeCell ref="C34:C35"/>
    <mergeCell ref="V68:V69"/>
    <mergeCell ref="V70:V71"/>
    <mergeCell ref="V72:V73"/>
    <mergeCell ref="V74:V75"/>
    <mergeCell ref="D18:D19"/>
    <mergeCell ref="D26:D27"/>
    <mergeCell ref="E26:E27"/>
    <mergeCell ref="U26:U27"/>
    <mergeCell ref="V26:V27"/>
    <mergeCell ref="D28:D29"/>
    <mergeCell ref="E28:E29"/>
    <mergeCell ref="U28:U29"/>
    <mergeCell ref="V28:V29"/>
    <mergeCell ref="U32:U33"/>
    <mergeCell ref="V32:V33"/>
    <mergeCell ref="D30:D31"/>
    <mergeCell ref="E30:E31"/>
    <mergeCell ref="U30:U31"/>
    <mergeCell ref="V30:V31"/>
    <mergeCell ref="D32:D33"/>
    <mergeCell ref="E32:E33"/>
    <mergeCell ref="D34:D35"/>
    <mergeCell ref="B107:H107"/>
    <mergeCell ref="B106:H106"/>
    <mergeCell ref="I106:O106"/>
    <mergeCell ref="I107:O107"/>
    <mergeCell ref="V76:V77"/>
    <mergeCell ref="U68:U69"/>
    <mergeCell ref="U70:U71"/>
    <mergeCell ref="U72:U73"/>
    <mergeCell ref="U74:U75"/>
    <mergeCell ref="U76:U77"/>
    <mergeCell ref="A102:S102"/>
    <mergeCell ref="D76:D77"/>
    <mergeCell ref="E76:E77"/>
    <mergeCell ref="C68:C69"/>
    <mergeCell ref="C70:C71"/>
    <mergeCell ref="C72:C73"/>
    <mergeCell ref="C74:C75"/>
    <mergeCell ref="B72:B85"/>
    <mergeCell ref="T72:T85"/>
    <mergeCell ref="C76:C77"/>
    <mergeCell ref="D74:D75"/>
    <mergeCell ref="E74:E75"/>
    <mergeCell ref="C78:C79"/>
    <mergeCell ref="D78:D79"/>
    <mergeCell ref="U10:U11"/>
    <mergeCell ref="U12:U13"/>
    <mergeCell ref="U44:U45"/>
    <mergeCell ref="V46:V47"/>
    <mergeCell ref="U14:U15"/>
    <mergeCell ref="V14:V15"/>
    <mergeCell ref="U16:U17"/>
    <mergeCell ref="V16:V17"/>
    <mergeCell ref="U18:U19"/>
    <mergeCell ref="V18:V19"/>
    <mergeCell ref="U20:U21"/>
    <mergeCell ref="V20:V21"/>
    <mergeCell ref="U22:U23"/>
    <mergeCell ref="V22:V23"/>
    <mergeCell ref="U8:U9"/>
    <mergeCell ref="U46:U47"/>
    <mergeCell ref="E10:E11"/>
    <mergeCell ref="U24:U25"/>
    <mergeCell ref="V24:V25"/>
    <mergeCell ref="C8:C9"/>
    <mergeCell ref="D8:D9"/>
    <mergeCell ref="E8:E9"/>
    <mergeCell ref="T6:U6"/>
    <mergeCell ref="V6:V7"/>
    <mergeCell ref="V8:V9"/>
    <mergeCell ref="C10:C11"/>
    <mergeCell ref="D10:D11"/>
    <mergeCell ref="D22:D23"/>
    <mergeCell ref="E22:E23"/>
    <mergeCell ref="V10:V11"/>
    <mergeCell ref="D46:D47"/>
    <mergeCell ref="E46:E47"/>
    <mergeCell ref="D44:D45"/>
    <mergeCell ref="E44:E45"/>
    <mergeCell ref="V12:V13"/>
    <mergeCell ref="V44:V45"/>
    <mergeCell ref="D12:D13"/>
    <mergeCell ref="E12:E13"/>
    <mergeCell ref="A1:C3"/>
    <mergeCell ref="D1:V1"/>
    <mergeCell ref="D2:V2"/>
    <mergeCell ref="C6:C7"/>
    <mergeCell ref="D6:E6"/>
    <mergeCell ref="F6:S6"/>
    <mergeCell ref="A5:C5"/>
    <mergeCell ref="D4:V4"/>
    <mergeCell ref="D5:V5"/>
    <mergeCell ref="A4:C4"/>
    <mergeCell ref="A6:A7"/>
    <mergeCell ref="B6:B7"/>
    <mergeCell ref="D3:U3"/>
    <mergeCell ref="A8:A23"/>
    <mergeCell ref="B8:B13"/>
    <mergeCell ref="T8:T13"/>
    <mergeCell ref="B14:B23"/>
    <mergeCell ref="T14:T23"/>
    <mergeCell ref="A24:A85"/>
    <mergeCell ref="B24:B29"/>
    <mergeCell ref="T24:T29"/>
    <mergeCell ref="B30:B37"/>
    <mergeCell ref="T30:T37"/>
    <mergeCell ref="B38:B41"/>
    <mergeCell ref="T38:T41"/>
    <mergeCell ref="B42:B45"/>
    <mergeCell ref="T42:T45"/>
    <mergeCell ref="B46:B53"/>
    <mergeCell ref="T46:T53"/>
    <mergeCell ref="B54:B59"/>
    <mergeCell ref="T54:T59"/>
    <mergeCell ref="B60:B65"/>
    <mergeCell ref="T60:T65"/>
    <mergeCell ref="B66:B71"/>
    <mergeCell ref="C36:C37"/>
    <mergeCell ref="C28:C29"/>
    <mergeCell ref="C30:C31"/>
    <mergeCell ref="C92:C93"/>
    <mergeCell ref="D92:D93"/>
    <mergeCell ref="E92:E93"/>
    <mergeCell ref="U78:U79"/>
    <mergeCell ref="V78:V79"/>
    <mergeCell ref="C80:C81"/>
    <mergeCell ref="D80:D81"/>
    <mergeCell ref="E80:E81"/>
    <mergeCell ref="U80:U81"/>
    <mergeCell ref="V80:V81"/>
    <mergeCell ref="C82:C83"/>
    <mergeCell ref="D82:D83"/>
    <mergeCell ref="E82:E83"/>
    <mergeCell ref="U82:U83"/>
    <mergeCell ref="V82:V83"/>
    <mergeCell ref="E78:E79"/>
    <mergeCell ref="C84:C85"/>
    <mergeCell ref="D84:D85"/>
    <mergeCell ref="V96:V97"/>
    <mergeCell ref="C98:C99"/>
    <mergeCell ref="D98:D99"/>
    <mergeCell ref="E84:E85"/>
    <mergeCell ref="U84:U85"/>
    <mergeCell ref="V84:V85"/>
    <mergeCell ref="A86:A99"/>
    <mergeCell ref="B86:B93"/>
    <mergeCell ref="C86:C87"/>
    <mergeCell ref="D86:D87"/>
    <mergeCell ref="E86:E87"/>
    <mergeCell ref="T86:T93"/>
    <mergeCell ref="U86:U87"/>
    <mergeCell ref="V86:V87"/>
    <mergeCell ref="C88:C89"/>
    <mergeCell ref="D88:D89"/>
    <mergeCell ref="E88:E89"/>
    <mergeCell ref="U88:U89"/>
    <mergeCell ref="V88:V89"/>
    <mergeCell ref="C90:C91"/>
    <mergeCell ref="D90:D91"/>
    <mergeCell ref="E90:E91"/>
    <mergeCell ref="U90:U91"/>
    <mergeCell ref="V90:V91"/>
    <mergeCell ref="E98:E99"/>
    <mergeCell ref="U98:U99"/>
    <mergeCell ref="V98:V99"/>
    <mergeCell ref="U92:U93"/>
    <mergeCell ref="V92:V93"/>
    <mergeCell ref="B94:B99"/>
    <mergeCell ref="A100:A101"/>
    <mergeCell ref="B100:B101"/>
    <mergeCell ref="C100:C101"/>
    <mergeCell ref="D100:D101"/>
    <mergeCell ref="E100:E101"/>
    <mergeCell ref="T100:T101"/>
    <mergeCell ref="U100:U101"/>
    <mergeCell ref="V100:V101"/>
    <mergeCell ref="C94:C95"/>
    <mergeCell ref="D94:D95"/>
    <mergeCell ref="E94:E95"/>
    <mergeCell ref="T94:T99"/>
    <mergeCell ref="U94:U95"/>
    <mergeCell ref="V94:V95"/>
    <mergeCell ref="C96:C97"/>
    <mergeCell ref="D96:D97"/>
    <mergeCell ref="E96:E97"/>
    <mergeCell ref="U96:U97"/>
  </mergeCells>
  <printOptions horizontalCentered="1" verticalCentered="1"/>
  <pageMargins left="0" right="0" top="0" bottom="0.5905511811023623" header="0.31496062992125984" footer="0"/>
  <pageSetup fitToHeight="0" horizontalDpi="600" verticalDpi="600" orientation="portrait" scale="50" r:id="rId3"/>
  <headerFooter>
    <oddFooter>&amp;L&amp;G&amp;C&amp;G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0AC9-9EFF-4B9E-B75B-DD6D6226645E}">
  <dimension ref="A1:X1729"/>
  <sheetViews>
    <sheetView tabSelected="1" workbookViewId="0" topLeftCell="A151">
      <selection activeCell="I168" sqref="I168"/>
    </sheetView>
  </sheetViews>
  <sheetFormatPr defaultColWidth="11.421875" defaultRowHeight="15"/>
  <cols>
    <col min="5" max="5" width="15.28125" style="0" customWidth="1"/>
    <col min="6" max="6" width="15.57421875" style="0" customWidth="1"/>
    <col min="7" max="7" width="17.140625" style="0" customWidth="1"/>
    <col min="8" max="8" width="18.28125" style="0" customWidth="1"/>
    <col min="9" max="9" width="16.7109375" style="0" customWidth="1"/>
    <col min="10" max="10" width="15.8515625" style="0" customWidth="1"/>
    <col min="11" max="11" width="16.57421875" style="0" customWidth="1"/>
  </cols>
  <sheetData>
    <row r="1" spans="1:24" ht="20.25">
      <c r="A1" s="1029"/>
      <c r="B1" s="1030"/>
      <c r="C1" s="1030"/>
      <c r="D1" s="1030"/>
      <c r="E1" s="1035" t="s">
        <v>100</v>
      </c>
      <c r="F1" s="1036"/>
      <c r="G1" s="1036"/>
      <c r="H1" s="1036"/>
      <c r="I1" s="1036"/>
      <c r="J1" s="1036"/>
      <c r="K1" s="1036"/>
      <c r="L1" s="1036"/>
      <c r="M1" s="1036"/>
      <c r="N1" s="1036"/>
      <c r="O1" s="1036"/>
      <c r="P1" s="1036"/>
      <c r="Q1" s="1036"/>
      <c r="R1" s="1036"/>
      <c r="S1" s="1036"/>
      <c r="T1" s="1036"/>
      <c r="U1" s="1036"/>
      <c r="V1" s="1036"/>
      <c r="W1" s="1036"/>
      <c r="X1" s="1037"/>
    </row>
    <row r="2" spans="1:24" ht="15.75">
      <c r="A2" s="1031"/>
      <c r="B2" s="1032"/>
      <c r="C2" s="1032"/>
      <c r="D2" s="1032"/>
      <c r="E2" s="1038" t="s">
        <v>99</v>
      </c>
      <c r="F2" s="1039"/>
      <c r="G2" s="1039"/>
      <c r="H2" s="1039"/>
      <c r="I2" s="1039"/>
      <c r="J2" s="1039"/>
      <c r="K2" s="1039"/>
      <c r="L2" s="1039"/>
      <c r="M2" s="1039"/>
      <c r="N2" s="1039"/>
      <c r="O2" s="1039"/>
      <c r="P2" s="1039"/>
      <c r="Q2" s="1039"/>
      <c r="R2" s="1039"/>
      <c r="S2" s="1039"/>
      <c r="T2" s="1039"/>
      <c r="U2" s="1039"/>
      <c r="V2" s="1039"/>
      <c r="W2" s="1039"/>
      <c r="X2" s="1040"/>
    </row>
    <row r="3" spans="1:24" ht="18.75" thickBot="1">
      <c r="A3" s="1033"/>
      <c r="B3" s="1034"/>
      <c r="C3" s="1034"/>
      <c r="D3" s="1034"/>
      <c r="E3" s="1041" t="s">
        <v>107</v>
      </c>
      <c r="F3" s="1042"/>
      <c r="G3" s="1042"/>
      <c r="H3" s="1042"/>
      <c r="I3" s="1042"/>
      <c r="J3" s="1042"/>
      <c r="K3" s="1042"/>
      <c r="L3" s="1042"/>
      <c r="M3" s="1042"/>
      <c r="N3" s="1042"/>
      <c r="O3" s="1042"/>
      <c r="P3" s="1042"/>
      <c r="Q3" s="1043"/>
      <c r="R3" s="1044" t="s">
        <v>90</v>
      </c>
      <c r="S3" s="1045"/>
      <c r="T3" s="1045"/>
      <c r="U3" s="1045"/>
      <c r="V3" s="1045"/>
      <c r="W3" s="1045"/>
      <c r="X3" s="1046"/>
    </row>
    <row r="4" spans="1:24" ht="15.75">
      <c r="A4" s="1047" t="s">
        <v>365</v>
      </c>
      <c r="B4" s="1048"/>
      <c r="C4" s="1048"/>
      <c r="D4" s="1049"/>
      <c r="E4" s="1050" t="s">
        <v>178</v>
      </c>
      <c r="F4" s="1051"/>
      <c r="G4" s="1051"/>
      <c r="H4" s="1051"/>
      <c r="I4" s="1051"/>
      <c r="J4" s="1051"/>
      <c r="K4" s="1051"/>
      <c r="L4" s="1051"/>
      <c r="M4" s="1051"/>
      <c r="N4" s="1051"/>
      <c r="O4" s="1051"/>
      <c r="P4" s="1051"/>
      <c r="Q4" s="1051"/>
      <c r="R4" s="1051"/>
      <c r="S4" s="1051"/>
      <c r="T4" s="1051"/>
      <c r="U4" s="1051"/>
      <c r="V4" s="1051"/>
      <c r="W4" s="1051"/>
      <c r="X4" s="1052"/>
    </row>
    <row r="5" spans="1:24" ht="16.5" thickBot="1">
      <c r="A5" s="1023" t="s">
        <v>366</v>
      </c>
      <c r="B5" s="1024"/>
      <c r="C5" s="1024"/>
      <c r="D5" s="1025"/>
      <c r="E5" s="1026" t="s">
        <v>549</v>
      </c>
      <c r="F5" s="1027"/>
      <c r="G5" s="1027"/>
      <c r="H5" s="1027"/>
      <c r="I5" s="1027"/>
      <c r="J5" s="1027"/>
      <c r="K5" s="1027"/>
      <c r="L5" s="1027"/>
      <c r="M5" s="1027"/>
      <c r="N5" s="1027"/>
      <c r="O5" s="1027"/>
      <c r="P5" s="1027"/>
      <c r="Q5" s="1027"/>
      <c r="R5" s="1027"/>
      <c r="S5" s="1027"/>
      <c r="T5" s="1027"/>
      <c r="U5" s="1027"/>
      <c r="V5" s="1027"/>
      <c r="W5" s="1027"/>
      <c r="X5" s="1028"/>
    </row>
    <row r="6" spans="1:24" ht="15">
      <c r="A6" s="1015" t="s">
        <v>373</v>
      </c>
      <c r="B6" s="1016" t="s">
        <v>374</v>
      </c>
      <c r="C6" s="1016" t="s">
        <v>399</v>
      </c>
      <c r="D6" s="1016" t="s">
        <v>375</v>
      </c>
      <c r="E6" s="1016" t="s">
        <v>398</v>
      </c>
      <c r="F6" s="1016"/>
      <c r="G6" s="1016"/>
      <c r="H6" s="1016"/>
      <c r="I6" s="1016" t="s">
        <v>538</v>
      </c>
      <c r="J6" s="1016"/>
      <c r="K6" s="1016"/>
      <c r="L6" s="1016"/>
      <c r="M6" s="1016" t="s">
        <v>376</v>
      </c>
      <c r="N6" s="1016"/>
      <c r="O6" s="1016"/>
      <c r="P6" s="1016"/>
      <c r="Q6" s="1016"/>
      <c r="R6" s="1016" t="s">
        <v>382</v>
      </c>
      <c r="S6" s="1016"/>
      <c r="T6" s="1016"/>
      <c r="U6" s="1016"/>
      <c r="V6" s="1016"/>
      <c r="W6" s="1016"/>
      <c r="X6" s="1020"/>
    </row>
    <row r="7" spans="1:24" ht="45.75" thickBot="1">
      <c r="A7" s="977"/>
      <c r="B7" s="978"/>
      <c r="C7" s="978"/>
      <c r="D7" s="978"/>
      <c r="E7" s="610" t="s">
        <v>397</v>
      </c>
      <c r="F7" s="610" t="s">
        <v>396</v>
      </c>
      <c r="G7" s="610" t="s">
        <v>395</v>
      </c>
      <c r="H7" s="610" t="s">
        <v>394</v>
      </c>
      <c r="I7" s="610" t="s">
        <v>397</v>
      </c>
      <c r="J7" s="610" t="s">
        <v>396</v>
      </c>
      <c r="K7" s="610" t="s">
        <v>395</v>
      </c>
      <c r="L7" s="610" t="s">
        <v>394</v>
      </c>
      <c r="M7" s="610" t="s">
        <v>377</v>
      </c>
      <c r="N7" s="610" t="s">
        <v>378</v>
      </c>
      <c r="O7" s="610" t="s">
        <v>379</v>
      </c>
      <c r="P7" s="610" t="s">
        <v>380</v>
      </c>
      <c r="Q7" s="610" t="s">
        <v>381</v>
      </c>
      <c r="R7" s="610" t="s">
        <v>383</v>
      </c>
      <c r="S7" s="610" t="s">
        <v>384</v>
      </c>
      <c r="T7" s="610" t="s">
        <v>393</v>
      </c>
      <c r="U7" s="610" t="s">
        <v>385</v>
      </c>
      <c r="V7" s="610" t="s">
        <v>386</v>
      </c>
      <c r="W7" s="611" t="s">
        <v>387</v>
      </c>
      <c r="X7" s="612" t="s">
        <v>388</v>
      </c>
    </row>
    <row r="8" spans="1:24" ht="15">
      <c r="A8" s="1018">
        <v>1</v>
      </c>
      <c r="B8" s="1019" t="s">
        <v>404</v>
      </c>
      <c r="C8" s="1014" t="s">
        <v>405</v>
      </c>
      <c r="D8" s="613" t="s">
        <v>367</v>
      </c>
      <c r="E8" s="614">
        <v>45</v>
      </c>
      <c r="F8" s="615">
        <v>45</v>
      </c>
      <c r="G8" s="615">
        <v>45</v>
      </c>
      <c r="H8" s="616"/>
      <c r="I8" s="617">
        <v>0</v>
      </c>
      <c r="J8" s="614">
        <v>0</v>
      </c>
      <c r="K8" s="614">
        <v>0</v>
      </c>
      <c r="L8" s="618"/>
      <c r="M8" s="1014" t="s">
        <v>406</v>
      </c>
      <c r="N8" s="1014" t="s">
        <v>407</v>
      </c>
      <c r="O8" s="1014" t="s">
        <v>408</v>
      </c>
      <c r="P8" s="1014" t="s">
        <v>409</v>
      </c>
      <c r="Q8" s="1014" t="s">
        <v>410</v>
      </c>
      <c r="R8" s="1014">
        <v>480</v>
      </c>
      <c r="S8" s="1014">
        <v>462</v>
      </c>
      <c r="T8" s="1014"/>
      <c r="U8" s="1014" t="s">
        <v>411</v>
      </c>
      <c r="V8" s="1014" t="s">
        <v>411</v>
      </c>
      <c r="W8" s="1014" t="s">
        <v>411</v>
      </c>
      <c r="X8" s="1021">
        <v>942</v>
      </c>
    </row>
    <row r="9" spans="1:24" ht="15">
      <c r="A9" s="1004"/>
      <c r="B9" s="990"/>
      <c r="C9" s="1008"/>
      <c r="D9" s="619" t="s">
        <v>368</v>
      </c>
      <c r="E9" s="620">
        <v>213915000</v>
      </c>
      <c r="F9" s="620">
        <v>213915000</v>
      </c>
      <c r="G9" s="621">
        <v>213915000</v>
      </c>
      <c r="H9" s="622"/>
      <c r="I9" s="620">
        <v>96998000</v>
      </c>
      <c r="J9" s="620">
        <v>141273000</v>
      </c>
      <c r="K9" s="620">
        <v>141273000</v>
      </c>
      <c r="L9" s="623"/>
      <c r="M9" s="1008"/>
      <c r="N9" s="1008"/>
      <c r="O9" s="1008"/>
      <c r="P9" s="1008"/>
      <c r="Q9" s="1008"/>
      <c r="R9" s="1008"/>
      <c r="S9" s="1008"/>
      <c r="T9" s="1008"/>
      <c r="U9" s="1008"/>
      <c r="V9" s="1008"/>
      <c r="W9" s="1008"/>
      <c r="X9" s="1022"/>
    </row>
    <row r="10" spans="1:24" ht="15">
      <c r="A10" s="1004"/>
      <c r="B10" s="990"/>
      <c r="C10" s="1008"/>
      <c r="D10" s="619" t="s">
        <v>369</v>
      </c>
      <c r="E10" s="624">
        <v>0</v>
      </c>
      <c r="F10" s="624">
        <v>50</v>
      </c>
      <c r="G10" s="624">
        <v>50</v>
      </c>
      <c r="H10" s="625"/>
      <c r="I10" s="624">
        <v>0</v>
      </c>
      <c r="J10" s="626">
        <v>0</v>
      </c>
      <c r="K10" s="626">
        <v>0</v>
      </c>
      <c r="L10" s="627"/>
      <c r="M10" s="1008"/>
      <c r="N10" s="1008"/>
      <c r="O10" s="1008"/>
      <c r="P10" s="1008"/>
      <c r="Q10" s="1008"/>
      <c r="R10" s="1008"/>
      <c r="S10" s="1008"/>
      <c r="T10" s="1008"/>
      <c r="U10" s="1008"/>
      <c r="V10" s="1008"/>
      <c r="W10" s="1008"/>
      <c r="X10" s="1022"/>
    </row>
    <row r="11" spans="1:24" ht="15">
      <c r="A11" s="1004"/>
      <c r="B11" s="990"/>
      <c r="C11" s="1008"/>
      <c r="D11" s="619" t="s">
        <v>370</v>
      </c>
      <c r="E11" s="628">
        <v>40926433</v>
      </c>
      <c r="F11" s="620">
        <v>40926433</v>
      </c>
      <c r="G11" s="629">
        <v>40926433</v>
      </c>
      <c r="H11" s="630"/>
      <c r="I11" s="628">
        <v>10844833</v>
      </c>
      <c r="J11" s="620">
        <v>10844833</v>
      </c>
      <c r="K11" s="620">
        <v>10844833</v>
      </c>
      <c r="L11" s="627"/>
      <c r="M11" s="1008"/>
      <c r="N11" s="1008"/>
      <c r="O11" s="1008"/>
      <c r="P11" s="1008"/>
      <c r="Q11" s="1008"/>
      <c r="R11" s="1008"/>
      <c r="S11" s="1008"/>
      <c r="T11" s="1008"/>
      <c r="U11" s="1008"/>
      <c r="V11" s="1008"/>
      <c r="W11" s="1008"/>
      <c r="X11" s="1022"/>
    </row>
    <row r="12" spans="1:24" ht="15">
      <c r="A12" s="1004">
        <v>2</v>
      </c>
      <c r="B12" s="990" t="s">
        <v>412</v>
      </c>
      <c r="C12" s="1017" t="s">
        <v>562</v>
      </c>
      <c r="D12" s="619" t="s">
        <v>367</v>
      </c>
      <c r="E12" s="620">
        <v>90</v>
      </c>
      <c r="F12" s="631">
        <v>90</v>
      </c>
      <c r="G12" s="631">
        <v>90</v>
      </c>
      <c r="H12" s="631"/>
      <c r="I12" s="624">
        <v>74.98</v>
      </c>
      <c r="J12" s="626">
        <v>84.98</v>
      </c>
      <c r="K12" s="394">
        <v>87.4</v>
      </c>
      <c r="L12" s="627"/>
      <c r="M12" s="997" t="s">
        <v>413</v>
      </c>
      <c r="N12" s="997" t="s">
        <v>551</v>
      </c>
      <c r="O12" s="997" t="s">
        <v>552</v>
      </c>
      <c r="P12" s="997" t="s">
        <v>553</v>
      </c>
      <c r="Q12" s="997" t="s">
        <v>414</v>
      </c>
      <c r="R12" s="1017" t="s">
        <v>544</v>
      </c>
      <c r="S12" s="1017" t="s">
        <v>545</v>
      </c>
      <c r="T12" s="1008"/>
      <c r="U12" s="997" t="s">
        <v>411</v>
      </c>
      <c r="V12" s="997" t="s">
        <v>411</v>
      </c>
      <c r="W12" s="997" t="s">
        <v>411</v>
      </c>
      <c r="X12" s="1013" t="s">
        <v>546</v>
      </c>
    </row>
    <row r="13" spans="1:24" ht="15">
      <c r="A13" s="1004"/>
      <c r="B13" s="990"/>
      <c r="C13" s="1017"/>
      <c r="D13" s="619" t="s">
        <v>368</v>
      </c>
      <c r="E13" s="620">
        <v>1163330000</v>
      </c>
      <c r="F13" s="620">
        <v>1163330000</v>
      </c>
      <c r="G13" s="620">
        <v>1005141000</v>
      </c>
      <c r="H13" s="620"/>
      <c r="I13" s="620">
        <v>679698000</v>
      </c>
      <c r="J13" s="620">
        <v>831965000</v>
      </c>
      <c r="K13" s="620">
        <v>879314000</v>
      </c>
      <c r="L13" s="623"/>
      <c r="M13" s="997"/>
      <c r="N13" s="997"/>
      <c r="O13" s="997"/>
      <c r="P13" s="997"/>
      <c r="Q13" s="997"/>
      <c r="R13" s="1017"/>
      <c r="S13" s="1017"/>
      <c r="T13" s="1008"/>
      <c r="U13" s="997"/>
      <c r="V13" s="997"/>
      <c r="W13" s="997"/>
      <c r="X13" s="1013"/>
    </row>
    <row r="14" spans="1:24" ht="15">
      <c r="A14" s="1004"/>
      <c r="B14" s="990"/>
      <c r="C14" s="1017"/>
      <c r="D14" s="619" t="s">
        <v>369</v>
      </c>
      <c r="E14" s="624">
        <v>0</v>
      </c>
      <c r="F14" s="624"/>
      <c r="G14" s="624"/>
      <c r="H14" s="624"/>
      <c r="I14" s="624">
        <v>0</v>
      </c>
      <c r="J14" s="620"/>
      <c r="K14" s="620"/>
      <c r="L14" s="627"/>
      <c r="M14" s="997"/>
      <c r="N14" s="997"/>
      <c r="O14" s="997"/>
      <c r="P14" s="997"/>
      <c r="Q14" s="997"/>
      <c r="R14" s="1017"/>
      <c r="S14" s="1017"/>
      <c r="T14" s="1008"/>
      <c r="U14" s="997"/>
      <c r="V14" s="997"/>
      <c r="W14" s="997"/>
      <c r="X14" s="1013"/>
    </row>
    <row r="15" spans="1:24" ht="15">
      <c r="A15" s="1004"/>
      <c r="B15" s="990"/>
      <c r="C15" s="1017"/>
      <c r="D15" s="619" t="s">
        <v>370</v>
      </c>
      <c r="E15" s="628">
        <v>145385133.01101953</v>
      </c>
      <c r="F15" s="620">
        <v>145385133</v>
      </c>
      <c r="G15" s="620">
        <v>145385133</v>
      </c>
      <c r="H15" s="620"/>
      <c r="I15" s="628">
        <v>106659767.01102</v>
      </c>
      <c r="J15" s="620">
        <v>124647910</v>
      </c>
      <c r="K15" s="620">
        <v>143937186</v>
      </c>
      <c r="L15" s="627"/>
      <c r="M15" s="997"/>
      <c r="N15" s="997"/>
      <c r="O15" s="997"/>
      <c r="P15" s="997"/>
      <c r="Q15" s="997"/>
      <c r="R15" s="1017"/>
      <c r="S15" s="1017"/>
      <c r="T15" s="1008"/>
      <c r="U15" s="997"/>
      <c r="V15" s="997"/>
      <c r="W15" s="997"/>
      <c r="X15" s="1013"/>
    </row>
    <row r="16" spans="1:24" ht="15">
      <c r="A16" s="1004">
        <v>3</v>
      </c>
      <c r="B16" s="990" t="s">
        <v>415</v>
      </c>
      <c r="C16" s="997" t="s">
        <v>416</v>
      </c>
      <c r="D16" s="619" t="s">
        <v>367</v>
      </c>
      <c r="E16" s="624">
        <v>90</v>
      </c>
      <c r="F16" s="620">
        <v>90</v>
      </c>
      <c r="G16" s="620">
        <v>90</v>
      </c>
      <c r="H16" s="620"/>
      <c r="I16" s="626">
        <v>63.2</v>
      </c>
      <c r="J16" s="626">
        <v>68.3</v>
      </c>
      <c r="K16" s="620">
        <v>74.4</v>
      </c>
      <c r="L16" s="632"/>
      <c r="M16" s="990" t="s">
        <v>417</v>
      </c>
      <c r="N16" s="990" t="s">
        <v>554</v>
      </c>
      <c r="O16" s="990" t="s">
        <v>555</v>
      </c>
      <c r="P16" s="1007" t="s">
        <v>409</v>
      </c>
      <c r="Q16" s="1007" t="s">
        <v>418</v>
      </c>
      <c r="R16" s="1007" t="s">
        <v>411</v>
      </c>
      <c r="S16" s="1007" t="s">
        <v>411</v>
      </c>
      <c r="T16" s="1008"/>
      <c r="U16" s="1007" t="s">
        <v>411</v>
      </c>
      <c r="V16" s="1007" t="s">
        <v>411</v>
      </c>
      <c r="W16" s="1007" t="s">
        <v>411</v>
      </c>
      <c r="X16" s="995">
        <v>5538839</v>
      </c>
    </row>
    <row r="17" spans="1:24" ht="15">
      <c r="A17" s="1004"/>
      <c r="B17" s="990"/>
      <c r="C17" s="997"/>
      <c r="D17" s="619" t="s">
        <v>368</v>
      </c>
      <c r="E17" s="620">
        <v>2129645000</v>
      </c>
      <c r="F17" s="620">
        <v>2129645000</v>
      </c>
      <c r="G17" s="294">
        <v>2129645000</v>
      </c>
      <c r="H17" s="620"/>
      <c r="I17" s="620">
        <v>84011500</v>
      </c>
      <c r="J17" s="620">
        <v>84011500</v>
      </c>
      <c r="K17" s="294">
        <v>84011500</v>
      </c>
      <c r="L17" s="623"/>
      <c r="M17" s="990"/>
      <c r="N17" s="990"/>
      <c r="O17" s="990"/>
      <c r="P17" s="1007"/>
      <c r="Q17" s="1007"/>
      <c r="R17" s="1007"/>
      <c r="S17" s="1007"/>
      <c r="T17" s="1008"/>
      <c r="U17" s="1007"/>
      <c r="V17" s="1007"/>
      <c r="W17" s="1007"/>
      <c r="X17" s="995"/>
    </row>
    <row r="18" spans="1:24" ht="15">
      <c r="A18" s="1004"/>
      <c r="B18" s="990"/>
      <c r="C18" s="997"/>
      <c r="D18" s="619" t="s">
        <v>369</v>
      </c>
      <c r="E18" s="624">
        <v>0</v>
      </c>
      <c r="F18" s="624"/>
      <c r="G18" s="624">
        <v>0</v>
      </c>
      <c r="H18" s="624"/>
      <c r="I18" s="624">
        <v>0</v>
      </c>
      <c r="J18" s="620">
        <v>0</v>
      </c>
      <c r="K18" s="626">
        <v>0</v>
      </c>
      <c r="L18" s="632"/>
      <c r="M18" s="990"/>
      <c r="N18" s="990"/>
      <c r="O18" s="990"/>
      <c r="P18" s="1007"/>
      <c r="Q18" s="1007"/>
      <c r="R18" s="1007"/>
      <c r="S18" s="1007"/>
      <c r="T18" s="1008"/>
      <c r="U18" s="1007"/>
      <c r="V18" s="1007"/>
      <c r="W18" s="1007"/>
      <c r="X18" s="995"/>
    </row>
    <row r="19" spans="1:24" ht="15">
      <c r="A19" s="1004"/>
      <c r="B19" s="990"/>
      <c r="C19" s="997"/>
      <c r="D19" s="619" t="s">
        <v>370</v>
      </c>
      <c r="E19" s="620">
        <v>991549498</v>
      </c>
      <c r="F19" s="620">
        <v>991549498</v>
      </c>
      <c r="G19" s="294">
        <v>991549498</v>
      </c>
      <c r="H19" s="620"/>
      <c r="I19" s="620">
        <v>12404834</v>
      </c>
      <c r="J19" s="620">
        <v>378466836</v>
      </c>
      <c r="K19" s="294">
        <v>656991857</v>
      </c>
      <c r="L19" s="632"/>
      <c r="M19" s="990"/>
      <c r="N19" s="990"/>
      <c r="O19" s="990"/>
      <c r="P19" s="1007"/>
      <c r="Q19" s="1007"/>
      <c r="R19" s="1007"/>
      <c r="S19" s="1007"/>
      <c r="T19" s="1008"/>
      <c r="U19" s="1007"/>
      <c r="V19" s="1007"/>
      <c r="W19" s="1007"/>
      <c r="X19" s="995"/>
    </row>
    <row r="20" spans="1:24" ht="15">
      <c r="A20" s="1011">
        <v>4</v>
      </c>
      <c r="B20" s="990" t="s">
        <v>419</v>
      </c>
      <c r="C20" s="997" t="s">
        <v>420</v>
      </c>
      <c r="D20" s="619" t="s">
        <v>367</v>
      </c>
      <c r="E20" s="633">
        <v>1</v>
      </c>
      <c r="F20" s="633">
        <v>1</v>
      </c>
      <c r="G20" s="634">
        <v>1</v>
      </c>
      <c r="H20" s="634"/>
      <c r="I20" s="634">
        <v>1</v>
      </c>
      <c r="J20" s="634">
        <v>1</v>
      </c>
      <c r="K20" s="634">
        <v>1</v>
      </c>
      <c r="L20" s="627"/>
      <c r="M20" s="990" t="s">
        <v>421</v>
      </c>
      <c r="N20" s="990" t="s">
        <v>422</v>
      </c>
      <c r="O20" s="990" t="s">
        <v>423</v>
      </c>
      <c r="P20" s="990" t="s">
        <v>424</v>
      </c>
      <c r="Q20" s="990" t="s">
        <v>418</v>
      </c>
      <c r="R20" s="1007" t="s">
        <v>411</v>
      </c>
      <c r="S20" s="1007" t="s">
        <v>411</v>
      </c>
      <c r="T20" s="1008"/>
      <c r="U20" s="990" t="s">
        <v>411</v>
      </c>
      <c r="V20" s="990" t="s">
        <v>411</v>
      </c>
      <c r="W20" s="990" t="s">
        <v>411</v>
      </c>
      <c r="X20" s="995">
        <v>88239</v>
      </c>
    </row>
    <row r="21" spans="1:24" ht="15">
      <c r="A21" s="1011"/>
      <c r="B21" s="990"/>
      <c r="C21" s="997"/>
      <c r="D21" s="619" t="s">
        <v>368</v>
      </c>
      <c r="E21" s="635">
        <v>170563896.429406</v>
      </c>
      <c r="F21" s="635">
        <v>249635859</v>
      </c>
      <c r="G21" s="621">
        <v>249635859</v>
      </c>
      <c r="H21" s="620"/>
      <c r="I21" s="635">
        <v>32440333.333333332</v>
      </c>
      <c r="J21" s="635">
        <v>221186905</v>
      </c>
      <c r="K21" s="621">
        <v>238015883</v>
      </c>
      <c r="L21" s="623"/>
      <c r="M21" s="990"/>
      <c r="N21" s="990"/>
      <c r="O21" s="990"/>
      <c r="P21" s="990"/>
      <c r="Q21" s="990"/>
      <c r="R21" s="1007"/>
      <c r="S21" s="1007"/>
      <c r="T21" s="1008"/>
      <c r="U21" s="990"/>
      <c r="V21" s="990"/>
      <c r="W21" s="990"/>
      <c r="X21" s="995"/>
    </row>
    <row r="22" spans="1:24" ht="15">
      <c r="A22" s="1011"/>
      <c r="B22" s="990"/>
      <c r="C22" s="997"/>
      <c r="D22" s="619" t="s">
        <v>369</v>
      </c>
      <c r="E22" s="624">
        <v>0</v>
      </c>
      <c r="F22" s="624">
        <v>0</v>
      </c>
      <c r="G22" s="624">
        <v>0</v>
      </c>
      <c r="H22" s="624"/>
      <c r="I22" s="624">
        <v>0</v>
      </c>
      <c r="J22" s="634"/>
      <c r="K22" s="621"/>
      <c r="L22" s="627"/>
      <c r="M22" s="990"/>
      <c r="N22" s="990"/>
      <c r="O22" s="990"/>
      <c r="P22" s="990"/>
      <c r="Q22" s="990"/>
      <c r="R22" s="1007"/>
      <c r="S22" s="1007"/>
      <c r="T22" s="1008"/>
      <c r="U22" s="990"/>
      <c r="V22" s="990"/>
      <c r="W22" s="990"/>
      <c r="X22" s="995"/>
    </row>
    <row r="23" spans="1:24" ht="15">
      <c r="A23" s="1011"/>
      <c r="B23" s="990"/>
      <c r="C23" s="997"/>
      <c r="D23" s="619" t="s">
        <v>370</v>
      </c>
      <c r="E23" s="636">
        <v>48948286.9761794</v>
      </c>
      <c r="F23" s="634">
        <v>47934667</v>
      </c>
      <c r="G23" s="634">
        <v>47934667</v>
      </c>
      <c r="H23" s="635"/>
      <c r="I23" s="635">
        <v>18323174.2652362</v>
      </c>
      <c r="J23" s="626">
        <v>23201492</v>
      </c>
      <c r="K23" s="637">
        <v>46630485.73660183</v>
      </c>
      <c r="L23" s="627"/>
      <c r="M23" s="990"/>
      <c r="N23" s="990"/>
      <c r="O23" s="990"/>
      <c r="P23" s="990"/>
      <c r="Q23" s="990"/>
      <c r="R23" s="1007"/>
      <c r="S23" s="1007"/>
      <c r="T23" s="1008"/>
      <c r="U23" s="990"/>
      <c r="V23" s="990"/>
      <c r="W23" s="990"/>
      <c r="X23" s="995"/>
    </row>
    <row r="24" spans="1:24" ht="15">
      <c r="A24" s="1011"/>
      <c r="B24" s="990"/>
      <c r="C24" s="997" t="s">
        <v>425</v>
      </c>
      <c r="D24" s="619" t="s">
        <v>367</v>
      </c>
      <c r="E24" s="624">
        <v>1</v>
      </c>
      <c r="F24" s="624">
        <v>1</v>
      </c>
      <c r="G24" s="638">
        <v>1</v>
      </c>
      <c r="H24" s="624"/>
      <c r="I24" s="624">
        <v>1</v>
      </c>
      <c r="J24" s="634">
        <v>1</v>
      </c>
      <c r="K24" s="634">
        <v>1</v>
      </c>
      <c r="L24" s="627"/>
      <c r="M24" s="990" t="s">
        <v>421</v>
      </c>
      <c r="N24" s="1007" t="s">
        <v>426</v>
      </c>
      <c r="O24" s="990" t="s">
        <v>427</v>
      </c>
      <c r="P24" s="990" t="s">
        <v>424</v>
      </c>
      <c r="Q24" s="990" t="s">
        <v>418</v>
      </c>
      <c r="R24" s="1007" t="s">
        <v>411</v>
      </c>
      <c r="S24" s="1007" t="s">
        <v>411</v>
      </c>
      <c r="T24" s="1008"/>
      <c r="U24" s="990" t="s">
        <v>411</v>
      </c>
      <c r="V24" s="990" t="s">
        <v>411</v>
      </c>
      <c r="W24" s="990" t="s">
        <v>411</v>
      </c>
      <c r="X24" s="995">
        <v>79426</v>
      </c>
    </row>
    <row r="25" spans="1:24" ht="15">
      <c r="A25" s="1011"/>
      <c r="B25" s="990"/>
      <c r="C25" s="997"/>
      <c r="D25" s="619" t="s">
        <v>368</v>
      </c>
      <c r="E25" s="635">
        <v>130298348.14552888</v>
      </c>
      <c r="F25" s="635">
        <v>151800235</v>
      </c>
      <c r="G25" s="621">
        <v>151800235</v>
      </c>
      <c r="H25" s="620"/>
      <c r="I25" s="635">
        <v>32440333.333333332</v>
      </c>
      <c r="J25" s="635">
        <v>123351281</v>
      </c>
      <c r="K25" s="621">
        <v>132736447</v>
      </c>
      <c r="L25" s="623"/>
      <c r="M25" s="990"/>
      <c r="N25" s="1007"/>
      <c r="O25" s="990"/>
      <c r="P25" s="990"/>
      <c r="Q25" s="990"/>
      <c r="R25" s="1007"/>
      <c r="S25" s="1007"/>
      <c r="T25" s="1008"/>
      <c r="U25" s="990"/>
      <c r="V25" s="990"/>
      <c r="W25" s="990"/>
      <c r="X25" s="995"/>
    </row>
    <row r="26" spans="1:24" ht="15">
      <c r="A26" s="1011"/>
      <c r="B26" s="990"/>
      <c r="C26" s="997"/>
      <c r="D26" s="619" t="s">
        <v>369</v>
      </c>
      <c r="E26" s="624">
        <v>0</v>
      </c>
      <c r="F26" s="624">
        <v>0</v>
      </c>
      <c r="G26" s="624">
        <v>0</v>
      </c>
      <c r="H26" s="624"/>
      <c r="I26" s="624">
        <v>0</v>
      </c>
      <c r="J26" s="626">
        <v>0</v>
      </c>
      <c r="K26" s="621"/>
      <c r="L26" s="627"/>
      <c r="M26" s="990"/>
      <c r="N26" s="1007"/>
      <c r="O26" s="990"/>
      <c r="P26" s="990"/>
      <c r="Q26" s="990"/>
      <c r="R26" s="1007"/>
      <c r="S26" s="1007"/>
      <c r="T26" s="1008"/>
      <c r="U26" s="990"/>
      <c r="V26" s="990"/>
      <c r="W26" s="990"/>
      <c r="X26" s="995"/>
    </row>
    <row r="27" spans="1:24" ht="15">
      <c r="A27" s="1011"/>
      <c r="B27" s="990"/>
      <c r="C27" s="997"/>
      <c r="D27" s="619" t="s">
        <v>370</v>
      </c>
      <c r="E27" s="636">
        <v>48948286.9761794</v>
      </c>
      <c r="F27" s="634">
        <v>47934667</v>
      </c>
      <c r="G27" s="634">
        <v>47934667</v>
      </c>
      <c r="H27" s="635"/>
      <c r="I27" s="635">
        <v>18323174.265236236</v>
      </c>
      <c r="J27" s="626">
        <v>23201492</v>
      </c>
      <c r="K27" s="621">
        <v>46630485.73660183</v>
      </c>
      <c r="L27" s="627"/>
      <c r="M27" s="990"/>
      <c r="N27" s="1007"/>
      <c r="O27" s="990"/>
      <c r="P27" s="990"/>
      <c r="Q27" s="990"/>
      <c r="R27" s="1007"/>
      <c r="S27" s="1007"/>
      <c r="T27" s="1008"/>
      <c r="U27" s="990"/>
      <c r="V27" s="990"/>
      <c r="W27" s="990"/>
      <c r="X27" s="995"/>
    </row>
    <row r="28" spans="1:24" ht="15">
      <c r="A28" s="1011"/>
      <c r="B28" s="990"/>
      <c r="C28" s="997" t="s">
        <v>428</v>
      </c>
      <c r="D28" s="619" t="s">
        <v>367</v>
      </c>
      <c r="E28" s="624">
        <v>1</v>
      </c>
      <c r="F28" s="624">
        <v>1</v>
      </c>
      <c r="G28" s="624">
        <v>1</v>
      </c>
      <c r="H28" s="624"/>
      <c r="I28" s="624">
        <v>1</v>
      </c>
      <c r="J28" s="634">
        <v>1</v>
      </c>
      <c r="K28" s="626">
        <v>1</v>
      </c>
      <c r="L28" s="627"/>
      <c r="M28" s="990" t="s">
        <v>421</v>
      </c>
      <c r="N28" s="990" t="s">
        <v>429</v>
      </c>
      <c r="O28" s="990" t="s">
        <v>430</v>
      </c>
      <c r="P28" s="990" t="s">
        <v>424</v>
      </c>
      <c r="Q28" s="990" t="s">
        <v>418</v>
      </c>
      <c r="R28" s="1007" t="s">
        <v>411</v>
      </c>
      <c r="S28" s="1007" t="s">
        <v>411</v>
      </c>
      <c r="T28" s="1008"/>
      <c r="U28" s="990" t="s">
        <v>411</v>
      </c>
      <c r="V28" s="990" t="s">
        <v>411</v>
      </c>
      <c r="W28" s="990" t="s">
        <v>411</v>
      </c>
      <c r="X28" s="995">
        <v>146835</v>
      </c>
    </row>
    <row r="29" spans="1:24" ht="15">
      <c r="A29" s="1011"/>
      <c r="B29" s="990"/>
      <c r="C29" s="997"/>
      <c r="D29" s="619" t="s">
        <v>368</v>
      </c>
      <c r="E29" s="635">
        <v>134399535.89587522</v>
      </c>
      <c r="F29" s="635">
        <v>154871308</v>
      </c>
      <c r="G29" s="621">
        <v>154871308</v>
      </c>
      <c r="H29" s="620"/>
      <c r="I29" s="635">
        <v>32440333.333333332</v>
      </c>
      <c r="J29" s="635">
        <v>126422354</v>
      </c>
      <c r="K29" s="621">
        <v>136041183</v>
      </c>
      <c r="L29" s="623"/>
      <c r="M29" s="990"/>
      <c r="N29" s="990"/>
      <c r="O29" s="990"/>
      <c r="P29" s="990"/>
      <c r="Q29" s="990"/>
      <c r="R29" s="1007"/>
      <c r="S29" s="1007"/>
      <c r="T29" s="1008"/>
      <c r="U29" s="990"/>
      <c r="V29" s="990"/>
      <c r="W29" s="990"/>
      <c r="X29" s="995"/>
    </row>
    <row r="30" spans="1:24" ht="15">
      <c r="A30" s="1011"/>
      <c r="B30" s="990"/>
      <c r="C30" s="997"/>
      <c r="D30" s="619" t="s">
        <v>369</v>
      </c>
      <c r="E30" s="624">
        <v>0</v>
      </c>
      <c r="F30" s="624">
        <v>0</v>
      </c>
      <c r="G30" s="624">
        <v>0</v>
      </c>
      <c r="H30" s="624"/>
      <c r="I30" s="624">
        <v>0</v>
      </c>
      <c r="J30" s="626">
        <v>0</v>
      </c>
      <c r="K30" s="621"/>
      <c r="L30" s="627"/>
      <c r="M30" s="990"/>
      <c r="N30" s="990"/>
      <c r="O30" s="990"/>
      <c r="P30" s="990"/>
      <c r="Q30" s="990"/>
      <c r="R30" s="1007"/>
      <c r="S30" s="1007"/>
      <c r="T30" s="1008"/>
      <c r="U30" s="990"/>
      <c r="V30" s="990"/>
      <c r="W30" s="990"/>
      <c r="X30" s="995"/>
    </row>
    <row r="31" spans="1:24" ht="15">
      <c r="A31" s="1011"/>
      <c r="B31" s="990"/>
      <c r="C31" s="997"/>
      <c r="D31" s="619" t="s">
        <v>370</v>
      </c>
      <c r="E31" s="636">
        <v>48948286.9761794</v>
      </c>
      <c r="F31" s="634">
        <v>47934667</v>
      </c>
      <c r="G31" s="634">
        <v>47934667</v>
      </c>
      <c r="H31" s="635"/>
      <c r="I31" s="635">
        <v>18323174.265236236</v>
      </c>
      <c r="J31" s="626">
        <v>23201492</v>
      </c>
      <c r="K31" s="621">
        <v>46630485.73660183</v>
      </c>
      <c r="L31" s="627"/>
      <c r="M31" s="990"/>
      <c r="N31" s="990"/>
      <c r="O31" s="990"/>
      <c r="P31" s="990"/>
      <c r="Q31" s="990"/>
      <c r="R31" s="1007"/>
      <c r="S31" s="1007"/>
      <c r="T31" s="1008"/>
      <c r="U31" s="990"/>
      <c r="V31" s="990"/>
      <c r="W31" s="990"/>
      <c r="X31" s="995"/>
    </row>
    <row r="32" spans="1:24" ht="15">
      <c r="A32" s="1011"/>
      <c r="B32" s="990"/>
      <c r="C32" s="997" t="s">
        <v>431</v>
      </c>
      <c r="D32" s="619" t="s">
        <v>367</v>
      </c>
      <c r="E32" s="624">
        <v>1</v>
      </c>
      <c r="F32" s="624">
        <v>1</v>
      </c>
      <c r="G32" s="624">
        <v>1</v>
      </c>
      <c r="H32" s="624"/>
      <c r="I32" s="624">
        <v>1</v>
      </c>
      <c r="J32" s="626">
        <v>1</v>
      </c>
      <c r="K32" s="626">
        <v>1</v>
      </c>
      <c r="L32" s="627"/>
      <c r="M32" s="1007" t="s">
        <v>432</v>
      </c>
      <c r="N32" s="1007" t="s">
        <v>433</v>
      </c>
      <c r="O32" s="990" t="s">
        <v>434</v>
      </c>
      <c r="P32" s="990" t="s">
        <v>424</v>
      </c>
      <c r="Q32" s="990" t="s">
        <v>418</v>
      </c>
      <c r="R32" s="1007" t="s">
        <v>411</v>
      </c>
      <c r="S32" s="1007" t="s">
        <v>411</v>
      </c>
      <c r="T32" s="1008"/>
      <c r="U32" s="990" t="s">
        <v>411</v>
      </c>
      <c r="V32" s="990" t="s">
        <v>411</v>
      </c>
      <c r="W32" s="990" t="s">
        <v>411</v>
      </c>
      <c r="X32" s="995">
        <v>237054</v>
      </c>
    </row>
    <row r="33" spans="1:24" ht="15">
      <c r="A33" s="1011"/>
      <c r="B33" s="990"/>
      <c r="C33" s="997"/>
      <c r="D33" s="619" t="s">
        <v>368</v>
      </c>
      <c r="E33" s="635">
        <v>177048990.13357598</v>
      </c>
      <c r="F33" s="634">
        <v>230624452</v>
      </c>
      <c r="G33" s="621">
        <v>230624452</v>
      </c>
      <c r="H33" s="620"/>
      <c r="I33" s="635">
        <v>32440333.3333333</v>
      </c>
      <c r="J33" s="635">
        <v>202175498</v>
      </c>
      <c r="K33" s="621">
        <v>217557995.379974</v>
      </c>
      <c r="L33" s="623"/>
      <c r="M33" s="1007"/>
      <c r="N33" s="1007"/>
      <c r="O33" s="990"/>
      <c r="P33" s="990"/>
      <c r="Q33" s="990"/>
      <c r="R33" s="1007"/>
      <c r="S33" s="1007"/>
      <c r="T33" s="1008"/>
      <c r="U33" s="990"/>
      <c r="V33" s="990"/>
      <c r="W33" s="990"/>
      <c r="X33" s="995"/>
    </row>
    <row r="34" spans="1:24" ht="15">
      <c r="A34" s="1011"/>
      <c r="B34" s="990"/>
      <c r="C34" s="997"/>
      <c r="D34" s="619" t="s">
        <v>369</v>
      </c>
      <c r="E34" s="624">
        <v>0</v>
      </c>
      <c r="F34" s="624">
        <v>0</v>
      </c>
      <c r="G34" s="624">
        <v>0</v>
      </c>
      <c r="H34" s="624"/>
      <c r="I34" s="624">
        <v>0</v>
      </c>
      <c r="J34" s="626">
        <v>0</v>
      </c>
      <c r="K34" s="621"/>
      <c r="L34" s="627"/>
      <c r="M34" s="1007"/>
      <c r="N34" s="1007"/>
      <c r="O34" s="990"/>
      <c r="P34" s="990"/>
      <c r="Q34" s="990"/>
      <c r="R34" s="1007"/>
      <c r="S34" s="1007"/>
      <c r="T34" s="1008"/>
      <c r="U34" s="990"/>
      <c r="V34" s="990"/>
      <c r="W34" s="990"/>
      <c r="X34" s="995"/>
    </row>
    <row r="35" spans="1:24" ht="15">
      <c r="A35" s="1011"/>
      <c r="B35" s="990"/>
      <c r="C35" s="997"/>
      <c r="D35" s="619" t="s">
        <v>370</v>
      </c>
      <c r="E35" s="636">
        <v>48948286.9761794</v>
      </c>
      <c r="F35" s="634">
        <v>47934667</v>
      </c>
      <c r="G35" s="634">
        <v>47934667</v>
      </c>
      <c r="H35" s="635"/>
      <c r="I35" s="635">
        <v>18323174.265236236</v>
      </c>
      <c r="J35" s="626">
        <v>23201492</v>
      </c>
      <c r="K35" s="621">
        <v>46630485.73660183</v>
      </c>
      <c r="L35" s="627"/>
      <c r="M35" s="1007"/>
      <c r="N35" s="1007"/>
      <c r="O35" s="990"/>
      <c r="P35" s="990"/>
      <c r="Q35" s="990"/>
      <c r="R35" s="1007"/>
      <c r="S35" s="1007"/>
      <c r="T35" s="1008"/>
      <c r="U35" s="990"/>
      <c r="V35" s="990"/>
      <c r="W35" s="990"/>
      <c r="X35" s="995"/>
    </row>
    <row r="36" spans="1:24" ht="15">
      <c r="A36" s="1011"/>
      <c r="B36" s="990"/>
      <c r="C36" s="997" t="s">
        <v>435</v>
      </c>
      <c r="D36" s="619" t="s">
        <v>367</v>
      </c>
      <c r="E36" s="624">
        <v>1</v>
      </c>
      <c r="F36" s="624">
        <v>1</v>
      </c>
      <c r="G36" s="624">
        <v>1</v>
      </c>
      <c r="H36" s="624"/>
      <c r="I36" s="624">
        <v>1</v>
      </c>
      <c r="J36" s="626">
        <v>1</v>
      </c>
      <c r="K36" s="626">
        <v>1</v>
      </c>
      <c r="L36" s="627"/>
      <c r="M36" s="1007" t="s">
        <v>436</v>
      </c>
      <c r="N36" s="990" t="s">
        <v>437</v>
      </c>
      <c r="O36" s="990" t="s">
        <v>438</v>
      </c>
      <c r="P36" s="990" t="s">
        <v>424</v>
      </c>
      <c r="Q36" s="990" t="s">
        <v>418</v>
      </c>
      <c r="R36" s="1007" t="s">
        <v>411</v>
      </c>
      <c r="S36" s="1007" t="s">
        <v>411</v>
      </c>
      <c r="T36" s="1008"/>
      <c r="U36" s="990" t="s">
        <v>411</v>
      </c>
      <c r="V36" s="990" t="s">
        <v>411</v>
      </c>
      <c r="W36" s="990" t="s">
        <v>411</v>
      </c>
      <c r="X36" s="995">
        <v>398892</v>
      </c>
    </row>
    <row r="37" spans="1:24" ht="15">
      <c r="A37" s="1011"/>
      <c r="B37" s="990"/>
      <c r="C37" s="997"/>
      <c r="D37" s="619" t="s">
        <v>368</v>
      </c>
      <c r="E37" s="635">
        <v>289838899.18285406</v>
      </c>
      <c r="F37" s="634">
        <v>399825973</v>
      </c>
      <c r="G37" s="621">
        <v>399825973</v>
      </c>
      <c r="H37" s="620"/>
      <c r="I37" s="635">
        <v>32440333.333333332</v>
      </c>
      <c r="J37" s="626">
        <v>371377019</v>
      </c>
      <c r="K37" s="621">
        <v>399633193</v>
      </c>
      <c r="L37" s="623"/>
      <c r="M37" s="1007"/>
      <c r="N37" s="990"/>
      <c r="O37" s="990"/>
      <c r="P37" s="990"/>
      <c r="Q37" s="990"/>
      <c r="R37" s="1007"/>
      <c r="S37" s="1007"/>
      <c r="T37" s="1008"/>
      <c r="U37" s="990"/>
      <c r="V37" s="990"/>
      <c r="W37" s="990"/>
      <c r="X37" s="995"/>
    </row>
    <row r="38" spans="1:24" ht="15">
      <c r="A38" s="1011"/>
      <c r="B38" s="990"/>
      <c r="C38" s="997"/>
      <c r="D38" s="619" t="s">
        <v>369</v>
      </c>
      <c r="E38" s="624">
        <v>0</v>
      </c>
      <c r="F38" s="624">
        <v>0</v>
      </c>
      <c r="G38" s="624"/>
      <c r="H38" s="624"/>
      <c r="I38" s="624">
        <v>0</v>
      </c>
      <c r="J38" s="626">
        <v>0</v>
      </c>
      <c r="K38" s="626"/>
      <c r="L38" s="627"/>
      <c r="M38" s="1007"/>
      <c r="N38" s="990"/>
      <c r="O38" s="990"/>
      <c r="P38" s="990"/>
      <c r="Q38" s="990"/>
      <c r="R38" s="1007"/>
      <c r="S38" s="1007"/>
      <c r="T38" s="1008"/>
      <c r="U38" s="990"/>
      <c r="V38" s="990"/>
      <c r="W38" s="990"/>
      <c r="X38" s="995"/>
    </row>
    <row r="39" spans="1:24" ht="15">
      <c r="A39" s="1011"/>
      <c r="B39" s="990"/>
      <c r="C39" s="997"/>
      <c r="D39" s="619" t="s">
        <v>370</v>
      </c>
      <c r="E39" s="636">
        <v>48948286.9761794</v>
      </c>
      <c r="F39" s="634">
        <v>47934667</v>
      </c>
      <c r="G39" s="634">
        <v>47934667</v>
      </c>
      <c r="H39" s="635"/>
      <c r="I39" s="635">
        <v>18323174.265236236</v>
      </c>
      <c r="J39" s="626">
        <v>23201492</v>
      </c>
      <c r="K39" s="621">
        <v>46630485.73660183</v>
      </c>
      <c r="L39" s="635"/>
      <c r="M39" s="1007"/>
      <c r="N39" s="990"/>
      <c r="O39" s="990"/>
      <c r="P39" s="990"/>
      <c r="Q39" s="990"/>
      <c r="R39" s="1007"/>
      <c r="S39" s="1007"/>
      <c r="T39" s="1008"/>
      <c r="U39" s="990"/>
      <c r="V39" s="990"/>
      <c r="W39" s="990"/>
      <c r="X39" s="995"/>
    </row>
    <row r="40" spans="1:24" ht="15">
      <c r="A40" s="1011"/>
      <c r="B40" s="990"/>
      <c r="C40" s="997" t="s">
        <v>439</v>
      </c>
      <c r="D40" s="619" t="s">
        <v>367</v>
      </c>
      <c r="E40" s="624">
        <v>1</v>
      </c>
      <c r="F40" s="624">
        <v>1</v>
      </c>
      <c r="G40" s="624">
        <v>1</v>
      </c>
      <c r="H40" s="624"/>
      <c r="I40" s="624">
        <v>1</v>
      </c>
      <c r="J40" s="624">
        <v>1</v>
      </c>
      <c r="K40" s="626">
        <v>1</v>
      </c>
      <c r="L40" s="627"/>
      <c r="M40" s="1007" t="s">
        <v>436</v>
      </c>
      <c r="N40" s="1007" t="s">
        <v>440</v>
      </c>
      <c r="O40" s="990" t="s">
        <v>441</v>
      </c>
      <c r="P40" s="990" t="s">
        <v>424</v>
      </c>
      <c r="Q40" s="990" t="s">
        <v>418</v>
      </c>
      <c r="R40" s="1007" t="s">
        <v>411</v>
      </c>
      <c r="S40" s="1007" t="s">
        <v>411</v>
      </c>
      <c r="T40" s="1008"/>
      <c r="U40" s="990" t="s">
        <v>411</v>
      </c>
      <c r="V40" s="990" t="s">
        <v>411</v>
      </c>
      <c r="W40" s="990" t="s">
        <v>411</v>
      </c>
      <c r="X40" s="995">
        <v>380453</v>
      </c>
    </row>
    <row r="41" spans="1:24" ht="15">
      <c r="A41" s="1011"/>
      <c r="B41" s="990"/>
      <c r="C41" s="997"/>
      <c r="D41" s="619" t="s">
        <v>368</v>
      </c>
      <c r="E41" s="635">
        <v>240907237</v>
      </c>
      <c r="F41" s="634">
        <v>321879204</v>
      </c>
      <c r="G41" s="621">
        <v>321879204</v>
      </c>
      <c r="H41" s="620"/>
      <c r="I41" s="635">
        <v>32440333.333333332</v>
      </c>
      <c r="J41" s="626">
        <v>293430249</v>
      </c>
      <c r="K41" s="621">
        <v>315755853</v>
      </c>
      <c r="L41" s="623"/>
      <c r="M41" s="1007"/>
      <c r="N41" s="1007"/>
      <c r="O41" s="990"/>
      <c r="P41" s="990"/>
      <c r="Q41" s="990"/>
      <c r="R41" s="1007"/>
      <c r="S41" s="1007"/>
      <c r="T41" s="1008"/>
      <c r="U41" s="990"/>
      <c r="V41" s="990"/>
      <c r="W41" s="990"/>
      <c r="X41" s="995"/>
    </row>
    <row r="42" spans="1:24" ht="15">
      <c r="A42" s="1011"/>
      <c r="B42" s="990"/>
      <c r="C42" s="997"/>
      <c r="D42" s="619" t="s">
        <v>369</v>
      </c>
      <c r="E42" s="624">
        <v>0</v>
      </c>
      <c r="F42" s="624">
        <v>0</v>
      </c>
      <c r="G42" s="624"/>
      <c r="H42" s="624"/>
      <c r="I42" s="624">
        <v>0</v>
      </c>
      <c r="J42" s="626">
        <v>0</v>
      </c>
      <c r="K42" s="621"/>
      <c r="L42" s="627"/>
      <c r="M42" s="1007"/>
      <c r="N42" s="1007"/>
      <c r="O42" s="990"/>
      <c r="P42" s="990"/>
      <c r="Q42" s="990"/>
      <c r="R42" s="1007"/>
      <c r="S42" s="1007"/>
      <c r="T42" s="1008"/>
      <c r="U42" s="990"/>
      <c r="V42" s="990"/>
      <c r="W42" s="990"/>
      <c r="X42" s="995"/>
    </row>
    <row r="43" spans="1:24" ht="15">
      <c r="A43" s="1011"/>
      <c r="B43" s="990"/>
      <c r="C43" s="997"/>
      <c r="D43" s="619" t="s">
        <v>370</v>
      </c>
      <c r="E43" s="636">
        <v>48948286.9761794</v>
      </c>
      <c r="F43" s="634">
        <v>47934667</v>
      </c>
      <c r="G43" s="634">
        <v>47934667</v>
      </c>
      <c r="H43" s="635"/>
      <c r="I43" s="635">
        <v>18323174.265236236</v>
      </c>
      <c r="J43" s="626">
        <v>23201492</v>
      </c>
      <c r="K43" s="621">
        <v>46630485.73660183</v>
      </c>
      <c r="L43" s="635"/>
      <c r="M43" s="1007"/>
      <c r="N43" s="1007"/>
      <c r="O43" s="990"/>
      <c r="P43" s="990"/>
      <c r="Q43" s="990"/>
      <c r="R43" s="1007"/>
      <c r="S43" s="1007"/>
      <c r="T43" s="1008"/>
      <c r="U43" s="990"/>
      <c r="V43" s="990"/>
      <c r="W43" s="990"/>
      <c r="X43" s="995"/>
    </row>
    <row r="44" spans="1:24" ht="15">
      <c r="A44" s="1011"/>
      <c r="B44" s="990"/>
      <c r="C44" s="997" t="s">
        <v>442</v>
      </c>
      <c r="D44" s="619" t="s">
        <v>367</v>
      </c>
      <c r="E44" s="624">
        <v>1</v>
      </c>
      <c r="F44" s="624">
        <v>1</v>
      </c>
      <c r="G44" s="624">
        <v>1</v>
      </c>
      <c r="H44" s="624"/>
      <c r="I44" s="624">
        <v>1</v>
      </c>
      <c r="J44" s="624">
        <v>1</v>
      </c>
      <c r="K44" s="626">
        <v>1</v>
      </c>
      <c r="L44" s="627"/>
      <c r="M44" s="1007" t="s">
        <v>443</v>
      </c>
      <c r="N44" s="990" t="s">
        <v>444</v>
      </c>
      <c r="O44" s="990" t="s">
        <v>445</v>
      </c>
      <c r="P44" s="990" t="s">
        <v>424</v>
      </c>
      <c r="Q44" s="990" t="s">
        <v>418</v>
      </c>
      <c r="R44" s="1007" t="s">
        <v>411</v>
      </c>
      <c r="S44" s="1007" t="s">
        <v>411</v>
      </c>
      <c r="T44" s="1008"/>
      <c r="U44" s="990" t="s">
        <v>411</v>
      </c>
      <c r="V44" s="990" t="s">
        <v>411</v>
      </c>
      <c r="W44" s="990" t="s">
        <v>411</v>
      </c>
      <c r="X44" s="995">
        <v>151820</v>
      </c>
    </row>
    <row r="45" spans="1:24" ht="15">
      <c r="A45" s="1011"/>
      <c r="B45" s="990"/>
      <c r="C45" s="997"/>
      <c r="D45" s="619" t="s">
        <v>368</v>
      </c>
      <c r="E45" s="635">
        <v>282194459.1181625</v>
      </c>
      <c r="F45" s="634">
        <v>380229599</v>
      </c>
      <c r="G45" s="621">
        <v>380229599</v>
      </c>
      <c r="H45" s="620"/>
      <c r="I45" s="635">
        <v>32440333.333333332</v>
      </c>
      <c r="J45" s="626">
        <v>351780644</v>
      </c>
      <c r="K45" s="621">
        <v>378545830</v>
      </c>
      <c r="L45" s="623"/>
      <c r="M45" s="1007"/>
      <c r="N45" s="990"/>
      <c r="O45" s="990"/>
      <c r="P45" s="990"/>
      <c r="Q45" s="990"/>
      <c r="R45" s="1007"/>
      <c r="S45" s="1007"/>
      <c r="T45" s="1008"/>
      <c r="U45" s="990"/>
      <c r="V45" s="990"/>
      <c r="W45" s="990"/>
      <c r="X45" s="995"/>
    </row>
    <row r="46" spans="1:24" ht="15">
      <c r="A46" s="1011"/>
      <c r="B46" s="990"/>
      <c r="C46" s="997"/>
      <c r="D46" s="619" t="s">
        <v>369</v>
      </c>
      <c r="E46" s="624">
        <v>0</v>
      </c>
      <c r="F46" s="624">
        <v>0</v>
      </c>
      <c r="G46" s="624"/>
      <c r="H46" s="624"/>
      <c r="I46" s="624">
        <v>0</v>
      </c>
      <c r="J46" s="626">
        <v>0</v>
      </c>
      <c r="K46" s="621"/>
      <c r="L46" s="627"/>
      <c r="M46" s="1007"/>
      <c r="N46" s="990"/>
      <c r="O46" s="990"/>
      <c r="P46" s="990"/>
      <c r="Q46" s="990"/>
      <c r="R46" s="1007"/>
      <c r="S46" s="1007"/>
      <c r="T46" s="1008"/>
      <c r="U46" s="990"/>
      <c r="V46" s="990"/>
      <c r="W46" s="990"/>
      <c r="X46" s="995"/>
    </row>
    <row r="47" spans="1:24" ht="15">
      <c r="A47" s="1011"/>
      <c r="B47" s="990"/>
      <c r="C47" s="997"/>
      <c r="D47" s="619" t="s">
        <v>370</v>
      </c>
      <c r="E47" s="636">
        <v>48948286.9761794</v>
      </c>
      <c r="F47" s="634">
        <v>47934667</v>
      </c>
      <c r="G47" s="634">
        <v>47934667</v>
      </c>
      <c r="H47" s="635"/>
      <c r="I47" s="635">
        <v>18323174.265236236</v>
      </c>
      <c r="J47" s="626">
        <v>23201492</v>
      </c>
      <c r="K47" s="621">
        <v>46630485.73660183</v>
      </c>
      <c r="L47" s="635"/>
      <c r="M47" s="1007"/>
      <c r="N47" s="990"/>
      <c r="O47" s="990"/>
      <c r="P47" s="990"/>
      <c r="Q47" s="990"/>
      <c r="R47" s="1007"/>
      <c r="S47" s="1007"/>
      <c r="T47" s="1008"/>
      <c r="U47" s="990"/>
      <c r="V47" s="990"/>
      <c r="W47" s="990"/>
      <c r="X47" s="995"/>
    </row>
    <row r="48" spans="1:24" ht="36">
      <c r="A48" s="1011"/>
      <c r="B48" s="990"/>
      <c r="C48" s="1012" t="s">
        <v>446</v>
      </c>
      <c r="D48" s="619" t="s">
        <v>367</v>
      </c>
      <c r="E48" s="624">
        <v>1</v>
      </c>
      <c r="F48" s="624">
        <v>1</v>
      </c>
      <c r="G48" s="624">
        <v>1</v>
      </c>
      <c r="H48" s="624"/>
      <c r="I48" s="624">
        <v>1</v>
      </c>
      <c r="J48" s="624">
        <v>1</v>
      </c>
      <c r="K48" s="626">
        <v>1</v>
      </c>
      <c r="L48" s="627"/>
      <c r="M48" s="639" t="s">
        <v>392</v>
      </c>
      <c r="N48" s="640" t="s">
        <v>447</v>
      </c>
      <c r="O48" s="640" t="s">
        <v>448</v>
      </c>
      <c r="P48" s="990" t="s">
        <v>424</v>
      </c>
      <c r="Q48" s="990" t="s">
        <v>418</v>
      </c>
      <c r="R48" s="1007" t="s">
        <v>411</v>
      </c>
      <c r="S48" s="1007" t="s">
        <v>411</v>
      </c>
      <c r="T48" s="1008"/>
      <c r="U48" s="990" t="s">
        <v>411</v>
      </c>
      <c r="V48" s="990" t="s">
        <v>411</v>
      </c>
      <c r="W48" s="990" t="s">
        <v>411</v>
      </c>
      <c r="X48" s="995">
        <v>5529</v>
      </c>
    </row>
    <row r="49" spans="1:24" ht="15">
      <c r="A49" s="1011"/>
      <c r="B49" s="990"/>
      <c r="C49" s="1012"/>
      <c r="D49" s="619" t="s">
        <v>368</v>
      </c>
      <c r="E49" s="635">
        <v>459117959.6485634</v>
      </c>
      <c r="F49" s="626">
        <v>303891488</v>
      </c>
      <c r="G49" s="621">
        <v>303891488</v>
      </c>
      <c r="H49" s="620"/>
      <c r="I49" s="635">
        <v>32440333.333333332</v>
      </c>
      <c r="J49" s="626">
        <v>275442533</v>
      </c>
      <c r="K49" s="621">
        <v>296399543.538467</v>
      </c>
      <c r="L49" s="623"/>
      <c r="M49" s="1007" t="s">
        <v>443</v>
      </c>
      <c r="N49" s="990" t="s">
        <v>449</v>
      </c>
      <c r="O49" s="990" t="s">
        <v>450</v>
      </c>
      <c r="P49" s="990"/>
      <c r="Q49" s="990"/>
      <c r="R49" s="1007"/>
      <c r="S49" s="1007"/>
      <c r="T49" s="1008"/>
      <c r="U49" s="990"/>
      <c r="V49" s="990"/>
      <c r="W49" s="990"/>
      <c r="X49" s="995"/>
    </row>
    <row r="50" spans="1:24" ht="15">
      <c r="A50" s="1011"/>
      <c r="B50" s="990"/>
      <c r="C50" s="1012"/>
      <c r="D50" s="619" t="s">
        <v>369</v>
      </c>
      <c r="E50" s="624">
        <v>0</v>
      </c>
      <c r="F50" s="624">
        <v>0</v>
      </c>
      <c r="G50" s="624"/>
      <c r="H50" s="624"/>
      <c r="I50" s="624">
        <v>0</v>
      </c>
      <c r="J50" s="626">
        <v>0</v>
      </c>
      <c r="K50" s="621"/>
      <c r="L50" s="626"/>
      <c r="M50" s="1007"/>
      <c r="N50" s="990"/>
      <c r="O50" s="990"/>
      <c r="P50" s="990"/>
      <c r="Q50" s="990"/>
      <c r="R50" s="1007"/>
      <c r="S50" s="1007"/>
      <c r="T50" s="1008"/>
      <c r="U50" s="990"/>
      <c r="V50" s="990"/>
      <c r="W50" s="990"/>
      <c r="X50" s="995"/>
    </row>
    <row r="51" spans="1:24" ht="15">
      <c r="A51" s="1011"/>
      <c r="B51" s="990"/>
      <c r="C51" s="1012"/>
      <c r="D51" s="619" t="s">
        <v>370</v>
      </c>
      <c r="E51" s="636">
        <v>48948286.9761794</v>
      </c>
      <c r="F51" s="634">
        <v>47934667</v>
      </c>
      <c r="G51" s="634">
        <v>47934667</v>
      </c>
      <c r="H51" s="635"/>
      <c r="I51" s="635">
        <v>18323174.265236236</v>
      </c>
      <c r="J51" s="626">
        <v>23201492</v>
      </c>
      <c r="K51" s="621">
        <v>46630485.73660183</v>
      </c>
      <c r="L51" s="632"/>
      <c r="M51" s="1007"/>
      <c r="N51" s="990"/>
      <c r="O51" s="990"/>
      <c r="P51" s="990"/>
      <c r="Q51" s="990"/>
      <c r="R51" s="1007"/>
      <c r="S51" s="1007"/>
      <c r="T51" s="1008"/>
      <c r="U51" s="990"/>
      <c r="V51" s="990"/>
      <c r="W51" s="990"/>
      <c r="X51" s="995"/>
    </row>
    <row r="52" spans="1:24" ht="15">
      <c r="A52" s="1011"/>
      <c r="B52" s="990"/>
      <c r="C52" s="997" t="s">
        <v>451</v>
      </c>
      <c r="D52" s="619" t="s">
        <v>367</v>
      </c>
      <c r="E52" s="624">
        <v>1</v>
      </c>
      <c r="F52" s="624">
        <v>1</v>
      </c>
      <c r="G52" s="624">
        <v>1</v>
      </c>
      <c r="H52" s="624"/>
      <c r="I52" s="624">
        <v>1</v>
      </c>
      <c r="J52" s="624">
        <v>1</v>
      </c>
      <c r="K52" s="626">
        <v>1</v>
      </c>
      <c r="L52" s="627"/>
      <c r="M52" s="1007" t="s">
        <v>443</v>
      </c>
      <c r="N52" s="990" t="s">
        <v>452</v>
      </c>
      <c r="O52" s="990" t="s">
        <v>453</v>
      </c>
      <c r="P52" s="990" t="s">
        <v>424</v>
      </c>
      <c r="Q52" s="990" t="s">
        <v>418</v>
      </c>
      <c r="R52" s="1007" t="s">
        <v>411</v>
      </c>
      <c r="S52" s="1007" t="s">
        <v>411</v>
      </c>
      <c r="T52" s="1008"/>
      <c r="U52" s="990" t="s">
        <v>411</v>
      </c>
      <c r="V52" s="990" t="s">
        <v>411</v>
      </c>
      <c r="W52" s="990" t="s">
        <v>411</v>
      </c>
      <c r="X52" s="995">
        <v>1450292</v>
      </c>
    </row>
    <row r="53" spans="1:24" ht="15">
      <c r="A53" s="1011"/>
      <c r="B53" s="990"/>
      <c r="C53" s="997"/>
      <c r="D53" s="619" t="s">
        <v>368</v>
      </c>
      <c r="E53" s="635">
        <v>555890491.9218677</v>
      </c>
      <c r="F53" s="626">
        <v>513020513</v>
      </c>
      <c r="G53" s="621">
        <v>513020513</v>
      </c>
      <c r="H53" s="620"/>
      <c r="I53" s="635">
        <v>32440333.333333332</v>
      </c>
      <c r="J53" s="626">
        <v>368640690</v>
      </c>
      <c r="K53" s="621">
        <v>396688671</v>
      </c>
      <c r="L53" s="623"/>
      <c r="M53" s="1007"/>
      <c r="N53" s="990"/>
      <c r="O53" s="990"/>
      <c r="P53" s="990"/>
      <c r="Q53" s="990"/>
      <c r="R53" s="1007"/>
      <c r="S53" s="1007"/>
      <c r="T53" s="1008"/>
      <c r="U53" s="990"/>
      <c r="V53" s="990"/>
      <c r="W53" s="990"/>
      <c r="X53" s="995"/>
    </row>
    <row r="54" spans="1:24" ht="15">
      <c r="A54" s="1011"/>
      <c r="B54" s="990"/>
      <c r="C54" s="997"/>
      <c r="D54" s="619" t="s">
        <v>369</v>
      </c>
      <c r="E54" s="624">
        <v>0</v>
      </c>
      <c r="F54" s="624">
        <v>0</v>
      </c>
      <c r="G54" s="624"/>
      <c r="H54" s="624"/>
      <c r="I54" s="624">
        <v>0</v>
      </c>
      <c r="J54" s="626">
        <v>0</v>
      </c>
      <c r="K54" s="621"/>
      <c r="L54" s="627"/>
      <c r="M54" s="1007"/>
      <c r="N54" s="990"/>
      <c r="O54" s="990"/>
      <c r="P54" s="990"/>
      <c r="Q54" s="990"/>
      <c r="R54" s="1007"/>
      <c r="S54" s="1007"/>
      <c r="T54" s="1008"/>
      <c r="U54" s="990"/>
      <c r="V54" s="990"/>
      <c r="W54" s="990"/>
      <c r="X54" s="995"/>
    </row>
    <row r="55" spans="1:24" ht="15">
      <c r="A55" s="1011"/>
      <c r="B55" s="990"/>
      <c r="C55" s="997"/>
      <c r="D55" s="619" t="s">
        <v>370</v>
      </c>
      <c r="E55" s="636">
        <v>48948286.9761794</v>
      </c>
      <c r="F55" s="634">
        <v>47934667</v>
      </c>
      <c r="G55" s="634">
        <v>47934667</v>
      </c>
      <c r="H55" s="635"/>
      <c r="I55" s="635">
        <v>18323174.265236236</v>
      </c>
      <c r="J55" s="626">
        <v>23201492</v>
      </c>
      <c r="K55" s="621">
        <v>46630485.73660183</v>
      </c>
      <c r="L55" s="627"/>
      <c r="M55" s="1007"/>
      <c r="N55" s="990"/>
      <c r="O55" s="990"/>
      <c r="P55" s="990"/>
      <c r="Q55" s="990"/>
      <c r="R55" s="1007"/>
      <c r="S55" s="1007"/>
      <c r="T55" s="1008"/>
      <c r="U55" s="990"/>
      <c r="V55" s="990"/>
      <c r="W55" s="990"/>
      <c r="X55" s="995"/>
    </row>
    <row r="56" spans="1:24" ht="15">
      <c r="A56" s="1011"/>
      <c r="B56" s="990"/>
      <c r="C56" s="997" t="s">
        <v>454</v>
      </c>
      <c r="D56" s="619" t="s">
        <v>367</v>
      </c>
      <c r="E56" s="624">
        <v>1</v>
      </c>
      <c r="F56" s="624">
        <v>1</v>
      </c>
      <c r="G56" s="624">
        <v>1</v>
      </c>
      <c r="H56" s="624"/>
      <c r="I56" s="624">
        <v>1</v>
      </c>
      <c r="J56" s="624">
        <v>1</v>
      </c>
      <c r="K56" s="626">
        <v>1</v>
      </c>
      <c r="L56" s="627"/>
      <c r="M56" s="1007" t="s">
        <v>455</v>
      </c>
      <c r="N56" s="990" t="s">
        <v>455</v>
      </c>
      <c r="O56" s="990" t="s">
        <v>456</v>
      </c>
      <c r="P56" s="990" t="s">
        <v>424</v>
      </c>
      <c r="Q56" s="990" t="s">
        <v>418</v>
      </c>
      <c r="R56" s="1007" t="s">
        <v>411</v>
      </c>
      <c r="S56" s="1007" t="s">
        <v>411</v>
      </c>
      <c r="T56" s="1008"/>
      <c r="U56" s="990" t="s">
        <v>411</v>
      </c>
      <c r="V56" s="990" t="s">
        <v>411</v>
      </c>
      <c r="W56" s="990" t="s">
        <v>411</v>
      </c>
      <c r="X56" s="995">
        <v>323865</v>
      </c>
    </row>
    <row r="57" spans="1:24" ht="15">
      <c r="A57" s="1011"/>
      <c r="B57" s="990"/>
      <c r="C57" s="997"/>
      <c r="D57" s="619" t="s">
        <v>368</v>
      </c>
      <c r="E57" s="635">
        <v>337835838.5084622</v>
      </c>
      <c r="F57" s="626">
        <v>311496051</v>
      </c>
      <c r="G57" s="621">
        <v>311496051</v>
      </c>
      <c r="H57" s="620"/>
      <c r="I57" s="635">
        <v>32440333.333333332</v>
      </c>
      <c r="J57" s="626">
        <v>283047096</v>
      </c>
      <c r="K57" s="621">
        <v>304582699</v>
      </c>
      <c r="L57" s="623"/>
      <c r="M57" s="1007"/>
      <c r="N57" s="990"/>
      <c r="O57" s="990"/>
      <c r="P57" s="990"/>
      <c r="Q57" s="990"/>
      <c r="R57" s="1007"/>
      <c r="S57" s="1007"/>
      <c r="T57" s="1008"/>
      <c r="U57" s="990"/>
      <c r="V57" s="990"/>
      <c r="W57" s="990"/>
      <c r="X57" s="995"/>
    </row>
    <row r="58" spans="1:24" ht="15">
      <c r="A58" s="1011"/>
      <c r="B58" s="990"/>
      <c r="C58" s="997"/>
      <c r="D58" s="619" t="s">
        <v>369</v>
      </c>
      <c r="E58" s="624">
        <v>0</v>
      </c>
      <c r="F58" s="624">
        <v>0</v>
      </c>
      <c r="G58" s="624"/>
      <c r="H58" s="624"/>
      <c r="I58" s="624">
        <v>0</v>
      </c>
      <c r="J58" s="626">
        <v>0</v>
      </c>
      <c r="K58" s="621"/>
      <c r="L58" s="626"/>
      <c r="M58" s="1007"/>
      <c r="N58" s="990"/>
      <c r="O58" s="990"/>
      <c r="P58" s="990"/>
      <c r="Q58" s="990"/>
      <c r="R58" s="1007"/>
      <c r="S58" s="1007"/>
      <c r="T58" s="1008"/>
      <c r="U58" s="990"/>
      <c r="V58" s="990"/>
      <c r="W58" s="990"/>
      <c r="X58" s="995"/>
    </row>
    <row r="59" spans="1:24" ht="15">
      <c r="A59" s="1011"/>
      <c r="B59" s="990"/>
      <c r="C59" s="997"/>
      <c r="D59" s="619" t="s">
        <v>370</v>
      </c>
      <c r="E59" s="636">
        <v>48948286.9761794</v>
      </c>
      <c r="F59" s="634">
        <v>47934667</v>
      </c>
      <c r="G59" s="634">
        <v>47934667</v>
      </c>
      <c r="H59" s="635"/>
      <c r="I59" s="635">
        <v>18323174.265236236</v>
      </c>
      <c r="J59" s="626">
        <v>23201492</v>
      </c>
      <c r="K59" s="621">
        <v>46630485.73660183</v>
      </c>
      <c r="L59" s="627"/>
      <c r="M59" s="1007"/>
      <c r="N59" s="990"/>
      <c r="O59" s="990"/>
      <c r="P59" s="990"/>
      <c r="Q59" s="990"/>
      <c r="R59" s="1007"/>
      <c r="S59" s="1007"/>
      <c r="T59" s="1008"/>
      <c r="U59" s="990"/>
      <c r="V59" s="990"/>
      <c r="W59" s="990"/>
      <c r="X59" s="995"/>
    </row>
    <row r="60" spans="1:24" ht="60">
      <c r="A60" s="1011"/>
      <c r="B60" s="990"/>
      <c r="C60" s="997" t="s">
        <v>457</v>
      </c>
      <c r="D60" s="619" t="s">
        <v>367</v>
      </c>
      <c r="E60" s="624">
        <v>1</v>
      </c>
      <c r="F60" s="624">
        <v>1</v>
      </c>
      <c r="G60" s="624">
        <v>1</v>
      </c>
      <c r="H60" s="624"/>
      <c r="I60" s="624">
        <v>1</v>
      </c>
      <c r="J60" s="624">
        <v>1</v>
      </c>
      <c r="K60" s="626">
        <v>1</v>
      </c>
      <c r="L60" s="627"/>
      <c r="M60" s="639" t="s">
        <v>443</v>
      </c>
      <c r="N60" s="640" t="s">
        <v>458</v>
      </c>
      <c r="O60" s="640" t="s">
        <v>459</v>
      </c>
      <c r="P60" s="990" t="s">
        <v>424</v>
      </c>
      <c r="Q60" s="990" t="s">
        <v>418</v>
      </c>
      <c r="R60" s="1007" t="s">
        <v>411</v>
      </c>
      <c r="S60" s="1007" t="s">
        <v>411</v>
      </c>
      <c r="T60" s="1008"/>
      <c r="U60" s="990" t="s">
        <v>411</v>
      </c>
      <c r="V60" s="990" t="s">
        <v>411</v>
      </c>
      <c r="W60" s="990" t="s">
        <v>411</v>
      </c>
      <c r="X60" s="995">
        <v>878496</v>
      </c>
    </row>
    <row r="61" spans="1:24" ht="15">
      <c r="A61" s="1011"/>
      <c r="B61" s="990"/>
      <c r="C61" s="997"/>
      <c r="D61" s="619" t="s">
        <v>368</v>
      </c>
      <c r="E61" s="635">
        <v>732803405.7940266</v>
      </c>
      <c r="F61" s="626">
        <v>636152381</v>
      </c>
      <c r="G61" s="621">
        <v>636152381</v>
      </c>
      <c r="H61" s="620"/>
      <c r="I61" s="635">
        <v>32440333.333333332</v>
      </c>
      <c r="J61" s="626">
        <v>607703427</v>
      </c>
      <c r="K61" s="621">
        <v>653940466</v>
      </c>
      <c r="L61" s="623"/>
      <c r="M61" s="1007" t="s">
        <v>455</v>
      </c>
      <c r="N61" s="990" t="s">
        <v>460</v>
      </c>
      <c r="O61" s="990" t="s">
        <v>461</v>
      </c>
      <c r="P61" s="990"/>
      <c r="Q61" s="990"/>
      <c r="R61" s="1007"/>
      <c r="S61" s="1007"/>
      <c r="T61" s="1008"/>
      <c r="U61" s="990"/>
      <c r="V61" s="990"/>
      <c r="W61" s="990"/>
      <c r="X61" s="995"/>
    </row>
    <row r="62" spans="1:24" ht="15">
      <c r="A62" s="1011"/>
      <c r="B62" s="990"/>
      <c r="C62" s="997"/>
      <c r="D62" s="619" t="s">
        <v>369</v>
      </c>
      <c r="E62" s="624">
        <v>0</v>
      </c>
      <c r="F62" s="624">
        <v>0</v>
      </c>
      <c r="G62" s="624"/>
      <c r="H62" s="624"/>
      <c r="I62" s="624">
        <v>0</v>
      </c>
      <c r="J62" s="626">
        <v>0</v>
      </c>
      <c r="K62" s="621"/>
      <c r="L62" s="627"/>
      <c r="M62" s="1007"/>
      <c r="N62" s="990"/>
      <c r="O62" s="990"/>
      <c r="P62" s="990"/>
      <c r="Q62" s="990"/>
      <c r="R62" s="1007"/>
      <c r="S62" s="1007"/>
      <c r="T62" s="1008"/>
      <c r="U62" s="990"/>
      <c r="V62" s="990"/>
      <c r="W62" s="990"/>
      <c r="X62" s="995"/>
    </row>
    <row r="63" spans="1:24" ht="15">
      <c r="A63" s="1011"/>
      <c r="B63" s="990"/>
      <c r="C63" s="997"/>
      <c r="D63" s="619" t="s">
        <v>370</v>
      </c>
      <c r="E63" s="636">
        <v>48948286.9761794</v>
      </c>
      <c r="F63" s="634">
        <v>47934667</v>
      </c>
      <c r="G63" s="634">
        <v>47934667</v>
      </c>
      <c r="H63" s="635"/>
      <c r="I63" s="635">
        <v>18323174.265236236</v>
      </c>
      <c r="J63" s="626">
        <v>23201491</v>
      </c>
      <c r="K63" s="621">
        <v>46630483.726796344</v>
      </c>
      <c r="L63" s="632"/>
      <c r="M63" s="1007"/>
      <c r="N63" s="990"/>
      <c r="O63" s="990"/>
      <c r="P63" s="990"/>
      <c r="Q63" s="990"/>
      <c r="R63" s="1007"/>
      <c r="S63" s="1007"/>
      <c r="T63" s="1008"/>
      <c r="U63" s="990"/>
      <c r="V63" s="990"/>
      <c r="W63" s="990"/>
      <c r="X63" s="995"/>
    </row>
    <row r="64" spans="1:24" ht="15">
      <c r="A64" s="1011"/>
      <c r="B64" s="990"/>
      <c r="C64" s="997" t="s">
        <v>462</v>
      </c>
      <c r="D64" s="619" t="s">
        <v>367</v>
      </c>
      <c r="E64" s="624">
        <v>1</v>
      </c>
      <c r="F64" s="624">
        <v>1</v>
      </c>
      <c r="G64" s="624">
        <v>1</v>
      </c>
      <c r="H64" s="624"/>
      <c r="I64" s="624">
        <v>1</v>
      </c>
      <c r="J64" s="624">
        <v>1</v>
      </c>
      <c r="K64" s="626">
        <v>1</v>
      </c>
      <c r="L64" s="627"/>
      <c r="M64" s="1007" t="s">
        <v>455</v>
      </c>
      <c r="N64" s="990" t="s">
        <v>463</v>
      </c>
      <c r="O64" s="990" t="s">
        <v>464</v>
      </c>
      <c r="P64" s="990" t="s">
        <v>424</v>
      </c>
      <c r="Q64" s="990" t="s">
        <v>418</v>
      </c>
      <c r="R64" s="1007" t="s">
        <v>411</v>
      </c>
      <c r="S64" s="1007" t="s">
        <v>411</v>
      </c>
      <c r="T64" s="1008"/>
      <c r="U64" s="990" t="s">
        <v>411</v>
      </c>
      <c r="V64" s="990" t="s">
        <v>411</v>
      </c>
      <c r="W64" s="990" t="s">
        <v>411</v>
      </c>
      <c r="X64" s="995">
        <v>61024</v>
      </c>
    </row>
    <row r="65" spans="1:24" ht="15">
      <c r="A65" s="1011"/>
      <c r="B65" s="990"/>
      <c r="C65" s="997"/>
      <c r="D65" s="619" t="s">
        <v>368</v>
      </c>
      <c r="E65" s="635">
        <v>335353830.49158216</v>
      </c>
      <c r="F65" s="626">
        <v>367510128</v>
      </c>
      <c r="G65" s="621">
        <v>367510128</v>
      </c>
      <c r="H65" s="620"/>
      <c r="I65" s="635">
        <v>32440333.333333332</v>
      </c>
      <c r="J65" s="626">
        <v>223130306</v>
      </c>
      <c r="K65" s="621">
        <v>240842399</v>
      </c>
      <c r="L65" s="623"/>
      <c r="M65" s="1007"/>
      <c r="N65" s="990"/>
      <c r="O65" s="990"/>
      <c r="P65" s="990"/>
      <c r="Q65" s="990"/>
      <c r="R65" s="1007"/>
      <c r="S65" s="1007"/>
      <c r="T65" s="1008"/>
      <c r="U65" s="990"/>
      <c r="V65" s="990"/>
      <c r="W65" s="990"/>
      <c r="X65" s="995"/>
    </row>
    <row r="66" spans="1:24" ht="15">
      <c r="A66" s="1011"/>
      <c r="B66" s="990"/>
      <c r="C66" s="997"/>
      <c r="D66" s="619" t="s">
        <v>369</v>
      </c>
      <c r="E66" s="624">
        <v>0</v>
      </c>
      <c r="F66" s="624">
        <v>0</v>
      </c>
      <c r="G66" s="624"/>
      <c r="H66" s="624"/>
      <c r="I66" s="624">
        <v>0</v>
      </c>
      <c r="J66" s="626">
        <v>0</v>
      </c>
      <c r="K66" s="621"/>
      <c r="L66" s="627"/>
      <c r="M66" s="1007"/>
      <c r="N66" s="990"/>
      <c r="O66" s="990"/>
      <c r="P66" s="990"/>
      <c r="Q66" s="990"/>
      <c r="R66" s="1007"/>
      <c r="S66" s="1007"/>
      <c r="T66" s="1008"/>
      <c r="U66" s="990"/>
      <c r="V66" s="990"/>
      <c r="W66" s="990"/>
      <c r="X66" s="995"/>
    </row>
    <row r="67" spans="1:24" ht="15">
      <c r="A67" s="1011"/>
      <c r="B67" s="990"/>
      <c r="C67" s="997"/>
      <c r="D67" s="619" t="s">
        <v>370</v>
      </c>
      <c r="E67" s="636">
        <v>48948286.9761794</v>
      </c>
      <c r="F67" s="634">
        <v>47934667</v>
      </c>
      <c r="G67" s="634">
        <v>47934667</v>
      </c>
      <c r="H67" s="635"/>
      <c r="I67" s="635">
        <v>18323174.265236236</v>
      </c>
      <c r="J67" s="626">
        <v>23201491</v>
      </c>
      <c r="K67" s="621">
        <v>46630483.726796344</v>
      </c>
      <c r="L67" s="627"/>
      <c r="M67" s="1007"/>
      <c r="N67" s="990"/>
      <c r="O67" s="990"/>
      <c r="P67" s="990"/>
      <c r="Q67" s="990"/>
      <c r="R67" s="1007"/>
      <c r="S67" s="1007"/>
      <c r="T67" s="1008"/>
      <c r="U67" s="990"/>
      <c r="V67" s="990"/>
      <c r="W67" s="990"/>
      <c r="X67" s="995"/>
    </row>
    <row r="68" spans="1:24" ht="15">
      <c r="A68" s="1011"/>
      <c r="B68" s="990"/>
      <c r="C68" s="997" t="s">
        <v>465</v>
      </c>
      <c r="D68" s="619" t="s">
        <v>367</v>
      </c>
      <c r="E68" s="624">
        <v>1</v>
      </c>
      <c r="F68" s="624">
        <v>1</v>
      </c>
      <c r="G68" s="624">
        <v>1</v>
      </c>
      <c r="H68" s="624"/>
      <c r="I68" s="624">
        <v>1</v>
      </c>
      <c r="J68" s="624">
        <v>1</v>
      </c>
      <c r="K68" s="626">
        <v>1</v>
      </c>
      <c r="L68" s="627"/>
      <c r="M68" s="1007" t="s">
        <v>432</v>
      </c>
      <c r="N68" s="1007" t="s">
        <v>466</v>
      </c>
      <c r="O68" s="990" t="s">
        <v>467</v>
      </c>
      <c r="P68" s="990" t="s">
        <v>424</v>
      </c>
      <c r="Q68" s="990" t="s">
        <v>418</v>
      </c>
      <c r="R68" s="1007" t="s">
        <v>411</v>
      </c>
      <c r="S68" s="1007" t="s">
        <v>411</v>
      </c>
      <c r="T68" s="1008"/>
      <c r="U68" s="990" t="s">
        <v>411</v>
      </c>
      <c r="V68" s="990" t="s">
        <v>411</v>
      </c>
      <c r="W68" s="990" t="s">
        <v>468</v>
      </c>
      <c r="X68" s="995">
        <v>84356</v>
      </c>
    </row>
    <row r="69" spans="1:24" ht="15">
      <c r="A69" s="1011"/>
      <c r="B69" s="990"/>
      <c r="C69" s="997"/>
      <c r="D69" s="619" t="s">
        <v>368</v>
      </c>
      <c r="E69" s="635">
        <v>159477646.8569154</v>
      </c>
      <c r="F69" s="626">
        <v>109536412</v>
      </c>
      <c r="G69" s="621">
        <v>109536412</v>
      </c>
      <c r="H69" s="620"/>
      <c r="I69" s="635">
        <v>32440333.333333332</v>
      </c>
      <c r="J69" s="626">
        <v>81087458</v>
      </c>
      <c r="K69" s="621">
        <v>87256987.0605083</v>
      </c>
      <c r="L69" s="623"/>
      <c r="M69" s="1007"/>
      <c r="N69" s="1007"/>
      <c r="O69" s="990"/>
      <c r="P69" s="990"/>
      <c r="Q69" s="990"/>
      <c r="R69" s="1007"/>
      <c r="S69" s="1007"/>
      <c r="T69" s="1008"/>
      <c r="U69" s="990"/>
      <c r="V69" s="990"/>
      <c r="W69" s="990"/>
      <c r="X69" s="995"/>
    </row>
    <row r="70" spans="1:24" ht="15">
      <c r="A70" s="1011"/>
      <c r="B70" s="990"/>
      <c r="C70" s="997"/>
      <c r="D70" s="619" t="s">
        <v>369</v>
      </c>
      <c r="E70" s="624">
        <v>0</v>
      </c>
      <c r="F70" s="624">
        <v>0</v>
      </c>
      <c r="G70" s="624"/>
      <c r="H70" s="624"/>
      <c r="I70" s="624">
        <v>0</v>
      </c>
      <c r="J70" s="626">
        <v>0</v>
      </c>
      <c r="K70" s="621"/>
      <c r="L70" s="627"/>
      <c r="M70" s="1007"/>
      <c r="N70" s="1007"/>
      <c r="O70" s="990"/>
      <c r="P70" s="990"/>
      <c r="Q70" s="990"/>
      <c r="R70" s="1007"/>
      <c r="S70" s="1007"/>
      <c r="T70" s="1008"/>
      <c r="U70" s="990"/>
      <c r="V70" s="990"/>
      <c r="W70" s="990"/>
      <c r="X70" s="995"/>
    </row>
    <row r="71" spans="1:24" ht="15">
      <c r="A71" s="1011"/>
      <c r="B71" s="990"/>
      <c r="C71" s="997"/>
      <c r="D71" s="619" t="s">
        <v>370</v>
      </c>
      <c r="E71" s="636">
        <v>48948286.9761794</v>
      </c>
      <c r="F71" s="634">
        <v>47934667</v>
      </c>
      <c r="G71" s="634">
        <v>47934667</v>
      </c>
      <c r="H71" s="635"/>
      <c r="I71" s="635">
        <v>18323174.265236236</v>
      </c>
      <c r="J71" s="626">
        <v>23201491</v>
      </c>
      <c r="K71" s="621">
        <v>46630483.726796344</v>
      </c>
      <c r="L71" s="627"/>
      <c r="M71" s="1007"/>
      <c r="N71" s="1007"/>
      <c r="O71" s="990"/>
      <c r="P71" s="990"/>
      <c r="Q71" s="990"/>
      <c r="R71" s="1007"/>
      <c r="S71" s="1007"/>
      <c r="T71" s="1008"/>
      <c r="U71" s="990"/>
      <c r="V71" s="990"/>
      <c r="W71" s="990"/>
      <c r="X71" s="995"/>
    </row>
    <row r="72" spans="1:24" ht="15">
      <c r="A72" s="1011"/>
      <c r="B72" s="990"/>
      <c r="C72" s="997" t="s">
        <v>469</v>
      </c>
      <c r="D72" s="619" t="s">
        <v>367</v>
      </c>
      <c r="E72" s="624">
        <v>1</v>
      </c>
      <c r="F72" s="624">
        <v>1</v>
      </c>
      <c r="G72" s="624">
        <v>1</v>
      </c>
      <c r="H72" s="624"/>
      <c r="I72" s="624">
        <v>1</v>
      </c>
      <c r="J72" s="624">
        <v>1</v>
      </c>
      <c r="K72" s="626">
        <v>1</v>
      </c>
      <c r="L72" s="627"/>
      <c r="M72" s="1007" t="s">
        <v>470</v>
      </c>
      <c r="N72" s="990" t="s">
        <v>471</v>
      </c>
      <c r="O72" s="990" t="s">
        <v>472</v>
      </c>
      <c r="P72" s="990" t="s">
        <v>424</v>
      </c>
      <c r="Q72" s="990" t="s">
        <v>418</v>
      </c>
      <c r="R72" s="1007" t="s">
        <v>411</v>
      </c>
      <c r="S72" s="1007" t="s">
        <v>411</v>
      </c>
      <c r="T72" s="1008"/>
      <c r="U72" s="990" t="s">
        <v>411</v>
      </c>
      <c r="V72" s="990" t="s">
        <v>411</v>
      </c>
      <c r="W72" s="990" t="s">
        <v>411</v>
      </c>
      <c r="X72" s="995">
        <v>53861</v>
      </c>
    </row>
    <row r="73" spans="1:24" ht="15">
      <c r="A73" s="1011"/>
      <c r="B73" s="990"/>
      <c r="C73" s="997"/>
      <c r="D73" s="619" t="s">
        <v>368</v>
      </c>
      <c r="E73" s="635">
        <v>310736117.33126193</v>
      </c>
      <c r="F73" s="626">
        <v>144634395</v>
      </c>
      <c r="G73" s="621">
        <v>144634395</v>
      </c>
      <c r="H73" s="620"/>
      <c r="I73" s="635">
        <v>32440333.333333332</v>
      </c>
      <c r="J73" s="626">
        <v>116185440</v>
      </c>
      <c r="K73" s="621">
        <v>124025394</v>
      </c>
      <c r="L73" s="623"/>
      <c r="M73" s="1007"/>
      <c r="N73" s="990"/>
      <c r="O73" s="990"/>
      <c r="P73" s="990"/>
      <c r="Q73" s="990"/>
      <c r="R73" s="1007"/>
      <c r="S73" s="1007"/>
      <c r="T73" s="1008"/>
      <c r="U73" s="990"/>
      <c r="V73" s="990"/>
      <c r="W73" s="990"/>
      <c r="X73" s="995"/>
    </row>
    <row r="74" spans="1:24" ht="15">
      <c r="A74" s="1011"/>
      <c r="B74" s="990"/>
      <c r="C74" s="997"/>
      <c r="D74" s="619" t="s">
        <v>369</v>
      </c>
      <c r="E74" s="624">
        <v>0</v>
      </c>
      <c r="F74" s="624"/>
      <c r="G74" s="624"/>
      <c r="H74" s="624"/>
      <c r="I74" s="624">
        <v>0</v>
      </c>
      <c r="J74" s="626">
        <v>0</v>
      </c>
      <c r="K74" s="621"/>
      <c r="L74" s="626"/>
      <c r="M74" s="1007"/>
      <c r="N74" s="990"/>
      <c r="O74" s="990"/>
      <c r="P74" s="990"/>
      <c r="Q74" s="990"/>
      <c r="R74" s="1007"/>
      <c r="S74" s="1007"/>
      <c r="T74" s="1008"/>
      <c r="U74" s="990"/>
      <c r="V74" s="990"/>
      <c r="W74" s="990"/>
      <c r="X74" s="995"/>
    </row>
    <row r="75" spans="1:24" ht="15">
      <c r="A75" s="1011"/>
      <c r="B75" s="990"/>
      <c r="C75" s="997"/>
      <c r="D75" s="619" t="s">
        <v>370</v>
      </c>
      <c r="E75" s="636">
        <v>48948286.9761794</v>
      </c>
      <c r="F75" s="634">
        <v>47934667</v>
      </c>
      <c r="G75" s="634">
        <v>47934667</v>
      </c>
      <c r="H75" s="635"/>
      <c r="I75" s="635">
        <v>18323174.265236236</v>
      </c>
      <c r="J75" s="626">
        <v>23201491</v>
      </c>
      <c r="K75" s="621">
        <v>46630483.726796344</v>
      </c>
      <c r="L75" s="627"/>
      <c r="M75" s="1007"/>
      <c r="N75" s="990"/>
      <c r="O75" s="990"/>
      <c r="P75" s="990"/>
      <c r="Q75" s="990"/>
      <c r="R75" s="1007"/>
      <c r="S75" s="1007"/>
      <c r="T75" s="1008"/>
      <c r="U75" s="990"/>
      <c r="V75" s="990"/>
      <c r="W75" s="990"/>
      <c r="X75" s="995"/>
    </row>
    <row r="76" spans="1:24" ht="15">
      <c r="A76" s="1011"/>
      <c r="B76" s="990"/>
      <c r="C76" s="997" t="s">
        <v>473</v>
      </c>
      <c r="D76" s="619" t="s">
        <v>367</v>
      </c>
      <c r="E76" s="624">
        <v>1</v>
      </c>
      <c r="F76" s="624">
        <v>1</v>
      </c>
      <c r="G76" s="624">
        <v>1</v>
      </c>
      <c r="H76" s="624"/>
      <c r="I76" s="624">
        <v>1</v>
      </c>
      <c r="J76" s="624">
        <v>1</v>
      </c>
      <c r="K76" s="626">
        <v>1</v>
      </c>
      <c r="L76" s="627"/>
      <c r="M76" s="1007" t="s">
        <v>474</v>
      </c>
      <c r="N76" s="1007" t="s">
        <v>475</v>
      </c>
      <c r="O76" s="1007" t="s">
        <v>476</v>
      </c>
      <c r="P76" s="990" t="s">
        <v>424</v>
      </c>
      <c r="Q76" s="990" t="s">
        <v>418</v>
      </c>
      <c r="R76" s="1007" t="s">
        <v>411</v>
      </c>
      <c r="S76" s="1007" t="s">
        <v>411</v>
      </c>
      <c r="T76" s="1008"/>
      <c r="U76" s="990" t="s">
        <v>411</v>
      </c>
      <c r="V76" s="990" t="s">
        <v>411</v>
      </c>
      <c r="W76" s="990" t="s">
        <v>411</v>
      </c>
      <c r="X76" s="995">
        <v>4740</v>
      </c>
    </row>
    <row r="77" spans="1:24" ht="15">
      <c r="A77" s="1011"/>
      <c r="B77" s="990"/>
      <c r="C77" s="997"/>
      <c r="D77" s="619" t="s">
        <v>368</v>
      </c>
      <c r="E77" s="635">
        <v>118777343.68784213</v>
      </c>
      <c r="F77" s="626">
        <v>160136002</v>
      </c>
      <c r="G77" s="621">
        <v>160136002</v>
      </c>
      <c r="H77" s="620"/>
      <c r="I77" s="635">
        <v>32440333.333333332</v>
      </c>
      <c r="J77" s="626">
        <v>131687049</v>
      </c>
      <c r="K77" s="621">
        <v>141706442</v>
      </c>
      <c r="L77" s="623"/>
      <c r="M77" s="1007"/>
      <c r="N77" s="1007"/>
      <c r="O77" s="1007"/>
      <c r="P77" s="990"/>
      <c r="Q77" s="990"/>
      <c r="R77" s="1007"/>
      <c r="S77" s="1007"/>
      <c r="T77" s="1008"/>
      <c r="U77" s="990"/>
      <c r="V77" s="990"/>
      <c r="W77" s="990"/>
      <c r="X77" s="995"/>
    </row>
    <row r="78" spans="1:24" ht="15">
      <c r="A78" s="1011"/>
      <c r="B78" s="990"/>
      <c r="C78" s="997"/>
      <c r="D78" s="619" t="s">
        <v>369</v>
      </c>
      <c r="E78" s="624">
        <v>0</v>
      </c>
      <c r="F78" s="624">
        <v>0</v>
      </c>
      <c r="G78" s="624"/>
      <c r="H78" s="624"/>
      <c r="I78" s="624">
        <v>0</v>
      </c>
      <c r="J78" s="626">
        <v>0</v>
      </c>
      <c r="K78" s="621"/>
      <c r="L78" s="627"/>
      <c r="M78" s="1007"/>
      <c r="N78" s="1007"/>
      <c r="O78" s="1007"/>
      <c r="P78" s="990"/>
      <c r="Q78" s="990"/>
      <c r="R78" s="1007"/>
      <c r="S78" s="1007"/>
      <c r="T78" s="1008"/>
      <c r="U78" s="990"/>
      <c r="V78" s="990"/>
      <c r="W78" s="990"/>
      <c r="X78" s="995"/>
    </row>
    <row r="79" spans="1:24" ht="15">
      <c r="A79" s="1011"/>
      <c r="B79" s="990"/>
      <c r="C79" s="997"/>
      <c r="D79" s="619" t="s">
        <v>370</v>
      </c>
      <c r="E79" s="636">
        <v>48948286.9761794</v>
      </c>
      <c r="F79" s="634">
        <v>47934666</v>
      </c>
      <c r="G79" s="634">
        <v>47934666</v>
      </c>
      <c r="H79" s="635"/>
      <c r="I79" s="635">
        <v>18323174.265236236</v>
      </c>
      <c r="J79" s="641">
        <v>23201491</v>
      </c>
      <c r="K79" s="621">
        <v>46630483.7267963</v>
      </c>
      <c r="L79" s="627"/>
      <c r="M79" s="1007"/>
      <c r="N79" s="1007"/>
      <c r="O79" s="1007"/>
      <c r="P79" s="990"/>
      <c r="Q79" s="990"/>
      <c r="R79" s="1007"/>
      <c r="S79" s="1007"/>
      <c r="T79" s="1008"/>
      <c r="U79" s="990"/>
      <c r="V79" s="990"/>
      <c r="W79" s="990"/>
      <c r="X79" s="995"/>
    </row>
    <row r="80" spans="1:24" ht="15">
      <c r="A80" s="1011"/>
      <c r="B80" s="990"/>
      <c r="C80" s="991" t="s">
        <v>539</v>
      </c>
      <c r="D80" s="642" t="s">
        <v>540</v>
      </c>
      <c r="E80" s="624">
        <v>15</v>
      </c>
      <c r="F80" s="633">
        <v>15</v>
      </c>
      <c r="G80" s="633">
        <v>15</v>
      </c>
      <c r="H80" s="634"/>
      <c r="I80" s="624">
        <v>15</v>
      </c>
      <c r="J80" s="633">
        <v>15</v>
      </c>
      <c r="K80" s="633">
        <v>15</v>
      </c>
      <c r="L80" s="632"/>
      <c r="M80" s="1009"/>
      <c r="N80" s="1009"/>
      <c r="O80" s="1009"/>
      <c r="P80" s="1009"/>
      <c r="Q80" s="1009"/>
      <c r="R80" s="1009"/>
      <c r="S80" s="1009"/>
      <c r="T80" s="1009"/>
      <c r="U80" s="1009"/>
      <c r="V80" s="1009"/>
      <c r="W80" s="1009"/>
      <c r="X80" s="1010"/>
    </row>
    <row r="81" spans="1:24" ht="15">
      <c r="A81" s="1011"/>
      <c r="B81" s="990"/>
      <c r="C81" s="991"/>
      <c r="D81" s="642" t="s">
        <v>541</v>
      </c>
      <c r="E81" s="624">
        <v>4435244000.145924</v>
      </c>
      <c r="F81" s="624">
        <v>4435244000</v>
      </c>
      <c r="G81" s="643">
        <v>4435244000</v>
      </c>
      <c r="H81" s="634"/>
      <c r="I81" s="624"/>
      <c r="J81" s="624">
        <v>3776647949</v>
      </c>
      <c r="K81" s="644">
        <v>4063728985.978949</v>
      </c>
      <c r="L81" s="632"/>
      <c r="M81" s="1009"/>
      <c r="N81" s="1009"/>
      <c r="O81" s="1009"/>
      <c r="P81" s="1009"/>
      <c r="Q81" s="1009"/>
      <c r="R81" s="1009"/>
      <c r="S81" s="1009"/>
      <c r="T81" s="1009"/>
      <c r="U81" s="1009"/>
      <c r="V81" s="1009"/>
      <c r="W81" s="1009"/>
      <c r="X81" s="1010"/>
    </row>
    <row r="82" spans="1:24" ht="15">
      <c r="A82" s="1011"/>
      <c r="B82" s="990"/>
      <c r="C82" s="991"/>
      <c r="D82" s="642" t="s">
        <v>542</v>
      </c>
      <c r="E82" s="624"/>
      <c r="F82" s="633">
        <v>0</v>
      </c>
      <c r="G82" s="634"/>
      <c r="H82" s="634"/>
      <c r="I82" s="624"/>
      <c r="J82" s="633">
        <v>0</v>
      </c>
      <c r="K82" s="626"/>
      <c r="L82" s="632"/>
      <c r="M82" s="1009"/>
      <c r="N82" s="1009"/>
      <c r="O82" s="1009"/>
      <c r="P82" s="1009"/>
      <c r="Q82" s="1009"/>
      <c r="R82" s="1009"/>
      <c r="S82" s="1009"/>
      <c r="T82" s="1009"/>
      <c r="U82" s="1009"/>
      <c r="V82" s="1009"/>
      <c r="W82" s="1009"/>
      <c r="X82" s="1010"/>
    </row>
    <row r="83" spans="1:24" ht="15">
      <c r="A83" s="1011"/>
      <c r="B83" s="990"/>
      <c r="C83" s="991"/>
      <c r="D83" s="642" t="s">
        <v>543</v>
      </c>
      <c r="E83" s="636">
        <v>734224304.6426909</v>
      </c>
      <c r="F83" s="624">
        <v>719020004</v>
      </c>
      <c r="G83" s="643">
        <v>719020004</v>
      </c>
      <c r="H83" s="631"/>
      <c r="I83" s="620">
        <v>274847613.97854346</v>
      </c>
      <c r="J83" s="645">
        <v>348022375</v>
      </c>
      <c r="K83" s="294">
        <v>699457276</v>
      </c>
      <c r="L83" s="623"/>
      <c r="M83" s="1009"/>
      <c r="N83" s="1009"/>
      <c r="O83" s="1009"/>
      <c r="P83" s="1009"/>
      <c r="Q83" s="1009"/>
      <c r="R83" s="1009"/>
      <c r="S83" s="1009"/>
      <c r="T83" s="1009"/>
      <c r="U83" s="1009"/>
      <c r="V83" s="1009"/>
      <c r="W83" s="1009"/>
      <c r="X83" s="1010"/>
    </row>
    <row r="84" spans="1:24" ht="15">
      <c r="A84" s="1006">
        <v>5</v>
      </c>
      <c r="B84" s="990" t="s">
        <v>477</v>
      </c>
      <c r="C84" s="997" t="s">
        <v>478</v>
      </c>
      <c r="D84" s="619" t="s">
        <v>367</v>
      </c>
      <c r="E84" s="624">
        <v>1</v>
      </c>
      <c r="F84" s="624">
        <v>1</v>
      </c>
      <c r="G84" s="624">
        <v>1</v>
      </c>
      <c r="H84" s="646"/>
      <c r="I84" s="624">
        <v>0.93</v>
      </c>
      <c r="J84" s="626">
        <v>0.94</v>
      </c>
      <c r="K84" s="370">
        <v>0.97</v>
      </c>
      <c r="L84" s="632"/>
      <c r="M84" s="997" t="s">
        <v>479</v>
      </c>
      <c r="N84" s="997" t="s">
        <v>480</v>
      </c>
      <c r="O84" s="997" t="s">
        <v>481</v>
      </c>
      <c r="P84" s="997" t="s">
        <v>482</v>
      </c>
      <c r="Q84" s="997" t="s">
        <v>418</v>
      </c>
      <c r="R84" s="997">
        <v>325598</v>
      </c>
      <c r="S84" s="997">
        <v>331508</v>
      </c>
      <c r="T84" s="997" t="s">
        <v>411</v>
      </c>
      <c r="U84" s="997" t="s">
        <v>411</v>
      </c>
      <c r="V84" s="997" t="s">
        <v>411</v>
      </c>
      <c r="W84" s="997" t="s">
        <v>411</v>
      </c>
      <c r="X84" s="999">
        <v>657106</v>
      </c>
    </row>
    <row r="85" spans="1:24" ht="15">
      <c r="A85" s="1006"/>
      <c r="B85" s="990"/>
      <c r="C85" s="997"/>
      <c r="D85" s="619" t="s">
        <v>368</v>
      </c>
      <c r="E85" s="635">
        <v>797740000</v>
      </c>
      <c r="F85" s="635">
        <v>2457740000</v>
      </c>
      <c r="G85" s="294">
        <v>2669560000</v>
      </c>
      <c r="H85" s="620"/>
      <c r="I85" s="635">
        <v>88800000</v>
      </c>
      <c r="J85" s="635">
        <v>790281000</v>
      </c>
      <c r="K85" s="294">
        <v>988909858</v>
      </c>
      <c r="L85" s="623"/>
      <c r="M85" s="997"/>
      <c r="N85" s="997"/>
      <c r="O85" s="997"/>
      <c r="P85" s="997"/>
      <c r="Q85" s="997"/>
      <c r="R85" s="997"/>
      <c r="S85" s="997"/>
      <c r="T85" s="997"/>
      <c r="U85" s="997"/>
      <c r="V85" s="997"/>
      <c r="W85" s="997"/>
      <c r="X85" s="999"/>
    </row>
    <row r="86" spans="1:24" ht="15">
      <c r="A86" s="1006"/>
      <c r="B86" s="990"/>
      <c r="C86" s="997"/>
      <c r="D86" s="619" t="s">
        <v>369</v>
      </c>
      <c r="E86" s="624">
        <v>0</v>
      </c>
      <c r="F86" s="624">
        <v>1</v>
      </c>
      <c r="G86" s="624"/>
      <c r="H86" s="646"/>
      <c r="I86" s="624">
        <v>0</v>
      </c>
      <c r="J86" s="620"/>
      <c r="K86" s="370"/>
      <c r="L86" s="632"/>
      <c r="M86" s="997"/>
      <c r="N86" s="997"/>
      <c r="O86" s="997"/>
      <c r="P86" s="997"/>
      <c r="Q86" s="997"/>
      <c r="R86" s="997"/>
      <c r="S86" s="997"/>
      <c r="T86" s="997"/>
      <c r="U86" s="997"/>
      <c r="V86" s="997"/>
      <c r="W86" s="997"/>
      <c r="X86" s="999"/>
    </row>
    <row r="87" spans="1:24" ht="15">
      <c r="A87" s="1006"/>
      <c r="B87" s="990"/>
      <c r="C87" s="997"/>
      <c r="D87" s="619" t="s">
        <v>370</v>
      </c>
      <c r="E87" s="647">
        <v>4203662955</v>
      </c>
      <c r="F87" s="635">
        <v>4203662955</v>
      </c>
      <c r="G87" s="629">
        <v>4203662955</v>
      </c>
      <c r="H87" s="620"/>
      <c r="I87" s="647">
        <v>23679600</v>
      </c>
      <c r="J87" s="635">
        <v>1697434598</v>
      </c>
      <c r="K87" s="294">
        <v>3326254684</v>
      </c>
      <c r="L87" s="632"/>
      <c r="M87" s="997"/>
      <c r="N87" s="997"/>
      <c r="O87" s="997"/>
      <c r="P87" s="997"/>
      <c r="Q87" s="997"/>
      <c r="R87" s="997"/>
      <c r="S87" s="997"/>
      <c r="T87" s="997"/>
      <c r="U87" s="997"/>
      <c r="V87" s="997"/>
      <c r="W87" s="997"/>
      <c r="X87" s="999"/>
    </row>
    <row r="88" spans="1:24" ht="15">
      <c r="A88" s="1006">
        <v>6</v>
      </c>
      <c r="B88" s="990" t="s">
        <v>203</v>
      </c>
      <c r="C88" s="997" t="s">
        <v>483</v>
      </c>
      <c r="D88" s="619" t="s">
        <v>367</v>
      </c>
      <c r="E88" s="624">
        <v>20</v>
      </c>
      <c r="F88" s="626">
        <v>20</v>
      </c>
      <c r="G88" s="626">
        <v>20</v>
      </c>
      <c r="H88" s="635"/>
      <c r="I88" s="624">
        <v>0</v>
      </c>
      <c r="J88" s="620">
        <v>0</v>
      </c>
      <c r="K88" s="635">
        <v>0</v>
      </c>
      <c r="L88" s="632"/>
      <c r="M88" s="997" t="s">
        <v>484</v>
      </c>
      <c r="N88" s="997" t="s">
        <v>485</v>
      </c>
      <c r="O88" s="997" t="s">
        <v>556</v>
      </c>
      <c r="P88" s="997" t="s">
        <v>482</v>
      </c>
      <c r="Q88" s="997" t="s">
        <v>486</v>
      </c>
      <c r="R88" s="997" t="s">
        <v>411</v>
      </c>
      <c r="S88" s="997" t="s">
        <v>411</v>
      </c>
      <c r="T88" s="997" t="s">
        <v>411</v>
      </c>
      <c r="U88" s="997" t="s">
        <v>411</v>
      </c>
      <c r="V88" s="997" t="s">
        <v>411</v>
      </c>
      <c r="W88" s="997" t="s">
        <v>411</v>
      </c>
      <c r="X88" s="999">
        <v>587175</v>
      </c>
    </row>
    <row r="89" spans="1:24" ht="15">
      <c r="A89" s="1006"/>
      <c r="B89" s="990"/>
      <c r="C89" s="997"/>
      <c r="D89" s="619" t="s">
        <v>368</v>
      </c>
      <c r="E89" s="635">
        <v>1039853000</v>
      </c>
      <c r="F89" s="635">
        <v>1039853000</v>
      </c>
      <c r="G89" s="629">
        <v>1039853000</v>
      </c>
      <c r="H89" s="620"/>
      <c r="I89" s="635">
        <v>103140000</v>
      </c>
      <c r="J89" s="635">
        <v>233615000</v>
      </c>
      <c r="K89" s="294">
        <v>233615000</v>
      </c>
      <c r="L89" s="623"/>
      <c r="M89" s="997"/>
      <c r="N89" s="997"/>
      <c r="O89" s="997"/>
      <c r="P89" s="997"/>
      <c r="Q89" s="997"/>
      <c r="R89" s="997"/>
      <c r="S89" s="997"/>
      <c r="T89" s="997"/>
      <c r="U89" s="997"/>
      <c r="V89" s="997"/>
      <c r="W89" s="997"/>
      <c r="X89" s="999"/>
    </row>
    <row r="90" spans="1:24" ht="15">
      <c r="A90" s="1006"/>
      <c r="B90" s="990"/>
      <c r="C90" s="997"/>
      <c r="D90" s="619" t="s">
        <v>369</v>
      </c>
      <c r="E90" s="624">
        <v>21.6</v>
      </c>
      <c r="F90" s="626">
        <v>21.6</v>
      </c>
      <c r="G90" s="648">
        <v>21.6</v>
      </c>
      <c r="H90" s="635"/>
      <c r="I90" s="624">
        <v>0</v>
      </c>
      <c r="J90" s="620"/>
      <c r="K90" s="386">
        <v>0.9</v>
      </c>
      <c r="L90" s="632"/>
      <c r="M90" s="997"/>
      <c r="N90" s="997"/>
      <c r="O90" s="997"/>
      <c r="P90" s="997"/>
      <c r="Q90" s="997"/>
      <c r="R90" s="997"/>
      <c r="S90" s="997"/>
      <c r="T90" s="997"/>
      <c r="U90" s="997"/>
      <c r="V90" s="997"/>
      <c r="W90" s="997"/>
      <c r="X90" s="999"/>
    </row>
    <row r="91" spans="1:24" ht="15">
      <c r="A91" s="1006"/>
      <c r="B91" s="990"/>
      <c r="C91" s="997"/>
      <c r="D91" s="619" t="s">
        <v>370</v>
      </c>
      <c r="E91" s="647">
        <v>565882742</v>
      </c>
      <c r="F91" s="635">
        <v>565882742</v>
      </c>
      <c r="G91" s="629">
        <v>565882742</v>
      </c>
      <c r="H91" s="620"/>
      <c r="I91" s="647">
        <v>162300814</v>
      </c>
      <c r="J91" s="620">
        <v>162300814</v>
      </c>
      <c r="K91" s="294">
        <v>223018138</v>
      </c>
      <c r="L91" s="632"/>
      <c r="M91" s="997"/>
      <c r="N91" s="997"/>
      <c r="O91" s="997"/>
      <c r="P91" s="997"/>
      <c r="Q91" s="997"/>
      <c r="R91" s="997"/>
      <c r="S91" s="997"/>
      <c r="T91" s="997"/>
      <c r="U91" s="997"/>
      <c r="V91" s="997"/>
      <c r="W91" s="997"/>
      <c r="X91" s="999"/>
    </row>
    <row r="92" spans="1:24" ht="15">
      <c r="A92" s="1004">
        <v>7</v>
      </c>
      <c r="B92" s="990" t="s">
        <v>487</v>
      </c>
      <c r="C92" s="997" t="s">
        <v>488</v>
      </c>
      <c r="D92" s="619" t="s">
        <v>367</v>
      </c>
      <c r="E92" s="624">
        <v>348</v>
      </c>
      <c r="F92" s="624">
        <v>348</v>
      </c>
      <c r="G92" s="624">
        <v>348</v>
      </c>
      <c r="H92" s="646"/>
      <c r="I92" s="624">
        <v>306</v>
      </c>
      <c r="J92" s="620">
        <v>306</v>
      </c>
      <c r="K92" s="620">
        <v>306</v>
      </c>
      <c r="L92" s="632"/>
      <c r="M92" s="997" t="s">
        <v>484</v>
      </c>
      <c r="N92" s="997" t="s">
        <v>480</v>
      </c>
      <c r="O92" s="997" t="s">
        <v>481</v>
      </c>
      <c r="P92" s="997" t="s">
        <v>482</v>
      </c>
      <c r="Q92" s="997" t="s">
        <v>418</v>
      </c>
      <c r="R92" s="997">
        <v>325598</v>
      </c>
      <c r="S92" s="997">
        <v>331508</v>
      </c>
      <c r="T92" s="997" t="s">
        <v>411</v>
      </c>
      <c r="U92" s="997" t="s">
        <v>411</v>
      </c>
      <c r="V92" s="997" t="s">
        <v>411</v>
      </c>
      <c r="W92" s="997" t="s">
        <v>411</v>
      </c>
      <c r="X92" s="999">
        <v>657106</v>
      </c>
    </row>
    <row r="93" spans="1:24" ht="15">
      <c r="A93" s="1004"/>
      <c r="B93" s="990"/>
      <c r="C93" s="997"/>
      <c r="D93" s="619" t="s">
        <v>368</v>
      </c>
      <c r="E93" s="635">
        <v>1481010250</v>
      </c>
      <c r="F93" s="624">
        <v>1366010250</v>
      </c>
      <c r="G93" s="621">
        <v>1351094998</v>
      </c>
      <c r="H93" s="620"/>
      <c r="I93" s="635">
        <v>59626250</v>
      </c>
      <c r="J93" s="634">
        <v>964379676</v>
      </c>
      <c r="K93" s="626">
        <v>1292957766</v>
      </c>
      <c r="L93" s="623"/>
      <c r="M93" s="997"/>
      <c r="N93" s="997"/>
      <c r="O93" s="997"/>
      <c r="P93" s="997"/>
      <c r="Q93" s="997"/>
      <c r="R93" s="997"/>
      <c r="S93" s="997"/>
      <c r="T93" s="997"/>
      <c r="U93" s="997"/>
      <c r="V93" s="997"/>
      <c r="W93" s="997"/>
      <c r="X93" s="999"/>
    </row>
    <row r="94" spans="1:24" ht="15">
      <c r="A94" s="1004"/>
      <c r="B94" s="990"/>
      <c r="C94" s="997"/>
      <c r="D94" s="619" t="s">
        <v>369</v>
      </c>
      <c r="E94" s="624">
        <v>0</v>
      </c>
      <c r="F94" s="624">
        <v>0</v>
      </c>
      <c r="G94" s="646"/>
      <c r="H94" s="649"/>
      <c r="I94" s="624">
        <v>0</v>
      </c>
      <c r="J94" s="620">
        <v>0</v>
      </c>
      <c r="K94" s="621">
        <v>0</v>
      </c>
      <c r="L94" s="632"/>
      <c r="M94" s="997"/>
      <c r="N94" s="997"/>
      <c r="O94" s="997"/>
      <c r="P94" s="997"/>
      <c r="Q94" s="997"/>
      <c r="R94" s="997"/>
      <c r="S94" s="997"/>
      <c r="T94" s="997"/>
      <c r="U94" s="997"/>
      <c r="V94" s="997"/>
      <c r="W94" s="997"/>
      <c r="X94" s="999"/>
    </row>
    <row r="95" spans="1:24" ht="15">
      <c r="A95" s="1004"/>
      <c r="B95" s="990"/>
      <c r="C95" s="997"/>
      <c r="D95" s="619" t="s">
        <v>370</v>
      </c>
      <c r="E95" s="620">
        <v>1513583226.57114</v>
      </c>
      <c r="F95" s="626">
        <v>1513470477</v>
      </c>
      <c r="G95" s="621">
        <v>1512283744</v>
      </c>
      <c r="H95" s="650"/>
      <c r="I95" s="635">
        <v>413221162.1822711</v>
      </c>
      <c r="J95" s="634">
        <v>1029384406</v>
      </c>
      <c r="K95" s="651">
        <v>1078294288</v>
      </c>
      <c r="L95" s="632"/>
      <c r="M95" s="997"/>
      <c r="N95" s="997"/>
      <c r="O95" s="997"/>
      <c r="P95" s="997"/>
      <c r="Q95" s="997"/>
      <c r="R95" s="997"/>
      <c r="S95" s="997"/>
      <c r="T95" s="997"/>
      <c r="U95" s="997"/>
      <c r="V95" s="997"/>
      <c r="W95" s="997"/>
      <c r="X95" s="999"/>
    </row>
    <row r="96" spans="1:24" ht="15">
      <c r="A96" s="1004"/>
      <c r="B96" s="990"/>
      <c r="C96" s="990" t="s">
        <v>489</v>
      </c>
      <c r="D96" s="619" t="s">
        <v>367</v>
      </c>
      <c r="E96" s="624">
        <v>6</v>
      </c>
      <c r="F96" s="624">
        <v>6</v>
      </c>
      <c r="G96" s="646">
        <v>6</v>
      </c>
      <c r="H96" s="646"/>
      <c r="I96" s="624">
        <v>6</v>
      </c>
      <c r="J96" s="624">
        <v>6</v>
      </c>
      <c r="K96" s="626">
        <v>6</v>
      </c>
      <c r="L96" s="626"/>
      <c r="M96" s="997" t="s">
        <v>443</v>
      </c>
      <c r="N96" s="997" t="s">
        <v>443</v>
      </c>
      <c r="O96" s="997" t="s">
        <v>490</v>
      </c>
      <c r="P96" s="997" t="s">
        <v>482</v>
      </c>
      <c r="Q96" s="997" t="s">
        <v>418</v>
      </c>
      <c r="R96" s="997">
        <v>82795</v>
      </c>
      <c r="S96" s="997">
        <v>84297</v>
      </c>
      <c r="T96" s="997" t="s">
        <v>411</v>
      </c>
      <c r="U96" s="997" t="s">
        <v>411</v>
      </c>
      <c r="V96" s="997" t="s">
        <v>411</v>
      </c>
      <c r="W96" s="997" t="s">
        <v>411</v>
      </c>
      <c r="X96" s="999">
        <v>167091</v>
      </c>
    </row>
    <row r="97" spans="1:24" ht="15">
      <c r="A97" s="1004"/>
      <c r="B97" s="990"/>
      <c r="C97" s="990"/>
      <c r="D97" s="619" t="s">
        <v>368</v>
      </c>
      <c r="E97" s="635">
        <v>1481010250</v>
      </c>
      <c r="F97" s="624">
        <v>1366010250</v>
      </c>
      <c r="G97" s="621">
        <v>1351094997</v>
      </c>
      <c r="H97" s="620"/>
      <c r="I97" s="635">
        <v>59626250</v>
      </c>
      <c r="J97" s="635">
        <v>964379676</v>
      </c>
      <c r="K97" s="621">
        <v>1292693017</v>
      </c>
      <c r="L97" s="623"/>
      <c r="M97" s="997"/>
      <c r="N97" s="997"/>
      <c r="O97" s="997"/>
      <c r="P97" s="997"/>
      <c r="Q97" s="997"/>
      <c r="R97" s="997"/>
      <c r="S97" s="997"/>
      <c r="T97" s="997"/>
      <c r="U97" s="997"/>
      <c r="V97" s="997"/>
      <c r="W97" s="997"/>
      <c r="X97" s="999"/>
    </row>
    <row r="98" spans="1:24" ht="15">
      <c r="A98" s="1004"/>
      <c r="B98" s="990"/>
      <c r="C98" s="990"/>
      <c r="D98" s="619" t="s">
        <v>369</v>
      </c>
      <c r="E98" s="624">
        <v>0</v>
      </c>
      <c r="F98" s="624"/>
      <c r="G98" s="646"/>
      <c r="H98" s="649"/>
      <c r="I98" s="624">
        <v>0</v>
      </c>
      <c r="J98" s="620">
        <v>0</v>
      </c>
      <c r="K98" s="620">
        <v>0</v>
      </c>
      <c r="L98" s="632"/>
      <c r="M98" s="997"/>
      <c r="N98" s="997"/>
      <c r="O98" s="997"/>
      <c r="P98" s="997"/>
      <c r="Q98" s="997"/>
      <c r="R98" s="997"/>
      <c r="S98" s="997"/>
      <c r="T98" s="997"/>
      <c r="U98" s="997"/>
      <c r="V98" s="997"/>
      <c r="W98" s="997"/>
      <c r="X98" s="999"/>
    </row>
    <row r="99" spans="1:24" ht="15">
      <c r="A99" s="1004"/>
      <c r="B99" s="990"/>
      <c r="C99" s="990"/>
      <c r="D99" s="619" t="s">
        <v>370</v>
      </c>
      <c r="E99" s="620">
        <v>1513583226.57114</v>
      </c>
      <c r="F99" s="626">
        <v>1513470477</v>
      </c>
      <c r="G99" s="621">
        <v>1512283743</v>
      </c>
      <c r="H99" s="620"/>
      <c r="I99" s="635">
        <v>413221162.1822711</v>
      </c>
      <c r="J99" s="634">
        <v>1029384406</v>
      </c>
      <c r="K99" s="621">
        <v>1078294288</v>
      </c>
      <c r="L99" s="632"/>
      <c r="M99" s="997"/>
      <c r="N99" s="997"/>
      <c r="O99" s="997"/>
      <c r="P99" s="997"/>
      <c r="Q99" s="997"/>
      <c r="R99" s="997"/>
      <c r="S99" s="997"/>
      <c r="T99" s="997"/>
      <c r="U99" s="997"/>
      <c r="V99" s="997"/>
      <c r="W99" s="997"/>
      <c r="X99" s="999"/>
    </row>
    <row r="100" spans="1:24" ht="15">
      <c r="A100" s="1004"/>
      <c r="B100" s="990"/>
      <c r="C100" s="990" t="s">
        <v>491</v>
      </c>
      <c r="D100" s="619" t="s">
        <v>367</v>
      </c>
      <c r="E100" s="624">
        <v>6</v>
      </c>
      <c r="F100" s="624">
        <v>6</v>
      </c>
      <c r="G100" s="646">
        <v>6</v>
      </c>
      <c r="H100" s="646"/>
      <c r="I100" s="624">
        <v>6</v>
      </c>
      <c r="J100" s="620">
        <v>6</v>
      </c>
      <c r="K100" s="620">
        <v>6</v>
      </c>
      <c r="L100" s="632"/>
      <c r="M100" s="997" t="s">
        <v>492</v>
      </c>
      <c r="N100" s="997" t="s">
        <v>493</v>
      </c>
      <c r="O100" s="997" t="s">
        <v>494</v>
      </c>
      <c r="P100" s="997" t="s">
        <v>482</v>
      </c>
      <c r="Q100" s="997" t="s">
        <v>418</v>
      </c>
      <c r="R100" s="997">
        <v>33439</v>
      </c>
      <c r="S100" s="997">
        <v>34047</v>
      </c>
      <c r="T100" s="997" t="s">
        <v>411</v>
      </c>
      <c r="U100" s="997" t="s">
        <v>411</v>
      </c>
      <c r="V100" s="997" t="s">
        <v>411</v>
      </c>
      <c r="W100" s="997" t="s">
        <v>411</v>
      </c>
      <c r="X100" s="999">
        <v>67484</v>
      </c>
    </row>
    <row r="101" spans="1:24" ht="15">
      <c r="A101" s="1004"/>
      <c r="B101" s="990"/>
      <c r="C101" s="990"/>
      <c r="D101" s="619" t="s">
        <v>368</v>
      </c>
      <c r="E101" s="635">
        <v>1481010250</v>
      </c>
      <c r="F101" s="624">
        <v>1366010250</v>
      </c>
      <c r="G101" s="621">
        <v>1351094997</v>
      </c>
      <c r="H101" s="620"/>
      <c r="I101" s="635">
        <v>59626250</v>
      </c>
      <c r="J101" s="635">
        <v>964379676</v>
      </c>
      <c r="K101" s="621">
        <v>1292693017</v>
      </c>
      <c r="L101" s="623"/>
      <c r="M101" s="997"/>
      <c r="N101" s="997"/>
      <c r="O101" s="997"/>
      <c r="P101" s="997"/>
      <c r="Q101" s="997"/>
      <c r="R101" s="997"/>
      <c r="S101" s="997"/>
      <c r="T101" s="997"/>
      <c r="U101" s="997"/>
      <c r="V101" s="997"/>
      <c r="W101" s="997"/>
      <c r="X101" s="999"/>
    </row>
    <row r="102" spans="1:24" ht="15">
      <c r="A102" s="1004"/>
      <c r="B102" s="990"/>
      <c r="C102" s="990"/>
      <c r="D102" s="619" t="s">
        <v>369</v>
      </c>
      <c r="E102" s="624">
        <v>0</v>
      </c>
      <c r="F102" s="624">
        <v>0</v>
      </c>
      <c r="G102" s="646"/>
      <c r="H102" s="646"/>
      <c r="I102" s="624">
        <v>0</v>
      </c>
      <c r="J102" s="620">
        <v>0</v>
      </c>
      <c r="K102" s="620">
        <v>0</v>
      </c>
      <c r="L102" s="632"/>
      <c r="M102" s="997"/>
      <c r="N102" s="997"/>
      <c r="O102" s="997"/>
      <c r="P102" s="997"/>
      <c r="Q102" s="997"/>
      <c r="R102" s="997"/>
      <c r="S102" s="997"/>
      <c r="T102" s="997"/>
      <c r="U102" s="997"/>
      <c r="V102" s="997"/>
      <c r="W102" s="997"/>
      <c r="X102" s="999"/>
    </row>
    <row r="103" spans="1:24" ht="15">
      <c r="A103" s="1004"/>
      <c r="B103" s="990"/>
      <c r="C103" s="990"/>
      <c r="D103" s="619" t="s">
        <v>370</v>
      </c>
      <c r="E103" s="620">
        <v>1513583226.57114</v>
      </c>
      <c r="F103" s="626">
        <v>1513470477</v>
      </c>
      <c r="G103" s="621">
        <v>1512283744</v>
      </c>
      <c r="H103" s="620"/>
      <c r="I103" s="635">
        <v>413221162.1822711</v>
      </c>
      <c r="J103" s="634">
        <v>1029384406</v>
      </c>
      <c r="K103" s="621">
        <v>1078294288</v>
      </c>
      <c r="L103" s="632"/>
      <c r="M103" s="997"/>
      <c r="N103" s="997"/>
      <c r="O103" s="997"/>
      <c r="P103" s="997"/>
      <c r="Q103" s="997"/>
      <c r="R103" s="997"/>
      <c r="S103" s="997"/>
      <c r="T103" s="997"/>
      <c r="U103" s="997"/>
      <c r="V103" s="997"/>
      <c r="W103" s="997"/>
      <c r="X103" s="999"/>
    </row>
    <row r="104" spans="1:24" ht="15">
      <c r="A104" s="1004"/>
      <c r="B104" s="990"/>
      <c r="C104" s="990" t="s">
        <v>495</v>
      </c>
      <c r="D104" s="619" t="s">
        <v>367</v>
      </c>
      <c r="E104" s="624">
        <v>163</v>
      </c>
      <c r="F104" s="624">
        <v>163</v>
      </c>
      <c r="G104" s="624">
        <v>163</v>
      </c>
      <c r="H104" s="646"/>
      <c r="I104" s="624">
        <v>90</v>
      </c>
      <c r="J104" s="620">
        <v>90</v>
      </c>
      <c r="K104" s="620">
        <v>159.1</v>
      </c>
      <c r="L104" s="632"/>
      <c r="M104" s="997" t="s">
        <v>403</v>
      </c>
      <c r="N104" s="997" t="s">
        <v>402</v>
      </c>
      <c r="O104" s="997" t="s">
        <v>496</v>
      </c>
      <c r="P104" s="997" t="s">
        <v>497</v>
      </c>
      <c r="Q104" s="997" t="s">
        <v>418</v>
      </c>
      <c r="R104" s="997">
        <v>47443</v>
      </c>
      <c r="S104" s="997">
        <v>48305</v>
      </c>
      <c r="T104" s="997" t="s">
        <v>411</v>
      </c>
      <c r="U104" s="997" t="s">
        <v>411</v>
      </c>
      <c r="V104" s="997" t="s">
        <v>411</v>
      </c>
      <c r="W104" s="997" t="s">
        <v>411</v>
      </c>
      <c r="X104" s="1005">
        <v>95747</v>
      </c>
    </row>
    <row r="105" spans="1:24" ht="15">
      <c r="A105" s="1004"/>
      <c r="B105" s="990"/>
      <c r="C105" s="990"/>
      <c r="D105" s="619" t="s">
        <v>368</v>
      </c>
      <c r="E105" s="635">
        <v>1481010250</v>
      </c>
      <c r="F105" s="624">
        <v>1366010250</v>
      </c>
      <c r="G105" s="621">
        <v>1351094998</v>
      </c>
      <c r="H105" s="620"/>
      <c r="I105" s="635">
        <v>59626250</v>
      </c>
      <c r="J105" s="635">
        <v>964379676</v>
      </c>
      <c r="K105" s="621">
        <v>1292693017</v>
      </c>
      <c r="L105" s="632"/>
      <c r="M105" s="997"/>
      <c r="N105" s="997"/>
      <c r="O105" s="997"/>
      <c r="P105" s="997"/>
      <c r="Q105" s="997"/>
      <c r="R105" s="997"/>
      <c r="S105" s="997"/>
      <c r="T105" s="997"/>
      <c r="U105" s="997"/>
      <c r="V105" s="997"/>
      <c r="W105" s="997"/>
      <c r="X105" s="1005"/>
    </row>
    <row r="106" spans="1:24" ht="15">
      <c r="A106" s="1004"/>
      <c r="B106" s="990"/>
      <c r="C106" s="990"/>
      <c r="D106" s="619" t="s">
        <v>369</v>
      </c>
      <c r="E106" s="624">
        <v>0</v>
      </c>
      <c r="F106" s="624">
        <v>0</v>
      </c>
      <c r="G106" s="646"/>
      <c r="H106" s="646"/>
      <c r="I106" s="624">
        <v>0</v>
      </c>
      <c r="J106" s="620">
        <v>0</v>
      </c>
      <c r="K106" s="620">
        <v>0</v>
      </c>
      <c r="L106" s="632"/>
      <c r="M106" s="997"/>
      <c r="N106" s="997"/>
      <c r="O106" s="997"/>
      <c r="P106" s="997"/>
      <c r="Q106" s="997"/>
      <c r="R106" s="997"/>
      <c r="S106" s="997"/>
      <c r="T106" s="997"/>
      <c r="U106" s="997"/>
      <c r="V106" s="997"/>
      <c r="W106" s="997"/>
      <c r="X106" s="1005"/>
    </row>
    <row r="107" spans="1:24" ht="15">
      <c r="A107" s="1004"/>
      <c r="B107" s="990"/>
      <c r="C107" s="990"/>
      <c r="D107" s="619" t="s">
        <v>370</v>
      </c>
      <c r="E107" s="620">
        <v>1513583226.57114</v>
      </c>
      <c r="F107" s="626">
        <v>1513470476</v>
      </c>
      <c r="G107" s="621">
        <v>1512283743</v>
      </c>
      <c r="H107" s="620"/>
      <c r="I107" s="635">
        <v>413221162.182271</v>
      </c>
      <c r="J107" s="634">
        <v>1029384405</v>
      </c>
      <c r="K107" s="652">
        <v>1078294289</v>
      </c>
      <c r="L107" s="632"/>
      <c r="M107" s="997"/>
      <c r="N107" s="997"/>
      <c r="O107" s="997"/>
      <c r="P107" s="997"/>
      <c r="Q107" s="997"/>
      <c r="R107" s="997"/>
      <c r="S107" s="997"/>
      <c r="T107" s="997"/>
      <c r="U107" s="997"/>
      <c r="V107" s="997"/>
      <c r="W107" s="997"/>
      <c r="X107" s="1005"/>
    </row>
    <row r="108" spans="1:24" ht="15">
      <c r="A108" s="1004"/>
      <c r="B108" s="990"/>
      <c r="C108" s="991" t="s">
        <v>550</v>
      </c>
      <c r="D108" s="642" t="s">
        <v>540</v>
      </c>
      <c r="E108" s="624">
        <v>523</v>
      </c>
      <c r="F108" s="624">
        <v>523</v>
      </c>
      <c r="G108" s="624">
        <v>523</v>
      </c>
      <c r="H108" s="624"/>
      <c r="I108" s="624">
        <v>408</v>
      </c>
      <c r="J108" s="647">
        <v>408</v>
      </c>
      <c r="K108" s="653">
        <v>477.1</v>
      </c>
      <c r="L108" s="632"/>
      <c r="M108" s="997" t="s">
        <v>498</v>
      </c>
      <c r="N108" s="997"/>
      <c r="O108" s="997"/>
      <c r="P108" s="997"/>
      <c r="Q108" s="997"/>
      <c r="R108" s="1001">
        <v>166198</v>
      </c>
      <c r="S108" s="1001">
        <v>169216</v>
      </c>
      <c r="T108" s="994"/>
      <c r="U108" s="997" t="s">
        <v>411</v>
      </c>
      <c r="V108" s="997" t="s">
        <v>411</v>
      </c>
      <c r="W108" s="997" t="s">
        <v>411</v>
      </c>
      <c r="X108" s="999">
        <v>335411</v>
      </c>
    </row>
    <row r="109" spans="1:24" ht="15">
      <c r="A109" s="1004"/>
      <c r="B109" s="990"/>
      <c r="C109" s="991"/>
      <c r="D109" s="642" t="s">
        <v>541</v>
      </c>
      <c r="E109" s="624">
        <v>5924041000</v>
      </c>
      <c r="F109" s="624">
        <v>5464041000</v>
      </c>
      <c r="G109" s="643">
        <v>5404379990</v>
      </c>
      <c r="H109" s="624"/>
      <c r="I109" s="624">
        <v>238505000</v>
      </c>
      <c r="J109" s="624">
        <v>3857518704</v>
      </c>
      <c r="K109" s="644">
        <v>5171036817</v>
      </c>
      <c r="L109" s="632"/>
      <c r="M109" s="997"/>
      <c r="N109" s="997"/>
      <c r="O109" s="997"/>
      <c r="P109" s="997"/>
      <c r="Q109" s="997"/>
      <c r="R109" s="1001"/>
      <c r="S109" s="1001"/>
      <c r="T109" s="994"/>
      <c r="U109" s="997"/>
      <c r="V109" s="997"/>
      <c r="W109" s="997"/>
      <c r="X109" s="999"/>
    </row>
    <row r="110" spans="1:24" ht="15">
      <c r="A110" s="1004"/>
      <c r="B110" s="990"/>
      <c r="C110" s="991"/>
      <c r="D110" s="642" t="s">
        <v>542</v>
      </c>
      <c r="E110" s="624"/>
      <c r="F110" s="624"/>
      <c r="G110" s="624"/>
      <c r="H110" s="624"/>
      <c r="I110" s="624"/>
      <c r="J110" s="624"/>
      <c r="K110" s="651"/>
      <c r="L110" s="632"/>
      <c r="M110" s="997"/>
      <c r="N110" s="997"/>
      <c r="O110" s="997"/>
      <c r="P110" s="997"/>
      <c r="Q110" s="997"/>
      <c r="R110" s="1001"/>
      <c r="S110" s="1001"/>
      <c r="T110" s="994"/>
      <c r="U110" s="997"/>
      <c r="V110" s="997"/>
      <c r="W110" s="997"/>
      <c r="X110" s="999"/>
    </row>
    <row r="111" spans="1:24" ht="15">
      <c r="A111" s="1004"/>
      <c r="B111" s="990"/>
      <c r="C111" s="991"/>
      <c r="D111" s="642" t="s">
        <v>543</v>
      </c>
      <c r="E111" s="620">
        <v>6054332906.28456</v>
      </c>
      <c r="F111" s="624">
        <v>6053881907</v>
      </c>
      <c r="G111" s="654">
        <v>6049134974</v>
      </c>
      <c r="H111" s="620"/>
      <c r="I111" s="635">
        <v>1652884648.7290845</v>
      </c>
      <c r="J111" s="624">
        <v>4117537623</v>
      </c>
      <c r="K111" s="294">
        <v>4313177153</v>
      </c>
      <c r="L111" s="623"/>
      <c r="M111" s="997"/>
      <c r="N111" s="997"/>
      <c r="O111" s="997"/>
      <c r="P111" s="997"/>
      <c r="Q111" s="997"/>
      <c r="R111" s="1001"/>
      <c r="S111" s="1001"/>
      <c r="T111" s="994"/>
      <c r="U111" s="997"/>
      <c r="V111" s="997"/>
      <c r="W111" s="997"/>
      <c r="X111" s="999"/>
    </row>
    <row r="112" spans="1:24" ht="15">
      <c r="A112" s="989">
        <v>8</v>
      </c>
      <c r="B112" s="990" t="s">
        <v>211</v>
      </c>
      <c r="C112" s="991" t="s">
        <v>499</v>
      </c>
      <c r="D112" s="619" t="s">
        <v>367</v>
      </c>
      <c r="E112" s="655">
        <v>85.6</v>
      </c>
      <c r="F112" s="655">
        <v>85.6</v>
      </c>
      <c r="G112" s="656">
        <v>85.6</v>
      </c>
      <c r="H112" s="655"/>
      <c r="I112" s="655">
        <v>33.6</v>
      </c>
      <c r="J112" s="626">
        <v>33.6</v>
      </c>
      <c r="K112" s="657">
        <v>59.8</v>
      </c>
      <c r="L112" s="632"/>
      <c r="M112" s="997" t="s">
        <v>500</v>
      </c>
      <c r="N112" s="997" t="s">
        <v>501</v>
      </c>
      <c r="O112" s="997" t="s">
        <v>502</v>
      </c>
      <c r="P112" s="997" t="s">
        <v>503</v>
      </c>
      <c r="Q112" s="997" t="s">
        <v>418</v>
      </c>
      <c r="R112" s="1001">
        <v>130108</v>
      </c>
      <c r="S112" s="1001">
        <v>125005</v>
      </c>
      <c r="T112" s="994"/>
      <c r="U112" s="997" t="s">
        <v>411</v>
      </c>
      <c r="V112" s="997" t="s">
        <v>411</v>
      </c>
      <c r="W112" s="997" t="s">
        <v>411</v>
      </c>
      <c r="X112" s="1000">
        <v>255113</v>
      </c>
    </row>
    <row r="113" spans="1:24" ht="15">
      <c r="A113" s="989"/>
      <c r="B113" s="990"/>
      <c r="C113" s="991"/>
      <c r="D113" s="619" t="s">
        <v>368</v>
      </c>
      <c r="E113" s="635">
        <v>1327835000</v>
      </c>
      <c r="F113" s="635">
        <v>1218744000</v>
      </c>
      <c r="G113" s="621">
        <v>1204122900</v>
      </c>
      <c r="H113" s="620"/>
      <c r="I113" s="635">
        <v>70321000</v>
      </c>
      <c r="J113" s="635">
        <v>1181571000</v>
      </c>
      <c r="K113" s="635">
        <v>1181571000</v>
      </c>
      <c r="L113" s="623"/>
      <c r="M113" s="997"/>
      <c r="N113" s="997"/>
      <c r="O113" s="997"/>
      <c r="P113" s="997"/>
      <c r="Q113" s="997"/>
      <c r="R113" s="1001"/>
      <c r="S113" s="1001"/>
      <c r="T113" s="994"/>
      <c r="U113" s="997"/>
      <c r="V113" s="997"/>
      <c r="W113" s="997"/>
      <c r="X113" s="1000"/>
    </row>
    <row r="114" spans="1:24" ht="15">
      <c r="A114" s="989"/>
      <c r="B114" s="990"/>
      <c r="C114" s="991"/>
      <c r="D114" s="619" t="s">
        <v>369</v>
      </c>
      <c r="E114" s="626">
        <v>0</v>
      </c>
      <c r="F114" s="626"/>
      <c r="G114" s="635"/>
      <c r="H114" s="635"/>
      <c r="I114" s="626">
        <v>0</v>
      </c>
      <c r="J114" s="620"/>
      <c r="K114" s="635"/>
      <c r="L114" s="632"/>
      <c r="M114" s="997"/>
      <c r="N114" s="997"/>
      <c r="O114" s="997"/>
      <c r="P114" s="997"/>
      <c r="Q114" s="997"/>
      <c r="R114" s="1001"/>
      <c r="S114" s="1001"/>
      <c r="T114" s="994"/>
      <c r="U114" s="997"/>
      <c r="V114" s="997"/>
      <c r="W114" s="997"/>
      <c r="X114" s="1000"/>
    </row>
    <row r="115" spans="1:24" ht="15">
      <c r="A115" s="989"/>
      <c r="B115" s="990"/>
      <c r="C115" s="991"/>
      <c r="D115" s="619" t="s">
        <v>370</v>
      </c>
      <c r="E115" s="628">
        <v>238415399</v>
      </c>
      <c r="F115" s="635">
        <v>238415400</v>
      </c>
      <c r="G115" s="620">
        <v>238415400</v>
      </c>
      <c r="H115" s="620"/>
      <c r="I115" s="628">
        <v>68738322</v>
      </c>
      <c r="J115" s="635">
        <v>187834193</v>
      </c>
      <c r="K115" s="620">
        <v>187834193</v>
      </c>
      <c r="L115" s="632"/>
      <c r="M115" s="997"/>
      <c r="N115" s="997"/>
      <c r="O115" s="997"/>
      <c r="P115" s="997"/>
      <c r="Q115" s="997"/>
      <c r="R115" s="1001"/>
      <c r="S115" s="1001"/>
      <c r="T115" s="994"/>
      <c r="U115" s="997"/>
      <c r="V115" s="997"/>
      <c r="W115" s="997"/>
      <c r="X115" s="1000"/>
    </row>
    <row r="116" spans="1:24" ht="15">
      <c r="A116" s="989">
        <v>9</v>
      </c>
      <c r="B116" s="990" t="s">
        <v>504</v>
      </c>
      <c r="C116" s="990" t="s">
        <v>557</v>
      </c>
      <c r="D116" s="619" t="s">
        <v>367</v>
      </c>
      <c r="E116" s="624">
        <v>53.03</v>
      </c>
      <c r="F116" s="624">
        <v>53.03</v>
      </c>
      <c r="G116" s="624">
        <v>53.03</v>
      </c>
      <c r="H116" s="624"/>
      <c r="I116" s="626">
        <v>0</v>
      </c>
      <c r="J116" s="624">
        <v>0.5</v>
      </c>
      <c r="K116" s="626">
        <v>0.59</v>
      </c>
      <c r="L116" s="632"/>
      <c r="M116" s="997" t="s">
        <v>505</v>
      </c>
      <c r="N116" s="997" t="s">
        <v>506</v>
      </c>
      <c r="O116" s="997" t="s">
        <v>506</v>
      </c>
      <c r="P116" s="997" t="s">
        <v>506</v>
      </c>
      <c r="Q116" s="997" t="s">
        <v>506</v>
      </c>
      <c r="R116" s="1001" t="s">
        <v>507</v>
      </c>
      <c r="S116" s="1001" t="s">
        <v>507</v>
      </c>
      <c r="T116" s="994"/>
      <c r="U116" s="997" t="s">
        <v>411</v>
      </c>
      <c r="V116" s="997" t="s">
        <v>411</v>
      </c>
      <c r="W116" s="997" t="s">
        <v>411</v>
      </c>
      <c r="X116" s="1002" t="s">
        <v>508</v>
      </c>
    </row>
    <row r="117" spans="1:24" ht="15">
      <c r="A117" s="989"/>
      <c r="B117" s="990"/>
      <c r="C117" s="990"/>
      <c r="D117" s="619" t="s">
        <v>368</v>
      </c>
      <c r="E117" s="635">
        <v>2301446000</v>
      </c>
      <c r="F117" s="635">
        <v>2231519000</v>
      </c>
      <c r="G117" s="635">
        <v>2231519000</v>
      </c>
      <c r="H117" s="620"/>
      <c r="I117" s="635">
        <v>75910000</v>
      </c>
      <c r="J117" s="635">
        <v>1625916000</v>
      </c>
      <c r="K117" s="294">
        <v>1655916000</v>
      </c>
      <c r="L117" s="623"/>
      <c r="M117" s="997"/>
      <c r="N117" s="997"/>
      <c r="O117" s="997"/>
      <c r="P117" s="997"/>
      <c r="Q117" s="997"/>
      <c r="R117" s="1001"/>
      <c r="S117" s="1001"/>
      <c r="T117" s="994"/>
      <c r="U117" s="997"/>
      <c r="V117" s="997"/>
      <c r="W117" s="997"/>
      <c r="X117" s="1002"/>
    </row>
    <row r="118" spans="1:24" ht="15">
      <c r="A118" s="989"/>
      <c r="B118" s="990"/>
      <c r="C118" s="990"/>
      <c r="D118" s="619" t="s">
        <v>369</v>
      </c>
      <c r="E118" s="624">
        <v>82</v>
      </c>
      <c r="F118" s="624">
        <v>82</v>
      </c>
      <c r="G118" s="624">
        <v>82</v>
      </c>
      <c r="H118" s="624"/>
      <c r="I118" s="626">
        <v>0.34</v>
      </c>
      <c r="J118" s="658">
        <v>0.1</v>
      </c>
      <c r="K118" s="659">
        <v>40</v>
      </c>
      <c r="L118" s="632"/>
      <c r="M118" s="997"/>
      <c r="N118" s="997"/>
      <c r="O118" s="997"/>
      <c r="P118" s="997"/>
      <c r="Q118" s="997"/>
      <c r="R118" s="1001"/>
      <c r="S118" s="1001"/>
      <c r="T118" s="994"/>
      <c r="U118" s="997"/>
      <c r="V118" s="997"/>
      <c r="W118" s="997"/>
      <c r="X118" s="1002"/>
    </row>
    <row r="119" spans="1:24" ht="15">
      <c r="A119" s="989"/>
      <c r="B119" s="990"/>
      <c r="C119" s="990"/>
      <c r="D119" s="619" t="s">
        <v>370</v>
      </c>
      <c r="E119" s="660">
        <v>963554463.44813</v>
      </c>
      <c r="F119" s="635">
        <v>963554463</v>
      </c>
      <c r="G119" s="620">
        <v>963554463</v>
      </c>
      <c r="H119" s="620"/>
      <c r="I119" s="661">
        <v>413715338.4481301</v>
      </c>
      <c r="J119" s="635">
        <v>681239572</v>
      </c>
      <c r="K119" s="294">
        <v>746222572</v>
      </c>
      <c r="L119" s="632"/>
      <c r="M119" s="997"/>
      <c r="N119" s="997"/>
      <c r="O119" s="997"/>
      <c r="P119" s="997"/>
      <c r="Q119" s="997"/>
      <c r="R119" s="1001"/>
      <c r="S119" s="1001"/>
      <c r="T119" s="994"/>
      <c r="U119" s="997"/>
      <c r="V119" s="997"/>
      <c r="W119" s="997"/>
      <c r="X119" s="1002"/>
    </row>
    <row r="120" spans="1:24" ht="15">
      <c r="A120" s="989">
        <v>10</v>
      </c>
      <c r="B120" s="990" t="s">
        <v>218</v>
      </c>
      <c r="C120" s="990" t="s">
        <v>509</v>
      </c>
      <c r="D120" s="619" t="s">
        <v>367</v>
      </c>
      <c r="E120" s="662">
        <v>0.35</v>
      </c>
      <c r="F120" s="662">
        <v>0.35</v>
      </c>
      <c r="G120" s="662">
        <v>0.35</v>
      </c>
      <c r="H120" s="662"/>
      <c r="I120" s="662">
        <v>0</v>
      </c>
      <c r="J120" s="646">
        <v>0</v>
      </c>
      <c r="K120" s="663">
        <v>0</v>
      </c>
      <c r="L120" s="632"/>
      <c r="M120" s="997" t="s">
        <v>510</v>
      </c>
      <c r="N120" s="997" t="s">
        <v>506</v>
      </c>
      <c r="O120" s="997" t="s">
        <v>506</v>
      </c>
      <c r="P120" s="997" t="s">
        <v>506</v>
      </c>
      <c r="Q120" s="997" t="s">
        <v>506</v>
      </c>
      <c r="R120" s="1001" t="s">
        <v>507</v>
      </c>
      <c r="S120" s="1001" t="s">
        <v>507</v>
      </c>
      <c r="T120" s="994"/>
      <c r="U120" s="997" t="s">
        <v>411</v>
      </c>
      <c r="V120" s="997" t="s">
        <v>411</v>
      </c>
      <c r="W120" s="997" t="s">
        <v>411</v>
      </c>
      <c r="X120" s="999" t="s">
        <v>511</v>
      </c>
    </row>
    <row r="121" spans="1:24" ht="15">
      <c r="A121" s="989"/>
      <c r="B121" s="990"/>
      <c r="C121" s="990"/>
      <c r="D121" s="619" t="s">
        <v>368</v>
      </c>
      <c r="E121" s="636">
        <v>1913202000</v>
      </c>
      <c r="F121" s="636">
        <v>1292220000</v>
      </c>
      <c r="G121" s="635">
        <v>1292220000</v>
      </c>
      <c r="H121" s="620"/>
      <c r="I121" s="620">
        <v>95696584</v>
      </c>
      <c r="J121" s="620">
        <v>1104146243</v>
      </c>
      <c r="K121" s="635">
        <v>1142278256</v>
      </c>
      <c r="L121" s="623"/>
      <c r="M121" s="997"/>
      <c r="N121" s="997"/>
      <c r="O121" s="997"/>
      <c r="P121" s="997"/>
      <c r="Q121" s="997"/>
      <c r="R121" s="1001"/>
      <c r="S121" s="1001"/>
      <c r="T121" s="994"/>
      <c r="U121" s="997"/>
      <c r="V121" s="997"/>
      <c r="W121" s="997"/>
      <c r="X121" s="999"/>
    </row>
    <row r="122" spans="1:24" ht="15">
      <c r="A122" s="989"/>
      <c r="B122" s="990"/>
      <c r="C122" s="990"/>
      <c r="D122" s="619" t="s">
        <v>369</v>
      </c>
      <c r="E122" s="662">
        <v>0.25</v>
      </c>
      <c r="F122" s="662">
        <v>0.25</v>
      </c>
      <c r="G122" s="662">
        <v>0.25</v>
      </c>
      <c r="H122" s="662"/>
      <c r="I122" s="663">
        <v>0</v>
      </c>
      <c r="J122" s="631">
        <v>0</v>
      </c>
      <c r="K122" s="664">
        <v>0.154</v>
      </c>
      <c r="L122" s="632"/>
      <c r="M122" s="997"/>
      <c r="N122" s="997"/>
      <c r="O122" s="997"/>
      <c r="P122" s="997"/>
      <c r="Q122" s="997"/>
      <c r="R122" s="1001"/>
      <c r="S122" s="1001"/>
      <c r="T122" s="994"/>
      <c r="U122" s="997"/>
      <c r="V122" s="997"/>
      <c r="W122" s="997"/>
      <c r="X122" s="999"/>
    </row>
    <row r="123" spans="1:24" ht="15">
      <c r="A123" s="989"/>
      <c r="B123" s="990"/>
      <c r="C123" s="990"/>
      <c r="D123" s="619" t="s">
        <v>370</v>
      </c>
      <c r="E123" s="628">
        <v>1319152591.0110195</v>
      </c>
      <c r="F123" s="636">
        <v>1319152591</v>
      </c>
      <c r="G123" s="620">
        <v>1319152591</v>
      </c>
      <c r="H123" s="620"/>
      <c r="I123" s="628">
        <v>322858758.0110195</v>
      </c>
      <c r="J123" s="620">
        <v>962891410</v>
      </c>
      <c r="K123" s="294">
        <v>1015645618</v>
      </c>
      <c r="L123" s="632"/>
      <c r="M123" s="997"/>
      <c r="N123" s="997"/>
      <c r="O123" s="997"/>
      <c r="P123" s="997"/>
      <c r="Q123" s="997"/>
      <c r="R123" s="1001"/>
      <c r="S123" s="1001"/>
      <c r="T123" s="994"/>
      <c r="U123" s="997"/>
      <c r="V123" s="997"/>
      <c r="W123" s="997"/>
      <c r="X123" s="999"/>
    </row>
    <row r="124" spans="1:24" ht="15">
      <c r="A124" s="989">
        <v>11</v>
      </c>
      <c r="B124" s="990" t="s">
        <v>222</v>
      </c>
      <c r="C124" s="990" t="s">
        <v>512</v>
      </c>
      <c r="D124" s="619" t="s">
        <v>367</v>
      </c>
      <c r="E124" s="665">
        <v>3.9</v>
      </c>
      <c r="F124" s="665">
        <v>3.9</v>
      </c>
      <c r="G124" s="666">
        <v>3.9</v>
      </c>
      <c r="H124" s="631"/>
      <c r="I124" s="626">
        <v>1.98</v>
      </c>
      <c r="J124" s="635">
        <v>2.4</v>
      </c>
      <c r="K124" s="370">
        <v>3.2</v>
      </c>
      <c r="L124" s="632"/>
      <c r="M124" s="997" t="s">
        <v>513</v>
      </c>
      <c r="N124" s="997" t="s">
        <v>558</v>
      </c>
      <c r="O124" s="997" t="s">
        <v>559</v>
      </c>
      <c r="P124" s="997" t="s">
        <v>514</v>
      </c>
      <c r="Q124" s="997" t="s">
        <v>515</v>
      </c>
      <c r="R124" s="1001">
        <v>1304673</v>
      </c>
      <c r="S124" s="1001">
        <v>1253509</v>
      </c>
      <c r="T124" s="1003"/>
      <c r="U124" s="997" t="s">
        <v>411</v>
      </c>
      <c r="V124" s="997" t="s">
        <v>411</v>
      </c>
      <c r="W124" s="997" t="s">
        <v>411</v>
      </c>
      <c r="X124" s="999">
        <v>2558182</v>
      </c>
    </row>
    <row r="125" spans="1:24" ht="15">
      <c r="A125" s="989"/>
      <c r="B125" s="990"/>
      <c r="C125" s="990"/>
      <c r="D125" s="619" t="s">
        <v>368</v>
      </c>
      <c r="E125" s="636">
        <v>889196000</v>
      </c>
      <c r="F125" s="636">
        <v>589196000</v>
      </c>
      <c r="G125" s="635">
        <v>589196000</v>
      </c>
      <c r="H125" s="620"/>
      <c r="I125" s="620">
        <v>0</v>
      </c>
      <c r="J125" s="620">
        <v>263819000</v>
      </c>
      <c r="K125" s="294">
        <v>302819000</v>
      </c>
      <c r="L125" s="623"/>
      <c r="M125" s="997"/>
      <c r="N125" s="997"/>
      <c r="O125" s="997"/>
      <c r="P125" s="997"/>
      <c r="Q125" s="997"/>
      <c r="R125" s="1001"/>
      <c r="S125" s="1001"/>
      <c r="T125" s="1003"/>
      <c r="U125" s="997"/>
      <c r="V125" s="997"/>
      <c r="W125" s="997"/>
      <c r="X125" s="999"/>
    </row>
    <row r="126" spans="1:24" ht="15">
      <c r="A126" s="989"/>
      <c r="B126" s="990"/>
      <c r="C126" s="990"/>
      <c r="D126" s="619" t="s">
        <v>369</v>
      </c>
      <c r="E126" s="645">
        <v>0</v>
      </c>
      <c r="F126" s="645"/>
      <c r="G126" s="645">
        <v>0</v>
      </c>
      <c r="H126" s="645"/>
      <c r="I126" s="645">
        <v>0</v>
      </c>
      <c r="J126" s="620"/>
      <c r="K126" s="635"/>
      <c r="L126" s="632"/>
      <c r="M126" s="997"/>
      <c r="N126" s="997"/>
      <c r="O126" s="997"/>
      <c r="P126" s="997"/>
      <c r="Q126" s="997"/>
      <c r="R126" s="1001"/>
      <c r="S126" s="1001"/>
      <c r="T126" s="1003"/>
      <c r="U126" s="997"/>
      <c r="V126" s="997"/>
      <c r="W126" s="997"/>
      <c r="X126" s="999"/>
    </row>
    <row r="127" spans="1:24" ht="15">
      <c r="A127" s="989"/>
      <c r="B127" s="990"/>
      <c r="C127" s="990"/>
      <c r="D127" s="619" t="s">
        <v>370</v>
      </c>
      <c r="E127" s="628">
        <v>293270955.01102</v>
      </c>
      <c r="F127" s="636">
        <v>293270955</v>
      </c>
      <c r="G127" s="620">
        <v>293270955</v>
      </c>
      <c r="H127" s="620"/>
      <c r="I127" s="628">
        <v>67825832.01101953</v>
      </c>
      <c r="J127" s="620">
        <v>74588745</v>
      </c>
      <c r="K127" s="294">
        <v>139949797</v>
      </c>
      <c r="L127" s="632"/>
      <c r="M127" s="997"/>
      <c r="N127" s="997"/>
      <c r="O127" s="997"/>
      <c r="P127" s="997"/>
      <c r="Q127" s="997"/>
      <c r="R127" s="1001"/>
      <c r="S127" s="1001"/>
      <c r="T127" s="1003"/>
      <c r="U127" s="997"/>
      <c r="V127" s="997"/>
      <c r="W127" s="997"/>
      <c r="X127" s="999"/>
    </row>
    <row r="128" spans="1:24" ht="15">
      <c r="A128" s="989">
        <v>12</v>
      </c>
      <c r="B128" s="990" t="s">
        <v>516</v>
      </c>
      <c r="C128" s="990" t="s">
        <v>517</v>
      </c>
      <c r="D128" s="619" t="s">
        <v>367</v>
      </c>
      <c r="E128" s="667"/>
      <c r="F128" s="667"/>
      <c r="G128" s="620"/>
      <c r="H128" s="620"/>
      <c r="I128" s="620"/>
      <c r="J128" s="620"/>
      <c r="K128" s="620"/>
      <c r="L128" s="667"/>
      <c r="M128" s="994" t="s">
        <v>518</v>
      </c>
      <c r="N128" s="994" t="s">
        <v>519</v>
      </c>
      <c r="O128" s="994" t="s">
        <v>172</v>
      </c>
      <c r="P128" s="990" t="s">
        <v>409</v>
      </c>
      <c r="Q128" s="994" t="s">
        <v>520</v>
      </c>
      <c r="R128" s="996">
        <v>6032.28</v>
      </c>
      <c r="S128" s="996">
        <v>5795.72</v>
      </c>
      <c r="T128" s="994"/>
      <c r="U128" s="990" t="s">
        <v>411</v>
      </c>
      <c r="V128" s="990" t="s">
        <v>411</v>
      </c>
      <c r="W128" s="990" t="s">
        <v>411</v>
      </c>
      <c r="X128" s="995">
        <v>11828</v>
      </c>
    </row>
    <row r="129" spans="1:24" ht="15">
      <c r="A129" s="989"/>
      <c r="B129" s="990"/>
      <c r="C129" s="990"/>
      <c r="D129" s="619" t="s">
        <v>368</v>
      </c>
      <c r="E129" s="635"/>
      <c r="F129" s="635"/>
      <c r="G129" s="635"/>
      <c r="H129" s="635"/>
      <c r="I129" s="635"/>
      <c r="J129" s="635"/>
      <c r="K129" s="646"/>
      <c r="L129" s="646"/>
      <c r="M129" s="994"/>
      <c r="N129" s="994"/>
      <c r="O129" s="994"/>
      <c r="P129" s="990"/>
      <c r="Q129" s="994"/>
      <c r="R129" s="996"/>
      <c r="S129" s="996"/>
      <c r="T129" s="994"/>
      <c r="U129" s="990"/>
      <c r="V129" s="990"/>
      <c r="W129" s="990"/>
      <c r="X129" s="995"/>
    </row>
    <row r="130" spans="1:24" ht="15">
      <c r="A130" s="989"/>
      <c r="B130" s="990"/>
      <c r="C130" s="990"/>
      <c r="D130" s="619" t="s">
        <v>369</v>
      </c>
      <c r="E130" s="667"/>
      <c r="F130" s="667"/>
      <c r="G130" s="620"/>
      <c r="H130" s="620"/>
      <c r="I130" s="620"/>
      <c r="J130" s="620"/>
      <c r="K130" s="620"/>
      <c r="L130" s="667"/>
      <c r="M130" s="994"/>
      <c r="N130" s="994"/>
      <c r="O130" s="994"/>
      <c r="P130" s="990"/>
      <c r="Q130" s="994"/>
      <c r="R130" s="996"/>
      <c r="S130" s="996"/>
      <c r="T130" s="994"/>
      <c r="U130" s="990"/>
      <c r="V130" s="990"/>
      <c r="W130" s="990"/>
      <c r="X130" s="995"/>
    </row>
    <row r="131" spans="1:24" ht="15">
      <c r="A131" s="989"/>
      <c r="B131" s="990"/>
      <c r="C131" s="990"/>
      <c r="D131" s="619" t="s">
        <v>370</v>
      </c>
      <c r="E131" s="635"/>
      <c r="F131" s="635"/>
      <c r="G131" s="635"/>
      <c r="H131" s="635"/>
      <c r="I131" s="635"/>
      <c r="J131" s="635"/>
      <c r="K131" s="646"/>
      <c r="L131" s="646"/>
      <c r="M131" s="994"/>
      <c r="N131" s="994"/>
      <c r="O131" s="994"/>
      <c r="P131" s="990"/>
      <c r="Q131" s="994"/>
      <c r="R131" s="996"/>
      <c r="S131" s="996"/>
      <c r="T131" s="994"/>
      <c r="U131" s="990"/>
      <c r="V131" s="990"/>
      <c r="W131" s="990"/>
      <c r="X131" s="995"/>
    </row>
    <row r="132" spans="1:24" ht="15">
      <c r="A132" s="989">
        <v>13</v>
      </c>
      <c r="B132" s="990" t="s">
        <v>521</v>
      </c>
      <c r="C132" s="990" t="s">
        <v>522</v>
      </c>
      <c r="D132" s="619" t="s">
        <v>367</v>
      </c>
      <c r="E132" s="667"/>
      <c r="F132" s="667"/>
      <c r="G132" s="620"/>
      <c r="H132" s="620"/>
      <c r="I132" s="620"/>
      <c r="J132" s="620"/>
      <c r="K132" s="620"/>
      <c r="L132" s="667"/>
      <c r="M132" s="994" t="s">
        <v>518</v>
      </c>
      <c r="N132" s="994" t="s">
        <v>519</v>
      </c>
      <c r="O132" s="994" t="s">
        <v>172</v>
      </c>
      <c r="P132" s="990" t="s">
        <v>409</v>
      </c>
      <c r="Q132" s="994" t="s">
        <v>520</v>
      </c>
      <c r="R132" s="996">
        <v>6032.79</v>
      </c>
      <c r="S132" s="996">
        <v>5796.21</v>
      </c>
      <c r="T132" s="994"/>
      <c r="U132" s="990" t="s">
        <v>411</v>
      </c>
      <c r="V132" s="990" t="s">
        <v>411</v>
      </c>
      <c r="W132" s="990" t="s">
        <v>411</v>
      </c>
      <c r="X132" s="995">
        <v>11829</v>
      </c>
    </row>
    <row r="133" spans="1:24" ht="15">
      <c r="A133" s="989"/>
      <c r="B133" s="990"/>
      <c r="C133" s="990"/>
      <c r="D133" s="619" t="s">
        <v>368</v>
      </c>
      <c r="E133" s="668"/>
      <c r="F133" s="634"/>
      <c r="G133" s="620"/>
      <c r="H133" s="620"/>
      <c r="I133" s="635"/>
      <c r="J133" s="635"/>
      <c r="K133" s="646"/>
      <c r="L133" s="646"/>
      <c r="M133" s="994"/>
      <c r="N133" s="994"/>
      <c r="O133" s="994"/>
      <c r="P133" s="990"/>
      <c r="Q133" s="994"/>
      <c r="R133" s="996"/>
      <c r="S133" s="996"/>
      <c r="T133" s="994"/>
      <c r="U133" s="990"/>
      <c r="V133" s="990"/>
      <c r="W133" s="990"/>
      <c r="X133" s="995"/>
    </row>
    <row r="134" spans="1:24" ht="15">
      <c r="A134" s="989"/>
      <c r="B134" s="990"/>
      <c r="C134" s="990"/>
      <c r="D134" s="619" t="s">
        <v>369</v>
      </c>
      <c r="E134" s="669"/>
      <c r="F134" s="667"/>
      <c r="G134" s="620"/>
      <c r="H134" s="620"/>
      <c r="I134" s="620"/>
      <c r="J134" s="620"/>
      <c r="K134" s="620"/>
      <c r="L134" s="667"/>
      <c r="M134" s="994"/>
      <c r="N134" s="994"/>
      <c r="O134" s="994"/>
      <c r="P134" s="990"/>
      <c r="Q134" s="994"/>
      <c r="R134" s="996"/>
      <c r="S134" s="996"/>
      <c r="T134" s="994"/>
      <c r="U134" s="990"/>
      <c r="V134" s="990"/>
      <c r="W134" s="990"/>
      <c r="X134" s="995"/>
    </row>
    <row r="135" spans="1:24" ht="15">
      <c r="A135" s="989"/>
      <c r="B135" s="990"/>
      <c r="C135" s="990"/>
      <c r="D135" s="619" t="s">
        <v>370</v>
      </c>
      <c r="E135" s="635"/>
      <c r="F135" s="635"/>
      <c r="G135" s="620"/>
      <c r="H135" s="620"/>
      <c r="I135" s="635"/>
      <c r="J135" s="635"/>
      <c r="K135" s="646"/>
      <c r="L135" s="646"/>
      <c r="M135" s="994"/>
      <c r="N135" s="994"/>
      <c r="O135" s="994"/>
      <c r="P135" s="990"/>
      <c r="Q135" s="994"/>
      <c r="R135" s="996"/>
      <c r="S135" s="996"/>
      <c r="T135" s="994"/>
      <c r="U135" s="990"/>
      <c r="V135" s="990"/>
      <c r="W135" s="990"/>
      <c r="X135" s="995"/>
    </row>
    <row r="136" spans="1:24" ht="15">
      <c r="A136" s="989">
        <v>14</v>
      </c>
      <c r="B136" s="990" t="s">
        <v>224</v>
      </c>
      <c r="C136" s="990" t="s">
        <v>547</v>
      </c>
      <c r="D136" s="619" t="s">
        <v>367</v>
      </c>
      <c r="E136" s="636">
        <v>0.85</v>
      </c>
      <c r="F136" s="636">
        <v>0.85</v>
      </c>
      <c r="G136" s="636">
        <v>0.85</v>
      </c>
      <c r="H136" s="620"/>
      <c r="I136" s="670">
        <v>0.725</v>
      </c>
      <c r="J136" s="626">
        <v>0.74</v>
      </c>
      <c r="K136" s="626">
        <v>0.76</v>
      </c>
      <c r="L136" s="632"/>
      <c r="M136" s="990" t="s">
        <v>401</v>
      </c>
      <c r="N136" s="994" t="s">
        <v>523</v>
      </c>
      <c r="O136" s="994" t="s">
        <v>524</v>
      </c>
      <c r="P136" s="990" t="s">
        <v>525</v>
      </c>
      <c r="Q136" s="994" t="s">
        <v>526</v>
      </c>
      <c r="R136" s="996">
        <v>198396</v>
      </c>
      <c r="S136" s="996">
        <v>207629</v>
      </c>
      <c r="T136" s="990" t="s">
        <v>411</v>
      </c>
      <c r="U136" s="990" t="s">
        <v>411</v>
      </c>
      <c r="V136" s="990" t="s">
        <v>411</v>
      </c>
      <c r="W136" s="990" t="s">
        <v>411</v>
      </c>
      <c r="X136" s="995">
        <v>406025</v>
      </c>
    </row>
    <row r="137" spans="1:24" ht="15">
      <c r="A137" s="989"/>
      <c r="B137" s="990"/>
      <c r="C137" s="990"/>
      <c r="D137" s="619" t="s">
        <v>368</v>
      </c>
      <c r="E137" s="636">
        <v>224741500</v>
      </c>
      <c r="F137" s="636">
        <v>201441500</v>
      </c>
      <c r="G137" s="620">
        <v>201441500</v>
      </c>
      <c r="H137" s="620"/>
      <c r="I137" s="620">
        <v>17924500</v>
      </c>
      <c r="J137" s="636">
        <v>32590000</v>
      </c>
      <c r="K137" s="621">
        <v>32590000</v>
      </c>
      <c r="L137" s="623"/>
      <c r="M137" s="990"/>
      <c r="N137" s="994"/>
      <c r="O137" s="994"/>
      <c r="P137" s="990"/>
      <c r="Q137" s="994"/>
      <c r="R137" s="996"/>
      <c r="S137" s="996"/>
      <c r="T137" s="990"/>
      <c r="U137" s="990"/>
      <c r="V137" s="990"/>
      <c r="W137" s="990"/>
      <c r="X137" s="995"/>
    </row>
    <row r="138" spans="1:24" ht="15">
      <c r="A138" s="989"/>
      <c r="B138" s="990"/>
      <c r="C138" s="990"/>
      <c r="D138" s="619" t="s">
        <v>369</v>
      </c>
      <c r="E138" s="636">
        <v>0</v>
      </c>
      <c r="F138" s="636">
        <v>0</v>
      </c>
      <c r="G138" s="620">
        <v>0</v>
      </c>
      <c r="H138" s="621"/>
      <c r="I138" s="670">
        <v>0</v>
      </c>
      <c r="J138" s="626">
        <v>0</v>
      </c>
      <c r="K138" s="620">
        <v>0</v>
      </c>
      <c r="L138" s="632"/>
      <c r="M138" s="990"/>
      <c r="N138" s="994"/>
      <c r="O138" s="994"/>
      <c r="P138" s="990"/>
      <c r="Q138" s="994"/>
      <c r="R138" s="996"/>
      <c r="S138" s="996"/>
      <c r="T138" s="990"/>
      <c r="U138" s="990"/>
      <c r="V138" s="990"/>
      <c r="W138" s="990"/>
      <c r="X138" s="995"/>
    </row>
    <row r="139" spans="1:24" ht="15">
      <c r="A139" s="989"/>
      <c r="B139" s="990"/>
      <c r="C139" s="990"/>
      <c r="D139" s="619" t="s">
        <v>370</v>
      </c>
      <c r="E139" s="636">
        <v>97882867</v>
      </c>
      <c r="F139" s="636">
        <v>97882867</v>
      </c>
      <c r="G139" s="620">
        <v>97882867</v>
      </c>
      <c r="H139" s="650"/>
      <c r="I139" s="620">
        <v>22390866.5</v>
      </c>
      <c r="J139" s="636">
        <v>79009867</v>
      </c>
      <c r="K139" s="621">
        <v>97882867</v>
      </c>
      <c r="L139" s="632"/>
      <c r="M139" s="990"/>
      <c r="N139" s="994"/>
      <c r="O139" s="994"/>
      <c r="P139" s="990"/>
      <c r="Q139" s="994"/>
      <c r="R139" s="996"/>
      <c r="S139" s="996"/>
      <c r="T139" s="990"/>
      <c r="U139" s="990"/>
      <c r="V139" s="990"/>
      <c r="W139" s="990"/>
      <c r="X139" s="995"/>
    </row>
    <row r="140" spans="1:24" ht="15">
      <c r="A140" s="989"/>
      <c r="B140" s="990"/>
      <c r="C140" s="990" t="s">
        <v>548</v>
      </c>
      <c r="D140" s="619" t="s">
        <v>367</v>
      </c>
      <c r="E140" s="636">
        <v>0.85</v>
      </c>
      <c r="F140" s="636">
        <v>0.85</v>
      </c>
      <c r="G140" s="636">
        <v>0.85</v>
      </c>
      <c r="H140" s="620"/>
      <c r="I140" s="670">
        <v>0.725</v>
      </c>
      <c r="J140" s="626">
        <v>0.74</v>
      </c>
      <c r="K140" s="626">
        <v>0.76</v>
      </c>
      <c r="L140" s="632"/>
      <c r="M140" s="990" t="s">
        <v>403</v>
      </c>
      <c r="N140" s="994" t="s">
        <v>527</v>
      </c>
      <c r="O140" s="994" t="s">
        <v>528</v>
      </c>
      <c r="P140" s="990" t="s">
        <v>409</v>
      </c>
      <c r="Q140" s="994" t="s">
        <v>529</v>
      </c>
      <c r="R140" s="998">
        <v>64</v>
      </c>
      <c r="S140" s="998">
        <v>45</v>
      </c>
      <c r="T140" s="990" t="s">
        <v>411</v>
      </c>
      <c r="U140" s="990" t="s">
        <v>411</v>
      </c>
      <c r="V140" s="990" t="s">
        <v>411</v>
      </c>
      <c r="W140" s="990" t="s">
        <v>411</v>
      </c>
      <c r="X140" s="995">
        <v>109</v>
      </c>
    </row>
    <row r="141" spans="1:24" ht="15">
      <c r="A141" s="989"/>
      <c r="B141" s="990"/>
      <c r="C141" s="990"/>
      <c r="D141" s="619" t="s">
        <v>368</v>
      </c>
      <c r="E141" s="636">
        <v>224741500</v>
      </c>
      <c r="F141" s="636">
        <v>201441500</v>
      </c>
      <c r="G141" s="620">
        <v>201441500</v>
      </c>
      <c r="H141" s="620"/>
      <c r="I141" s="620">
        <v>17924500</v>
      </c>
      <c r="J141" s="636">
        <v>32590000</v>
      </c>
      <c r="K141" s="621">
        <v>32590000</v>
      </c>
      <c r="L141" s="623"/>
      <c r="M141" s="990"/>
      <c r="N141" s="994"/>
      <c r="O141" s="994"/>
      <c r="P141" s="990"/>
      <c r="Q141" s="994"/>
      <c r="R141" s="998"/>
      <c r="S141" s="998"/>
      <c r="T141" s="990"/>
      <c r="U141" s="990"/>
      <c r="V141" s="990"/>
      <c r="W141" s="990"/>
      <c r="X141" s="995"/>
    </row>
    <row r="142" spans="1:24" ht="15">
      <c r="A142" s="989"/>
      <c r="B142" s="990"/>
      <c r="C142" s="990"/>
      <c r="D142" s="619" t="s">
        <v>369</v>
      </c>
      <c r="E142" s="636">
        <v>0</v>
      </c>
      <c r="F142" s="636">
        <v>0</v>
      </c>
      <c r="G142" s="620">
        <v>0</v>
      </c>
      <c r="H142" s="620"/>
      <c r="I142" s="670">
        <v>0</v>
      </c>
      <c r="J142" s="620">
        <v>0</v>
      </c>
      <c r="K142" s="620">
        <v>0</v>
      </c>
      <c r="L142" s="632"/>
      <c r="M142" s="990"/>
      <c r="N142" s="994"/>
      <c r="O142" s="994"/>
      <c r="P142" s="990"/>
      <c r="Q142" s="994"/>
      <c r="R142" s="998"/>
      <c r="S142" s="998"/>
      <c r="T142" s="990"/>
      <c r="U142" s="990"/>
      <c r="V142" s="990"/>
      <c r="W142" s="990"/>
      <c r="X142" s="995"/>
    </row>
    <row r="143" spans="1:24" ht="15">
      <c r="A143" s="989"/>
      <c r="B143" s="990"/>
      <c r="C143" s="990"/>
      <c r="D143" s="619" t="s">
        <v>370</v>
      </c>
      <c r="E143" s="671">
        <v>97882866.5</v>
      </c>
      <c r="F143" s="636">
        <v>97882866</v>
      </c>
      <c r="G143" s="620">
        <v>97882866</v>
      </c>
      <c r="H143" s="620"/>
      <c r="I143" s="620">
        <v>22390866.5</v>
      </c>
      <c r="J143" s="636">
        <v>79009866</v>
      </c>
      <c r="K143" s="652">
        <v>97882866</v>
      </c>
      <c r="L143" s="632"/>
      <c r="M143" s="990"/>
      <c r="N143" s="994"/>
      <c r="O143" s="994"/>
      <c r="P143" s="990"/>
      <c r="Q143" s="994"/>
      <c r="R143" s="998"/>
      <c r="S143" s="998"/>
      <c r="T143" s="990"/>
      <c r="U143" s="990"/>
      <c r="V143" s="990"/>
      <c r="W143" s="990"/>
      <c r="X143" s="995"/>
    </row>
    <row r="144" spans="1:24" ht="15">
      <c r="A144" s="989"/>
      <c r="B144" s="990"/>
      <c r="C144" s="991" t="s">
        <v>371</v>
      </c>
      <c r="D144" s="642" t="s">
        <v>540</v>
      </c>
      <c r="E144" s="636">
        <v>1.7</v>
      </c>
      <c r="F144" s="626">
        <v>1.7</v>
      </c>
      <c r="G144" s="626">
        <v>1.7</v>
      </c>
      <c r="H144" s="626"/>
      <c r="I144" s="626">
        <v>1.45</v>
      </c>
      <c r="J144" s="626">
        <v>1.48</v>
      </c>
      <c r="K144" s="626">
        <v>1.52</v>
      </c>
      <c r="L144" s="632"/>
      <c r="M144" s="990"/>
      <c r="N144" s="990"/>
      <c r="O144" s="990"/>
      <c r="P144" s="990"/>
      <c r="Q144" s="990"/>
      <c r="R144" s="990"/>
      <c r="S144" s="990"/>
      <c r="T144" s="990"/>
      <c r="U144" s="990"/>
      <c r="V144" s="990"/>
      <c r="W144" s="990"/>
      <c r="X144" s="993"/>
    </row>
    <row r="145" spans="1:24" ht="15">
      <c r="A145" s="989"/>
      <c r="B145" s="990"/>
      <c r="C145" s="991"/>
      <c r="D145" s="642" t="s">
        <v>541</v>
      </c>
      <c r="E145" s="636">
        <v>449483000</v>
      </c>
      <c r="F145" s="636">
        <v>402883000</v>
      </c>
      <c r="G145" s="621">
        <v>402883000</v>
      </c>
      <c r="H145" s="620"/>
      <c r="I145" s="620">
        <v>35849000</v>
      </c>
      <c r="J145" s="636">
        <v>65180000</v>
      </c>
      <c r="K145" s="621">
        <v>65180000</v>
      </c>
      <c r="L145" s="632"/>
      <c r="M145" s="990"/>
      <c r="N145" s="990"/>
      <c r="O145" s="990"/>
      <c r="P145" s="990"/>
      <c r="Q145" s="990"/>
      <c r="R145" s="990"/>
      <c r="S145" s="990"/>
      <c r="T145" s="990"/>
      <c r="U145" s="990"/>
      <c r="V145" s="990"/>
      <c r="W145" s="990"/>
      <c r="X145" s="993"/>
    </row>
    <row r="146" spans="1:24" ht="15">
      <c r="A146" s="989"/>
      <c r="B146" s="990"/>
      <c r="C146" s="991"/>
      <c r="D146" s="642" t="s">
        <v>542</v>
      </c>
      <c r="E146" s="636"/>
      <c r="F146" s="636">
        <v>0</v>
      </c>
      <c r="G146" s="626"/>
      <c r="H146" s="620"/>
      <c r="I146" s="639"/>
      <c r="J146" s="620">
        <v>0</v>
      </c>
      <c r="K146" s="626"/>
      <c r="L146" s="632"/>
      <c r="M146" s="990"/>
      <c r="N146" s="990"/>
      <c r="O146" s="990"/>
      <c r="P146" s="990"/>
      <c r="Q146" s="990"/>
      <c r="R146" s="990"/>
      <c r="S146" s="990"/>
      <c r="T146" s="990"/>
      <c r="U146" s="990"/>
      <c r="V146" s="990"/>
      <c r="W146" s="990"/>
      <c r="X146" s="993"/>
    </row>
    <row r="147" spans="1:24" ht="15">
      <c r="A147" s="989"/>
      <c r="B147" s="990"/>
      <c r="C147" s="991"/>
      <c r="D147" s="642" t="s">
        <v>543</v>
      </c>
      <c r="E147" s="636">
        <v>195765733.5</v>
      </c>
      <c r="F147" s="636">
        <v>195765733</v>
      </c>
      <c r="G147" s="621">
        <v>195765733</v>
      </c>
      <c r="H147" s="620"/>
      <c r="I147" s="620">
        <v>44781733</v>
      </c>
      <c r="J147" s="636">
        <v>158019733</v>
      </c>
      <c r="K147" s="294">
        <v>195765733</v>
      </c>
      <c r="L147" s="623"/>
      <c r="M147" s="990"/>
      <c r="N147" s="990"/>
      <c r="O147" s="990"/>
      <c r="P147" s="990"/>
      <c r="Q147" s="990"/>
      <c r="R147" s="990"/>
      <c r="S147" s="990"/>
      <c r="T147" s="990"/>
      <c r="U147" s="990"/>
      <c r="V147" s="990"/>
      <c r="W147" s="990"/>
      <c r="X147" s="993"/>
    </row>
    <row r="148" spans="1:24" ht="15">
      <c r="A148" s="989">
        <v>15</v>
      </c>
      <c r="B148" s="990" t="s">
        <v>229</v>
      </c>
      <c r="C148" s="990" t="s">
        <v>530</v>
      </c>
      <c r="D148" s="619" t="s">
        <v>367</v>
      </c>
      <c r="E148" s="636">
        <v>4</v>
      </c>
      <c r="F148" s="636">
        <v>4</v>
      </c>
      <c r="G148" s="636">
        <v>4</v>
      </c>
      <c r="H148" s="672"/>
      <c r="I148" s="636"/>
      <c r="J148" s="636">
        <v>4</v>
      </c>
      <c r="K148" s="636">
        <v>4</v>
      </c>
      <c r="L148" s="632"/>
      <c r="M148" s="973" t="s">
        <v>534</v>
      </c>
      <c r="N148" s="992" t="s">
        <v>560</v>
      </c>
      <c r="O148" s="992" t="s">
        <v>561</v>
      </c>
      <c r="P148" s="992" t="s">
        <v>535</v>
      </c>
      <c r="Q148" s="990" t="s">
        <v>536</v>
      </c>
      <c r="R148" s="994">
        <v>3861626</v>
      </c>
      <c r="S148" s="994">
        <v>4118375</v>
      </c>
      <c r="T148" s="994" t="s">
        <v>531</v>
      </c>
      <c r="U148" s="994" t="s">
        <v>532</v>
      </c>
      <c r="V148" s="994" t="s">
        <v>537</v>
      </c>
      <c r="W148" s="994" t="s">
        <v>533</v>
      </c>
      <c r="X148" s="995">
        <v>7980001</v>
      </c>
    </row>
    <row r="149" spans="1:24" ht="15">
      <c r="A149" s="989"/>
      <c r="B149" s="990"/>
      <c r="C149" s="990"/>
      <c r="D149" s="619" t="s">
        <v>368</v>
      </c>
      <c r="E149" s="636">
        <v>597479000</v>
      </c>
      <c r="F149" s="636">
        <v>597479000</v>
      </c>
      <c r="G149" s="621">
        <v>544079000</v>
      </c>
      <c r="H149" s="673"/>
      <c r="I149" s="636"/>
      <c r="J149" s="636">
        <v>135263017</v>
      </c>
      <c r="K149" s="621">
        <v>412786047</v>
      </c>
      <c r="L149" s="623"/>
      <c r="M149" s="973"/>
      <c r="N149" s="992"/>
      <c r="O149" s="992"/>
      <c r="P149" s="992"/>
      <c r="Q149" s="990"/>
      <c r="R149" s="994"/>
      <c r="S149" s="994"/>
      <c r="T149" s="994"/>
      <c r="U149" s="994"/>
      <c r="V149" s="994"/>
      <c r="W149" s="994"/>
      <c r="X149" s="995"/>
    </row>
    <row r="150" spans="1:24" ht="15">
      <c r="A150" s="989"/>
      <c r="B150" s="990"/>
      <c r="C150" s="990"/>
      <c r="D150" s="619" t="s">
        <v>369</v>
      </c>
      <c r="E150" s="636">
        <v>0</v>
      </c>
      <c r="F150" s="636">
        <v>0</v>
      </c>
      <c r="G150" s="636">
        <v>0</v>
      </c>
      <c r="H150" s="672"/>
      <c r="I150" s="639"/>
      <c r="J150" s="636">
        <v>0</v>
      </c>
      <c r="K150" s="294">
        <v>0</v>
      </c>
      <c r="L150" s="632"/>
      <c r="M150" s="973"/>
      <c r="N150" s="992"/>
      <c r="O150" s="992"/>
      <c r="P150" s="992"/>
      <c r="Q150" s="990"/>
      <c r="R150" s="994"/>
      <c r="S150" s="994"/>
      <c r="T150" s="994"/>
      <c r="U150" s="994"/>
      <c r="V150" s="994"/>
      <c r="W150" s="994"/>
      <c r="X150" s="995"/>
    </row>
    <row r="151" spans="1:24" ht="15">
      <c r="A151" s="989"/>
      <c r="B151" s="990"/>
      <c r="C151" s="990"/>
      <c r="D151" s="619" t="s">
        <v>370</v>
      </c>
      <c r="E151" s="636">
        <v>136256146</v>
      </c>
      <c r="F151" s="636">
        <v>136256145.763303</v>
      </c>
      <c r="G151" s="621">
        <v>133685813</v>
      </c>
      <c r="H151" s="672"/>
      <c r="I151" s="628"/>
      <c r="J151" s="636">
        <v>89371243.2284193</v>
      </c>
      <c r="K151" s="294">
        <v>126494345</v>
      </c>
      <c r="L151" s="632"/>
      <c r="M151" s="973"/>
      <c r="N151" s="992"/>
      <c r="O151" s="992"/>
      <c r="P151" s="992"/>
      <c r="Q151" s="990"/>
      <c r="R151" s="994"/>
      <c r="S151" s="994"/>
      <c r="T151" s="994"/>
      <c r="U151" s="994"/>
      <c r="V151" s="994"/>
      <c r="W151" s="994"/>
      <c r="X151" s="995"/>
    </row>
    <row r="152" spans="1:24" ht="15">
      <c r="A152" s="989">
        <v>16</v>
      </c>
      <c r="B152" s="990" t="s">
        <v>400</v>
      </c>
      <c r="C152" s="990"/>
      <c r="D152" s="619" t="s">
        <v>367</v>
      </c>
      <c r="E152" s="636">
        <v>100</v>
      </c>
      <c r="F152" s="636">
        <v>100</v>
      </c>
      <c r="G152" s="370">
        <v>100</v>
      </c>
      <c r="H152" s="672"/>
      <c r="I152" s="636">
        <v>0</v>
      </c>
      <c r="J152" s="636">
        <v>0</v>
      </c>
      <c r="K152" s="636">
        <v>0.03136375692144212</v>
      </c>
      <c r="L152" s="632"/>
      <c r="M152" s="973" t="s">
        <v>172</v>
      </c>
      <c r="N152" s="973" t="s">
        <v>172</v>
      </c>
      <c r="O152" s="973" t="s">
        <v>172</v>
      </c>
      <c r="P152" s="973" t="s">
        <v>172</v>
      </c>
      <c r="Q152" s="973" t="s">
        <v>172</v>
      </c>
      <c r="R152" s="973" t="s">
        <v>172</v>
      </c>
      <c r="S152" s="973" t="s">
        <v>172</v>
      </c>
      <c r="T152" s="973" t="s">
        <v>172</v>
      </c>
      <c r="U152" s="973" t="s">
        <v>172</v>
      </c>
      <c r="V152" s="973" t="s">
        <v>172</v>
      </c>
      <c r="W152" s="973" t="s">
        <v>172</v>
      </c>
      <c r="X152" s="974" t="s">
        <v>172</v>
      </c>
    </row>
    <row r="153" spans="1:24" ht="15">
      <c r="A153" s="989"/>
      <c r="B153" s="990"/>
      <c r="C153" s="990"/>
      <c r="D153" s="619" t="s">
        <v>368</v>
      </c>
      <c r="E153" s="636">
        <v>550218000</v>
      </c>
      <c r="F153" s="636">
        <v>550218000</v>
      </c>
      <c r="G153" s="621">
        <v>570869110</v>
      </c>
      <c r="H153" s="673"/>
      <c r="I153" s="636">
        <v>0</v>
      </c>
      <c r="J153" s="636">
        <v>0</v>
      </c>
      <c r="K153" s="294">
        <v>17904600</v>
      </c>
      <c r="L153" s="623"/>
      <c r="M153" s="973"/>
      <c r="N153" s="973"/>
      <c r="O153" s="973"/>
      <c r="P153" s="973"/>
      <c r="Q153" s="973"/>
      <c r="R153" s="973"/>
      <c r="S153" s="973"/>
      <c r="T153" s="973"/>
      <c r="U153" s="973"/>
      <c r="V153" s="973"/>
      <c r="W153" s="973"/>
      <c r="X153" s="974"/>
    </row>
    <row r="154" spans="1:24" ht="15">
      <c r="A154" s="989"/>
      <c r="B154" s="990"/>
      <c r="C154" s="990"/>
      <c r="D154" s="619" t="s">
        <v>369</v>
      </c>
      <c r="E154" s="636"/>
      <c r="F154" s="636"/>
      <c r="G154" s="636"/>
      <c r="H154" s="672"/>
      <c r="I154" s="636">
        <v>0</v>
      </c>
      <c r="J154" s="636"/>
      <c r="K154" s="636"/>
      <c r="L154" s="632"/>
      <c r="M154" s="973"/>
      <c r="N154" s="973"/>
      <c r="O154" s="973"/>
      <c r="P154" s="973"/>
      <c r="Q154" s="973"/>
      <c r="R154" s="973"/>
      <c r="S154" s="973"/>
      <c r="T154" s="973"/>
      <c r="U154" s="973"/>
      <c r="V154" s="973"/>
      <c r="W154" s="973"/>
      <c r="X154" s="974"/>
    </row>
    <row r="155" spans="1:24" ht="15">
      <c r="A155" s="989"/>
      <c r="B155" s="990"/>
      <c r="C155" s="990"/>
      <c r="D155" s="619" t="s">
        <v>370</v>
      </c>
      <c r="E155" s="636"/>
      <c r="F155" s="636"/>
      <c r="G155" s="636"/>
      <c r="H155" s="672"/>
      <c r="I155" s="636">
        <v>0</v>
      </c>
      <c r="J155" s="636"/>
      <c r="K155" s="636"/>
      <c r="L155" s="674"/>
      <c r="M155" s="973"/>
      <c r="N155" s="973"/>
      <c r="O155" s="973"/>
      <c r="P155" s="973"/>
      <c r="Q155" s="973"/>
      <c r="R155" s="973"/>
      <c r="S155" s="973"/>
      <c r="T155" s="973"/>
      <c r="U155" s="973"/>
      <c r="V155" s="973"/>
      <c r="W155" s="973"/>
      <c r="X155" s="974"/>
    </row>
    <row r="156" spans="1:24" ht="36">
      <c r="A156" s="975" t="s">
        <v>372</v>
      </c>
      <c r="B156" s="976"/>
      <c r="C156" s="976"/>
      <c r="D156" s="675" t="s">
        <v>391</v>
      </c>
      <c r="E156" s="676">
        <v>23732627000.145924</v>
      </c>
      <c r="F156" s="676">
        <v>23786027000</v>
      </c>
      <c r="G156" s="676">
        <v>23732627000</v>
      </c>
      <c r="H156" s="676"/>
      <c r="I156" s="676">
        <v>1330424084</v>
      </c>
      <c r="J156" s="676">
        <v>14091207413</v>
      </c>
      <c r="K156" s="677">
        <v>16340344063.978949</v>
      </c>
      <c r="L156" s="677"/>
      <c r="M156" s="979"/>
      <c r="N156" s="979"/>
      <c r="O156" s="979"/>
      <c r="P156" s="979"/>
      <c r="Q156" s="979"/>
      <c r="R156" s="979"/>
      <c r="S156" s="979"/>
      <c r="T156" s="979"/>
      <c r="U156" s="979"/>
      <c r="V156" s="979"/>
      <c r="W156" s="979"/>
      <c r="X156" s="980"/>
    </row>
    <row r="157" spans="1:24" ht="36">
      <c r="A157" s="975"/>
      <c r="B157" s="976"/>
      <c r="C157" s="976"/>
      <c r="D157" s="678" t="s">
        <v>390</v>
      </c>
      <c r="E157" s="679">
        <v>15882379259.90844</v>
      </c>
      <c r="F157" s="679">
        <v>15866723959.763304</v>
      </c>
      <c r="G157" s="679">
        <v>15859406694</v>
      </c>
      <c r="H157" s="679"/>
      <c r="I157" s="679">
        <v>1233809831.481189</v>
      </c>
      <c r="J157" s="679">
        <v>8993199885.22842</v>
      </c>
      <c r="K157" s="680">
        <v>11785593385</v>
      </c>
      <c r="L157" s="678"/>
      <c r="M157" s="979"/>
      <c r="N157" s="979"/>
      <c r="O157" s="979"/>
      <c r="P157" s="979"/>
      <c r="Q157" s="979"/>
      <c r="R157" s="979"/>
      <c r="S157" s="979"/>
      <c r="T157" s="979"/>
      <c r="U157" s="979"/>
      <c r="V157" s="979"/>
      <c r="W157" s="979"/>
      <c r="X157" s="980"/>
    </row>
    <row r="158" spans="1:24" ht="36.75" thickBot="1">
      <c r="A158" s="977"/>
      <c r="B158" s="978"/>
      <c r="C158" s="978"/>
      <c r="D158" s="681" t="s">
        <v>389</v>
      </c>
      <c r="E158" s="682">
        <v>6653265434.124866</v>
      </c>
      <c r="F158" s="682">
        <v>6653265434.124866</v>
      </c>
      <c r="G158" s="682">
        <v>6653265434.124866</v>
      </c>
      <c r="H158" s="682"/>
      <c r="I158" s="682">
        <v>6653265434.124866</v>
      </c>
      <c r="J158" s="682">
        <v>6653265434.12487</v>
      </c>
      <c r="K158" s="683">
        <v>28125937448.97895</v>
      </c>
      <c r="L158" s="681"/>
      <c r="M158" s="981"/>
      <c r="N158" s="981"/>
      <c r="O158" s="981"/>
      <c r="P158" s="981"/>
      <c r="Q158" s="981"/>
      <c r="R158" s="981"/>
      <c r="S158" s="981"/>
      <c r="T158" s="981"/>
      <c r="U158" s="981"/>
      <c r="V158" s="981"/>
      <c r="W158" s="981"/>
      <c r="X158" s="982"/>
    </row>
    <row r="159" spans="1:24" ht="15">
      <c r="A159" s="684"/>
      <c r="B159" s="684"/>
      <c r="C159" s="684"/>
      <c r="D159" s="684"/>
      <c r="E159" s="685"/>
      <c r="F159" s="685"/>
      <c r="G159" s="685"/>
      <c r="H159" s="685"/>
      <c r="I159" s="685"/>
      <c r="J159" s="684"/>
      <c r="K159" s="684"/>
      <c r="L159" s="684"/>
      <c r="M159" s="684"/>
      <c r="N159" s="684"/>
      <c r="O159" s="684"/>
      <c r="P159" s="684"/>
      <c r="Q159" s="684"/>
      <c r="R159" s="684"/>
      <c r="S159" s="684"/>
      <c r="T159" s="684"/>
      <c r="U159" s="684"/>
      <c r="V159" s="684"/>
      <c r="W159" s="684"/>
      <c r="X159" s="684"/>
    </row>
    <row r="160" spans="1:24" ht="18">
      <c r="A160" s="684"/>
      <c r="B160" s="684"/>
      <c r="C160" s="684"/>
      <c r="D160" s="684"/>
      <c r="E160" s="686"/>
      <c r="F160" s="686"/>
      <c r="G160" s="686"/>
      <c r="H160" s="686"/>
      <c r="I160" s="686"/>
      <c r="J160" s="686"/>
      <c r="K160" s="684"/>
      <c r="L160" s="684"/>
      <c r="M160" s="684"/>
      <c r="N160" s="684"/>
      <c r="O160" s="684"/>
      <c r="P160" s="687"/>
      <c r="Q160" s="687"/>
      <c r="R160" s="687"/>
      <c r="S160" s="687"/>
      <c r="T160" s="687"/>
      <c r="U160" s="688"/>
      <c r="V160" s="688"/>
      <c r="W160" s="688"/>
      <c r="X160" s="688"/>
    </row>
    <row r="161" spans="1:24" ht="18">
      <c r="A161" s="689" t="s">
        <v>91</v>
      </c>
      <c r="B161" s="684"/>
      <c r="C161" s="684"/>
      <c r="D161" s="684"/>
      <c r="E161" s="685"/>
      <c r="F161" s="685"/>
      <c r="G161" s="685"/>
      <c r="H161" s="685"/>
      <c r="I161" s="685"/>
      <c r="J161" s="684"/>
      <c r="K161" s="684"/>
      <c r="L161" s="684"/>
      <c r="M161" s="684"/>
      <c r="N161" s="684"/>
      <c r="O161" s="684"/>
      <c r="P161" s="687"/>
      <c r="Q161" s="687"/>
      <c r="R161" s="687"/>
      <c r="S161" s="687"/>
      <c r="T161" s="687"/>
      <c r="U161" s="690"/>
      <c r="V161" s="690"/>
      <c r="W161" s="690"/>
      <c r="X161" s="690"/>
    </row>
    <row r="162" spans="1:24" ht="18">
      <c r="A162" s="691" t="s">
        <v>92</v>
      </c>
      <c r="B162" s="983" t="s">
        <v>93</v>
      </c>
      <c r="C162" s="984"/>
      <c r="D162" s="985"/>
      <c r="E162" s="986" t="s">
        <v>94</v>
      </c>
      <c r="F162" s="987"/>
      <c r="G162" s="988"/>
      <c r="H162" s="684"/>
      <c r="I162" s="684"/>
      <c r="J162" s="684"/>
      <c r="K162" s="684"/>
      <c r="L162" s="684"/>
      <c r="M162" s="684"/>
      <c r="N162" s="684"/>
      <c r="O162" s="684"/>
      <c r="P162" s="687"/>
      <c r="Q162" s="687"/>
      <c r="R162" s="687"/>
      <c r="S162" s="687"/>
      <c r="T162" s="687"/>
      <c r="U162" s="687"/>
      <c r="V162" s="687"/>
      <c r="W162" s="687"/>
      <c r="X162" s="687"/>
    </row>
    <row r="163" spans="1:24" ht="15">
      <c r="A163" s="692">
        <v>11</v>
      </c>
      <c r="B163" s="970" t="s">
        <v>95</v>
      </c>
      <c r="C163" s="971"/>
      <c r="D163" s="972"/>
      <c r="E163" s="970" t="s">
        <v>97</v>
      </c>
      <c r="F163" s="971"/>
      <c r="G163" s="972"/>
      <c r="H163" s="684"/>
      <c r="I163" s="684"/>
      <c r="J163" s="684"/>
      <c r="K163" s="684"/>
      <c r="L163" s="684"/>
      <c r="M163" s="684"/>
      <c r="N163" s="684"/>
      <c r="O163" s="684"/>
      <c r="P163" s="684"/>
      <c r="Q163" s="684"/>
      <c r="R163" s="684"/>
      <c r="S163" s="684"/>
      <c r="T163" s="684"/>
      <c r="U163" s="684"/>
      <c r="V163" s="684"/>
      <c r="W163" s="684"/>
      <c r="X163" s="684"/>
    </row>
    <row r="164" spans="1:24" ht="15">
      <c r="A164" s="693"/>
      <c r="B164" s="693"/>
      <c r="C164" s="693"/>
      <c r="D164" s="693"/>
      <c r="E164" s="693"/>
      <c r="F164" s="693"/>
      <c r="G164" s="693"/>
      <c r="H164" s="693"/>
      <c r="I164" s="693"/>
      <c r="J164" s="693"/>
      <c r="K164" s="693"/>
      <c r="L164" s="693"/>
      <c r="M164" s="693"/>
      <c r="N164" s="693"/>
      <c r="O164" s="693"/>
      <c r="P164" s="693"/>
      <c r="Q164" s="693"/>
      <c r="R164" s="693"/>
      <c r="S164" s="693"/>
      <c r="T164" s="693"/>
      <c r="U164" s="693"/>
      <c r="V164" s="693"/>
      <c r="W164" s="693"/>
      <c r="X164" s="693"/>
    </row>
    <row r="165" spans="1:24" ht="15">
      <c r="A165" s="693"/>
      <c r="B165" s="693"/>
      <c r="C165" s="693"/>
      <c r="D165" s="693"/>
      <c r="E165" s="693"/>
      <c r="F165" s="693"/>
      <c r="G165" s="693"/>
      <c r="H165" s="693"/>
      <c r="I165" s="693"/>
      <c r="J165" s="693"/>
      <c r="K165" s="693"/>
      <c r="L165" s="693"/>
      <c r="M165" s="693"/>
      <c r="N165" s="693"/>
      <c r="O165" s="693"/>
      <c r="P165" s="693"/>
      <c r="Q165" s="693"/>
      <c r="R165" s="693"/>
      <c r="S165" s="693"/>
      <c r="T165" s="693"/>
      <c r="U165" s="693"/>
      <c r="V165" s="693"/>
      <c r="W165" s="693"/>
      <c r="X165" s="693"/>
    </row>
    <row r="166" spans="1:24" ht="15">
      <c r="A166" s="693"/>
      <c r="B166" s="693"/>
      <c r="C166" s="693"/>
      <c r="D166" s="693"/>
      <c r="E166" s="694"/>
      <c r="F166" s="694"/>
      <c r="G166" s="694"/>
      <c r="H166" s="694"/>
      <c r="I166" s="694"/>
      <c r="J166" s="694"/>
      <c r="K166" s="693"/>
      <c r="L166" s="693"/>
      <c r="M166" s="693"/>
      <c r="N166" s="693"/>
      <c r="O166" s="693"/>
      <c r="P166" s="693"/>
      <c r="Q166" s="693"/>
      <c r="R166" s="693"/>
      <c r="S166" s="693"/>
      <c r="T166" s="693"/>
      <c r="U166" s="693"/>
      <c r="V166" s="693"/>
      <c r="W166" s="693"/>
      <c r="X166" s="693"/>
    </row>
    <row r="167" spans="1:24" ht="15.75">
      <c r="A167" s="693"/>
      <c r="B167" s="693"/>
      <c r="C167" s="693"/>
      <c r="D167" s="693"/>
      <c r="E167" s="695"/>
      <c r="F167" s="693"/>
      <c r="G167" s="693"/>
      <c r="H167" s="693"/>
      <c r="I167" s="693"/>
      <c r="J167" s="693"/>
      <c r="K167" s="693"/>
      <c r="L167" s="693"/>
      <c r="M167" s="693"/>
      <c r="N167" s="693"/>
      <c r="O167" s="693"/>
      <c r="P167" s="693"/>
      <c r="Q167" s="693"/>
      <c r="R167" s="693"/>
      <c r="S167" s="693"/>
      <c r="T167" s="693"/>
      <c r="U167" s="693"/>
      <c r="V167" s="693"/>
      <c r="W167" s="693"/>
      <c r="X167" s="693"/>
    </row>
    <row r="168" spans="1:24" ht="15">
      <c r="A168" s="693"/>
      <c r="B168" s="693"/>
      <c r="C168" s="693"/>
      <c r="D168" s="693"/>
      <c r="E168" s="693"/>
      <c r="F168" s="693"/>
      <c r="G168" s="693"/>
      <c r="H168" s="693"/>
      <c r="I168" s="693"/>
      <c r="J168" s="693"/>
      <c r="K168" s="693"/>
      <c r="L168" s="693"/>
      <c r="M168" s="693"/>
      <c r="N168" s="693"/>
      <c r="O168" s="693"/>
      <c r="P168" s="693"/>
      <c r="Q168" s="693"/>
      <c r="R168" s="693"/>
      <c r="S168" s="693"/>
      <c r="T168" s="693"/>
      <c r="U168" s="693"/>
      <c r="V168" s="693"/>
      <c r="W168" s="693"/>
      <c r="X168" s="693"/>
    </row>
    <row r="169" spans="1:24" ht="15">
      <c r="A169" s="693"/>
      <c r="B169" s="693"/>
      <c r="C169" s="693"/>
      <c r="D169" s="693"/>
      <c r="E169" s="694"/>
      <c r="F169" s="694"/>
      <c r="G169" s="694"/>
      <c r="H169" s="694"/>
      <c r="I169" s="694"/>
      <c r="J169" s="693"/>
      <c r="K169" s="693"/>
      <c r="L169" s="693"/>
      <c r="M169" s="693"/>
      <c r="N169" s="693"/>
      <c r="O169" s="693"/>
      <c r="P169" s="693"/>
      <c r="Q169" s="693"/>
      <c r="R169" s="693"/>
      <c r="S169" s="693"/>
      <c r="T169" s="693"/>
      <c r="U169" s="693"/>
      <c r="V169" s="693"/>
      <c r="W169" s="693"/>
      <c r="X169" s="693"/>
    </row>
    <row r="170" spans="1:24" ht="15">
      <c r="A170" s="693"/>
      <c r="B170" s="693"/>
      <c r="C170" s="693"/>
      <c r="D170" s="693"/>
      <c r="E170" s="693"/>
      <c r="F170" s="693"/>
      <c r="G170" s="693"/>
      <c r="H170" s="693"/>
      <c r="I170" s="693"/>
      <c r="J170" s="693"/>
      <c r="K170" s="693"/>
      <c r="L170" s="693"/>
      <c r="M170" s="693"/>
      <c r="N170" s="693"/>
      <c r="O170" s="693"/>
      <c r="P170" s="693"/>
      <c r="Q170" s="693"/>
      <c r="R170" s="693"/>
      <c r="S170" s="693"/>
      <c r="T170" s="693"/>
      <c r="U170" s="693"/>
      <c r="V170" s="693"/>
      <c r="W170" s="693"/>
      <c r="X170" s="693"/>
    </row>
    <row r="171" spans="1:24" ht="15">
      <c r="A171" s="693"/>
      <c r="B171" s="693"/>
      <c r="C171" s="693"/>
      <c r="D171" s="693"/>
      <c r="E171" s="693"/>
      <c r="F171" s="693"/>
      <c r="G171" s="693"/>
      <c r="H171" s="693"/>
      <c r="I171" s="693"/>
      <c r="J171" s="693"/>
      <c r="K171" s="693"/>
      <c r="L171" s="693"/>
      <c r="M171" s="693"/>
      <c r="N171" s="693"/>
      <c r="O171" s="693"/>
      <c r="P171" s="693"/>
      <c r="Q171" s="693"/>
      <c r="R171" s="693"/>
      <c r="S171" s="693"/>
      <c r="T171" s="693"/>
      <c r="U171" s="693"/>
      <c r="V171" s="693"/>
      <c r="W171" s="693"/>
      <c r="X171" s="693"/>
    </row>
    <row r="172" spans="1:24" ht="15">
      <c r="A172" s="693"/>
      <c r="B172" s="693"/>
      <c r="C172" s="693"/>
      <c r="D172" s="693"/>
      <c r="E172" s="693"/>
      <c r="F172" s="693"/>
      <c r="G172" s="693"/>
      <c r="H172" s="693"/>
      <c r="I172" s="693"/>
      <c r="J172" s="693"/>
      <c r="K172" s="693"/>
      <c r="L172" s="693"/>
      <c r="M172" s="693"/>
      <c r="N172" s="693"/>
      <c r="O172" s="693"/>
      <c r="P172" s="693"/>
      <c r="Q172" s="693"/>
      <c r="R172" s="693"/>
      <c r="S172" s="693"/>
      <c r="T172" s="693"/>
      <c r="U172" s="693"/>
      <c r="V172" s="693"/>
      <c r="W172" s="693"/>
      <c r="X172" s="693"/>
    </row>
    <row r="173" spans="1:24" ht="15">
      <c r="A173" s="693"/>
      <c r="B173" s="693"/>
      <c r="C173" s="693"/>
      <c r="D173" s="693"/>
      <c r="E173" s="693"/>
      <c r="F173" s="693"/>
      <c r="G173" s="693"/>
      <c r="H173" s="693"/>
      <c r="I173" s="693"/>
      <c r="J173" s="693"/>
      <c r="K173" s="693"/>
      <c r="L173" s="693"/>
      <c r="M173" s="693"/>
      <c r="N173" s="693"/>
      <c r="O173" s="693"/>
      <c r="P173" s="693"/>
      <c r="Q173" s="693"/>
      <c r="R173" s="693"/>
      <c r="S173" s="693"/>
      <c r="T173" s="693"/>
      <c r="U173" s="693"/>
      <c r="V173" s="693"/>
      <c r="W173" s="693"/>
      <c r="X173" s="693"/>
    </row>
    <row r="174" spans="1:24" ht="15">
      <c r="A174" s="693"/>
      <c r="B174" s="693"/>
      <c r="C174" s="693"/>
      <c r="D174" s="693"/>
      <c r="E174" s="693"/>
      <c r="F174" s="693"/>
      <c r="G174" s="693"/>
      <c r="H174" s="693"/>
      <c r="I174" s="693"/>
      <c r="J174" s="693"/>
      <c r="K174" s="693"/>
      <c r="L174" s="693"/>
      <c r="M174" s="693"/>
      <c r="N174" s="693"/>
      <c r="O174" s="693"/>
      <c r="P174" s="693"/>
      <c r="Q174" s="693"/>
      <c r="R174" s="693"/>
      <c r="S174" s="693"/>
      <c r="T174" s="693"/>
      <c r="U174" s="693"/>
      <c r="V174" s="693"/>
      <c r="W174" s="693"/>
      <c r="X174" s="693"/>
    </row>
    <row r="175" spans="1:24" ht="15">
      <c r="A175" s="693"/>
      <c r="B175" s="693"/>
      <c r="C175" s="693"/>
      <c r="D175" s="693"/>
      <c r="E175" s="693"/>
      <c r="F175" s="693"/>
      <c r="G175" s="693"/>
      <c r="H175" s="693"/>
      <c r="I175" s="693"/>
      <c r="J175" s="693"/>
      <c r="K175" s="693"/>
      <c r="L175" s="693"/>
      <c r="M175" s="693"/>
      <c r="N175" s="693"/>
      <c r="O175" s="693"/>
      <c r="P175" s="693"/>
      <c r="Q175" s="693"/>
      <c r="R175" s="693"/>
      <c r="S175" s="693"/>
      <c r="T175" s="693"/>
      <c r="U175" s="693"/>
      <c r="V175" s="693"/>
      <c r="W175" s="693"/>
      <c r="X175" s="693"/>
    </row>
    <row r="176" spans="1:24" ht="15">
      <c r="A176" s="693"/>
      <c r="B176" s="693"/>
      <c r="C176" s="693"/>
      <c r="D176" s="693"/>
      <c r="E176" s="693"/>
      <c r="F176" s="693"/>
      <c r="G176" s="693"/>
      <c r="H176" s="693"/>
      <c r="I176" s="693"/>
      <c r="J176" s="693"/>
      <c r="K176" s="693"/>
      <c r="L176" s="693"/>
      <c r="M176" s="693"/>
      <c r="N176" s="693"/>
      <c r="O176" s="693"/>
      <c r="P176" s="693"/>
      <c r="Q176" s="693"/>
      <c r="R176" s="693"/>
      <c r="S176" s="693"/>
      <c r="T176" s="693"/>
      <c r="U176" s="693"/>
      <c r="V176" s="693"/>
      <c r="W176" s="693"/>
      <c r="X176" s="693"/>
    </row>
    <row r="177" spans="6:11" ht="15">
      <c r="F177" s="693"/>
      <c r="G177" s="693"/>
      <c r="H177" s="693"/>
      <c r="I177" s="693"/>
      <c r="J177" s="693"/>
      <c r="K177" s="693"/>
    </row>
    <row r="178" spans="6:11" ht="15">
      <c r="F178" s="693"/>
      <c r="G178" s="693"/>
      <c r="H178" s="693"/>
      <c r="I178" s="693"/>
      <c r="J178" s="693"/>
      <c r="K178" s="693"/>
    </row>
    <row r="179" spans="6:11" ht="15">
      <c r="F179" s="693"/>
      <c r="G179" s="693"/>
      <c r="H179" s="693"/>
      <c r="I179" s="693"/>
      <c r="J179" s="693"/>
      <c r="K179" s="693"/>
    </row>
    <row r="180" spans="6:11" ht="15">
      <c r="F180" s="693"/>
      <c r="G180" s="693"/>
      <c r="H180" s="693"/>
      <c r="I180" s="693"/>
      <c r="J180" s="693"/>
      <c r="K180" s="693"/>
    </row>
    <row r="181" spans="6:11" ht="15">
      <c r="F181" s="693"/>
      <c r="G181" s="693"/>
      <c r="H181" s="693"/>
      <c r="I181" s="693"/>
      <c r="J181" s="693"/>
      <c r="K181" s="693"/>
    </row>
    <row r="182" spans="6:11" ht="15">
      <c r="F182" s="693"/>
      <c r="G182" s="693"/>
      <c r="H182" s="693"/>
      <c r="I182" s="693"/>
      <c r="J182" s="693"/>
      <c r="K182" s="693"/>
    </row>
    <row r="183" spans="6:11" ht="15">
      <c r="F183" s="693"/>
      <c r="G183" s="693"/>
      <c r="H183" s="693"/>
      <c r="I183" s="693"/>
      <c r="J183" s="693"/>
      <c r="K183" s="693"/>
    </row>
    <row r="184" spans="6:11" ht="15">
      <c r="F184" s="693"/>
      <c r="G184" s="693"/>
      <c r="H184" s="693"/>
      <c r="I184" s="693"/>
      <c r="J184" s="693"/>
      <c r="K184" s="693"/>
    </row>
    <row r="185" spans="6:11" ht="15">
      <c r="F185" s="693"/>
      <c r="G185" s="693"/>
      <c r="H185" s="693"/>
      <c r="I185" s="693"/>
      <c r="J185" s="693"/>
      <c r="K185" s="693"/>
    </row>
    <row r="186" spans="6:11" ht="15">
      <c r="F186" s="693"/>
      <c r="G186" s="693"/>
      <c r="H186" s="693"/>
      <c r="I186" s="693"/>
      <c r="J186" s="693"/>
      <c r="K186" s="693"/>
    </row>
    <row r="187" spans="6:11" ht="15">
      <c r="F187" s="693"/>
      <c r="G187" s="693"/>
      <c r="H187" s="693"/>
      <c r="I187" s="693"/>
      <c r="J187" s="693"/>
      <c r="K187" s="693"/>
    </row>
    <row r="188" spans="6:11" ht="15">
      <c r="F188" s="693"/>
      <c r="G188" s="693"/>
      <c r="H188" s="693"/>
      <c r="I188" s="693"/>
      <c r="J188" s="693"/>
      <c r="K188" s="693"/>
    </row>
    <row r="189" spans="6:11" ht="15">
      <c r="F189" s="693"/>
      <c r="G189" s="693"/>
      <c r="H189" s="693"/>
      <c r="I189" s="693"/>
      <c r="J189" s="693"/>
      <c r="K189" s="693"/>
    </row>
    <row r="190" spans="6:11" ht="15">
      <c r="F190" s="693"/>
      <c r="G190" s="693"/>
      <c r="H190" s="693"/>
      <c r="I190" s="693"/>
      <c r="J190" s="693"/>
      <c r="K190" s="693"/>
    </row>
    <row r="191" spans="6:11" ht="15">
      <c r="F191" s="693"/>
      <c r="G191" s="693"/>
      <c r="H191" s="693"/>
      <c r="I191" s="693"/>
      <c r="J191" s="693"/>
      <c r="K191" s="693"/>
    </row>
    <row r="192" spans="6:11" ht="15">
      <c r="F192" s="693"/>
      <c r="G192" s="693"/>
      <c r="H192" s="693"/>
      <c r="I192" s="693"/>
      <c r="J192" s="693"/>
      <c r="K192" s="693"/>
    </row>
    <row r="193" spans="6:11" ht="15">
      <c r="F193" s="693"/>
      <c r="G193" s="693"/>
      <c r="H193" s="693"/>
      <c r="I193" s="693"/>
      <c r="J193" s="693"/>
      <c r="K193" s="693"/>
    </row>
    <row r="194" spans="6:11" ht="15">
      <c r="F194" s="693"/>
      <c r="G194" s="693"/>
      <c r="H194" s="693"/>
      <c r="I194" s="693"/>
      <c r="J194" s="693"/>
      <c r="K194" s="693"/>
    </row>
    <row r="195" spans="6:11" ht="15">
      <c r="F195" s="693"/>
      <c r="G195" s="693"/>
      <c r="H195" s="693"/>
      <c r="I195" s="693"/>
      <c r="J195" s="693"/>
      <c r="K195" s="693"/>
    </row>
    <row r="196" spans="6:11" ht="15">
      <c r="F196" s="693"/>
      <c r="G196" s="693"/>
      <c r="H196" s="693"/>
      <c r="I196" s="693"/>
      <c r="J196" s="693"/>
      <c r="K196" s="693"/>
    </row>
    <row r="197" spans="6:11" ht="15">
      <c r="F197" s="693"/>
      <c r="G197" s="693"/>
      <c r="H197" s="693"/>
      <c r="I197" s="693"/>
      <c r="J197" s="693"/>
      <c r="K197" s="693"/>
    </row>
    <row r="198" spans="6:11" ht="15">
      <c r="F198" s="693"/>
      <c r="G198" s="693"/>
      <c r="H198" s="693"/>
      <c r="I198" s="693"/>
      <c r="J198" s="693"/>
      <c r="K198" s="693"/>
    </row>
    <row r="199" spans="6:11" ht="15">
      <c r="F199" s="693"/>
      <c r="G199" s="693"/>
      <c r="H199" s="693"/>
      <c r="I199" s="693"/>
      <c r="J199" s="693"/>
      <c r="K199" s="693"/>
    </row>
    <row r="200" spans="6:11" ht="15">
      <c r="F200" s="693"/>
      <c r="G200" s="693"/>
      <c r="H200" s="693"/>
      <c r="I200" s="693"/>
      <c r="J200" s="693"/>
      <c r="K200" s="693"/>
    </row>
    <row r="201" spans="6:11" ht="15">
      <c r="F201" s="693"/>
      <c r="G201" s="693"/>
      <c r="H201" s="693"/>
      <c r="I201" s="693"/>
      <c r="J201" s="693"/>
      <c r="K201" s="693"/>
    </row>
    <row r="202" spans="6:11" ht="15">
      <c r="F202" s="693"/>
      <c r="G202" s="693"/>
      <c r="H202" s="693"/>
      <c r="I202" s="693"/>
      <c r="J202" s="693"/>
      <c r="K202" s="693"/>
    </row>
    <row r="203" spans="6:11" ht="15">
      <c r="F203" s="693"/>
      <c r="G203" s="693"/>
      <c r="H203" s="693"/>
      <c r="I203" s="693"/>
      <c r="J203" s="693"/>
      <c r="K203" s="693"/>
    </row>
    <row r="204" spans="6:11" ht="15">
      <c r="F204" s="693"/>
      <c r="G204" s="693"/>
      <c r="H204" s="693"/>
      <c r="I204" s="693"/>
      <c r="J204" s="693"/>
      <c r="K204" s="693"/>
    </row>
    <row r="205" spans="6:11" ht="15">
      <c r="F205" s="693"/>
      <c r="G205" s="693"/>
      <c r="H205" s="693"/>
      <c r="I205" s="693"/>
      <c r="J205" s="693"/>
      <c r="K205" s="693"/>
    </row>
    <row r="206" spans="6:11" ht="15">
      <c r="F206" s="693"/>
      <c r="G206" s="693"/>
      <c r="H206" s="693"/>
      <c r="I206" s="693"/>
      <c r="J206" s="693"/>
      <c r="K206" s="693"/>
    </row>
    <row r="207" spans="6:11" ht="15">
      <c r="F207" s="693"/>
      <c r="G207" s="693"/>
      <c r="H207" s="693"/>
      <c r="I207" s="693"/>
      <c r="J207" s="693"/>
      <c r="K207" s="693"/>
    </row>
    <row r="208" spans="6:11" ht="15">
      <c r="F208" s="693"/>
      <c r="G208" s="693"/>
      <c r="H208" s="693"/>
      <c r="I208" s="693"/>
      <c r="J208" s="693"/>
      <c r="K208" s="693"/>
    </row>
    <row r="209" spans="6:11" ht="15">
      <c r="F209" s="693"/>
      <c r="G209" s="693"/>
      <c r="H209" s="693"/>
      <c r="I209" s="693"/>
      <c r="J209" s="693"/>
      <c r="K209" s="693"/>
    </row>
    <row r="210" spans="6:11" ht="15">
      <c r="F210" s="693"/>
      <c r="G210" s="693"/>
      <c r="H210" s="693"/>
      <c r="I210" s="693"/>
      <c r="J210" s="693"/>
      <c r="K210" s="693"/>
    </row>
    <row r="211" spans="6:11" ht="15">
      <c r="F211" s="693"/>
      <c r="G211" s="693"/>
      <c r="H211" s="693"/>
      <c r="I211" s="693"/>
      <c r="J211" s="693"/>
      <c r="K211" s="693"/>
    </row>
    <row r="212" spans="6:11" ht="15">
      <c r="F212" s="693"/>
      <c r="G212" s="693"/>
      <c r="H212" s="693"/>
      <c r="I212" s="693"/>
      <c r="J212" s="693"/>
      <c r="K212" s="693"/>
    </row>
    <row r="213" spans="6:11" ht="15">
      <c r="F213" s="693"/>
      <c r="G213" s="693"/>
      <c r="H213" s="693"/>
      <c r="I213" s="693"/>
      <c r="J213" s="693"/>
      <c r="K213" s="693"/>
    </row>
    <row r="214" spans="6:11" ht="15">
      <c r="F214" s="693"/>
      <c r="G214" s="693"/>
      <c r="H214" s="693"/>
      <c r="I214" s="693"/>
      <c r="J214" s="693"/>
      <c r="K214" s="693"/>
    </row>
    <row r="215" spans="6:11" ht="15">
      <c r="F215" s="693"/>
      <c r="G215" s="693"/>
      <c r="H215" s="693"/>
      <c r="I215" s="693"/>
      <c r="J215" s="693"/>
      <c r="K215" s="693"/>
    </row>
    <row r="216" spans="6:11" ht="15">
      <c r="F216" s="693"/>
      <c r="G216" s="693"/>
      <c r="H216" s="693"/>
      <c r="I216" s="693"/>
      <c r="J216" s="693"/>
      <c r="K216" s="693"/>
    </row>
    <row r="217" spans="6:11" ht="15">
      <c r="F217" s="693"/>
      <c r="G217" s="693"/>
      <c r="H217" s="693"/>
      <c r="I217" s="693"/>
      <c r="J217" s="693"/>
      <c r="K217" s="693"/>
    </row>
    <row r="218" spans="6:11" ht="15">
      <c r="F218" s="693"/>
      <c r="G218" s="693"/>
      <c r="H218" s="693"/>
      <c r="I218" s="693"/>
      <c r="J218" s="693"/>
      <c r="K218" s="693"/>
    </row>
    <row r="219" spans="6:11" ht="15">
      <c r="F219" s="693"/>
      <c r="G219" s="693"/>
      <c r="H219" s="693"/>
      <c r="I219" s="693"/>
      <c r="J219" s="693"/>
      <c r="K219" s="693"/>
    </row>
    <row r="220" spans="6:11" ht="15">
      <c r="F220" s="693"/>
      <c r="G220" s="693"/>
      <c r="H220" s="693"/>
      <c r="I220" s="693"/>
      <c r="J220" s="693"/>
      <c r="K220" s="693"/>
    </row>
    <row r="221" spans="6:11" ht="15">
      <c r="F221" s="693"/>
      <c r="G221" s="693"/>
      <c r="H221" s="693"/>
      <c r="I221" s="693"/>
      <c r="J221" s="693"/>
      <c r="K221" s="693"/>
    </row>
    <row r="222" spans="6:11" ht="15">
      <c r="F222" s="693"/>
      <c r="G222" s="693"/>
      <c r="H222" s="693"/>
      <c r="I222" s="693"/>
      <c r="J222" s="693"/>
      <c r="K222" s="693"/>
    </row>
    <row r="223" spans="6:11" ht="15">
      <c r="F223" s="693"/>
      <c r="G223" s="693"/>
      <c r="H223" s="693"/>
      <c r="I223" s="693"/>
      <c r="J223" s="693"/>
      <c r="K223" s="693"/>
    </row>
    <row r="224" spans="6:11" ht="15">
      <c r="F224" s="693"/>
      <c r="G224" s="693"/>
      <c r="H224" s="693"/>
      <c r="I224" s="693"/>
      <c r="J224" s="693"/>
      <c r="K224" s="693"/>
    </row>
    <row r="225" spans="6:11" ht="15">
      <c r="F225" s="693"/>
      <c r="G225" s="693"/>
      <c r="H225" s="693"/>
      <c r="I225" s="693"/>
      <c r="J225" s="693"/>
      <c r="K225" s="693"/>
    </row>
    <row r="226" spans="6:11" ht="15">
      <c r="F226" s="693"/>
      <c r="G226" s="693"/>
      <c r="H226" s="693"/>
      <c r="I226" s="693"/>
      <c r="J226" s="693"/>
      <c r="K226" s="693"/>
    </row>
    <row r="227" spans="6:11" ht="15">
      <c r="F227" s="693"/>
      <c r="G227" s="693"/>
      <c r="H227" s="693"/>
      <c r="I227" s="693"/>
      <c r="J227" s="693"/>
      <c r="K227" s="693"/>
    </row>
    <row r="228" spans="6:11" ht="15">
      <c r="F228" s="693"/>
      <c r="G228" s="693"/>
      <c r="H228" s="693"/>
      <c r="I228" s="693"/>
      <c r="J228" s="693"/>
      <c r="K228" s="693"/>
    </row>
    <row r="229" spans="6:11" ht="15">
      <c r="F229" s="693"/>
      <c r="G229" s="693"/>
      <c r="H229" s="693"/>
      <c r="I229" s="693"/>
      <c r="J229" s="693"/>
      <c r="K229" s="693"/>
    </row>
    <row r="230" spans="6:11" ht="15">
      <c r="F230" s="693"/>
      <c r="G230" s="693"/>
      <c r="H230" s="693"/>
      <c r="I230" s="693"/>
      <c r="J230" s="693"/>
      <c r="K230" s="693"/>
    </row>
    <row r="231" spans="6:11" ht="15">
      <c r="F231" s="693"/>
      <c r="G231" s="693"/>
      <c r="H231" s="693"/>
      <c r="I231" s="693"/>
      <c r="J231" s="693"/>
      <c r="K231" s="693"/>
    </row>
    <row r="232" spans="6:11" ht="15">
      <c r="F232" s="693"/>
      <c r="G232" s="693"/>
      <c r="H232" s="693"/>
      <c r="I232" s="693"/>
      <c r="J232" s="693"/>
      <c r="K232" s="693"/>
    </row>
    <row r="233" spans="6:11" ht="15">
      <c r="F233" s="693"/>
      <c r="G233" s="693"/>
      <c r="H233" s="693"/>
      <c r="I233" s="693"/>
      <c r="J233" s="693"/>
      <c r="K233" s="693"/>
    </row>
    <row r="234" spans="6:11" ht="15">
      <c r="F234" s="693"/>
      <c r="G234" s="693"/>
      <c r="H234" s="693"/>
      <c r="I234" s="693"/>
      <c r="J234" s="693"/>
      <c r="K234" s="693"/>
    </row>
    <row r="235" spans="6:11" ht="15">
      <c r="F235" s="693"/>
      <c r="G235" s="693"/>
      <c r="H235" s="693"/>
      <c r="I235" s="693"/>
      <c r="J235" s="693"/>
      <c r="K235" s="693"/>
    </row>
    <row r="236" spans="6:11" ht="15">
      <c r="F236" s="693"/>
      <c r="G236" s="693"/>
      <c r="H236" s="693"/>
      <c r="I236" s="693"/>
      <c r="J236" s="693"/>
      <c r="K236" s="693"/>
    </row>
    <row r="237" spans="6:11" ht="15">
      <c r="F237" s="693"/>
      <c r="G237" s="693"/>
      <c r="H237" s="693"/>
      <c r="I237" s="693"/>
      <c r="J237" s="693"/>
      <c r="K237" s="693"/>
    </row>
    <row r="238" spans="6:11" ht="15">
      <c r="F238" s="693"/>
      <c r="G238" s="693"/>
      <c r="H238" s="693"/>
      <c r="I238" s="693"/>
      <c r="J238" s="693"/>
      <c r="K238" s="693"/>
    </row>
    <row r="239" spans="6:11" ht="15">
      <c r="F239" s="693"/>
      <c r="G239" s="693"/>
      <c r="H239" s="693"/>
      <c r="I239" s="693"/>
      <c r="J239" s="693"/>
      <c r="K239" s="693"/>
    </row>
    <row r="240" spans="6:11" ht="15">
      <c r="F240" s="693"/>
      <c r="G240" s="693"/>
      <c r="H240" s="693"/>
      <c r="I240" s="693"/>
      <c r="J240" s="693"/>
      <c r="K240" s="693"/>
    </row>
    <row r="241" spans="6:11" ht="15">
      <c r="F241" s="693"/>
      <c r="G241" s="693"/>
      <c r="H241" s="693"/>
      <c r="I241" s="693"/>
      <c r="J241" s="693"/>
      <c r="K241" s="693"/>
    </row>
    <row r="242" spans="6:11" ht="15">
      <c r="F242" s="693"/>
      <c r="G242" s="693"/>
      <c r="H242" s="693"/>
      <c r="I242" s="693"/>
      <c r="J242" s="693"/>
      <c r="K242" s="693"/>
    </row>
    <row r="243" spans="6:11" ht="15">
      <c r="F243" s="693"/>
      <c r="G243" s="693"/>
      <c r="H243" s="693"/>
      <c r="I243" s="693"/>
      <c r="J243" s="693"/>
      <c r="K243" s="693"/>
    </row>
    <row r="244" spans="6:11" ht="15">
      <c r="F244" s="693"/>
      <c r="G244" s="693"/>
      <c r="H244" s="693"/>
      <c r="I244" s="693"/>
      <c r="J244" s="693"/>
      <c r="K244" s="693"/>
    </row>
    <row r="245" spans="6:11" ht="15">
      <c r="F245" s="693"/>
      <c r="G245" s="693"/>
      <c r="H245" s="693"/>
      <c r="I245" s="693"/>
      <c r="J245" s="693"/>
      <c r="K245" s="693"/>
    </row>
    <row r="246" spans="6:11" ht="15">
      <c r="F246" s="693"/>
      <c r="G246" s="693"/>
      <c r="H246" s="693"/>
      <c r="I246" s="693"/>
      <c r="J246" s="693"/>
      <c r="K246" s="693"/>
    </row>
    <row r="247" spans="6:11" ht="15">
      <c r="F247" s="693"/>
      <c r="G247" s="693"/>
      <c r="H247" s="693"/>
      <c r="I247" s="693"/>
      <c r="J247" s="693"/>
      <c r="K247" s="693"/>
    </row>
    <row r="248" spans="6:11" ht="15">
      <c r="F248" s="693"/>
      <c r="G248" s="693"/>
      <c r="H248" s="693"/>
      <c r="I248" s="693"/>
      <c r="J248" s="693"/>
      <c r="K248" s="693"/>
    </row>
    <row r="249" spans="6:11" ht="15">
      <c r="F249" s="693"/>
      <c r="G249" s="693"/>
      <c r="H249" s="693"/>
      <c r="I249" s="693"/>
      <c r="J249" s="693"/>
      <c r="K249" s="693"/>
    </row>
    <row r="250" spans="6:11" ht="15">
      <c r="F250" s="693"/>
      <c r="G250" s="693"/>
      <c r="H250" s="693"/>
      <c r="I250" s="693"/>
      <c r="J250" s="693"/>
      <c r="K250" s="693"/>
    </row>
    <row r="251" spans="6:11" ht="15">
      <c r="F251" s="693"/>
      <c r="G251" s="693"/>
      <c r="H251" s="693"/>
      <c r="I251" s="693"/>
      <c r="J251" s="693"/>
      <c r="K251" s="693"/>
    </row>
    <row r="252" spans="6:11" ht="15">
      <c r="F252" s="693"/>
      <c r="G252" s="693"/>
      <c r="H252" s="693"/>
      <c r="I252" s="693"/>
      <c r="J252" s="693"/>
      <c r="K252" s="693"/>
    </row>
    <row r="253" spans="6:11" ht="15">
      <c r="F253" s="693"/>
      <c r="G253" s="693"/>
      <c r="H253" s="693"/>
      <c r="I253" s="693"/>
      <c r="J253" s="693"/>
      <c r="K253" s="693"/>
    </row>
    <row r="254" spans="6:11" ht="15">
      <c r="F254" s="693"/>
      <c r="G254" s="693"/>
      <c r="H254" s="693"/>
      <c r="I254" s="693"/>
      <c r="J254" s="693"/>
      <c r="K254" s="693"/>
    </row>
    <row r="255" spans="6:11" ht="15">
      <c r="F255" s="693"/>
      <c r="G255" s="693"/>
      <c r="H255" s="693"/>
      <c r="I255" s="693"/>
      <c r="J255" s="693"/>
      <c r="K255" s="693"/>
    </row>
    <row r="256" spans="6:11" ht="15">
      <c r="F256" s="693"/>
      <c r="G256" s="693"/>
      <c r="H256" s="693"/>
      <c r="I256" s="693"/>
      <c r="J256" s="693"/>
      <c r="K256" s="693"/>
    </row>
    <row r="257" spans="6:11" ht="15">
      <c r="F257" s="693"/>
      <c r="G257" s="693"/>
      <c r="H257" s="693"/>
      <c r="I257" s="693"/>
      <c r="J257" s="693"/>
      <c r="K257" s="693"/>
    </row>
    <row r="258" spans="6:11" ht="15">
      <c r="F258" s="693"/>
      <c r="G258" s="693"/>
      <c r="H258" s="693"/>
      <c r="I258" s="693"/>
      <c r="J258" s="693"/>
      <c r="K258" s="693"/>
    </row>
    <row r="259" spans="6:11" ht="15">
      <c r="F259" s="693"/>
      <c r="G259" s="693"/>
      <c r="H259" s="693"/>
      <c r="I259" s="693"/>
      <c r="J259" s="693"/>
      <c r="K259" s="693"/>
    </row>
    <row r="260" spans="6:11" ht="15">
      <c r="F260" s="693"/>
      <c r="G260" s="693"/>
      <c r="H260" s="693"/>
      <c r="I260" s="693"/>
      <c r="J260" s="693"/>
      <c r="K260" s="693"/>
    </row>
    <row r="261" spans="6:11" ht="15">
      <c r="F261" s="693"/>
      <c r="G261" s="693"/>
      <c r="H261" s="693"/>
      <c r="I261" s="693"/>
      <c r="J261" s="693"/>
      <c r="K261" s="693"/>
    </row>
    <row r="262" spans="6:11" ht="15">
      <c r="F262" s="693"/>
      <c r="G262" s="693"/>
      <c r="H262" s="693"/>
      <c r="I262" s="693"/>
      <c r="J262" s="693"/>
      <c r="K262" s="693"/>
    </row>
    <row r="263" spans="6:11" ht="15">
      <c r="F263" s="693"/>
      <c r="G263" s="693"/>
      <c r="H263" s="693"/>
      <c r="I263" s="693"/>
      <c r="J263" s="693"/>
      <c r="K263" s="693"/>
    </row>
    <row r="264" spans="6:11" ht="15">
      <c r="F264" s="693"/>
      <c r="G264" s="693"/>
      <c r="H264" s="693"/>
      <c r="I264" s="693"/>
      <c r="J264" s="693"/>
      <c r="K264" s="693"/>
    </row>
    <row r="265" spans="6:11" ht="15">
      <c r="F265" s="693"/>
      <c r="G265" s="693"/>
      <c r="H265" s="693"/>
      <c r="I265" s="693"/>
      <c r="J265" s="693"/>
      <c r="K265" s="693"/>
    </row>
    <row r="266" spans="6:11" ht="15">
      <c r="F266" s="693"/>
      <c r="G266" s="693"/>
      <c r="H266" s="693"/>
      <c r="I266" s="693"/>
      <c r="J266" s="693"/>
      <c r="K266" s="693"/>
    </row>
    <row r="267" spans="6:11" ht="15">
      <c r="F267" s="693"/>
      <c r="G267" s="693"/>
      <c r="H267" s="693"/>
      <c r="I267" s="693"/>
      <c r="J267" s="693"/>
      <c r="K267" s="693"/>
    </row>
    <row r="268" spans="6:11" ht="15">
      <c r="F268" s="693"/>
      <c r="G268" s="693"/>
      <c r="H268" s="693"/>
      <c r="I268" s="693"/>
      <c r="J268" s="693"/>
      <c r="K268" s="693"/>
    </row>
    <row r="269" spans="6:11" ht="15">
      <c r="F269" s="693"/>
      <c r="G269" s="693"/>
      <c r="H269" s="693"/>
      <c r="I269" s="693"/>
      <c r="J269" s="693"/>
      <c r="K269" s="693"/>
    </row>
    <row r="270" spans="6:11" ht="15">
      <c r="F270" s="693"/>
      <c r="G270" s="693"/>
      <c r="H270" s="693"/>
      <c r="I270" s="693"/>
      <c r="J270" s="693"/>
      <c r="K270" s="693"/>
    </row>
    <row r="271" spans="6:11" ht="15">
      <c r="F271" s="693"/>
      <c r="G271" s="693"/>
      <c r="H271" s="693"/>
      <c r="I271" s="693"/>
      <c r="J271" s="693"/>
      <c r="K271" s="693"/>
    </row>
    <row r="272" spans="6:11" ht="15">
      <c r="F272" s="693"/>
      <c r="G272" s="693"/>
      <c r="H272" s="693"/>
      <c r="I272" s="693"/>
      <c r="J272" s="693"/>
      <c r="K272" s="693"/>
    </row>
    <row r="273" spans="6:11" ht="15">
      <c r="F273" s="693"/>
      <c r="G273" s="693"/>
      <c r="H273" s="693"/>
      <c r="I273" s="693"/>
      <c r="J273" s="693"/>
      <c r="K273" s="693"/>
    </row>
    <row r="274" spans="6:11" ht="15">
      <c r="F274" s="693"/>
      <c r="G274" s="693"/>
      <c r="H274" s="693"/>
      <c r="I274" s="693"/>
      <c r="J274" s="693"/>
      <c r="K274" s="693"/>
    </row>
    <row r="275" spans="6:11" ht="15">
      <c r="F275" s="693"/>
      <c r="G275" s="693"/>
      <c r="H275" s="693"/>
      <c r="I275" s="693"/>
      <c r="J275" s="693"/>
      <c r="K275" s="693"/>
    </row>
    <row r="276" spans="6:11" ht="15">
      <c r="F276" s="693"/>
      <c r="G276" s="693"/>
      <c r="H276" s="693"/>
      <c r="I276" s="693"/>
      <c r="J276" s="693"/>
      <c r="K276" s="693"/>
    </row>
    <row r="277" spans="6:11" ht="15">
      <c r="F277" s="693"/>
      <c r="G277" s="693"/>
      <c r="H277" s="693"/>
      <c r="I277" s="693"/>
      <c r="J277" s="693"/>
      <c r="K277" s="693"/>
    </row>
    <row r="278" spans="6:11" ht="15">
      <c r="F278" s="693"/>
      <c r="G278" s="693"/>
      <c r="H278" s="693"/>
      <c r="I278" s="693"/>
      <c r="J278" s="693"/>
      <c r="K278" s="693"/>
    </row>
    <row r="279" spans="6:11" ht="15">
      <c r="F279" s="693"/>
      <c r="G279" s="693"/>
      <c r="H279" s="693"/>
      <c r="I279" s="693"/>
      <c r="J279" s="693"/>
      <c r="K279" s="693"/>
    </row>
    <row r="280" spans="6:11" ht="15">
      <c r="F280" s="693"/>
      <c r="G280" s="693"/>
      <c r="H280" s="693"/>
      <c r="I280" s="693"/>
      <c r="J280" s="693"/>
      <c r="K280" s="693"/>
    </row>
    <row r="281" spans="6:11" ht="15">
      <c r="F281" s="693"/>
      <c r="G281" s="693"/>
      <c r="H281" s="693"/>
      <c r="I281" s="693"/>
      <c r="J281" s="693"/>
      <c r="K281" s="693"/>
    </row>
    <row r="282" spans="6:11" ht="15">
      <c r="F282" s="693"/>
      <c r="G282" s="693"/>
      <c r="H282" s="693"/>
      <c r="I282" s="693"/>
      <c r="J282" s="693"/>
      <c r="K282" s="693"/>
    </row>
    <row r="283" spans="6:11" ht="15">
      <c r="F283" s="693"/>
      <c r="G283" s="693"/>
      <c r="H283" s="693"/>
      <c r="I283" s="693"/>
      <c r="J283" s="693"/>
      <c r="K283" s="693"/>
    </row>
    <row r="284" spans="6:11" ht="15">
      <c r="F284" s="693"/>
      <c r="G284" s="693"/>
      <c r="H284" s="693"/>
      <c r="I284" s="693"/>
      <c r="J284" s="693"/>
      <c r="K284" s="693"/>
    </row>
    <row r="285" spans="6:11" ht="15">
      <c r="F285" s="693"/>
      <c r="G285" s="693"/>
      <c r="H285" s="693"/>
      <c r="I285" s="693"/>
      <c r="J285" s="693"/>
      <c r="K285" s="693"/>
    </row>
    <row r="286" spans="6:11" ht="15">
      <c r="F286" s="693"/>
      <c r="G286" s="693"/>
      <c r="H286" s="693"/>
      <c r="I286" s="693"/>
      <c r="J286" s="693"/>
      <c r="K286" s="693"/>
    </row>
    <row r="287" spans="6:11" ht="15">
      <c r="F287" s="693"/>
      <c r="G287" s="693"/>
      <c r="H287" s="693"/>
      <c r="I287" s="693"/>
      <c r="J287" s="693"/>
      <c r="K287" s="693"/>
    </row>
    <row r="288" spans="6:11" ht="15">
      <c r="F288" s="693"/>
      <c r="G288" s="693"/>
      <c r="H288" s="693"/>
      <c r="I288" s="693"/>
      <c r="J288" s="693"/>
      <c r="K288" s="693"/>
    </row>
    <row r="289" spans="6:11" ht="15">
      <c r="F289" s="693"/>
      <c r="G289" s="693"/>
      <c r="H289" s="693"/>
      <c r="I289" s="693"/>
      <c r="J289" s="693"/>
      <c r="K289" s="693"/>
    </row>
    <row r="290" spans="6:11" ht="15">
      <c r="F290" s="693"/>
      <c r="G290" s="693"/>
      <c r="H290" s="693"/>
      <c r="I290" s="693"/>
      <c r="J290" s="693"/>
      <c r="K290" s="693"/>
    </row>
    <row r="291" spans="6:11" ht="15">
      <c r="F291" s="693"/>
      <c r="G291" s="693"/>
      <c r="H291" s="693"/>
      <c r="I291" s="693"/>
      <c r="J291" s="693"/>
      <c r="K291" s="693"/>
    </row>
    <row r="292" spans="6:11" ht="15">
      <c r="F292" s="693"/>
      <c r="G292" s="693"/>
      <c r="H292" s="693"/>
      <c r="I292" s="693"/>
      <c r="J292" s="693"/>
      <c r="K292" s="693"/>
    </row>
    <row r="293" spans="6:11" ht="15">
      <c r="F293" s="693"/>
      <c r="G293" s="693"/>
      <c r="H293" s="693"/>
      <c r="I293" s="693"/>
      <c r="J293" s="693"/>
      <c r="K293" s="693"/>
    </row>
    <row r="294" spans="6:11" ht="15">
      <c r="F294" s="693"/>
      <c r="G294" s="693"/>
      <c r="H294" s="693"/>
      <c r="I294" s="693"/>
      <c r="J294" s="693"/>
      <c r="K294" s="693"/>
    </row>
    <row r="295" spans="6:11" ht="15">
      <c r="F295" s="693"/>
      <c r="G295" s="693"/>
      <c r="H295" s="693"/>
      <c r="I295" s="693"/>
      <c r="J295" s="693"/>
      <c r="K295" s="693"/>
    </row>
    <row r="296" spans="6:11" ht="15">
      <c r="F296" s="693"/>
      <c r="G296" s="693"/>
      <c r="H296" s="693"/>
      <c r="I296" s="693"/>
      <c r="J296" s="693"/>
      <c r="K296" s="693"/>
    </row>
    <row r="297" spans="6:11" ht="15">
      <c r="F297" s="693"/>
      <c r="G297" s="693"/>
      <c r="H297" s="693"/>
      <c r="I297" s="693"/>
      <c r="J297" s="693"/>
      <c r="K297" s="693"/>
    </row>
    <row r="298" spans="6:11" ht="15">
      <c r="F298" s="693"/>
      <c r="G298" s="693"/>
      <c r="H298" s="693"/>
      <c r="I298" s="693"/>
      <c r="J298" s="693"/>
      <c r="K298" s="693"/>
    </row>
    <row r="299" spans="6:11" ht="15">
      <c r="F299" s="693"/>
      <c r="G299" s="693"/>
      <c r="H299" s="693"/>
      <c r="I299" s="693"/>
      <c r="J299" s="693"/>
      <c r="K299" s="693"/>
    </row>
    <row r="300" spans="6:11" ht="15">
      <c r="F300" s="693"/>
      <c r="G300" s="693"/>
      <c r="H300" s="693"/>
      <c r="I300" s="693"/>
      <c r="J300" s="693"/>
      <c r="K300" s="693"/>
    </row>
    <row r="301" spans="6:11" ht="15">
      <c r="F301" s="693"/>
      <c r="G301" s="693"/>
      <c r="H301" s="693"/>
      <c r="I301" s="693"/>
      <c r="J301" s="693"/>
      <c r="K301" s="693"/>
    </row>
    <row r="302" spans="6:11" ht="15">
      <c r="F302" s="693"/>
      <c r="G302" s="693"/>
      <c r="H302" s="693"/>
      <c r="I302" s="693"/>
      <c r="J302" s="693"/>
      <c r="K302" s="693"/>
    </row>
    <row r="303" spans="6:11" ht="15">
      <c r="F303" s="693"/>
      <c r="G303" s="693"/>
      <c r="H303" s="693"/>
      <c r="I303" s="693"/>
      <c r="J303" s="693"/>
      <c r="K303" s="693"/>
    </row>
    <row r="304" spans="6:11" ht="15">
      <c r="F304" s="693"/>
      <c r="G304" s="693"/>
      <c r="H304" s="693"/>
      <c r="I304" s="693"/>
      <c r="J304" s="693"/>
      <c r="K304" s="693"/>
    </row>
    <row r="305" spans="6:11" ht="15">
      <c r="F305" s="693"/>
      <c r="G305" s="693"/>
      <c r="H305" s="693"/>
      <c r="I305" s="693"/>
      <c r="J305" s="693"/>
      <c r="K305" s="693"/>
    </row>
    <row r="306" spans="6:11" ht="15">
      <c r="F306" s="693"/>
      <c r="G306" s="693"/>
      <c r="H306" s="693"/>
      <c r="I306" s="693"/>
      <c r="J306" s="693"/>
      <c r="K306" s="693"/>
    </row>
    <row r="307" spans="6:11" ht="15">
      <c r="F307" s="693"/>
      <c r="G307" s="693"/>
      <c r="H307" s="693"/>
      <c r="I307" s="693"/>
      <c r="J307" s="693"/>
      <c r="K307" s="693"/>
    </row>
    <row r="308" spans="6:11" ht="15">
      <c r="F308" s="693"/>
      <c r="G308" s="693"/>
      <c r="H308" s="693"/>
      <c r="I308" s="693"/>
      <c r="J308" s="693"/>
      <c r="K308" s="693"/>
    </row>
    <row r="309" spans="6:11" ht="15">
      <c r="F309" s="693"/>
      <c r="G309" s="693"/>
      <c r="H309" s="693"/>
      <c r="I309" s="693"/>
      <c r="J309" s="693"/>
      <c r="K309" s="693"/>
    </row>
    <row r="310" spans="6:11" ht="15">
      <c r="F310" s="693"/>
      <c r="G310" s="693"/>
      <c r="H310" s="693"/>
      <c r="I310" s="693"/>
      <c r="J310" s="693"/>
      <c r="K310" s="693"/>
    </row>
    <row r="311" spans="6:11" ht="15">
      <c r="F311" s="693"/>
      <c r="G311" s="693"/>
      <c r="H311" s="693"/>
      <c r="I311" s="693"/>
      <c r="J311" s="693"/>
      <c r="K311" s="693"/>
    </row>
    <row r="312" spans="6:11" ht="15">
      <c r="F312" s="693"/>
      <c r="G312" s="693"/>
      <c r="H312" s="693"/>
      <c r="I312" s="693"/>
      <c r="J312" s="693"/>
      <c r="K312" s="693"/>
    </row>
    <row r="313" spans="6:11" ht="15">
      <c r="F313" s="693"/>
      <c r="G313" s="693"/>
      <c r="H313" s="693"/>
      <c r="I313" s="693"/>
      <c r="J313" s="693"/>
      <c r="K313" s="693"/>
    </row>
    <row r="314" spans="6:11" ht="15">
      <c r="F314" s="693"/>
      <c r="G314" s="693"/>
      <c r="H314" s="693"/>
      <c r="I314" s="693"/>
      <c r="J314" s="693"/>
      <c r="K314" s="693"/>
    </row>
    <row r="315" spans="6:11" ht="15">
      <c r="F315" s="693"/>
      <c r="G315" s="693"/>
      <c r="H315" s="693"/>
      <c r="I315" s="693"/>
      <c r="J315" s="693"/>
      <c r="K315" s="693"/>
    </row>
    <row r="316" spans="6:11" ht="15">
      <c r="F316" s="693"/>
      <c r="G316" s="693"/>
      <c r="H316" s="693"/>
      <c r="I316" s="693"/>
      <c r="J316" s="693"/>
      <c r="K316" s="693"/>
    </row>
    <row r="317" spans="6:11" ht="15">
      <c r="F317" s="693"/>
      <c r="G317" s="693"/>
      <c r="H317" s="693"/>
      <c r="I317" s="693"/>
      <c r="J317" s="693"/>
      <c r="K317" s="693"/>
    </row>
    <row r="318" spans="6:11" ht="15">
      <c r="F318" s="693"/>
      <c r="G318" s="693"/>
      <c r="H318" s="693"/>
      <c r="I318" s="693"/>
      <c r="J318" s="693"/>
      <c r="K318" s="693"/>
    </row>
    <row r="319" spans="6:11" ht="15">
      <c r="F319" s="693"/>
      <c r="G319" s="693"/>
      <c r="H319" s="693"/>
      <c r="I319" s="693"/>
      <c r="J319" s="693"/>
      <c r="K319" s="693"/>
    </row>
    <row r="320" spans="6:11" ht="15">
      <c r="F320" s="693"/>
      <c r="G320" s="693"/>
      <c r="H320" s="693"/>
      <c r="I320" s="693"/>
      <c r="J320" s="693"/>
      <c r="K320" s="693"/>
    </row>
    <row r="321" spans="6:11" ht="15">
      <c r="F321" s="693"/>
      <c r="G321" s="693"/>
      <c r="H321" s="693"/>
      <c r="I321" s="693"/>
      <c r="J321" s="693"/>
      <c r="K321" s="693"/>
    </row>
    <row r="322" spans="6:11" ht="15">
      <c r="F322" s="693"/>
      <c r="G322" s="693"/>
      <c r="H322" s="693"/>
      <c r="I322" s="693"/>
      <c r="J322" s="693"/>
      <c r="K322" s="693"/>
    </row>
    <row r="323" spans="6:11" ht="15">
      <c r="F323" s="693"/>
      <c r="G323" s="693"/>
      <c r="H323" s="693"/>
      <c r="I323" s="693"/>
      <c r="J323" s="693"/>
      <c r="K323" s="693"/>
    </row>
    <row r="324" spans="6:11" ht="15">
      <c r="F324" s="693"/>
      <c r="G324" s="693"/>
      <c r="H324" s="693"/>
      <c r="I324" s="693"/>
      <c r="J324" s="693"/>
      <c r="K324" s="693"/>
    </row>
    <row r="325" spans="6:11" ht="15">
      <c r="F325" s="693"/>
      <c r="G325" s="693"/>
      <c r="H325" s="693"/>
      <c r="I325" s="693"/>
      <c r="J325" s="693"/>
      <c r="K325" s="693"/>
    </row>
    <row r="326" spans="6:11" ht="15">
      <c r="F326" s="693"/>
      <c r="G326" s="693"/>
      <c r="H326" s="693"/>
      <c r="I326" s="693"/>
      <c r="J326" s="693"/>
      <c r="K326" s="693"/>
    </row>
    <row r="327" spans="6:11" ht="15">
      <c r="F327" s="693"/>
      <c r="G327" s="693"/>
      <c r="H327" s="693"/>
      <c r="I327" s="693"/>
      <c r="J327" s="693"/>
      <c r="K327" s="693"/>
    </row>
    <row r="328" spans="6:11" ht="15">
      <c r="F328" s="693"/>
      <c r="G328" s="693"/>
      <c r="H328" s="693"/>
      <c r="I328" s="693"/>
      <c r="J328" s="693"/>
      <c r="K328" s="693"/>
    </row>
    <row r="329" spans="6:11" ht="15">
      <c r="F329" s="693"/>
      <c r="G329" s="693"/>
      <c r="H329" s="693"/>
      <c r="I329" s="693"/>
      <c r="J329" s="693"/>
      <c r="K329" s="693"/>
    </row>
    <row r="330" spans="6:11" ht="15">
      <c r="F330" s="693"/>
      <c r="G330" s="693"/>
      <c r="H330" s="693"/>
      <c r="I330" s="693"/>
      <c r="J330" s="693"/>
      <c r="K330" s="693"/>
    </row>
    <row r="331" spans="6:11" ht="15">
      <c r="F331" s="693"/>
      <c r="G331" s="693"/>
      <c r="H331" s="693"/>
      <c r="I331" s="693"/>
      <c r="J331" s="693"/>
      <c r="K331" s="693"/>
    </row>
    <row r="332" spans="6:11" ht="15">
      <c r="F332" s="693"/>
      <c r="G332" s="693"/>
      <c r="H332" s="693"/>
      <c r="I332" s="693"/>
      <c r="J332" s="693"/>
      <c r="K332" s="693"/>
    </row>
    <row r="333" spans="6:11" ht="15">
      <c r="F333" s="693"/>
      <c r="G333" s="693"/>
      <c r="H333" s="693"/>
      <c r="I333" s="693"/>
      <c r="J333" s="693"/>
      <c r="K333" s="693"/>
    </row>
    <row r="334" spans="6:11" ht="15">
      <c r="F334" s="693"/>
      <c r="G334" s="693"/>
      <c r="H334" s="693"/>
      <c r="I334" s="693"/>
      <c r="J334" s="693"/>
      <c r="K334" s="693"/>
    </row>
    <row r="335" spans="6:11" ht="15">
      <c r="F335" s="693"/>
      <c r="G335" s="693"/>
      <c r="H335" s="693"/>
      <c r="I335" s="693"/>
      <c r="J335" s="693"/>
      <c r="K335" s="693"/>
    </row>
    <row r="336" spans="6:11" ht="15">
      <c r="F336" s="693"/>
      <c r="G336" s="693"/>
      <c r="H336" s="693"/>
      <c r="I336" s="693"/>
      <c r="J336" s="693"/>
      <c r="K336" s="693"/>
    </row>
    <row r="337" spans="6:11" ht="15">
      <c r="F337" s="693"/>
      <c r="G337" s="693"/>
      <c r="H337" s="693"/>
      <c r="I337" s="693"/>
      <c r="J337" s="693"/>
      <c r="K337" s="693"/>
    </row>
    <row r="338" spans="6:11" ht="15">
      <c r="F338" s="693"/>
      <c r="G338" s="693"/>
      <c r="H338" s="693"/>
      <c r="I338" s="693"/>
      <c r="J338" s="693"/>
      <c r="K338" s="693"/>
    </row>
    <row r="339" spans="6:11" ht="15">
      <c r="F339" s="693"/>
      <c r="G339" s="693"/>
      <c r="H339" s="693"/>
      <c r="I339" s="693"/>
      <c r="J339" s="693"/>
      <c r="K339" s="693"/>
    </row>
    <row r="340" spans="6:11" ht="15">
      <c r="F340" s="693"/>
      <c r="G340" s="693"/>
      <c r="H340" s="693"/>
      <c r="I340" s="693"/>
      <c r="J340" s="693"/>
      <c r="K340" s="693"/>
    </row>
    <row r="341" spans="6:11" ht="15">
      <c r="F341" s="693"/>
      <c r="G341" s="693"/>
      <c r="H341" s="693"/>
      <c r="I341" s="693"/>
      <c r="J341" s="693"/>
      <c r="K341" s="693"/>
    </row>
    <row r="342" spans="6:11" ht="15">
      <c r="F342" s="693"/>
      <c r="G342" s="693"/>
      <c r="H342" s="693"/>
      <c r="I342" s="693"/>
      <c r="J342" s="693"/>
      <c r="K342" s="693"/>
    </row>
    <row r="343" spans="6:11" ht="15">
      <c r="F343" s="693"/>
      <c r="G343" s="693"/>
      <c r="H343" s="693"/>
      <c r="I343" s="693"/>
      <c r="J343" s="693"/>
      <c r="K343" s="693"/>
    </row>
    <row r="344" spans="6:11" ht="15">
      <c r="F344" s="693"/>
      <c r="G344" s="693"/>
      <c r="H344" s="693"/>
      <c r="I344" s="693"/>
      <c r="J344" s="693"/>
      <c r="K344" s="693"/>
    </row>
    <row r="345" spans="6:11" ht="15">
      <c r="F345" s="693"/>
      <c r="G345" s="693"/>
      <c r="H345" s="693"/>
      <c r="I345" s="693"/>
      <c r="J345" s="693"/>
      <c r="K345" s="693"/>
    </row>
    <row r="346" spans="6:11" ht="15">
      <c r="F346" s="693"/>
      <c r="G346" s="693"/>
      <c r="H346" s="693"/>
      <c r="I346" s="693"/>
      <c r="J346" s="693"/>
      <c r="K346" s="693"/>
    </row>
    <row r="347" spans="6:11" ht="15">
      <c r="F347" s="693"/>
      <c r="G347" s="693"/>
      <c r="H347" s="693"/>
      <c r="I347" s="693"/>
      <c r="J347" s="693"/>
      <c r="K347" s="693"/>
    </row>
    <row r="348" spans="6:11" ht="15">
      <c r="F348" s="693"/>
      <c r="G348" s="693"/>
      <c r="H348" s="693"/>
      <c r="I348" s="693"/>
      <c r="J348" s="693"/>
      <c r="K348" s="693"/>
    </row>
    <row r="349" spans="6:11" ht="15">
      <c r="F349" s="693"/>
      <c r="G349" s="693"/>
      <c r="H349" s="693"/>
      <c r="I349" s="693"/>
      <c r="J349" s="693"/>
      <c r="K349" s="693"/>
    </row>
    <row r="350" spans="6:11" ht="15">
      <c r="F350" s="693"/>
      <c r="G350" s="693"/>
      <c r="H350" s="693"/>
      <c r="I350" s="693"/>
      <c r="J350" s="693"/>
      <c r="K350" s="693"/>
    </row>
    <row r="351" spans="6:11" ht="15">
      <c r="F351" s="693"/>
      <c r="G351" s="693"/>
      <c r="H351" s="693"/>
      <c r="I351" s="693"/>
      <c r="J351" s="693"/>
      <c r="K351" s="693"/>
    </row>
    <row r="352" spans="6:11" ht="15">
      <c r="F352" s="693"/>
      <c r="G352" s="693"/>
      <c r="H352" s="693"/>
      <c r="I352" s="693"/>
      <c r="J352" s="693"/>
      <c r="K352" s="693"/>
    </row>
    <row r="353" spans="6:11" ht="15">
      <c r="F353" s="693"/>
      <c r="G353" s="693"/>
      <c r="H353" s="693"/>
      <c r="I353" s="693"/>
      <c r="J353" s="693"/>
      <c r="K353" s="693"/>
    </row>
    <row r="354" spans="6:11" ht="15">
      <c r="F354" s="693"/>
      <c r="G354" s="693"/>
      <c r="H354" s="693"/>
      <c r="I354" s="693"/>
      <c r="J354" s="693"/>
      <c r="K354" s="693"/>
    </row>
    <row r="355" spans="6:11" ht="15">
      <c r="F355" s="693"/>
      <c r="G355" s="693"/>
      <c r="H355" s="693"/>
      <c r="I355" s="693"/>
      <c r="J355" s="693"/>
      <c r="K355" s="693"/>
    </row>
    <row r="356" spans="6:11" ht="15">
      <c r="F356" s="693"/>
      <c r="G356" s="693"/>
      <c r="H356" s="693"/>
      <c r="I356" s="693"/>
      <c r="J356" s="693"/>
      <c r="K356" s="693"/>
    </row>
    <row r="357" spans="6:11" ht="15">
      <c r="F357" s="693"/>
      <c r="G357" s="693"/>
      <c r="H357" s="693"/>
      <c r="I357" s="693"/>
      <c r="J357" s="693"/>
      <c r="K357" s="693"/>
    </row>
    <row r="358" spans="6:11" ht="15">
      <c r="F358" s="693"/>
      <c r="G358" s="693"/>
      <c r="H358" s="693"/>
      <c r="I358" s="693"/>
      <c r="J358" s="693"/>
      <c r="K358" s="693"/>
    </row>
    <row r="359" spans="6:11" ht="15">
      <c r="F359" s="693"/>
      <c r="G359" s="693"/>
      <c r="H359" s="693"/>
      <c r="I359" s="693"/>
      <c r="J359" s="693"/>
      <c r="K359" s="693"/>
    </row>
    <row r="360" spans="6:11" ht="15">
      <c r="F360" s="693"/>
      <c r="G360" s="693"/>
      <c r="H360" s="693"/>
      <c r="I360" s="693"/>
      <c r="J360" s="693"/>
      <c r="K360" s="693"/>
    </row>
    <row r="361" spans="6:11" ht="15">
      <c r="F361" s="693"/>
      <c r="G361" s="693"/>
      <c r="H361" s="693"/>
      <c r="I361" s="693"/>
      <c r="J361" s="693"/>
      <c r="K361" s="693"/>
    </row>
    <row r="362" spans="6:11" ht="15">
      <c r="F362" s="693"/>
      <c r="G362" s="693"/>
      <c r="H362" s="693"/>
      <c r="I362" s="693"/>
      <c r="J362" s="693"/>
      <c r="K362" s="693"/>
    </row>
    <row r="363" spans="6:11" ht="15">
      <c r="F363" s="693"/>
      <c r="G363" s="693"/>
      <c r="H363" s="693"/>
      <c r="I363" s="693"/>
      <c r="J363" s="693"/>
      <c r="K363" s="693"/>
    </row>
    <row r="364" spans="6:11" ht="15">
      <c r="F364" s="693"/>
      <c r="G364" s="693"/>
      <c r="H364" s="693"/>
      <c r="I364" s="693"/>
      <c r="J364" s="693"/>
      <c r="K364" s="693"/>
    </row>
    <row r="365" spans="6:11" ht="15">
      <c r="F365" s="693"/>
      <c r="G365" s="693"/>
      <c r="H365" s="693"/>
      <c r="I365" s="693"/>
      <c r="J365" s="693"/>
      <c r="K365" s="693"/>
    </row>
    <row r="366" spans="6:11" ht="15">
      <c r="F366" s="693"/>
      <c r="G366" s="693"/>
      <c r="H366" s="693"/>
      <c r="I366" s="693"/>
      <c r="J366" s="693"/>
      <c r="K366" s="693"/>
    </row>
    <row r="367" spans="6:11" ht="15">
      <c r="F367" s="693"/>
      <c r="G367" s="693"/>
      <c r="H367" s="693"/>
      <c r="I367" s="693"/>
      <c r="J367" s="693"/>
      <c r="K367" s="693"/>
    </row>
    <row r="368" spans="6:11" ht="15">
      <c r="F368" s="693"/>
      <c r="G368" s="693"/>
      <c r="H368" s="693"/>
      <c r="I368" s="693"/>
      <c r="J368" s="693"/>
      <c r="K368" s="693"/>
    </row>
    <row r="369" spans="6:11" ht="15">
      <c r="F369" s="693"/>
      <c r="G369" s="693"/>
      <c r="H369" s="693"/>
      <c r="I369" s="693"/>
      <c r="J369" s="693"/>
      <c r="K369" s="693"/>
    </row>
    <row r="370" spans="6:11" ht="15">
      <c r="F370" s="693"/>
      <c r="G370" s="693"/>
      <c r="H370" s="693"/>
      <c r="I370" s="693"/>
      <c r="J370" s="693"/>
      <c r="K370" s="693"/>
    </row>
    <row r="371" spans="6:11" ht="15">
      <c r="F371" s="693"/>
      <c r="G371" s="693"/>
      <c r="H371" s="693"/>
      <c r="I371" s="693"/>
      <c r="J371" s="693"/>
      <c r="K371" s="693"/>
    </row>
    <row r="372" spans="6:11" ht="15">
      <c r="F372" s="693"/>
      <c r="G372" s="693"/>
      <c r="H372" s="693"/>
      <c r="I372" s="693"/>
      <c r="J372" s="693"/>
      <c r="K372" s="693"/>
    </row>
    <row r="373" spans="6:11" ht="15">
      <c r="F373" s="693"/>
      <c r="G373" s="693"/>
      <c r="H373" s="693"/>
      <c r="I373" s="693"/>
      <c r="J373" s="693"/>
      <c r="K373" s="693"/>
    </row>
    <row r="374" spans="6:11" ht="15">
      <c r="F374" s="693"/>
      <c r="G374" s="693"/>
      <c r="H374" s="693"/>
      <c r="I374" s="693"/>
      <c r="J374" s="693"/>
      <c r="K374" s="693"/>
    </row>
    <row r="375" spans="6:11" ht="15">
      <c r="F375" s="693"/>
      <c r="G375" s="693"/>
      <c r="H375" s="693"/>
      <c r="I375" s="693"/>
      <c r="J375" s="693"/>
      <c r="K375" s="693"/>
    </row>
    <row r="376" spans="6:11" ht="15">
      <c r="F376" s="693"/>
      <c r="G376" s="693"/>
      <c r="H376" s="693"/>
      <c r="I376" s="693"/>
      <c r="J376" s="693"/>
      <c r="K376" s="693"/>
    </row>
    <row r="377" spans="6:11" ht="15">
      <c r="F377" s="693"/>
      <c r="G377" s="693"/>
      <c r="H377" s="693"/>
      <c r="I377" s="693"/>
      <c r="J377" s="693"/>
      <c r="K377" s="693"/>
    </row>
    <row r="378" spans="6:11" ht="15">
      <c r="F378" s="693"/>
      <c r="G378" s="693"/>
      <c r="H378" s="693"/>
      <c r="I378" s="693"/>
      <c r="J378" s="693"/>
      <c r="K378" s="693"/>
    </row>
    <row r="379" spans="6:11" ht="15">
      <c r="F379" s="693"/>
      <c r="G379" s="693"/>
      <c r="H379" s="693"/>
      <c r="I379" s="693"/>
      <c r="J379" s="693"/>
      <c r="K379" s="693"/>
    </row>
    <row r="380" spans="6:11" ht="15">
      <c r="F380" s="693"/>
      <c r="G380" s="693"/>
      <c r="H380" s="693"/>
      <c r="I380" s="693"/>
      <c r="J380" s="693"/>
      <c r="K380" s="693"/>
    </row>
    <row r="381" spans="6:11" ht="15">
      <c r="F381" s="693"/>
      <c r="G381" s="693"/>
      <c r="H381" s="693"/>
      <c r="I381" s="693"/>
      <c r="J381" s="693"/>
      <c r="K381" s="693"/>
    </row>
    <row r="382" spans="6:11" ht="15">
      <c r="F382" s="693"/>
      <c r="G382" s="693"/>
      <c r="H382" s="693"/>
      <c r="I382" s="693"/>
      <c r="J382" s="693"/>
      <c r="K382" s="693"/>
    </row>
    <row r="383" spans="6:11" ht="15">
      <c r="F383" s="693"/>
      <c r="G383" s="693"/>
      <c r="H383" s="693"/>
      <c r="I383" s="693"/>
      <c r="J383" s="693"/>
      <c r="K383" s="693"/>
    </row>
    <row r="384" spans="6:11" ht="15">
      <c r="F384" s="693"/>
      <c r="G384" s="693"/>
      <c r="H384" s="693"/>
      <c r="I384" s="693"/>
      <c r="J384" s="693"/>
      <c r="K384" s="693"/>
    </row>
    <row r="385" spans="6:11" ht="15">
      <c r="F385" s="693"/>
      <c r="G385" s="693"/>
      <c r="H385" s="693"/>
      <c r="I385" s="693"/>
      <c r="J385" s="693"/>
      <c r="K385" s="693"/>
    </row>
    <row r="386" spans="6:11" ht="15">
      <c r="F386" s="693"/>
      <c r="G386" s="693"/>
      <c r="H386" s="693"/>
      <c r="I386" s="693"/>
      <c r="J386" s="693"/>
      <c r="K386" s="693"/>
    </row>
    <row r="387" spans="6:11" ht="15">
      <c r="F387" s="693"/>
      <c r="G387" s="693"/>
      <c r="H387" s="693"/>
      <c r="I387" s="693"/>
      <c r="J387" s="693"/>
      <c r="K387" s="693"/>
    </row>
    <row r="388" spans="6:11" ht="15">
      <c r="F388" s="693"/>
      <c r="G388" s="693"/>
      <c r="H388" s="693"/>
      <c r="I388" s="693"/>
      <c r="J388" s="693"/>
      <c r="K388" s="693"/>
    </row>
    <row r="389" spans="6:11" ht="15">
      <c r="F389" s="693"/>
      <c r="G389" s="693"/>
      <c r="H389" s="693"/>
      <c r="I389" s="693"/>
      <c r="J389" s="693"/>
      <c r="K389" s="693"/>
    </row>
    <row r="390" spans="6:11" ht="15">
      <c r="F390" s="693"/>
      <c r="G390" s="693"/>
      <c r="H390" s="693"/>
      <c r="I390" s="693"/>
      <c r="J390" s="693"/>
      <c r="K390" s="693"/>
    </row>
    <row r="391" spans="6:11" ht="15">
      <c r="F391" s="693"/>
      <c r="G391" s="693"/>
      <c r="H391" s="693"/>
      <c r="I391" s="693"/>
      <c r="J391" s="693"/>
      <c r="K391" s="693"/>
    </row>
    <row r="392" spans="6:11" ht="15">
      <c r="F392" s="693"/>
      <c r="G392" s="693"/>
      <c r="H392" s="693"/>
      <c r="I392" s="693"/>
      <c r="J392" s="693"/>
      <c r="K392" s="693"/>
    </row>
    <row r="393" spans="6:11" ht="15">
      <c r="F393" s="693"/>
      <c r="G393" s="693"/>
      <c r="H393" s="693"/>
      <c r="I393" s="693"/>
      <c r="J393" s="693"/>
      <c r="K393" s="693"/>
    </row>
    <row r="394" spans="6:11" ht="15">
      <c r="F394" s="693"/>
      <c r="G394" s="693"/>
      <c r="H394" s="693"/>
      <c r="I394" s="693"/>
      <c r="J394" s="693"/>
      <c r="K394" s="693"/>
    </row>
    <row r="395" spans="6:11" ht="15">
      <c r="F395" s="693"/>
      <c r="G395" s="693"/>
      <c r="H395" s="693"/>
      <c r="I395" s="693"/>
      <c r="J395" s="693"/>
      <c r="K395" s="693"/>
    </row>
    <row r="396" spans="6:11" ht="15">
      <c r="F396" s="693"/>
      <c r="G396" s="693"/>
      <c r="H396" s="693"/>
      <c r="I396" s="693"/>
      <c r="J396" s="693"/>
      <c r="K396" s="693"/>
    </row>
    <row r="397" spans="6:11" ht="15">
      <c r="F397" s="693"/>
      <c r="G397" s="693"/>
      <c r="H397" s="693"/>
      <c r="I397" s="693"/>
      <c r="J397" s="693"/>
      <c r="K397" s="693"/>
    </row>
    <row r="398" spans="6:11" ht="15">
      <c r="F398" s="693"/>
      <c r="G398" s="693"/>
      <c r="H398" s="693"/>
      <c r="I398" s="693"/>
      <c r="J398" s="693"/>
      <c r="K398" s="693"/>
    </row>
    <row r="399" spans="6:11" ht="15">
      <c r="F399" s="693"/>
      <c r="G399" s="693"/>
      <c r="H399" s="693"/>
      <c r="I399" s="693"/>
      <c r="J399" s="693"/>
      <c r="K399" s="693"/>
    </row>
    <row r="400" spans="6:11" ht="15">
      <c r="F400" s="693"/>
      <c r="G400" s="693"/>
      <c r="H400" s="693"/>
      <c r="I400" s="693"/>
      <c r="J400" s="693"/>
      <c r="K400" s="693"/>
    </row>
    <row r="401" spans="6:11" ht="15">
      <c r="F401" s="693"/>
      <c r="G401" s="693"/>
      <c r="H401" s="693"/>
      <c r="I401" s="693"/>
      <c r="J401" s="693"/>
      <c r="K401" s="693"/>
    </row>
    <row r="402" spans="6:11" ht="15">
      <c r="F402" s="693"/>
      <c r="G402" s="693"/>
      <c r="H402" s="693"/>
      <c r="I402" s="693"/>
      <c r="J402" s="693"/>
      <c r="K402" s="693"/>
    </row>
    <row r="403" spans="6:11" ht="15">
      <c r="F403" s="693"/>
      <c r="G403" s="693"/>
      <c r="H403" s="693"/>
      <c r="I403" s="693"/>
      <c r="J403" s="693"/>
      <c r="K403" s="693"/>
    </row>
    <row r="404" spans="6:11" ht="15">
      <c r="F404" s="693"/>
      <c r="G404" s="693"/>
      <c r="H404" s="693"/>
      <c r="I404" s="693"/>
      <c r="J404" s="693"/>
      <c r="K404" s="693"/>
    </row>
    <row r="405" spans="6:11" ht="15">
      <c r="F405" s="693"/>
      <c r="G405" s="693"/>
      <c r="H405" s="693"/>
      <c r="I405" s="693"/>
      <c r="J405" s="693"/>
      <c r="K405" s="693"/>
    </row>
    <row r="406" spans="6:11" ht="15">
      <c r="F406" s="693"/>
      <c r="G406" s="693"/>
      <c r="H406" s="693"/>
      <c r="I406" s="693"/>
      <c r="J406" s="693"/>
      <c r="K406" s="693"/>
    </row>
    <row r="407" spans="6:11" ht="15">
      <c r="F407" s="693"/>
      <c r="G407" s="693"/>
      <c r="H407" s="693"/>
      <c r="I407" s="693"/>
      <c r="J407" s="693"/>
      <c r="K407" s="693"/>
    </row>
    <row r="408" spans="6:11" ht="15">
      <c r="F408" s="693"/>
      <c r="G408" s="693"/>
      <c r="H408" s="693"/>
      <c r="I408" s="693"/>
      <c r="J408" s="693"/>
      <c r="K408" s="693"/>
    </row>
    <row r="409" spans="6:11" ht="15">
      <c r="F409" s="693"/>
      <c r="G409" s="693"/>
      <c r="H409" s="693"/>
      <c r="I409" s="693"/>
      <c r="J409" s="693"/>
      <c r="K409" s="693"/>
    </row>
    <row r="410" spans="6:11" ht="15">
      <c r="F410" s="693"/>
      <c r="G410" s="693"/>
      <c r="H410" s="693"/>
      <c r="I410" s="693"/>
      <c r="J410" s="693"/>
      <c r="K410" s="693"/>
    </row>
    <row r="411" spans="6:11" ht="15">
      <c r="F411" s="693"/>
      <c r="G411" s="693"/>
      <c r="H411" s="693"/>
      <c r="I411" s="693"/>
      <c r="J411" s="693"/>
      <c r="K411" s="693"/>
    </row>
    <row r="412" spans="6:11" ht="15">
      <c r="F412" s="693"/>
      <c r="G412" s="693"/>
      <c r="H412" s="693"/>
      <c r="I412" s="693"/>
      <c r="J412" s="693"/>
      <c r="K412" s="693"/>
    </row>
    <row r="413" spans="6:11" ht="15">
      <c r="F413" s="693"/>
      <c r="G413" s="693"/>
      <c r="H413" s="693"/>
      <c r="I413" s="693"/>
      <c r="J413" s="693"/>
      <c r="K413" s="693"/>
    </row>
    <row r="414" spans="6:11" ht="15">
      <c r="F414" s="693"/>
      <c r="G414" s="693"/>
      <c r="H414" s="693"/>
      <c r="I414" s="693"/>
      <c r="J414" s="693"/>
      <c r="K414" s="693"/>
    </row>
    <row r="415" spans="6:11" ht="15">
      <c r="F415" s="693"/>
      <c r="G415" s="693"/>
      <c r="H415" s="693"/>
      <c r="I415" s="693"/>
      <c r="J415" s="693"/>
      <c r="K415" s="693"/>
    </row>
    <row r="416" spans="6:11" ht="15">
      <c r="F416" s="693"/>
      <c r="G416" s="693"/>
      <c r="H416" s="693"/>
      <c r="I416" s="693"/>
      <c r="J416" s="693"/>
      <c r="K416" s="693"/>
    </row>
    <row r="417" spans="6:11" ht="15">
      <c r="F417" s="693"/>
      <c r="G417" s="693"/>
      <c r="H417" s="693"/>
      <c r="I417" s="693"/>
      <c r="J417" s="693"/>
      <c r="K417" s="693"/>
    </row>
    <row r="418" spans="6:11" ht="15">
      <c r="F418" s="693"/>
      <c r="G418" s="693"/>
      <c r="H418" s="693"/>
      <c r="I418" s="693"/>
      <c r="J418" s="693"/>
      <c r="K418" s="693"/>
    </row>
    <row r="419" spans="6:11" ht="15">
      <c r="F419" s="693"/>
      <c r="G419" s="693"/>
      <c r="H419" s="693"/>
      <c r="I419" s="693"/>
      <c r="J419" s="693"/>
      <c r="K419" s="693"/>
    </row>
    <row r="420" spans="6:11" ht="15">
      <c r="F420" s="693"/>
      <c r="G420" s="693"/>
      <c r="H420" s="693"/>
      <c r="I420" s="693"/>
      <c r="J420" s="693"/>
      <c r="K420" s="693"/>
    </row>
    <row r="421" spans="6:11" ht="15">
      <c r="F421" s="693"/>
      <c r="G421" s="693"/>
      <c r="H421" s="693"/>
      <c r="I421" s="693"/>
      <c r="J421" s="693"/>
      <c r="K421" s="693"/>
    </row>
    <row r="422" spans="6:11" ht="15">
      <c r="F422" s="693"/>
      <c r="G422" s="693"/>
      <c r="H422" s="693"/>
      <c r="I422" s="693"/>
      <c r="J422" s="693"/>
      <c r="K422" s="693"/>
    </row>
    <row r="423" spans="6:11" ht="15">
      <c r="F423" s="693"/>
      <c r="G423" s="693"/>
      <c r="H423" s="693"/>
      <c r="I423" s="693"/>
      <c r="J423" s="693"/>
      <c r="K423" s="693"/>
    </row>
    <row r="424" spans="6:11" ht="15">
      <c r="F424" s="693"/>
      <c r="G424" s="693"/>
      <c r="H424" s="693"/>
      <c r="I424" s="693"/>
      <c r="J424" s="693"/>
      <c r="K424" s="693"/>
    </row>
    <row r="425" spans="6:11" ht="15">
      <c r="F425" s="693"/>
      <c r="G425" s="693"/>
      <c r="H425" s="693"/>
      <c r="I425" s="693"/>
      <c r="J425" s="693"/>
      <c r="K425" s="693"/>
    </row>
    <row r="426" spans="6:11" ht="15">
      <c r="F426" s="693"/>
      <c r="G426" s="693"/>
      <c r="H426" s="693"/>
      <c r="I426" s="693"/>
      <c r="J426" s="693"/>
      <c r="K426" s="693"/>
    </row>
    <row r="427" spans="6:11" ht="15">
      <c r="F427" s="693"/>
      <c r="G427" s="693"/>
      <c r="H427" s="693"/>
      <c r="I427" s="693"/>
      <c r="J427" s="693"/>
      <c r="K427" s="693"/>
    </row>
    <row r="428" spans="6:11" ht="15">
      <c r="F428" s="693"/>
      <c r="G428" s="693"/>
      <c r="H428" s="693"/>
      <c r="I428" s="693"/>
      <c r="J428" s="693"/>
      <c r="K428" s="693"/>
    </row>
    <row r="429" spans="6:11" ht="15">
      <c r="F429" s="693"/>
      <c r="G429" s="693"/>
      <c r="H429" s="693"/>
      <c r="I429" s="693"/>
      <c r="J429" s="693"/>
      <c r="K429" s="693"/>
    </row>
    <row r="430" spans="6:11" ht="15">
      <c r="F430" s="693"/>
      <c r="G430" s="693"/>
      <c r="H430" s="693"/>
      <c r="I430" s="693"/>
      <c r="J430" s="693"/>
      <c r="K430" s="693"/>
    </row>
    <row r="431" spans="6:11" ht="15">
      <c r="F431" s="693"/>
      <c r="G431" s="693"/>
      <c r="H431" s="693"/>
      <c r="I431" s="693"/>
      <c r="J431" s="693"/>
      <c r="K431" s="693"/>
    </row>
    <row r="432" spans="6:11" ht="15">
      <c r="F432" s="693"/>
      <c r="G432" s="693"/>
      <c r="H432" s="693"/>
      <c r="I432" s="693"/>
      <c r="J432" s="693"/>
      <c r="K432" s="693"/>
    </row>
    <row r="433" spans="6:11" ht="15">
      <c r="F433" s="693"/>
      <c r="G433" s="693"/>
      <c r="H433" s="693"/>
      <c r="I433" s="693"/>
      <c r="J433" s="693"/>
      <c r="K433" s="693"/>
    </row>
    <row r="434" spans="6:11" ht="15">
      <c r="F434" s="693"/>
      <c r="G434" s="693"/>
      <c r="H434" s="693"/>
      <c r="I434" s="693"/>
      <c r="J434" s="693"/>
      <c r="K434" s="693"/>
    </row>
    <row r="435" spans="6:11" ht="15">
      <c r="F435" s="693"/>
      <c r="G435" s="693"/>
      <c r="H435" s="693"/>
      <c r="I435" s="693"/>
      <c r="J435" s="693"/>
      <c r="K435" s="693"/>
    </row>
    <row r="436" spans="6:11" ht="15">
      <c r="F436" s="693"/>
      <c r="G436" s="693"/>
      <c r="H436" s="693"/>
      <c r="I436" s="693"/>
      <c r="J436" s="693"/>
      <c r="K436" s="693"/>
    </row>
    <row r="437" spans="6:11" ht="15">
      <c r="F437" s="693"/>
      <c r="G437" s="693"/>
      <c r="H437" s="693"/>
      <c r="I437" s="693"/>
      <c r="J437" s="693"/>
      <c r="K437" s="693"/>
    </row>
    <row r="438" spans="6:11" ht="15">
      <c r="F438" s="693"/>
      <c r="G438" s="693"/>
      <c r="H438" s="693"/>
      <c r="I438" s="693"/>
      <c r="J438" s="693"/>
      <c r="K438" s="693"/>
    </row>
    <row r="439" spans="6:11" ht="15">
      <c r="F439" s="693"/>
      <c r="G439" s="693"/>
      <c r="H439" s="693"/>
      <c r="I439" s="693"/>
      <c r="J439" s="693"/>
      <c r="K439" s="693"/>
    </row>
    <row r="440" spans="6:11" ht="15">
      <c r="F440" s="693"/>
      <c r="G440" s="693"/>
      <c r="H440" s="693"/>
      <c r="I440" s="693"/>
      <c r="J440" s="693"/>
      <c r="K440" s="693"/>
    </row>
    <row r="441" spans="6:11" ht="15">
      <c r="F441" s="693"/>
      <c r="G441" s="693"/>
      <c r="H441" s="693"/>
      <c r="I441" s="693"/>
      <c r="J441" s="693"/>
      <c r="K441" s="693"/>
    </row>
    <row r="442" spans="6:11" ht="15">
      <c r="F442" s="693"/>
      <c r="G442" s="693"/>
      <c r="H442" s="693"/>
      <c r="I442" s="693"/>
      <c r="J442" s="693"/>
      <c r="K442" s="693"/>
    </row>
    <row r="443" spans="6:11" ht="15">
      <c r="F443" s="693"/>
      <c r="G443" s="693"/>
      <c r="H443" s="693"/>
      <c r="I443" s="693"/>
      <c r="J443" s="693"/>
      <c r="K443" s="693"/>
    </row>
    <row r="444" spans="6:11" ht="15">
      <c r="F444" s="693"/>
      <c r="G444" s="693"/>
      <c r="H444" s="693"/>
      <c r="I444" s="693"/>
      <c r="J444" s="693"/>
      <c r="K444" s="693"/>
    </row>
    <row r="445" spans="6:11" ht="15">
      <c r="F445" s="693"/>
      <c r="G445" s="693"/>
      <c r="H445" s="693"/>
      <c r="I445" s="693"/>
      <c r="J445" s="693"/>
      <c r="K445" s="693"/>
    </row>
    <row r="446" spans="6:11" ht="15">
      <c r="F446" s="693"/>
      <c r="G446" s="693"/>
      <c r="H446" s="693"/>
      <c r="I446" s="693"/>
      <c r="J446" s="693"/>
      <c r="K446" s="693"/>
    </row>
    <row r="447" spans="6:11" ht="15">
      <c r="F447" s="693"/>
      <c r="G447" s="693"/>
      <c r="H447" s="693"/>
      <c r="I447" s="693"/>
      <c r="J447" s="693"/>
      <c r="K447" s="693"/>
    </row>
    <row r="448" spans="6:11" ht="15">
      <c r="F448" s="693"/>
      <c r="G448" s="693"/>
      <c r="H448" s="693"/>
      <c r="I448" s="693"/>
      <c r="J448" s="693"/>
      <c r="K448" s="693"/>
    </row>
    <row r="449" spans="6:11" ht="15">
      <c r="F449" s="693"/>
      <c r="G449" s="693"/>
      <c r="H449" s="693"/>
      <c r="I449" s="693"/>
      <c r="J449" s="693"/>
      <c r="K449" s="693"/>
    </row>
    <row r="450" spans="6:11" ht="15">
      <c r="F450" s="693"/>
      <c r="G450" s="693"/>
      <c r="H450" s="693"/>
      <c r="I450" s="693"/>
      <c r="J450" s="693"/>
      <c r="K450" s="693"/>
    </row>
    <row r="451" spans="6:11" ht="15">
      <c r="F451" s="693"/>
      <c r="G451" s="693"/>
      <c r="H451" s="693"/>
      <c r="I451" s="693"/>
      <c r="J451" s="693"/>
      <c r="K451" s="693"/>
    </row>
    <row r="452" spans="6:11" ht="15">
      <c r="F452" s="693"/>
      <c r="G452" s="693"/>
      <c r="H452" s="693"/>
      <c r="I452" s="693"/>
      <c r="J452" s="693"/>
      <c r="K452" s="693"/>
    </row>
    <row r="453" spans="6:11" ht="15">
      <c r="F453" s="693"/>
      <c r="G453" s="693"/>
      <c r="H453" s="693"/>
      <c r="I453" s="693"/>
      <c r="J453" s="693"/>
      <c r="K453" s="693"/>
    </row>
    <row r="454" spans="6:11" ht="15">
      <c r="F454" s="693"/>
      <c r="G454" s="693"/>
      <c r="H454" s="693"/>
      <c r="I454" s="693"/>
      <c r="J454" s="693"/>
      <c r="K454" s="693"/>
    </row>
    <row r="455" spans="6:11" ht="15">
      <c r="F455" s="693"/>
      <c r="G455" s="693"/>
      <c r="H455" s="693"/>
      <c r="I455" s="693"/>
      <c r="J455" s="693"/>
      <c r="K455" s="693"/>
    </row>
    <row r="456" spans="6:11" ht="15">
      <c r="F456" s="693"/>
      <c r="G456" s="693"/>
      <c r="H456" s="693"/>
      <c r="I456" s="693"/>
      <c r="J456" s="693"/>
      <c r="K456" s="693"/>
    </row>
    <row r="457" spans="6:11" ht="15">
      <c r="F457" s="693"/>
      <c r="G457" s="693"/>
      <c r="H457" s="693"/>
      <c r="I457" s="693"/>
      <c r="J457" s="693"/>
      <c r="K457" s="693"/>
    </row>
    <row r="458" spans="6:11" ht="15">
      <c r="F458" s="693"/>
      <c r="G458" s="693"/>
      <c r="H458" s="693"/>
      <c r="I458" s="693"/>
      <c r="J458" s="693"/>
      <c r="K458" s="693"/>
    </row>
    <row r="459" spans="6:11" ht="15">
      <c r="F459" s="693"/>
      <c r="G459" s="693"/>
      <c r="H459" s="693"/>
      <c r="I459" s="693"/>
      <c r="J459" s="693"/>
      <c r="K459" s="693"/>
    </row>
    <row r="460" spans="6:11" ht="15">
      <c r="F460" s="693"/>
      <c r="G460" s="693"/>
      <c r="H460" s="693"/>
      <c r="I460" s="693"/>
      <c r="J460" s="693"/>
      <c r="K460" s="693"/>
    </row>
    <row r="461" spans="6:11" ht="15">
      <c r="F461" s="693"/>
      <c r="G461" s="693"/>
      <c r="H461" s="693"/>
      <c r="I461" s="693"/>
      <c r="J461" s="693"/>
      <c r="K461" s="693"/>
    </row>
    <row r="462" spans="6:11" ht="15">
      <c r="F462" s="693"/>
      <c r="G462" s="693"/>
      <c r="H462" s="693"/>
      <c r="I462" s="693"/>
      <c r="J462" s="693"/>
      <c r="K462" s="693"/>
    </row>
    <row r="463" spans="6:11" ht="15">
      <c r="F463" s="693"/>
      <c r="G463" s="693"/>
      <c r="H463" s="693"/>
      <c r="I463" s="693"/>
      <c r="J463" s="693"/>
      <c r="K463" s="693"/>
    </row>
    <row r="464" spans="6:11" ht="15">
      <c r="F464" s="693"/>
      <c r="G464" s="693"/>
      <c r="H464" s="693"/>
      <c r="I464" s="693"/>
      <c r="J464" s="693"/>
      <c r="K464" s="693"/>
    </row>
    <row r="465" spans="6:11" ht="15">
      <c r="F465" s="693"/>
      <c r="G465" s="693"/>
      <c r="H465" s="693"/>
      <c r="I465" s="693"/>
      <c r="J465" s="693"/>
      <c r="K465" s="693"/>
    </row>
    <row r="466" spans="6:11" ht="15">
      <c r="F466" s="693"/>
      <c r="G466" s="693"/>
      <c r="H466" s="693"/>
      <c r="I466" s="693"/>
      <c r="J466" s="693"/>
      <c r="K466" s="693"/>
    </row>
    <row r="467" spans="6:11" ht="15">
      <c r="F467" s="693"/>
      <c r="G467" s="693"/>
      <c r="H467" s="693"/>
      <c r="I467" s="693"/>
      <c r="J467" s="693"/>
      <c r="K467" s="693"/>
    </row>
    <row r="468" spans="6:11" ht="15">
      <c r="F468" s="693"/>
      <c r="G468" s="693"/>
      <c r="H468" s="693"/>
      <c r="I468" s="693"/>
      <c r="J468" s="693"/>
      <c r="K468" s="693"/>
    </row>
    <row r="469" spans="6:11" ht="15">
      <c r="F469" s="693"/>
      <c r="G469" s="693"/>
      <c r="H469" s="693"/>
      <c r="I469" s="693"/>
      <c r="J469" s="693"/>
      <c r="K469" s="693"/>
    </row>
    <row r="470" spans="6:11" ht="15">
      <c r="F470" s="693"/>
      <c r="G470" s="693"/>
      <c r="H470" s="693"/>
      <c r="I470" s="693"/>
      <c r="J470" s="693"/>
      <c r="K470" s="693"/>
    </row>
    <row r="471" spans="6:11" ht="15">
      <c r="F471" s="693"/>
      <c r="G471" s="693"/>
      <c r="H471" s="693"/>
      <c r="I471" s="693"/>
      <c r="J471" s="693"/>
      <c r="K471" s="693"/>
    </row>
    <row r="472" spans="6:11" ht="15">
      <c r="F472" s="693"/>
      <c r="G472" s="693"/>
      <c r="H472" s="693"/>
      <c r="I472" s="693"/>
      <c r="J472" s="693"/>
      <c r="K472" s="693"/>
    </row>
    <row r="473" spans="6:11" ht="15">
      <c r="F473" s="693"/>
      <c r="G473" s="693"/>
      <c r="H473" s="693"/>
      <c r="I473" s="693"/>
      <c r="J473" s="693"/>
      <c r="K473" s="693"/>
    </row>
    <row r="474" spans="6:11" ht="15">
      <c r="F474" s="693"/>
      <c r="G474" s="693"/>
      <c r="H474" s="693"/>
      <c r="I474" s="693"/>
      <c r="J474" s="693"/>
      <c r="K474" s="693"/>
    </row>
    <row r="475" spans="6:11" ht="15">
      <c r="F475" s="693"/>
      <c r="G475" s="693"/>
      <c r="H475" s="693"/>
      <c r="I475" s="693"/>
      <c r="J475" s="693"/>
      <c r="K475" s="693"/>
    </row>
    <row r="476" spans="6:11" ht="15">
      <c r="F476" s="693"/>
      <c r="G476" s="693"/>
      <c r="H476" s="693"/>
      <c r="I476" s="693"/>
      <c r="J476" s="693"/>
      <c r="K476" s="693"/>
    </row>
    <row r="477" spans="6:11" ht="15">
      <c r="F477" s="693"/>
      <c r="G477" s="693"/>
      <c r="H477" s="693"/>
      <c r="I477" s="693"/>
      <c r="J477" s="693"/>
      <c r="K477" s="693"/>
    </row>
    <row r="478" spans="6:11" ht="15">
      <c r="F478" s="693"/>
      <c r="G478" s="693"/>
      <c r="H478" s="693"/>
      <c r="I478" s="693"/>
      <c r="J478" s="693"/>
      <c r="K478" s="693"/>
    </row>
    <row r="479" spans="6:11" ht="15">
      <c r="F479" s="693"/>
      <c r="G479" s="693"/>
      <c r="H479" s="693"/>
      <c r="I479" s="693"/>
      <c r="J479" s="693"/>
      <c r="K479" s="693"/>
    </row>
    <row r="480" spans="6:11" ht="15">
      <c r="F480" s="693"/>
      <c r="G480" s="693"/>
      <c r="H480" s="693"/>
      <c r="I480" s="693"/>
      <c r="J480" s="693"/>
      <c r="K480" s="693"/>
    </row>
    <row r="481" spans="6:11" ht="15">
      <c r="F481" s="693"/>
      <c r="G481" s="693"/>
      <c r="H481" s="693"/>
      <c r="I481" s="693"/>
      <c r="J481" s="693"/>
      <c r="K481" s="693"/>
    </row>
    <row r="482" spans="6:11" ht="15">
      <c r="F482" s="693"/>
      <c r="G482" s="693"/>
      <c r="H482" s="693"/>
      <c r="I482" s="693"/>
      <c r="J482" s="693"/>
      <c r="K482" s="693"/>
    </row>
    <row r="483" spans="6:11" ht="15">
      <c r="F483" s="693"/>
      <c r="G483" s="693"/>
      <c r="H483" s="693"/>
      <c r="I483" s="693"/>
      <c r="J483" s="693"/>
      <c r="K483" s="693"/>
    </row>
    <row r="484" spans="6:11" ht="15">
      <c r="F484" s="693"/>
      <c r="G484" s="693"/>
      <c r="H484" s="693"/>
      <c r="I484" s="693"/>
      <c r="J484" s="693"/>
      <c r="K484" s="693"/>
    </row>
    <row r="485" spans="6:11" ht="15">
      <c r="F485" s="693"/>
      <c r="G485" s="693"/>
      <c r="H485" s="693"/>
      <c r="I485" s="693"/>
      <c r="J485" s="693"/>
      <c r="K485" s="693"/>
    </row>
    <row r="486" spans="6:11" ht="15">
      <c r="F486" s="693"/>
      <c r="G486" s="693"/>
      <c r="H486" s="693"/>
      <c r="I486" s="693"/>
      <c r="J486" s="693"/>
      <c r="K486" s="693"/>
    </row>
    <row r="487" spans="6:11" ht="15">
      <c r="F487" s="693"/>
      <c r="G487" s="693"/>
      <c r="H487" s="693"/>
      <c r="I487" s="693"/>
      <c r="J487" s="693"/>
      <c r="K487" s="693"/>
    </row>
    <row r="488" spans="6:11" ht="15">
      <c r="F488" s="693"/>
      <c r="G488" s="693"/>
      <c r="H488" s="693"/>
      <c r="I488" s="693"/>
      <c r="J488" s="693"/>
      <c r="K488" s="693"/>
    </row>
    <row r="489" spans="6:11" ht="15">
      <c r="F489" s="693"/>
      <c r="G489" s="693"/>
      <c r="H489" s="693"/>
      <c r="I489" s="693"/>
      <c r="J489" s="693"/>
      <c r="K489" s="693"/>
    </row>
    <row r="490" spans="6:11" ht="15">
      <c r="F490" s="693"/>
      <c r="G490" s="693"/>
      <c r="H490" s="693"/>
      <c r="I490" s="693"/>
      <c r="J490" s="693"/>
      <c r="K490" s="693"/>
    </row>
    <row r="491" spans="6:11" ht="15">
      <c r="F491" s="693"/>
      <c r="G491" s="693"/>
      <c r="H491" s="693"/>
      <c r="I491" s="693"/>
      <c r="J491" s="693"/>
      <c r="K491" s="693"/>
    </row>
    <row r="492" spans="6:11" ht="15">
      <c r="F492" s="693"/>
      <c r="G492" s="693"/>
      <c r="H492" s="693"/>
      <c r="I492" s="693"/>
      <c r="J492" s="693"/>
      <c r="K492" s="693"/>
    </row>
    <row r="493" spans="6:11" ht="15">
      <c r="F493" s="693"/>
      <c r="G493" s="693"/>
      <c r="H493" s="693"/>
      <c r="I493" s="693"/>
      <c r="J493" s="693"/>
      <c r="K493" s="693"/>
    </row>
    <row r="494" spans="6:11" ht="15">
      <c r="F494" s="693"/>
      <c r="G494" s="693"/>
      <c r="H494" s="693"/>
      <c r="I494" s="693"/>
      <c r="J494" s="693"/>
      <c r="K494" s="693"/>
    </row>
    <row r="495" spans="6:11" ht="15">
      <c r="F495" s="693"/>
      <c r="G495" s="693"/>
      <c r="H495" s="693"/>
      <c r="I495" s="693"/>
      <c r="J495" s="693"/>
      <c r="K495" s="693"/>
    </row>
    <row r="496" spans="6:11" ht="15">
      <c r="F496" s="693"/>
      <c r="G496" s="693"/>
      <c r="H496" s="693"/>
      <c r="I496" s="693"/>
      <c r="J496" s="693"/>
      <c r="K496" s="693"/>
    </row>
    <row r="497" spans="6:11" ht="15">
      <c r="F497" s="693"/>
      <c r="G497" s="693"/>
      <c r="H497" s="693"/>
      <c r="I497" s="693"/>
      <c r="J497" s="693"/>
      <c r="K497" s="693"/>
    </row>
    <row r="498" spans="6:11" ht="15">
      <c r="F498" s="693"/>
      <c r="G498" s="693"/>
      <c r="H498" s="693"/>
      <c r="I498" s="693"/>
      <c r="J498" s="693"/>
      <c r="K498" s="693"/>
    </row>
    <row r="499" spans="6:11" ht="15">
      <c r="F499" s="693"/>
      <c r="G499" s="693"/>
      <c r="H499" s="693"/>
      <c r="I499" s="693"/>
      <c r="J499" s="693"/>
      <c r="K499" s="693"/>
    </row>
    <row r="500" spans="6:11" ht="15">
      <c r="F500" s="693"/>
      <c r="G500" s="693"/>
      <c r="H500" s="693"/>
      <c r="I500" s="693"/>
      <c r="J500" s="693"/>
      <c r="K500" s="693"/>
    </row>
    <row r="501" spans="6:11" ht="15">
      <c r="F501" s="693"/>
      <c r="G501" s="693"/>
      <c r="H501" s="693"/>
      <c r="I501" s="693"/>
      <c r="J501" s="693"/>
      <c r="K501" s="693"/>
    </row>
    <row r="502" spans="6:11" ht="15">
      <c r="F502" s="693"/>
      <c r="G502" s="693"/>
      <c r="H502" s="693"/>
      <c r="I502" s="693"/>
      <c r="J502" s="693"/>
      <c r="K502" s="693"/>
    </row>
    <row r="503" spans="6:11" ht="15">
      <c r="F503" s="693"/>
      <c r="G503" s="693"/>
      <c r="H503" s="693"/>
      <c r="I503" s="693"/>
      <c r="J503" s="693"/>
      <c r="K503" s="693"/>
    </row>
    <row r="504" spans="6:11" ht="15">
      <c r="F504" s="693"/>
      <c r="G504" s="693"/>
      <c r="H504" s="693"/>
      <c r="I504" s="693"/>
      <c r="J504" s="693"/>
      <c r="K504" s="693"/>
    </row>
    <row r="505" spans="6:11" ht="15">
      <c r="F505" s="693"/>
      <c r="G505" s="693"/>
      <c r="H505" s="693"/>
      <c r="I505" s="693"/>
      <c r="J505" s="693"/>
      <c r="K505" s="693"/>
    </row>
    <row r="506" spans="6:11" ht="15">
      <c r="F506" s="693"/>
      <c r="G506" s="693"/>
      <c r="H506" s="693"/>
      <c r="I506" s="693"/>
      <c r="J506" s="693"/>
      <c r="K506" s="693"/>
    </row>
    <row r="507" spans="6:11" ht="15">
      <c r="F507" s="693"/>
      <c r="G507" s="693"/>
      <c r="H507" s="693"/>
      <c r="I507" s="693"/>
      <c r="J507" s="693"/>
      <c r="K507" s="693"/>
    </row>
    <row r="508" spans="6:11" ht="15">
      <c r="F508" s="693"/>
      <c r="G508" s="693"/>
      <c r="H508" s="693"/>
      <c r="I508" s="693"/>
      <c r="J508" s="693"/>
      <c r="K508" s="693"/>
    </row>
    <row r="509" spans="6:11" ht="15">
      <c r="F509" s="693"/>
      <c r="G509" s="693"/>
      <c r="H509" s="693"/>
      <c r="I509" s="693"/>
      <c r="J509" s="693"/>
      <c r="K509" s="693"/>
    </row>
    <row r="510" spans="6:11" ht="15">
      <c r="F510" s="693"/>
      <c r="G510" s="693"/>
      <c r="H510" s="693"/>
      <c r="I510" s="693"/>
      <c r="J510" s="693"/>
      <c r="K510" s="693"/>
    </row>
    <row r="511" spans="6:11" ht="15">
      <c r="F511" s="693"/>
      <c r="G511" s="693"/>
      <c r="H511" s="693"/>
      <c r="I511" s="693"/>
      <c r="J511" s="693"/>
      <c r="K511" s="693"/>
    </row>
    <row r="512" spans="6:11" ht="15">
      <c r="F512" s="693"/>
      <c r="G512" s="693"/>
      <c r="H512" s="693"/>
      <c r="I512" s="693"/>
      <c r="J512" s="693"/>
      <c r="K512" s="693"/>
    </row>
    <row r="513" spans="6:11" ht="15">
      <c r="F513" s="693"/>
      <c r="G513" s="693"/>
      <c r="H513" s="693"/>
      <c r="I513" s="693"/>
      <c r="J513" s="693"/>
      <c r="K513" s="693"/>
    </row>
    <row r="514" spans="6:11" ht="15">
      <c r="F514" s="693"/>
      <c r="G514" s="693"/>
      <c r="H514" s="693"/>
      <c r="I514" s="693"/>
      <c r="J514" s="693"/>
      <c r="K514" s="693"/>
    </row>
    <row r="515" spans="6:11" ht="15">
      <c r="F515" s="693"/>
      <c r="G515" s="693"/>
      <c r="H515" s="693"/>
      <c r="I515" s="693"/>
      <c r="J515" s="693"/>
      <c r="K515" s="693"/>
    </row>
    <row r="516" spans="6:11" ht="15">
      <c r="F516" s="693"/>
      <c r="G516" s="693"/>
      <c r="H516" s="693"/>
      <c r="I516" s="693"/>
      <c r="J516" s="693"/>
      <c r="K516" s="693"/>
    </row>
    <row r="517" spans="6:11" ht="15">
      <c r="F517" s="693"/>
      <c r="G517" s="693"/>
      <c r="H517" s="693"/>
      <c r="I517" s="693"/>
      <c r="J517" s="693"/>
      <c r="K517" s="693"/>
    </row>
    <row r="518" spans="6:11" ht="15">
      <c r="F518" s="693"/>
      <c r="G518" s="693"/>
      <c r="H518" s="693"/>
      <c r="I518" s="693"/>
      <c r="J518" s="693"/>
      <c r="K518" s="693"/>
    </row>
    <row r="519" spans="6:11" ht="15">
      <c r="F519" s="693"/>
      <c r="G519" s="693"/>
      <c r="H519" s="693"/>
      <c r="I519" s="693"/>
      <c r="J519" s="693"/>
      <c r="K519" s="693"/>
    </row>
    <row r="520" spans="6:11" ht="15">
      <c r="F520" s="693"/>
      <c r="G520" s="693"/>
      <c r="H520" s="693"/>
      <c r="I520" s="693"/>
      <c r="J520" s="693"/>
      <c r="K520" s="693"/>
    </row>
    <row r="521" spans="6:11" ht="15">
      <c r="F521" s="693"/>
      <c r="G521" s="693"/>
      <c r="H521" s="693"/>
      <c r="I521" s="693"/>
      <c r="J521" s="693"/>
      <c r="K521" s="693"/>
    </row>
    <row r="522" spans="6:11" ht="15">
      <c r="F522" s="693"/>
      <c r="G522" s="693"/>
      <c r="H522" s="693"/>
      <c r="I522" s="693"/>
      <c r="J522" s="693"/>
      <c r="K522" s="693"/>
    </row>
    <row r="523" spans="6:11" ht="15">
      <c r="F523" s="693"/>
      <c r="G523" s="693"/>
      <c r="H523" s="693"/>
      <c r="I523" s="693"/>
      <c r="J523" s="693"/>
      <c r="K523" s="693"/>
    </row>
    <row r="524" spans="6:11" ht="15">
      <c r="F524" s="693"/>
      <c r="G524" s="693"/>
      <c r="H524" s="693"/>
      <c r="I524" s="693"/>
      <c r="J524" s="693"/>
      <c r="K524" s="693"/>
    </row>
    <row r="525" spans="6:11" ht="15">
      <c r="F525" s="693"/>
      <c r="G525" s="693"/>
      <c r="H525" s="693"/>
      <c r="I525" s="693"/>
      <c r="J525" s="693"/>
      <c r="K525" s="693"/>
    </row>
    <row r="526" spans="6:11" ht="15">
      <c r="F526" s="693"/>
      <c r="G526" s="693"/>
      <c r="H526" s="693"/>
      <c r="I526" s="693"/>
      <c r="J526" s="693"/>
      <c r="K526" s="693"/>
    </row>
    <row r="527" spans="6:11" ht="15">
      <c r="F527" s="693"/>
      <c r="G527" s="693"/>
      <c r="H527" s="693"/>
      <c r="I527" s="693"/>
      <c r="J527" s="693"/>
      <c r="K527" s="693"/>
    </row>
    <row r="528" spans="6:11" ht="15">
      <c r="F528" s="693"/>
      <c r="G528" s="693"/>
      <c r="H528" s="693"/>
      <c r="I528" s="693"/>
      <c r="J528" s="693"/>
      <c r="K528" s="693"/>
    </row>
    <row r="529" spans="6:11" ht="15">
      <c r="F529" s="693"/>
      <c r="G529" s="693"/>
      <c r="H529" s="693"/>
      <c r="I529" s="693"/>
      <c r="J529" s="693"/>
      <c r="K529" s="693"/>
    </row>
    <row r="530" spans="6:11" ht="15">
      <c r="F530" s="693"/>
      <c r="G530" s="693"/>
      <c r="H530" s="693"/>
      <c r="I530" s="693"/>
      <c r="J530" s="693"/>
      <c r="K530" s="693"/>
    </row>
    <row r="531" spans="6:11" ht="15">
      <c r="F531" s="693"/>
      <c r="G531" s="693"/>
      <c r="H531" s="693"/>
      <c r="I531" s="693"/>
      <c r="J531" s="693"/>
      <c r="K531" s="693"/>
    </row>
    <row r="532" spans="6:11" ht="15">
      <c r="F532" s="693"/>
      <c r="G532" s="693"/>
      <c r="H532" s="693"/>
      <c r="I532" s="693"/>
      <c r="J532" s="693"/>
      <c r="K532" s="693"/>
    </row>
    <row r="533" spans="6:11" ht="15">
      <c r="F533" s="693"/>
      <c r="G533" s="693"/>
      <c r="H533" s="693"/>
      <c r="I533" s="693"/>
      <c r="J533" s="693"/>
      <c r="K533" s="693"/>
    </row>
    <row r="534" spans="6:11" ht="15">
      <c r="F534" s="693"/>
      <c r="G534" s="693"/>
      <c r="H534" s="693"/>
      <c r="I534" s="693"/>
      <c r="J534" s="693"/>
      <c r="K534" s="693"/>
    </row>
    <row r="535" spans="6:11" ht="15">
      <c r="F535" s="693"/>
      <c r="G535" s="693"/>
      <c r="H535" s="693"/>
      <c r="I535" s="693"/>
      <c r="J535" s="693"/>
      <c r="K535" s="693"/>
    </row>
    <row r="536" spans="6:11" ht="15">
      <c r="F536" s="693"/>
      <c r="G536" s="693"/>
      <c r="H536" s="693"/>
      <c r="I536" s="693"/>
      <c r="J536" s="693"/>
      <c r="K536" s="693"/>
    </row>
    <row r="537" spans="6:11" ht="15">
      <c r="F537" s="693"/>
      <c r="G537" s="693"/>
      <c r="H537" s="693"/>
      <c r="I537" s="693"/>
      <c r="J537" s="693"/>
      <c r="K537" s="693"/>
    </row>
    <row r="538" spans="6:11" ht="15">
      <c r="F538" s="693"/>
      <c r="G538" s="693"/>
      <c r="H538" s="693"/>
      <c r="I538" s="693"/>
      <c r="J538" s="693"/>
      <c r="K538" s="693"/>
    </row>
    <row r="539" spans="6:11" ht="15">
      <c r="F539" s="693"/>
      <c r="G539" s="693"/>
      <c r="H539" s="693"/>
      <c r="I539" s="693"/>
      <c r="J539" s="693"/>
      <c r="K539" s="693"/>
    </row>
    <row r="540" spans="6:11" ht="15">
      <c r="F540" s="693"/>
      <c r="G540" s="693"/>
      <c r="H540" s="693"/>
      <c r="I540" s="693"/>
      <c r="J540" s="693"/>
      <c r="K540" s="693"/>
    </row>
    <row r="541" spans="6:11" ht="15">
      <c r="F541" s="693"/>
      <c r="G541" s="693"/>
      <c r="H541" s="693"/>
      <c r="I541" s="693"/>
      <c r="J541" s="693"/>
      <c r="K541" s="693"/>
    </row>
    <row r="542" spans="6:11" ht="15">
      <c r="F542" s="693"/>
      <c r="G542" s="693"/>
      <c r="H542" s="693"/>
      <c r="I542" s="693"/>
      <c r="J542" s="693"/>
      <c r="K542" s="693"/>
    </row>
    <row r="543" spans="6:11" ht="15">
      <c r="F543" s="693"/>
      <c r="G543" s="693"/>
      <c r="H543" s="693"/>
      <c r="I543" s="693"/>
      <c r="J543" s="693"/>
      <c r="K543" s="693"/>
    </row>
    <row r="544" spans="6:11" ht="15">
      <c r="F544" s="693"/>
      <c r="G544" s="693"/>
      <c r="H544" s="693"/>
      <c r="I544" s="693"/>
      <c r="J544" s="693"/>
      <c r="K544" s="693"/>
    </row>
    <row r="545" spans="6:11" ht="15">
      <c r="F545" s="693"/>
      <c r="G545" s="693"/>
      <c r="H545" s="693"/>
      <c r="I545" s="693"/>
      <c r="J545" s="693"/>
      <c r="K545" s="693"/>
    </row>
    <row r="546" spans="6:11" ht="15">
      <c r="F546" s="693"/>
      <c r="G546" s="693"/>
      <c r="H546" s="693"/>
      <c r="I546" s="693"/>
      <c r="J546" s="693"/>
      <c r="K546" s="693"/>
    </row>
    <row r="547" spans="6:11" ht="15">
      <c r="F547" s="693"/>
      <c r="G547" s="693"/>
      <c r="H547" s="693"/>
      <c r="I547" s="693"/>
      <c r="J547" s="693"/>
      <c r="K547" s="693"/>
    </row>
    <row r="548" spans="6:11" ht="15">
      <c r="F548" s="693"/>
      <c r="G548" s="693"/>
      <c r="H548" s="693"/>
      <c r="I548" s="693"/>
      <c r="J548" s="693"/>
      <c r="K548" s="693"/>
    </row>
    <row r="549" spans="6:11" ht="15">
      <c r="F549" s="693"/>
      <c r="G549" s="693"/>
      <c r="H549" s="693"/>
      <c r="I549" s="693"/>
      <c r="J549" s="693"/>
      <c r="K549" s="693"/>
    </row>
    <row r="550" spans="6:11" ht="15">
      <c r="F550" s="693"/>
      <c r="G550" s="693"/>
      <c r="H550" s="693"/>
      <c r="I550" s="693"/>
      <c r="J550" s="693"/>
      <c r="K550" s="693"/>
    </row>
    <row r="551" spans="6:11" ht="15">
      <c r="F551" s="693"/>
      <c r="G551" s="693"/>
      <c r="H551" s="693"/>
      <c r="I551" s="693"/>
      <c r="J551" s="693"/>
      <c r="K551" s="693"/>
    </row>
    <row r="552" spans="6:11" ht="15">
      <c r="F552" s="693"/>
      <c r="G552" s="693"/>
      <c r="H552" s="693"/>
      <c r="I552" s="693"/>
      <c r="J552" s="693"/>
      <c r="K552" s="693"/>
    </row>
    <row r="553" spans="6:11" ht="15">
      <c r="F553" s="693"/>
      <c r="G553" s="693"/>
      <c r="H553" s="693"/>
      <c r="I553" s="693"/>
      <c r="J553" s="693"/>
      <c r="K553" s="693"/>
    </row>
    <row r="554" spans="6:11" ht="15">
      <c r="F554" s="693"/>
      <c r="G554" s="693"/>
      <c r="H554" s="693"/>
      <c r="I554" s="693"/>
      <c r="J554" s="693"/>
      <c r="K554" s="693"/>
    </row>
    <row r="555" spans="6:11" ht="15">
      <c r="F555" s="693"/>
      <c r="G555" s="693"/>
      <c r="H555" s="693"/>
      <c r="I555" s="693"/>
      <c r="J555" s="693"/>
      <c r="K555" s="693"/>
    </row>
    <row r="556" spans="6:11" ht="15">
      <c r="F556" s="693"/>
      <c r="G556" s="693"/>
      <c r="H556" s="693"/>
      <c r="I556" s="693"/>
      <c r="J556" s="693"/>
      <c r="K556" s="693"/>
    </row>
    <row r="557" spans="6:11" ht="15">
      <c r="F557" s="693"/>
      <c r="G557" s="693"/>
      <c r="H557" s="693"/>
      <c r="I557" s="693"/>
      <c r="J557" s="693"/>
      <c r="K557" s="693"/>
    </row>
    <row r="558" spans="6:11" ht="15">
      <c r="F558" s="693"/>
      <c r="G558" s="693"/>
      <c r="H558" s="693"/>
      <c r="I558" s="693"/>
      <c r="J558" s="693"/>
      <c r="K558" s="693"/>
    </row>
    <row r="559" spans="6:11" ht="15">
      <c r="F559" s="693"/>
      <c r="G559" s="693"/>
      <c r="H559" s="693"/>
      <c r="I559" s="693"/>
      <c r="J559" s="693"/>
      <c r="K559" s="693"/>
    </row>
    <row r="560" spans="6:11" ht="15">
      <c r="F560" s="693"/>
      <c r="G560" s="693"/>
      <c r="H560" s="693"/>
      <c r="I560" s="693"/>
      <c r="J560" s="693"/>
      <c r="K560" s="693"/>
    </row>
    <row r="561" spans="6:11" ht="15">
      <c r="F561" s="693"/>
      <c r="G561" s="693"/>
      <c r="H561" s="693"/>
      <c r="I561" s="693"/>
      <c r="J561" s="693"/>
      <c r="K561" s="693"/>
    </row>
    <row r="562" spans="6:11" ht="15">
      <c r="F562" s="693"/>
      <c r="G562" s="693"/>
      <c r="H562" s="693"/>
      <c r="I562" s="693"/>
      <c r="J562" s="693"/>
      <c r="K562" s="693"/>
    </row>
    <row r="563" spans="6:11" ht="15">
      <c r="F563" s="693"/>
      <c r="G563" s="693"/>
      <c r="H563" s="693"/>
      <c r="I563" s="693"/>
      <c r="J563" s="693"/>
      <c r="K563" s="693"/>
    </row>
    <row r="564" spans="6:11" ht="15">
      <c r="F564" s="693"/>
      <c r="G564" s="693"/>
      <c r="H564" s="693"/>
      <c r="I564" s="693"/>
      <c r="J564" s="693"/>
      <c r="K564" s="693"/>
    </row>
    <row r="565" spans="6:11" ht="15">
      <c r="F565" s="693"/>
      <c r="G565" s="693"/>
      <c r="H565" s="693"/>
      <c r="I565" s="693"/>
      <c r="J565" s="693"/>
      <c r="K565" s="693"/>
    </row>
    <row r="566" spans="6:11" ht="15">
      <c r="F566" s="693"/>
      <c r="G566" s="693"/>
      <c r="H566" s="693"/>
      <c r="I566" s="693"/>
      <c r="J566" s="693"/>
      <c r="K566" s="693"/>
    </row>
    <row r="567" spans="6:11" ht="15">
      <c r="F567" s="693"/>
      <c r="G567" s="693"/>
      <c r="H567" s="693"/>
      <c r="I567" s="693"/>
      <c r="J567" s="693"/>
      <c r="K567" s="693"/>
    </row>
    <row r="568" spans="6:11" ht="15">
      <c r="F568" s="693"/>
      <c r="G568" s="693"/>
      <c r="H568" s="693"/>
      <c r="I568" s="693"/>
      <c r="J568" s="693"/>
      <c r="K568" s="693"/>
    </row>
    <row r="569" spans="6:11" ht="15">
      <c r="F569" s="693"/>
      <c r="G569" s="693"/>
      <c r="H569" s="693"/>
      <c r="I569" s="693"/>
      <c r="J569" s="693"/>
      <c r="K569" s="693"/>
    </row>
    <row r="570" spans="6:11" ht="15">
      <c r="F570" s="693"/>
      <c r="G570" s="693"/>
      <c r="H570" s="693"/>
      <c r="I570" s="693"/>
      <c r="J570" s="693"/>
      <c r="K570" s="693"/>
    </row>
    <row r="571" spans="6:11" ht="15">
      <c r="F571" s="693"/>
      <c r="G571" s="693"/>
      <c r="H571" s="693"/>
      <c r="I571" s="693"/>
      <c r="J571" s="693"/>
      <c r="K571" s="693"/>
    </row>
    <row r="572" spans="6:11" ht="15">
      <c r="F572" s="693"/>
      <c r="G572" s="693"/>
      <c r="H572" s="693"/>
      <c r="I572" s="693"/>
      <c r="J572" s="693"/>
      <c r="K572" s="693"/>
    </row>
    <row r="573" spans="6:11" ht="15">
      <c r="F573" s="693"/>
      <c r="G573" s="693"/>
      <c r="H573" s="693"/>
      <c r="I573" s="693"/>
      <c r="J573" s="693"/>
      <c r="K573" s="693"/>
    </row>
    <row r="574" spans="6:11" ht="15">
      <c r="F574" s="693"/>
      <c r="G574" s="693"/>
      <c r="H574" s="693"/>
      <c r="I574" s="693"/>
      <c r="J574" s="693"/>
      <c r="K574" s="693"/>
    </row>
    <row r="575" spans="6:11" ht="15">
      <c r="F575" s="693"/>
      <c r="G575" s="693"/>
      <c r="H575" s="693"/>
      <c r="I575" s="693"/>
      <c r="J575" s="693"/>
      <c r="K575" s="693"/>
    </row>
    <row r="576" spans="6:11" ht="15">
      <c r="F576" s="693"/>
      <c r="G576" s="693"/>
      <c r="H576" s="693"/>
      <c r="I576" s="693"/>
      <c r="J576" s="693"/>
      <c r="K576" s="693"/>
    </row>
    <row r="577" spans="6:11" ht="15">
      <c r="F577" s="693"/>
      <c r="G577" s="693"/>
      <c r="H577" s="693"/>
      <c r="I577" s="693"/>
      <c r="J577" s="693"/>
      <c r="K577" s="693"/>
    </row>
    <row r="578" spans="6:11" ht="15">
      <c r="F578" s="693"/>
      <c r="G578" s="693"/>
      <c r="H578" s="693"/>
      <c r="I578" s="693"/>
      <c r="J578" s="693"/>
      <c r="K578" s="693"/>
    </row>
    <row r="579" spans="6:11" ht="15">
      <c r="F579" s="693"/>
      <c r="G579" s="693"/>
      <c r="H579" s="693"/>
      <c r="I579" s="693"/>
      <c r="J579" s="693"/>
      <c r="K579" s="693"/>
    </row>
    <row r="580" spans="6:11" ht="15">
      <c r="F580" s="693"/>
      <c r="G580" s="693"/>
      <c r="H580" s="693"/>
      <c r="I580" s="693"/>
      <c r="J580" s="693"/>
      <c r="K580" s="693"/>
    </row>
    <row r="581" spans="6:11" ht="15">
      <c r="F581" s="693"/>
      <c r="G581" s="693"/>
      <c r="H581" s="693"/>
      <c r="I581" s="693"/>
      <c r="J581" s="693"/>
      <c r="K581" s="693"/>
    </row>
    <row r="582" spans="6:11" ht="15">
      <c r="F582" s="693"/>
      <c r="G582" s="693"/>
      <c r="H582" s="693"/>
      <c r="I582" s="693"/>
      <c r="J582" s="693"/>
      <c r="K582" s="693"/>
    </row>
    <row r="583" spans="6:11" ht="15">
      <c r="F583" s="693"/>
      <c r="G583" s="693"/>
      <c r="H583" s="693"/>
      <c r="I583" s="693"/>
      <c r="J583" s="693"/>
      <c r="K583" s="693"/>
    </row>
    <row r="584" spans="6:11" ht="15">
      <c r="F584" s="693"/>
      <c r="G584" s="693"/>
      <c r="H584" s="693"/>
      <c r="I584" s="693"/>
      <c r="J584" s="693"/>
      <c r="K584" s="693"/>
    </row>
    <row r="585" spans="6:11" ht="15">
      <c r="F585" s="693"/>
      <c r="G585" s="693"/>
      <c r="H585" s="693"/>
      <c r="I585" s="693"/>
      <c r="J585" s="693"/>
      <c r="K585" s="693"/>
    </row>
    <row r="586" spans="6:11" ht="15">
      <c r="F586" s="693"/>
      <c r="G586" s="693"/>
      <c r="H586" s="693"/>
      <c r="I586" s="693"/>
      <c r="J586" s="693"/>
      <c r="K586" s="693"/>
    </row>
    <row r="587" spans="6:11" ht="15">
      <c r="F587" s="693"/>
      <c r="G587" s="693"/>
      <c r="H587" s="693"/>
      <c r="I587" s="693"/>
      <c r="J587" s="693"/>
      <c r="K587" s="693"/>
    </row>
    <row r="588" spans="6:11" ht="15">
      <c r="F588" s="693"/>
      <c r="G588" s="693"/>
      <c r="H588" s="693"/>
      <c r="I588" s="693"/>
      <c r="J588" s="693"/>
      <c r="K588" s="693"/>
    </row>
    <row r="589" spans="6:11" ht="15">
      <c r="F589" s="693"/>
      <c r="G589" s="693"/>
      <c r="H589" s="693"/>
      <c r="I589" s="693"/>
      <c r="J589" s="693"/>
      <c r="K589" s="693"/>
    </row>
    <row r="590" spans="6:11" ht="15">
      <c r="F590" s="693"/>
      <c r="G590" s="693"/>
      <c r="H590" s="693"/>
      <c r="I590" s="693"/>
      <c r="J590" s="693"/>
      <c r="K590" s="693"/>
    </row>
    <row r="591" spans="6:11" ht="15">
      <c r="F591" s="693"/>
      <c r="G591" s="693"/>
      <c r="H591" s="693"/>
      <c r="I591" s="693"/>
      <c r="J591" s="693"/>
      <c r="K591" s="693"/>
    </row>
    <row r="592" spans="6:11" ht="15">
      <c r="F592" s="693"/>
      <c r="G592" s="693"/>
      <c r="H592" s="693"/>
      <c r="I592" s="693"/>
      <c r="J592" s="693"/>
      <c r="K592" s="693"/>
    </row>
    <row r="593" spans="6:11" ht="15">
      <c r="F593" s="693"/>
      <c r="G593" s="693"/>
      <c r="H593" s="693"/>
      <c r="I593" s="693"/>
      <c r="J593" s="693"/>
      <c r="K593" s="693"/>
    </row>
    <row r="594" spans="6:11" ht="15">
      <c r="F594" s="693"/>
      <c r="G594" s="693"/>
      <c r="H594" s="693"/>
      <c r="I594" s="693"/>
      <c r="J594" s="693"/>
      <c r="K594" s="693"/>
    </row>
    <row r="595" spans="6:11" ht="15">
      <c r="F595" s="693"/>
      <c r="G595" s="693"/>
      <c r="H595" s="693"/>
      <c r="I595" s="693"/>
      <c r="J595" s="693"/>
      <c r="K595" s="693"/>
    </row>
    <row r="596" spans="6:11" ht="15">
      <c r="F596" s="693"/>
      <c r="G596" s="693"/>
      <c r="H596" s="693"/>
      <c r="I596" s="693"/>
      <c r="J596" s="693"/>
      <c r="K596" s="693"/>
    </row>
    <row r="597" spans="6:11" ht="15">
      <c r="F597" s="693"/>
      <c r="G597" s="693"/>
      <c r="H597" s="693"/>
      <c r="I597" s="693"/>
      <c r="J597" s="693"/>
      <c r="K597" s="693"/>
    </row>
    <row r="598" spans="6:11" ht="15">
      <c r="F598" s="693"/>
      <c r="G598" s="693"/>
      <c r="H598" s="693"/>
      <c r="I598" s="693"/>
      <c r="J598" s="693"/>
      <c r="K598" s="693"/>
    </row>
    <row r="599" spans="6:11" ht="15">
      <c r="F599" s="693"/>
      <c r="G599" s="693"/>
      <c r="H599" s="693"/>
      <c r="I599" s="693"/>
      <c r="J599" s="693"/>
      <c r="K599" s="693"/>
    </row>
    <row r="600" spans="6:11" ht="15">
      <c r="F600" s="693"/>
      <c r="G600" s="693"/>
      <c r="H600" s="693"/>
      <c r="I600" s="693"/>
      <c r="J600" s="693"/>
      <c r="K600" s="693"/>
    </row>
    <row r="601" spans="6:11" ht="15">
      <c r="F601" s="693"/>
      <c r="G601" s="693"/>
      <c r="H601" s="693"/>
      <c r="I601" s="693"/>
      <c r="J601" s="693"/>
      <c r="K601" s="693"/>
    </row>
    <row r="602" spans="6:11" ht="15">
      <c r="F602" s="693"/>
      <c r="G602" s="693"/>
      <c r="H602" s="693"/>
      <c r="I602" s="693"/>
      <c r="J602" s="693"/>
      <c r="K602" s="693"/>
    </row>
    <row r="603" spans="6:11" ht="15">
      <c r="F603" s="693"/>
      <c r="G603" s="693"/>
      <c r="H603" s="693"/>
      <c r="I603" s="693"/>
      <c r="J603" s="693"/>
      <c r="K603" s="693"/>
    </row>
    <row r="604" spans="6:11" ht="15">
      <c r="F604" s="693"/>
      <c r="G604" s="693"/>
      <c r="H604" s="693"/>
      <c r="I604" s="693"/>
      <c r="J604" s="693"/>
      <c r="K604" s="693"/>
    </row>
    <row r="605" spans="6:11" ht="15">
      <c r="F605" s="693"/>
      <c r="G605" s="693"/>
      <c r="H605" s="693"/>
      <c r="I605" s="693"/>
      <c r="J605" s="693"/>
      <c r="K605" s="693"/>
    </row>
    <row r="606" spans="6:11" ht="15">
      <c r="F606" s="693"/>
      <c r="G606" s="693"/>
      <c r="H606" s="693"/>
      <c r="I606" s="693"/>
      <c r="J606" s="693"/>
      <c r="K606" s="693"/>
    </row>
    <row r="607" spans="6:11" ht="15">
      <c r="F607" s="693"/>
      <c r="G607" s="693"/>
      <c r="H607" s="693"/>
      <c r="I607" s="693"/>
      <c r="J607" s="693"/>
      <c r="K607" s="693"/>
    </row>
    <row r="608" spans="6:11" ht="15">
      <c r="F608" s="693"/>
      <c r="G608" s="693"/>
      <c r="H608" s="693"/>
      <c r="I608" s="693"/>
      <c r="J608" s="693"/>
      <c r="K608" s="693"/>
    </row>
    <row r="609" spans="6:11" ht="15">
      <c r="F609" s="693"/>
      <c r="G609" s="693"/>
      <c r="H609" s="693"/>
      <c r="I609" s="693"/>
      <c r="J609" s="693"/>
      <c r="K609" s="693"/>
    </row>
    <row r="610" spans="6:11" ht="15">
      <c r="F610" s="693"/>
      <c r="G610" s="693"/>
      <c r="H610" s="693"/>
      <c r="I610" s="693"/>
      <c r="J610" s="693"/>
      <c r="K610" s="693"/>
    </row>
    <row r="611" spans="6:11" ht="15">
      <c r="F611" s="693"/>
      <c r="G611" s="693"/>
      <c r="H611" s="693"/>
      <c r="I611" s="693"/>
      <c r="J611" s="693"/>
      <c r="K611" s="693"/>
    </row>
    <row r="612" spans="6:11" ht="15">
      <c r="F612" s="693"/>
      <c r="G612" s="693"/>
      <c r="H612" s="693"/>
      <c r="I612" s="693"/>
      <c r="J612" s="693"/>
      <c r="K612" s="693"/>
    </row>
    <row r="613" spans="6:11" ht="15">
      <c r="F613" s="693"/>
      <c r="G613" s="693"/>
      <c r="H613" s="693"/>
      <c r="I613" s="693"/>
      <c r="J613" s="693"/>
      <c r="K613" s="693"/>
    </row>
    <row r="614" spans="6:11" ht="15">
      <c r="F614" s="693"/>
      <c r="G614" s="693"/>
      <c r="H614" s="693"/>
      <c r="I614" s="693"/>
      <c r="J614" s="693"/>
      <c r="K614" s="693"/>
    </row>
    <row r="615" spans="6:11" ht="15">
      <c r="F615" s="693"/>
      <c r="G615" s="693"/>
      <c r="H615" s="693"/>
      <c r="I615" s="693"/>
      <c r="J615" s="693"/>
      <c r="K615" s="693"/>
    </row>
    <row r="616" spans="6:11" ht="15">
      <c r="F616" s="693"/>
      <c r="G616" s="693"/>
      <c r="H616" s="693"/>
      <c r="I616" s="693"/>
      <c r="J616" s="693"/>
      <c r="K616" s="693"/>
    </row>
    <row r="617" spans="6:11" ht="15">
      <c r="F617" s="693"/>
      <c r="G617" s="693"/>
      <c r="H617" s="693"/>
      <c r="I617" s="693"/>
      <c r="J617" s="693"/>
      <c r="K617" s="693"/>
    </row>
    <row r="618" spans="6:11" ht="15">
      <c r="F618" s="693"/>
      <c r="G618" s="693"/>
      <c r="H618" s="693"/>
      <c r="I618" s="693"/>
      <c r="J618" s="693"/>
      <c r="K618" s="693"/>
    </row>
    <row r="619" spans="6:11" ht="15">
      <c r="F619" s="693"/>
      <c r="G619" s="693"/>
      <c r="H619" s="693"/>
      <c r="I619" s="693"/>
      <c r="J619" s="693"/>
      <c r="K619" s="693"/>
    </row>
    <row r="620" spans="6:11" ht="15">
      <c r="F620" s="693"/>
      <c r="G620" s="693"/>
      <c r="H620" s="693"/>
      <c r="I620" s="693"/>
      <c r="J620" s="693"/>
      <c r="K620" s="693"/>
    </row>
    <row r="621" spans="6:11" ht="15">
      <c r="F621" s="693"/>
      <c r="G621" s="693"/>
      <c r="H621" s="693"/>
      <c r="I621" s="693"/>
      <c r="J621" s="693"/>
      <c r="K621" s="693"/>
    </row>
    <row r="622" spans="6:11" ht="15">
      <c r="F622" s="693"/>
      <c r="G622" s="693"/>
      <c r="H622" s="693"/>
      <c r="I622" s="693"/>
      <c r="J622" s="693"/>
      <c r="K622" s="693"/>
    </row>
    <row r="623" spans="6:11" ht="15">
      <c r="F623" s="693"/>
      <c r="G623" s="693"/>
      <c r="H623" s="693"/>
      <c r="I623" s="693"/>
      <c r="J623" s="693"/>
      <c r="K623" s="693"/>
    </row>
    <row r="624" spans="6:11" ht="15">
      <c r="F624" s="693"/>
      <c r="G624" s="693"/>
      <c r="H624" s="693"/>
      <c r="I624" s="693"/>
      <c r="J624" s="693"/>
      <c r="K624" s="693"/>
    </row>
    <row r="625" spans="6:11" ht="15">
      <c r="F625" s="693"/>
      <c r="G625" s="693"/>
      <c r="H625" s="693"/>
      <c r="I625" s="693"/>
      <c r="J625" s="693"/>
      <c r="K625" s="693"/>
    </row>
    <row r="626" spans="6:11" ht="15">
      <c r="F626" s="693"/>
      <c r="G626" s="693"/>
      <c r="H626" s="693"/>
      <c r="I626" s="693"/>
      <c r="J626" s="693"/>
      <c r="K626" s="693"/>
    </row>
    <row r="627" spans="6:11" ht="15">
      <c r="F627" s="693"/>
      <c r="G627" s="693"/>
      <c r="H627" s="693"/>
      <c r="I627" s="693"/>
      <c r="J627" s="693"/>
      <c r="K627" s="693"/>
    </row>
    <row r="628" spans="6:11" ht="15">
      <c r="F628" s="693"/>
      <c r="G628" s="693"/>
      <c r="H628" s="693"/>
      <c r="I628" s="693"/>
      <c r="J628" s="693"/>
      <c r="K628" s="693"/>
    </row>
    <row r="629" spans="6:11" ht="15">
      <c r="F629" s="693"/>
      <c r="G629" s="693"/>
      <c r="H629" s="693"/>
      <c r="I629" s="693"/>
      <c r="J629" s="693"/>
      <c r="K629" s="693"/>
    </row>
    <row r="630" spans="6:11" ht="15">
      <c r="F630" s="693"/>
      <c r="G630" s="693"/>
      <c r="H630" s="693"/>
      <c r="I630" s="693"/>
      <c r="J630" s="693"/>
      <c r="K630" s="693"/>
    </row>
    <row r="631" spans="6:11" ht="15">
      <c r="F631" s="693"/>
      <c r="G631" s="693"/>
      <c r="H631" s="693"/>
      <c r="I631" s="693"/>
      <c r="J631" s="693"/>
      <c r="K631" s="693"/>
    </row>
    <row r="632" spans="6:11" ht="15">
      <c r="F632" s="693"/>
      <c r="G632" s="693"/>
      <c r="H632" s="693"/>
      <c r="I632" s="693"/>
      <c r="J632" s="693"/>
      <c r="K632" s="693"/>
    </row>
    <row r="633" spans="6:11" ht="15">
      <c r="F633" s="693"/>
      <c r="G633" s="693"/>
      <c r="H633" s="693"/>
      <c r="I633" s="693"/>
      <c r="J633" s="693"/>
      <c r="K633" s="693"/>
    </row>
    <row r="634" spans="6:11" ht="15">
      <c r="F634" s="693"/>
      <c r="G634" s="693"/>
      <c r="H634" s="693"/>
      <c r="I634" s="693"/>
      <c r="J634" s="693"/>
      <c r="K634" s="693"/>
    </row>
    <row r="635" spans="6:11" ht="15">
      <c r="F635" s="693"/>
      <c r="G635" s="693"/>
      <c r="H635" s="693"/>
      <c r="I635" s="693"/>
      <c r="J635" s="693"/>
      <c r="K635" s="693"/>
    </row>
    <row r="636" spans="6:11" ht="15">
      <c r="F636" s="693"/>
      <c r="G636" s="693"/>
      <c r="H636" s="693"/>
      <c r="I636" s="693"/>
      <c r="J636" s="693"/>
      <c r="K636" s="693"/>
    </row>
    <row r="637" spans="6:11" ht="15">
      <c r="F637" s="693"/>
      <c r="G637" s="693"/>
      <c r="H637" s="693"/>
      <c r="I637" s="693"/>
      <c r="J637" s="693"/>
      <c r="K637" s="693"/>
    </row>
    <row r="638" spans="6:11" ht="15">
      <c r="F638" s="693"/>
      <c r="G638" s="693"/>
      <c r="H638" s="693"/>
      <c r="I638" s="693"/>
      <c r="J638" s="693"/>
      <c r="K638" s="693"/>
    </row>
    <row r="639" spans="6:11" ht="15">
      <c r="F639" s="693"/>
      <c r="G639" s="693"/>
      <c r="H639" s="693"/>
      <c r="I639" s="693"/>
      <c r="J639" s="693"/>
      <c r="K639" s="693"/>
    </row>
    <row r="640" spans="6:11" ht="15">
      <c r="F640" s="693"/>
      <c r="G640" s="693"/>
      <c r="H640" s="693"/>
      <c r="I640" s="693"/>
      <c r="J640" s="693"/>
      <c r="K640" s="693"/>
    </row>
    <row r="641" spans="6:11" ht="15">
      <c r="F641" s="693"/>
      <c r="G641" s="693"/>
      <c r="H641" s="693"/>
      <c r="I641" s="693"/>
      <c r="J641" s="693"/>
      <c r="K641" s="693"/>
    </row>
    <row r="642" spans="6:11" ht="15">
      <c r="F642" s="693"/>
      <c r="G642" s="693"/>
      <c r="H642" s="693"/>
      <c r="I642" s="693"/>
      <c r="J642" s="693"/>
      <c r="K642" s="693"/>
    </row>
    <row r="643" spans="6:11" ht="15">
      <c r="F643" s="693"/>
      <c r="G643" s="693"/>
      <c r="H643" s="693"/>
      <c r="I643" s="693"/>
      <c r="J643" s="693"/>
      <c r="K643" s="693"/>
    </row>
    <row r="644" spans="6:11" ht="15">
      <c r="F644" s="693"/>
      <c r="G644" s="693"/>
      <c r="H644" s="693"/>
      <c r="I644" s="693"/>
      <c r="J644" s="693"/>
      <c r="K644" s="693"/>
    </row>
    <row r="645" spans="6:11" ht="15">
      <c r="F645" s="693"/>
      <c r="G645" s="693"/>
      <c r="H645" s="693"/>
      <c r="I645" s="693"/>
      <c r="J645" s="693"/>
      <c r="K645" s="693"/>
    </row>
    <row r="646" spans="6:11" ht="15">
      <c r="F646" s="693"/>
      <c r="G646" s="693"/>
      <c r="H646" s="693"/>
      <c r="I646" s="693"/>
      <c r="J646" s="693"/>
      <c r="K646" s="693"/>
    </row>
    <row r="647" spans="6:11" ht="15">
      <c r="F647" s="693"/>
      <c r="G647" s="693"/>
      <c r="H647" s="693"/>
      <c r="I647" s="693"/>
      <c r="J647" s="693"/>
      <c r="K647" s="693"/>
    </row>
    <row r="648" spans="6:11" ht="15">
      <c r="F648" s="693"/>
      <c r="G648" s="693"/>
      <c r="H648" s="693"/>
      <c r="I648" s="693"/>
      <c r="J648" s="693"/>
      <c r="K648" s="693"/>
    </row>
    <row r="649" spans="6:11" ht="15">
      <c r="F649" s="693"/>
      <c r="G649" s="693"/>
      <c r="H649" s="693"/>
      <c r="I649" s="693"/>
      <c r="J649" s="693"/>
      <c r="K649" s="693"/>
    </row>
    <row r="650" spans="6:11" ht="15">
      <c r="F650" s="693"/>
      <c r="G650" s="693"/>
      <c r="H650" s="693"/>
      <c r="I650" s="693"/>
      <c r="J650" s="693"/>
      <c r="K650" s="693"/>
    </row>
    <row r="651" spans="6:11" ht="15">
      <c r="F651" s="693"/>
      <c r="G651" s="693"/>
      <c r="H651" s="693"/>
      <c r="I651" s="693"/>
      <c r="J651" s="693"/>
      <c r="K651" s="693"/>
    </row>
    <row r="652" spans="6:11" ht="15">
      <c r="F652" s="693"/>
      <c r="G652" s="693"/>
      <c r="H652" s="693"/>
      <c r="I652" s="693"/>
      <c r="J652" s="693"/>
      <c r="K652" s="693"/>
    </row>
    <row r="653" spans="6:11" ht="15">
      <c r="F653" s="693"/>
      <c r="G653" s="693"/>
      <c r="H653" s="693"/>
      <c r="I653" s="693"/>
      <c r="J653" s="693"/>
      <c r="K653" s="693"/>
    </row>
    <row r="654" spans="6:11" ht="15">
      <c r="F654" s="693"/>
      <c r="G654" s="693"/>
      <c r="H654" s="693"/>
      <c r="I654" s="693"/>
      <c r="J654" s="693"/>
      <c r="K654" s="693"/>
    </row>
    <row r="655" spans="6:11" ht="15">
      <c r="F655" s="693"/>
      <c r="G655" s="693"/>
      <c r="H655" s="693"/>
      <c r="I655" s="693"/>
      <c r="J655" s="693"/>
      <c r="K655" s="693"/>
    </row>
    <row r="656" spans="6:11" ht="15">
      <c r="F656" s="693"/>
      <c r="G656" s="693"/>
      <c r="H656" s="693"/>
      <c r="I656" s="693"/>
      <c r="J656" s="693"/>
      <c r="K656" s="693"/>
    </row>
    <row r="657" spans="6:11" ht="15">
      <c r="F657" s="693"/>
      <c r="G657" s="693"/>
      <c r="H657" s="693"/>
      <c r="I657" s="693"/>
      <c r="J657" s="693"/>
      <c r="K657" s="693"/>
    </row>
    <row r="658" spans="6:11" ht="15">
      <c r="F658" s="693"/>
      <c r="G658" s="693"/>
      <c r="H658" s="693"/>
      <c r="I658" s="693"/>
      <c r="J658" s="693"/>
      <c r="K658" s="693"/>
    </row>
    <row r="659" spans="6:11" ht="15">
      <c r="F659" s="693"/>
      <c r="G659" s="693"/>
      <c r="H659" s="693"/>
      <c r="I659" s="693"/>
      <c r="J659" s="693"/>
      <c r="K659" s="693"/>
    </row>
    <row r="660" spans="6:11" ht="15">
      <c r="F660" s="693"/>
      <c r="G660" s="693"/>
      <c r="H660" s="693"/>
      <c r="I660" s="693"/>
      <c r="J660" s="693"/>
      <c r="K660" s="693"/>
    </row>
    <row r="661" spans="6:11" ht="15">
      <c r="F661" s="693"/>
      <c r="G661" s="693"/>
      <c r="H661" s="693"/>
      <c r="I661" s="693"/>
      <c r="J661" s="693"/>
      <c r="K661" s="693"/>
    </row>
    <row r="662" spans="6:11" ht="15">
      <c r="F662" s="693"/>
      <c r="G662" s="693"/>
      <c r="H662" s="693"/>
      <c r="I662" s="693"/>
      <c r="J662" s="693"/>
      <c r="K662" s="693"/>
    </row>
    <row r="663" spans="6:11" ht="15">
      <c r="F663" s="693"/>
      <c r="G663" s="693"/>
      <c r="H663" s="693"/>
      <c r="I663" s="693"/>
      <c r="J663" s="693"/>
      <c r="K663" s="693"/>
    </row>
    <row r="664" spans="6:11" ht="15">
      <c r="F664" s="693"/>
      <c r="G664" s="693"/>
      <c r="H664" s="693"/>
      <c r="I664" s="693"/>
      <c r="J664" s="693"/>
      <c r="K664" s="693"/>
    </row>
    <row r="665" spans="6:11" ht="15">
      <c r="F665" s="693"/>
      <c r="G665" s="693"/>
      <c r="H665" s="693"/>
      <c r="I665" s="693"/>
      <c r="J665" s="693"/>
      <c r="K665" s="693"/>
    </row>
    <row r="666" spans="6:11" ht="15">
      <c r="F666" s="693"/>
      <c r="G666" s="693"/>
      <c r="H666" s="693"/>
      <c r="I666" s="693"/>
      <c r="J666" s="693"/>
      <c r="K666" s="693"/>
    </row>
    <row r="667" spans="6:11" ht="15">
      <c r="F667" s="693"/>
      <c r="G667" s="693"/>
      <c r="H667" s="693"/>
      <c r="I667" s="693"/>
      <c r="J667" s="693"/>
      <c r="K667" s="693"/>
    </row>
    <row r="668" spans="6:11" ht="15">
      <c r="F668" s="693"/>
      <c r="G668" s="693"/>
      <c r="H668" s="693"/>
      <c r="I668" s="693"/>
      <c r="J668" s="693"/>
      <c r="K668" s="693"/>
    </row>
    <row r="669" spans="6:11" ht="15">
      <c r="F669" s="693"/>
      <c r="G669" s="693"/>
      <c r="H669" s="693"/>
      <c r="I669" s="693"/>
      <c r="J669" s="693"/>
      <c r="K669" s="693"/>
    </row>
    <row r="670" spans="6:11" ht="15">
      <c r="F670" s="693"/>
      <c r="G670" s="693"/>
      <c r="H670" s="693"/>
      <c r="I670" s="693"/>
      <c r="J670" s="693"/>
      <c r="K670" s="693"/>
    </row>
    <row r="671" spans="6:11" ht="15">
      <c r="F671" s="693"/>
      <c r="G671" s="693"/>
      <c r="H671" s="693"/>
      <c r="I671" s="693"/>
      <c r="J671" s="693"/>
      <c r="K671" s="693"/>
    </row>
    <row r="672" spans="6:11" ht="15">
      <c r="F672" s="693"/>
      <c r="G672" s="693"/>
      <c r="H672" s="693"/>
      <c r="I672" s="693"/>
      <c r="J672" s="693"/>
      <c r="K672" s="693"/>
    </row>
    <row r="673" spans="6:11" ht="15">
      <c r="F673" s="693"/>
      <c r="G673" s="693"/>
      <c r="H673" s="693"/>
      <c r="I673" s="693"/>
      <c r="J673" s="693"/>
      <c r="K673" s="693"/>
    </row>
    <row r="674" spans="6:11" ht="15">
      <c r="F674" s="693"/>
      <c r="G674" s="693"/>
      <c r="H674" s="693"/>
      <c r="I674" s="693"/>
      <c r="J674" s="693"/>
      <c r="K674" s="693"/>
    </row>
    <row r="675" spans="6:11" ht="15">
      <c r="F675" s="693"/>
      <c r="G675" s="693"/>
      <c r="H675" s="693"/>
      <c r="I675" s="693"/>
      <c r="J675" s="693"/>
      <c r="K675" s="693"/>
    </row>
    <row r="676" spans="6:11" ht="15">
      <c r="F676" s="693"/>
      <c r="G676" s="693"/>
      <c r="H676" s="693"/>
      <c r="I676" s="693"/>
      <c r="J676" s="693"/>
      <c r="K676" s="693"/>
    </row>
    <row r="677" spans="6:11" ht="15">
      <c r="F677" s="693"/>
      <c r="G677" s="693"/>
      <c r="H677" s="693"/>
      <c r="I677" s="693"/>
      <c r="J677" s="693"/>
      <c r="K677" s="693"/>
    </row>
    <row r="678" spans="6:11" ht="15">
      <c r="F678" s="693"/>
      <c r="G678" s="693"/>
      <c r="H678" s="693"/>
      <c r="I678" s="693"/>
      <c r="J678" s="693"/>
      <c r="K678" s="693"/>
    </row>
    <row r="679" spans="6:11" ht="15">
      <c r="F679" s="693"/>
      <c r="G679" s="693"/>
      <c r="H679" s="693"/>
      <c r="I679" s="693"/>
      <c r="J679" s="693"/>
      <c r="K679" s="693"/>
    </row>
    <row r="680" spans="6:11" ht="15">
      <c r="F680" s="693"/>
      <c r="G680" s="693"/>
      <c r="H680" s="693"/>
      <c r="I680" s="693"/>
      <c r="J680" s="693"/>
      <c r="K680" s="693"/>
    </row>
    <row r="681" spans="6:11" ht="15">
      <c r="F681" s="693"/>
      <c r="G681" s="693"/>
      <c r="H681" s="693"/>
      <c r="I681" s="693"/>
      <c r="J681" s="693"/>
      <c r="K681" s="693"/>
    </row>
    <row r="682" spans="6:11" ht="15">
      <c r="F682" s="693"/>
      <c r="G682" s="693"/>
      <c r="H682" s="693"/>
      <c r="I682" s="693"/>
      <c r="J682" s="693"/>
      <c r="K682" s="693"/>
    </row>
    <row r="683" spans="6:11" ht="15">
      <c r="F683" s="693"/>
      <c r="G683" s="693"/>
      <c r="H683" s="693"/>
      <c r="I683" s="693"/>
      <c r="J683" s="693"/>
      <c r="K683" s="693"/>
    </row>
    <row r="684" spans="6:11" ht="15">
      <c r="F684" s="693"/>
      <c r="G684" s="693"/>
      <c r="H684" s="693"/>
      <c r="I684" s="693"/>
      <c r="J684" s="693"/>
      <c r="K684" s="693"/>
    </row>
    <row r="685" spans="6:11" ht="15">
      <c r="F685" s="693"/>
      <c r="G685" s="693"/>
      <c r="H685" s="693"/>
      <c r="I685" s="693"/>
      <c r="J685" s="693"/>
      <c r="K685" s="693"/>
    </row>
    <row r="686" spans="6:11" ht="15">
      <c r="F686" s="693"/>
      <c r="G686" s="693"/>
      <c r="H686" s="693"/>
      <c r="I686" s="693"/>
      <c r="J686" s="693"/>
      <c r="K686" s="693"/>
    </row>
    <row r="687" spans="6:11" ht="15">
      <c r="F687" s="693"/>
      <c r="G687" s="693"/>
      <c r="H687" s="693"/>
      <c r="I687" s="693"/>
      <c r="J687" s="693"/>
      <c r="K687" s="693"/>
    </row>
    <row r="688" spans="6:11" ht="15">
      <c r="F688" s="693"/>
      <c r="G688" s="693"/>
      <c r="H688" s="693"/>
      <c r="I688" s="693"/>
      <c r="J688" s="693"/>
      <c r="K688" s="693"/>
    </row>
    <row r="689" spans="6:11" ht="15">
      <c r="F689" s="693"/>
      <c r="G689" s="693"/>
      <c r="H689" s="693"/>
      <c r="I689" s="693"/>
      <c r="J689" s="693"/>
      <c r="K689" s="693"/>
    </row>
    <row r="690" spans="6:11" ht="15">
      <c r="F690" s="693"/>
      <c r="G690" s="693"/>
      <c r="H690" s="693"/>
      <c r="I690" s="693"/>
      <c r="J690" s="693"/>
      <c r="K690" s="693"/>
    </row>
    <row r="691" spans="6:11" ht="15">
      <c r="F691" s="693"/>
      <c r="G691" s="693"/>
      <c r="H691" s="693"/>
      <c r="I691" s="693"/>
      <c r="J691" s="693"/>
      <c r="K691" s="693"/>
    </row>
    <row r="692" spans="6:11" ht="15">
      <c r="F692" s="693"/>
      <c r="G692" s="693"/>
      <c r="H692" s="693"/>
      <c r="I692" s="693"/>
      <c r="J692" s="693"/>
      <c r="K692" s="693"/>
    </row>
    <row r="693" spans="6:11" ht="15">
      <c r="F693" s="693"/>
      <c r="G693" s="693"/>
      <c r="H693" s="693"/>
      <c r="I693" s="693"/>
      <c r="J693" s="693"/>
      <c r="K693" s="693"/>
    </row>
    <row r="694" spans="6:11" ht="15">
      <c r="F694" s="693"/>
      <c r="G694" s="693"/>
      <c r="H694" s="693"/>
      <c r="I694" s="693"/>
      <c r="J694" s="693"/>
      <c r="K694" s="693"/>
    </row>
    <row r="695" spans="6:11" ht="15">
      <c r="F695" s="693"/>
      <c r="G695" s="693"/>
      <c r="H695" s="693"/>
      <c r="I695" s="693"/>
      <c r="J695" s="693"/>
      <c r="K695" s="693"/>
    </row>
    <row r="696" spans="6:11" ht="15">
      <c r="F696" s="693"/>
      <c r="G696" s="693"/>
      <c r="H696" s="693"/>
      <c r="I696" s="693"/>
      <c r="J696" s="693"/>
      <c r="K696" s="693"/>
    </row>
    <row r="697" spans="6:11" ht="15">
      <c r="F697" s="693"/>
      <c r="G697" s="693"/>
      <c r="H697" s="693"/>
      <c r="I697" s="693"/>
      <c r="J697" s="693"/>
      <c r="K697" s="693"/>
    </row>
    <row r="698" spans="6:11" ht="15">
      <c r="F698" s="693"/>
      <c r="G698" s="693"/>
      <c r="H698" s="693"/>
      <c r="I698" s="693"/>
      <c r="J698" s="693"/>
      <c r="K698" s="693"/>
    </row>
    <row r="699" spans="6:11" ht="15">
      <c r="F699" s="693"/>
      <c r="G699" s="693"/>
      <c r="H699" s="693"/>
      <c r="I699" s="693"/>
      <c r="J699" s="693"/>
      <c r="K699" s="693"/>
    </row>
    <row r="700" spans="6:11" ht="15">
      <c r="F700" s="693"/>
      <c r="G700" s="693"/>
      <c r="H700" s="693"/>
      <c r="I700" s="693"/>
      <c r="J700" s="693"/>
      <c r="K700" s="693"/>
    </row>
    <row r="701" spans="6:11" ht="15">
      <c r="F701" s="693"/>
      <c r="G701" s="693"/>
      <c r="H701" s="693"/>
      <c r="I701" s="693"/>
      <c r="J701" s="693"/>
      <c r="K701" s="693"/>
    </row>
    <row r="702" spans="6:11" ht="15">
      <c r="F702" s="693"/>
      <c r="G702" s="693"/>
      <c r="H702" s="693"/>
      <c r="I702" s="693"/>
      <c r="J702" s="693"/>
      <c r="K702" s="693"/>
    </row>
    <row r="703" spans="6:11" ht="15">
      <c r="F703" s="693"/>
      <c r="G703" s="693"/>
      <c r="H703" s="693"/>
      <c r="I703" s="693"/>
      <c r="J703" s="693"/>
      <c r="K703" s="693"/>
    </row>
    <row r="704" spans="6:11" ht="15">
      <c r="F704" s="693"/>
      <c r="G704" s="693"/>
      <c r="H704" s="693"/>
      <c r="I704" s="693"/>
      <c r="J704" s="693"/>
      <c r="K704" s="693"/>
    </row>
    <row r="705" spans="6:11" ht="15">
      <c r="F705" s="693"/>
      <c r="G705" s="693"/>
      <c r="H705" s="693"/>
      <c r="I705" s="693"/>
      <c r="J705" s="693"/>
      <c r="K705" s="693"/>
    </row>
    <row r="706" spans="6:11" ht="15">
      <c r="F706" s="693"/>
      <c r="G706" s="693"/>
      <c r="H706" s="693"/>
      <c r="I706" s="693"/>
      <c r="J706" s="693"/>
      <c r="K706" s="693"/>
    </row>
    <row r="707" spans="6:11" ht="15">
      <c r="F707" s="693"/>
      <c r="G707" s="693"/>
      <c r="H707" s="693"/>
      <c r="I707" s="693"/>
      <c r="J707" s="693"/>
      <c r="K707" s="693"/>
    </row>
    <row r="708" spans="6:11" ht="15">
      <c r="F708" s="693"/>
      <c r="G708" s="693"/>
      <c r="H708" s="693"/>
      <c r="I708" s="693"/>
      <c r="J708" s="693"/>
      <c r="K708" s="693"/>
    </row>
    <row r="709" spans="6:11" ht="15">
      <c r="F709" s="693"/>
      <c r="G709" s="693"/>
      <c r="H709" s="693"/>
      <c r="I709" s="693"/>
      <c r="J709" s="693"/>
      <c r="K709" s="693"/>
    </row>
    <row r="710" spans="6:11" ht="15">
      <c r="F710" s="693"/>
      <c r="G710" s="693"/>
      <c r="H710" s="693"/>
      <c r="I710" s="693"/>
      <c r="J710" s="693"/>
      <c r="K710" s="693"/>
    </row>
    <row r="711" spans="6:11" ht="15">
      <c r="F711" s="693"/>
      <c r="G711" s="693"/>
      <c r="H711" s="693"/>
      <c r="I711" s="693"/>
      <c r="J711" s="693"/>
      <c r="K711" s="693"/>
    </row>
    <row r="712" spans="6:11" ht="15">
      <c r="F712" s="693"/>
      <c r="G712" s="693"/>
      <c r="H712" s="693"/>
      <c r="I712" s="693"/>
      <c r="J712" s="693"/>
      <c r="K712" s="693"/>
    </row>
    <row r="713" spans="6:11" ht="15">
      <c r="F713" s="693"/>
      <c r="G713" s="693"/>
      <c r="H713" s="693"/>
      <c r="I713" s="693"/>
      <c r="J713" s="693"/>
      <c r="K713" s="693"/>
    </row>
    <row r="714" spans="6:11" ht="15">
      <c r="F714" s="693"/>
      <c r="G714" s="693"/>
      <c r="H714" s="693"/>
      <c r="I714" s="693"/>
      <c r="J714" s="693"/>
      <c r="K714" s="693"/>
    </row>
    <row r="715" spans="6:11" ht="15">
      <c r="F715" s="693"/>
      <c r="G715" s="693"/>
      <c r="H715" s="693"/>
      <c r="I715" s="693"/>
      <c r="J715" s="693"/>
      <c r="K715" s="693"/>
    </row>
    <row r="716" spans="6:11" ht="15">
      <c r="F716" s="693"/>
      <c r="G716" s="693"/>
      <c r="H716" s="693"/>
      <c r="I716" s="693"/>
      <c r="J716" s="693"/>
      <c r="K716" s="693"/>
    </row>
    <row r="717" spans="6:11" ht="15">
      <c r="F717" s="693"/>
      <c r="G717" s="693"/>
      <c r="H717" s="693"/>
      <c r="I717" s="693"/>
      <c r="J717" s="693"/>
      <c r="K717" s="693"/>
    </row>
    <row r="718" spans="6:11" ht="15">
      <c r="F718" s="693"/>
      <c r="G718" s="693"/>
      <c r="H718" s="693"/>
      <c r="I718" s="693"/>
      <c r="J718" s="693"/>
      <c r="K718" s="693"/>
    </row>
    <row r="719" spans="6:11" ht="15">
      <c r="F719" s="693"/>
      <c r="G719" s="693"/>
      <c r="H719" s="693"/>
      <c r="I719" s="693"/>
      <c r="J719" s="693"/>
      <c r="K719" s="693"/>
    </row>
    <row r="720" spans="6:11" ht="15">
      <c r="F720" s="693"/>
      <c r="G720" s="693"/>
      <c r="H720" s="693"/>
      <c r="I720" s="693"/>
      <c r="J720" s="693"/>
      <c r="K720" s="693"/>
    </row>
    <row r="721" spans="6:11" ht="15">
      <c r="F721" s="693"/>
      <c r="G721" s="693"/>
      <c r="H721" s="693"/>
      <c r="I721" s="693"/>
      <c r="J721" s="693"/>
      <c r="K721" s="693"/>
    </row>
    <row r="722" spans="6:11" ht="15">
      <c r="F722" s="693"/>
      <c r="G722" s="693"/>
      <c r="H722" s="693"/>
      <c r="I722" s="693"/>
      <c r="J722" s="693"/>
      <c r="K722" s="693"/>
    </row>
    <row r="723" spans="6:11" ht="15">
      <c r="F723" s="693"/>
      <c r="G723" s="693"/>
      <c r="H723" s="693"/>
      <c r="I723" s="693"/>
      <c r="J723" s="693"/>
      <c r="K723" s="693"/>
    </row>
    <row r="724" spans="6:11" ht="15">
      <c r="F724" s="693"/>
      <c r="G724" s="693"/>
      <c r="H724" s="693"/>
      <c r="I724" s="693"/>
      <c r="J724" s="693"/>
      <c r="K724" s="693"/>
    </row>
    <row r="725" spans="6:11" ht="15">
      <c r="F725" s="693"/>
      <c r="G725" s="693"/>
      <c r="H725" s="693"/>
      <c r="I725" s="693"/>
      <c r="J725" s="693"/>
      <c r="K725" s="693"/>
    </row>
    <row r="726" spans="6:11" ht="15">
      <c r="F726" s="693"/>
      <c r="G726" s="693"/>
      <c r="H726" s="693"/>
      <c r="I726" s="693"/>
      <c r="J726" s="693"/>
      <c r="K726" s="693"/>
    </row>
    <row r="727" spans="6:11" ht="15">
      <c r="F727" s="693"/>
      <c r="G727" s="693"/>
      <c r="H727" s="693"/>
      <c r="I727" s="693"/>
      <c r="J727" s="693"/>
      <c r="K727" s="693"/>
    </row>
    <row r="728" spans="6:11" ht="15">
      <c r="F728" s="693"/>
      <c r="G728" s="693"/>
      <c r="H728" s="693"/>
      <c r="I728" s="693"/>
      <c r="J728" s="693"/>
      <c r="K728" s="693"/>
    </row>
    <row r="729" spans="6:11" ht="15">
      <c r="F729" s="693"/>
      <c r="G729" s="693"/>
      <c r="H729" s="693"/>
      <c r="I729" s="693"/>
      <c r="J729" s="693"/>
      <c r="K729" s="693"/>
    </row>
    <row r="730" spans="6:11" ht="15">
      <c r="F730" s="693"/>
      <c r="G730" s="693"/>
      <c r="H730" s="693"/>
      <c r="I730" s="693"/>
      <c r="J730" s="693"/>
      <c r="K730" s="693"/>
    </row>
    <row r="731" spans="6:11" ht="15">
      <c r="F731" s="693"/>
      <c r="G731" s="693"/>
      <c r="H731" s="693"/>
      <c r="I731" s="693"/>
      <c r="J731" s="693"/>
      <c r="K731" s="693"/>
    </row>
    <row r="732" spans="6:11" ht="15">
      <c r="F732" s="693"/>
      <c r="G732" s="693"/>
      <c r="H732" s="693"/>
      <c r="I732" s="693"/>
      <c r="J732" s="693"/>
      <c r="K732" s="693"/>
    </row>
    <row r="733" spans="6:11" ht="15">
      <c r="F733" s="693"/>
      <c r="G733" s="693"/>
      <c r="H733" s="693"/>
      <c r="I733" s="693"/>
      <c r="J733" s="693"/>
      <c r="K733" s="693"/>
    </row>
    <row r="734" spans="6:11" ht="15">
      <c r="F734" s="693"/>
      <c r="G734" s="693"/>
      <c r="H734" s="693"/>
      <c r="I734" s="693"/>
      <c r="J734" s="693"/>
      <c r="K734" s="693"/>
    </row>
    <row r="735" spans="6:11" ht="15">
      <c r="F735" s="693"/>
      <c r="G735" s="693"/>
      <c r="H735" s="693"/>
      <c r="I735" s="693"/>
      <c r="J735" s="693"/>
      <c r="K735" s="693"/>
    </row>
    <row r="736" spans="6:11" ht="15">
      <c r="F736" s="693"/>
      <c r="G736" s="693"/>
      <c r="H736" s="693"/>
      <c r="I736" s="693"/>
      <c r="J736" s="693"/>
      <c r="K736" s="693"/>
    </row>
    <row r="737" spans="6:11" ht="15">
      <c r="F737" s="693"/>
      <c r="G737" s="693"/>
      <c r="H737" s="693"/>
      <c r="I737" s="693"/>
      <c r="J737" s="693"/>
      <c r="K737" s="693"/>
    </row>
    <row r="738" spans="6:11" ht="15">
      <c r="F738" s="693"/>
      <c r="G738" s="693"/>
      <c r="H738" s="693"/>
      <c r="I738" s="693"/>
      <c r="J738" s="693"/>
      <c r="K738" s="693"/>
    </row>
    <row r="739" spans="6:11" ht="15">
      <c r="F739" s="693"/>
      <c r="G739" s="693"/>
      <c r="H739" s="693"/>
      <c r="I739" s="693"/>
      <c r="J739" s="693"/>
      <c r="K739" s="693"/>
    </row>
    <row r="740" spans="6:11" ht="15">
      <c r="F740" s="693"/>
      <c r="G740" s="693"/>
      <c r="H740" s="693"/>
      <c r="I740" s="693"/>
      <c r="J740" s="693"/>
      <c r="K740" s="693"/>
    </row>
    <row r="741" spans="6:11" ht="15">
      <c r="F741" s="693"/>
      <c r="G741" s="693"/>
      <c r="H741" s="693"/>
      <c r="I741" s="693"/>
      <c r="J741" s="693"/>
      <c r="K741" s="693"/>
    </row>
    <row r="742" spans="6:11" ht="15">
      <c r="F742" s="693"/>
      <c r="G742" s="693"/>
      <c r="H742" s="693"/>
      <c r="I742" s="693"/>
      <c r="J742" s="693"/>
      <c r="K742" s="693"/>
    </row>
    <row r="743" spans="6:11" ht="15">
      <c r="F743" s="693"/>
      <c r="G743" s="693"/>
      <c r="H743" s="693"/>
      <c r="I743" s="693"/>
      <c r="J743" s="693"/>
      <c r="K743" s="693"/>
    </row>
    <row r="744" spans="6:11" ht="15">
      <c r="F744" s="693"/>
      <c r="G744" s="693"/>
      <c r="H744" s="693"/>
      <c r="I744" s="693"/>
      <c r="J744" s="693"/>
      <c r="K744" s="693"/>
    </row>
    <row r="745" spans="6:11" ht="15">
      <c r="F745" s="693"/>
      <c r="G745" s="693"/>
      <c r="H745" s="693"/>
      <c r="I745" s="693"/>
      <c r="J745" s="693"/>
      <c r="K745" s="693"/>
    </row>
    <row r="746" spans="6:11" ht="15">
      <c r="F746" s="693"/>
      <c r="G746" s="693"/>
      <c r="H746" s="693"/>
      <c r="I746" s="693"/>
      <c r="J746" s="693"/>
      <c r="K746" s="693"/>
    </row>
    <row r="747" spans="6:11" ht="15">
      <c r="F747" s="693"/>
      <c r="G747" s="693"/>
      <c r="H747" s="693"/>
      <c r="I747" s="693"/>
      <c r="J747" s="693"/>
      <c r="K747" s="693"/>
    </row>
    <row r="748" spans="6:11" ht="15">
      <c r="F748" s="693"/>
      <c r="G748" s="693"/>
      <c r="H748" s="693"/>
      <c r="I748" s="693"/>
      <c r="J748" s="693"/>
      <c r="K748" s="693"/>
    </row>
    <row r="749" spans="6:11" ht="15">
      <c r="F749" s="693"/>
      <c r="G749" s="693"/>
      <c r="H749" s="693"/>
      <c r="I749" s="693"/>
      <c r="J749" s="693"/>
      <c r="K749" s="693"/>
    </row>
    <row r="750" spans="6:11" ht="15">
      <c r="F750" s="693"/>
      <c r="G750" s="693"/>
      <c r="H750" s="693"/>
      <c r="I750" s="693"/>
      <c r="J750" s="693"/>
      <c r="K750" s="693"/>
    </row>
    <row r="751" spans="6:11" ht="15">
      <c r="F751" s="693"/>
      <c r="G751" s="693"/>
      <c r="H751" s="693"/>
      <c r="I751" s="693"/>
      <c r="J751" s="693"/>
      <c r="K751" s="693"/>
    </row>
    <row r="752" spans="6:11" ht="15">
      <c r="F752" s="693"/>
      <c r="G752" s="693"/>
      <c r="H752" s="693"/>
      <c r="I752" s="693"/>
      <c r="J752" s="693"/>
      <c r="K752" s="693"/>
    </row>
    <row r="753" spans="6:11" ht="15">
      <c r="F753" s="693"/>
      <c r="G753" s="693"/>
      <c r="H753" s="693"/>
      <c r="I753" s="693"/>
      <c r="J753" s="693"/>
      <c r="K753" s="693"/>
    </row>
    <row r="754" spans="6:11" ht="15">
      <c r="F754" s="693"/>
      <c r="G754" s="693"/>
      <c r="H754" s="693"/>
      <c r="I754" s="693"/>
      <c r="J754" s="693"/>
      <c r="K754" s="693"/>
    </row>
    <row r="755" spans="6:11" ht="15">
      <c r="F755" s="693"/>
      <c r="G755" s="693"/>
      <c r="H755" s="693"/>
      <c r="I755" s="693"/>
      <c r="J755" s="693"/>
      <c r="K755" s="693"/>
    </row>
    <row r="756" spans="6:11" ht="15">
      <c r="F756" s="693"/>
      <c r="G756" s="693"/>
      <c r="H756" s="693"/>
      <c r="I756" s="693"/>
      <c r="J756" s="693"/>
      <c r="K756" s="693"/>
    </row>
    <row r="757" spans="6:11" ht="15">
      <c r="F757" s="693"/>
      <c r="G757" s="693"/>
      <c r="H757" s="693"/>
      <c r="I757" s="693"/>
      <c r="J757" s="693"/>
      <c r="K757" s="693"/>
    </row>
    <row r="758" spans="6:11" ht="15">
      <c r="F758" s="693"/>
      <c r="G758" s="693"/>
      <c r="H758" s="693"/>
      <c r="I758" s="693"/>
      <c r="J758" s="693"/>
      <c r="K758" s="693"/>
    </row>
    <row r="759" spans="6:11" ht="15">
      <c r="F759" s="693"/>
      <c r="G759" s="693"/>
      <c r="H759" s="693"/>
      <c r="I759" s="693"/>
      <c r="J759" s="693"/>
      <c r="K759" s="693"/>
    </row>
    <row r="760" spans="6:11" ht="15">
      <c r="F760" s="693"/>
      <c r="G760" s="693"/>
      <c r="H760" s="693"/>
      <c r="I760" s="693"/>
      <c r="J760" s="693"/>
      <c r="K760" s="693"/>
    </row>
    <row r="761" spans="6:11" ht="15">
      <c r="F761" s="693"/>
      <c r="G761" s="693"/>
      <c r="H761" s="693"/>
      <c r="I761" s="693"/>
      <c r="J761" s="693"/>
      <c r="K761" s="693"/>
    </row>
    <row r="762" spans="6:11" ht="15">
      <c r="F762" s="693"/>
      <c r="G762" s="693"/>
      <c r="H762" s="693"/>
      <c r="I762" s="693"/>
      <c r="J762" s="693"/>
      <c r="K762" s="693"/>
    </row>
    <row r="763" spans="6:11" ht="15">
      <c r="F763" s="693"/>
      <c r="G763" s="693"/>
      <c r="H763" s="693"/>
      <c r="I763" s="693"/>
      <c r="J763" s="693"/>
      <c r="K763" s="693"/>
    </row>
    <row r="764" spans="6:11" ht="15">
      <c r="F764" s="693"/>
      <c r="G764" s="693"/>
      <c r="H764" s="693"/>
      <c r="I764" s="693"/>
      <c r="J764" s="693"/>
      <c r="K764" s="693"/>
    </row>
    <row r="765" spans="6:11" ht="15">
      <c r="F765" s="693"/>
      <c r="G765" s="693"/>
      <c r="H765" s="693"/>
      <c r="I765" s="693"/>
      <c r="J765" s="693"/>
      <c r="K765" s="693"/>
    </row>
    <row r="766" spans="6:11" ht="15">
      <c r="F766" s="693"/>
      <c r="G766" s="693"/>
      <c r="H766" s="693"/>
      <c r="I766" s="693"/>
      <c r="J766" s="693"/>
      <c r="K766" s="693"/>
    </row>
    <row r="767" spans="6:11" ht="15">
      <c r="F767" s="693"/>
      <c r="G767" s="693"/>
      <c r="H767" s="693"/>
      <c r="I767" s="693"/>
      <c r="J767" s="693"/>
      <c r="K767" s="693"/>
    </row>
    <row r="768" spans="6:11" ht="15">
      <c r="F768" s="693"/>
      <c r="G768" s="693"/>
      <c r="H768" s="693"/>
      <c r="I768" s="693"/>
      <c r="J768" s="693"/>
      <c r="K768" s="693"/>
    </row>
    <row r="769" spans="6:11" ht="15">
      <c r="F769" s="693"/>
      <c r="G769" s="693"/>
      <c r="H769" s="693"/>
      <c r="I769" s="693"/>
      <c r="J769" s="693"/>
      <c r="K769" s="693"/>
    </row>
    <row r="770" spans="6:11" ht="15">
      <c r="F770" s="693"/>
      <c r="G770" s="693"/>
      <c r="H770" s="693"/>
      <c r="I770" s="693"/>
      <c r="J770" s="693"/>
      <c r="K770" s="693"/>
    </row>
    <row r="771" spans="6:11" ht="15">
      <c r="F771" s="693"/>
      <c r="G771" s="693"/>
      <c r="H771" s="693"/>
      <c r="I771" s="693"/>
      <c r="J771" s="693"/>
      <c r="K771" s="693"/>
    </row>
    <row r="772" spans="6:11" ht="15">
      <c r="F772" s="693"/>
      <c r="G772" s="693"/>
      <c r="H772" s="693"/>
      <c r="I772" s="693"/>
      <c r="J772" s="693"/>
      <c r="K772" s="693"/>
    </row>
    <row r="773" spans="6:11" ht="15">
      <c r="F773" s="693"/>
      <c r="G773" s="693"/>
      <c r="H773" s="693"/>
      <c r="I773" s="693"/>
      <c r="J773" s="693"/>
      <c r="K773" s="693"/>
    </row>
    <row r="774" spans="6:11" ht="15">
      <c r="F774" s="693"/>
      <c r="G774" s="693"/>
      <c r="H774" s="693"/>
      <c r="I774" s="693"/>
      <c r="J774" s="693"/>
      <c r="K774" s="693"/>
    </row>
    <row r="775" spans="6:11" ht="15">
      <c r="F775" s="693"/>
      <c r="G775" s="693"/>
      <c r="H775" s="693"/>
      <c r="I775" s="693"/>
      <c r="J775" s="693"/>
      <c r="K775" s="693"/>
    </row>
    <row r="776" spans="6:11" ht="15">
      <c r="F776" s="693"/>
      <c r="G776" s="693"/>
      <c r="H776" s="693"/>
      <c r="I776" s="693"/>
      <c r="J776" s="693"/>
      <c r="K776" s="693"/>
    </row>
    <row r="777" spans="6:11" ht="15">
      <c r="F777" s="693"/>
      <c r="G777" s="693"/>
      <c r="H777" s="693"/>
      <c r="I777" s="693"/>
      <c r="J777" s="693"/>
      <c r="K777" s="693"/>
    </row>
    <row r="778" spans="6:11" ht="15">
      <c r="F778" s="693"/>
      <c r="G778" s="693"/>
      <c r="H778" s="693"/>
      <c r="I778" s="693"/>
      <c r="J778" s="693"/>
      <c r="K778" s="693"/>
    </row>
    <row r="779" spans="6:11" ht="15">
      <c r="F779" s="693"/>
      <c r="G779" s="693"/>
      <c r="H779" s="693"/>
      <c r="I779" s="693"/>
      <c r="J779" s="693"/>
      <c r="K779" s="693"/>
    </row>
    <row r="780" spans="6:11" ht="15">
      <c r="F780" s="693"/>
      <c r="G780" s="693"/>
      <c r="H780" s="693"/>
      <c r="I780" s="693"/>
      <c r="J780" s="693"/>
      <c r="K780" s="693"/>
    </row>
    <row r="781" spans="6:11" ht="15">
      <c r="F781" s="693"/>
      <c r="G781" s="693"/>
      <c r="H781" s="693"/>
      <c r="I781" s="693"/>
      <c r="J781" s="693"/>
      <c r="K781" s="693"/>
    </row>
    <row r="782" spans="6:11" ht="15">
      <c r="F782" s="693"/>
      <c r="G782" s="693"/>
      <c r="H782" s="693"/>
      <c r="I782" s="693"/>
      <c r="J782" s="693"/>
      <c r="K782" s="693"/>
    </row>
    <row r="783" spans="6:11" ht="15">
      <c r="F783" s="693"/>
      <c r="G783" s="693"/>
      <c r="H783" s="693"/>
      <c r="I783" s="693"/>
      <c r="J783" s="693"/>
      <c r="K783" s="693"/>
    </row>
    <row r="784" spans="6:11" ht="15">
      <c r="F784" s="693"/>
      <c r="G784" s="693"/>
      <c r="H784" s="693"/>
      <c r="I784" s="693"/>
      <c r="J784" s="693"/>
      <c r="K784" s="693"/>
    </row>
    <row r="785" spans="6:11" ht="15">
      <c r="F785" s="693"/>
      <c r="G785" s="693"/>
      <c r="H785" s="693"/>
      <c r="I785" s="693"/>
      <c r="J785" s="693"/>
      <c r="K785" s="693"/>
    </row>
    <row r="786" spans="6:11" ht="15">
      <c r="F786" s="693"/>
      <c r="G786" s="693"/>
      <c r="H786" s="693"/>
      <c r="I786" s="693"/>
      <c r="J786" s="693"/>
      <c r="K786" s="693"/>
    </row>
    <row r="787" spans="6:11" ht="15">
      <c r="F787" s="693"/>
      <c r="G787" s="693"/>
      <c r="H787" s="693"/>
      <c r="I787" s="693"/>
      <c r="J787" s="693"/>
      <c r="K787" s="693"/>
    </row>
    <row r="788" spans="6:11" ht="15">
      <c r="F788" s="693"/>
      <c r="G788" s="693"/>
      <c r="H788" s="693"/>
      <c r="I788" s="693"/>
      <c r="J788" s="693"/>
      <c r="K788" s="693"/>
    </row>
    <row r="789" spans="6:11" ht="15">
      <c r="F789" s="693"/>
      <c r="G789" s="693"/>
      <c r="H789" s="693"/>
      <c r="I789" s="693"/>
      <c r="J789" s="693"/>
      <c r="K789" s="693"/>
    </row>
    <row r="790" spans="6:11" ht="15">
      <c r="F790" s="693"/>
      <c r="G790" s="693"/>
      <c r="H790" s="693"/>
      <c r="I790" s="693"/>
      <c r="J790" s="693"/>
      <c r="K790" s="693"/>
    </row>
    <row r="791" spans="6:11" ht="15">
      <c r="F791" s="693"/>
      <c r="G791" s="693"/>
      <c r="H791" s="693"/>
      <c r="I791" s="693"/>
      <c r="J791" s="693"/>
      <c r="K791" s="693"/>
    </row>
    <row r="792" spans="6:11" ht="15">
      <c r="F792" s="693"/>
      <c r="G792" s="693"/>
      <c r="H792" s="693"/>
      <c r="I792" s="693"/>
      <c r="J792" s="693"/>
      <c r="K792" s="693"/>
    </row>
    <row r="793" spans="6:11" ht="15">
      <c r="F793" s="693"/>
      <c r="G793" s="693"/>
      <c r="H793" s="693"/>
      <c r="I793" s="693"/>
      <c r="J793" s="693"/>
      <c r="K793" s="693"/>
    </row>
    <row r="794" spans="6:11" ht="15">
      <c r="F794" s="693"/>
      <c r="G794" s="693"/>
      <c r="H794" s="693"/>
      <c r="I794" s="693"/>
      <c r="J794" s="693"/>
      <c r="K794" s="693"/>
    </row>
    <row r="795" spans="6:11" ht="15">
      <c r="F795" s="693"/>
      <c r="G795" s="693"/>
      <c r="H795" s="693"/>
      <c r="I795" s="693"/>
      <c r="J795" s="693"/>
      <c r="K795" s="693"/>
    </row>
    <row r="796" spans="6:11" ht="15">
      <c r="F796" s="693"/>
      <c r="G796" s="693"/>
      <c r="H796" s="693"/>
      <c r="I796" s="693"/>
      <c r="J796" s="693"/>
      <c r="K796" s="693"/>
    </row>
    <row r="797" spans="6:11" ht="15">
      <c r="F797" s="693"/>
      <c r="G797" s="693"/>
      <c r="H797" s="693"/>
      <c r="I797" s="693"/>
      <c r="J797" s="693"/>
      <c r="K797" s="693"/>
    </row>
    <row r="798" spans="6:11" ht="15">
      <c r="F798" s="693"/>
      <c r="G798" s="693"/>
      <c r="H798" s="693"/>
      <c r="I798" s="693"/>
      <c r="J798" s="693"/>
      <c r="K798" s="693"/>
    </row>
    <row r="799" spans="6:11" ht="15">
      <c r="F799" s="693"/>
      <c r="G799" s="693"/>
      <c r="H799" s="693"/>
      <c r="I799" s="693"/>
      <c r="J799" s="693"/>
      <c r="K799" s="693"/>
    </row>
    <row r="800" spans="6:11" ht="15">
      <c r="F800" s="693"/>
      <c r="G800" s="693"/>
      <c r="H800" s="693"/>
      <c r="I800" s="693"/>
      <c r="J800" s="693"/>
      <c r="K800" s="693"/>
    </row>
    <row r="801" spans="6:11" ht="15">
      <c r="F801" s="693"/>
      <c r="G801" s="693"/>
      <c r="H801" s="693"/>
      <c r="I801" s="693"/>
      <c r="J801" s="693"/>
      <c r="K801" s="693"/>
    </row>
    <row r="802" spans="6:11" ht="15">
      <c r="F802" s="693"/>
      <c r="G802" s="693"/>
      <c r="H802" s="693"/>
      <c r="I802" s="693"/>
      <c r="J802" s="693"/>
      <c r="K802" s="693"/>
    </row>
    <row r="803" spans="6:11" ht="15">
      <c r="F803" s="693"/>
      <c r="G803" s="693"/>
      <c r="H803" s="693"/>
      <c r="I803" s="693"/>
      <c r="J803" s="693"/>
      <c r="K803" s="693"/>
    </row>
    <row r="804" spans="6:11" ht="15">
      <c r="F804" s="693"/>
      <c r="G804" s="693"/>
      <c r="H804" s="693"/>
      <c r="I804" s="693"/>
      <c r="J804" s="693"/>
      <c r="K804" s="693"/>
    </row>
    <row r="805" spans="6:11" ht="15">
      <c r="F805" s="693"/>
      <c r="G805" s="693"/>
      <c r="H805" s="693"/>
      <c r="I805" s="693"/>
      <c r="J805" s="693"/>
      <c r="K805" s="693"/>
    </row>
    <row r="806" spans="6:11" ht="15">
      <c r="F806" s="693"/>
      <c r="G806" s="693"/>
      <c r="H806" s="693"/>
      <c r="I806" s="693"/>
      <c r="J806" s="693"/>
      <c r="K806" s="693"/>
    </row>
    <row r="807" spans="6:11" ht="15">
      <c r="F807" s="693"/>
      <c r="G807" s="693"/>
      <c r="H807" s="693"/>
      <c r="I807" s="693"/>
      <c r="J807" s="693"/>
      <c r="K807" s="693"/>
    </row>
    <row r="808" spans="6:11" ht="15">
      <c r="F808" s="693"/>
      <c r="G808" s="693"/>
      <c r="H808" s="693"/>
      <c r="I808" s="693"/>
      <c r="J808" s="693"/>
      <c r="K808" s="693"/>
    </row>
    <row r="809" spans="6:11" ht="15">
      <c r="F809" s="693"/>
      <c r="G809" s="693"/>
      <c r="H809" s="693"/>
      <c r="I809" s="693"/>
      <c r="J809" s="693"/>
      <c r="K809" s="693"/>
    </row>
    <row r="810" spans="6:11" ht="15">
      <c r="F810" s="693"/>
      <c r="G810" s="693"/>
      <c r="H810" s="693"/>
      <c r="I810" s="693"/>
      <c r="J810" s="693"/>
      <c r="K810" s="693"/>
    </row>
    <row r="811" spans="6:11" ht="15">
      <c r="F811" s="693"/>
      <c r="G811" s="693"/>
      <c r="H811" s="693"/>
      <c r="I811" s="693"/>
      <c r="J811" s="693"/>
      <c r="K811" s="693"/>
    </row>
    <row r="812" spans="6:11" ht="15">
      <c r="F812" s="693"/>
      <c r="G812" s="693"/>
      <c r="H812" s="693"/>
      <c r="I812" s="693"/>
      <c r="J812" s="693"/>
      <c r="K812" s="693"/>
    </row>
    <row r="813" spans="6:11" ht="15">
      <c r="F813" s="693"/>
      <c r="G813" s="693"/>
      <c r="H813" s="693"/>
      <c r="I813" s="693"/>
      <c r="J813" s="693"/>
      <c r="K813" s="693"/>
    </row>
    <row r="814" spans="6:11" ht="15">
      <c r="F814" s="693"/>
      <c r="G814" s="693"/>
      <c r="H814" s="693"/>
      <c r="I814" s="693"/>
      <c r="J814" s="693"/>
      <c r="K814" s="693"/>
    </row>
    <row r="815" spans="6:11" ht="15">
      <c r="F815" s="693"/>
      <c r="G815" s="693"/>
      <c r="H815" s="693"/>
      <c r="I815" s="693"/>
      <c r="J815" s="693"/>
      <c r="K815" s="693"/>
    </row>
    <row r="816" spans="6:11" ht="15">
      <c r="F816" s="693"/>
      <c r="G816" s="693"/>
      <c r="H816" s="693"/>
      <c r="I816" s="693"/>
      <c r="J816" s="693"/>
      <c r="K816" s="693"/>
    </row>
    <row r="817" spans="6:11" ht="15">
      <c r="F817" s="693"/>
      <c r="G817" s="693"/>
      <c r="H817" s="693"/>
      <c r="I817" s="693"/>
      <c r="J817" s="693"/>
      <c r="K817" s="693"/>
    </row>
    <row r="818" spans="6:11" ht="15">
      <c r="F818" s="693"/>
      <c r="G818" s="693"/>
      <c r="H818" s="693"/>
      <c r="I818" s="693"/>
      <c r="J818" s="693"/>
      <c r="K818" s="693"/>
    </row>
    <row r="819" spans="6:11" ht="15">
      <c r="F819" s="693"/>
      <c r="G819" s="693"/>
      <c r="H819" s="693"/>
      <c r="I819" s="693"/>
      <c r="J819" s="693"/>
      <c r="K819" s="693"/>
    </row>
    <row r="820" spans="6:11" ht="15">
      <c r="F820" s="693"/>
      <c r="G820" s="693"/>
      <c r="H820" s="693"/>
      <c r="I820" s="693"/>
      <c r="J820" s="693"/>
      <c r="K820" s="693"/>
    </row>
    <row r="821" spans="6:11" ht="15">
      <c r="F821" s="693"/>
      <c r="G821" s="693"/>
      <c r="H821" s="693"/>
      <c r="I821" s="693"/>
      <c r="J821" s="693"/>
      <c r="K821" s="693"/>
    </row>
    <row r="822" spans="6:11" ht="15">
      <c r="F822" s="693"/>
      <c r="G822" s="693"/>
      <c r="H822" s="693"/>
      <c r="I822" s="693"/>
      <c r="J822" s="693"/>
      <c r="K822" s="693"/>
    </row>
    <row r="823" spans="6:11" ht="15">
      <c r="F823" s="693"/>
      <c r="G823" s="693"/>
      <c r="H823" s="693"/>
      <c r="I823" s="693"/>
      <c r="J823" s="693"/>
      <c r="K823" s="693"/>
    </row>
    <row r="824" spans="6:11" ht="15">
      <c r="F824" s="693"/>
      <c r="G824" s="693"/>
      <c r="H824" s="693"/>
      <c r="I824" s="693"/>
      <c r="J824" s="693"/>
      <c r="K824" s="693"/>
    </row>
    <row r="825" spans="6:11" ht="15">
      <c r="F825" s="693"/>
      <c r="G825" s="693"/>
      <c r="H825" s="693"/>
      <c r="I825" s="693"/>
      <c r="J825" s="693"/>
      <c r="K825" s="693"/>
    </row>
    <row r="826" spans="6:11" ht="15">
      <c r="F826" s="693"/>
      <c r="G826" s="693"/>
      <c r="H826" s="693"/>
      <c r="I826" s="693"/>
      <c r="J826" s="693"/>
      <c r="K826" s="693"/>
    </row>
    <row r="827" spans="6:11" ht="15">
      <c r="F827" s="693"/>
      <c r="G827" s="693"/>
      <c r="H827" s="693"/>
      <c r="I827" s="693"/>
      <c r="J827" s="693"/>
      <c r="K827" s="693"/>
    </row>
    <row r="828" spans="6:11" ht="15">
      <c r="F828" s="693"/>
      <c r="G828" s="693"/>
      <c r="H828" s="693"/>
      <c r="I828" s="693"/>
      <c r="J828" s="693"/>
      <c r="K828" s="693"/>
    </row>
    <row r="829" spans="6:11" ht="15">
      <c r="F829" s="693"/>
      <c r="G829" s="693"/>
      <c r="H829" s="693"/>
      <c r="I829" s="693"/>
      <c r="J829" s="693"/>
      <c r="K829" s="693"/>
    </row>
    <row r="830" spans="6:11" ht="15">
      <c r="F830" s="693"/>
      <c r="G830" s="693"/>
      <c r="H830" s="693"/>
      <c r="I830" s="693"/>
      <c r="J830" s="693"/>
      <c r="K830" s="693"/>
    </row>
    <row r="831" spans="6:11" ht="15">
      <c r="F831" s="693"/>
      <c r="G831" s="693"/>
      <c r="H831" s="693"/>
      <c r="I831" s="693"/>
      <c r="J831" s="693"/>
      <c r="K831" s="693"/>
    </row>
    <row r="832" spans="6:11" ht="15">
      <c r="F832" s="693"/>
      <c r="G832" s="693"/>
      <c r="H832" s="693"/>
      <c r="I832" s="693"/>
      <c r="J832" s="693"/>
      <c r="K832" s="693"/>
    </row>
    <row r="833" spans="6:11" ht="15">
      <c r="F833" s="693"/>
      <c r="G833" s="693"/>
      <c r="H833" s="693"/>
      <c r="I833" s="693"/>
      <c r="J833" s="693"/>
      <c r="K833" s="693"/>
    </row>
    <row r="834" spans="6:11" ht="15">
      <c r="F834" s="693"/>
      <c r="G834" s="693"/>
      <c r="H834" s="693"/>
      <c r="I834" s="693"/>
      <c r="J834" s="693"/>
      <c r="K834" s="693"/>
    </row>
    <row r="835" spans="6:11" ht="15">
      <c r="F835" s="693"/>
      <c r="G835" s="693"/>
      <c r="H835" s="693"/>
      <c r="I835" s="693"/>
      <c r="J835" s="693"/>
      <c r="K835" s="693"/>
    </row>
    <row r="836" spans="6:11" ht="15">
      <c r="F836" s="693"/>
      <c r="G836" s="693"/>
      <c r="H836" s="693"/>
      <c r="I836" s="693"/>
      <c r="J836" s="693"/>
      <c r="K836" s="693"/>
    </row>
    <row r="837" spans="6:11" ht="15">
      <c r="F837" s="693"/>
      <c r="G837" s="693"/>
      <c r="H837" s="693"/>
      <c r="I837" s="693"/>
      <c r="J837" s="693"/>
      <c r="K837" s="693"/>
    </row>
    <row r="838" spans="6:11" ht="15">
      <c r="F838" s="693"/>
      <c r="G838" s="693"/>
      <c r="H838" s="693"/>
      <c r="I838" s="693"/>
      <c r="J838" s="693"/>
      <c r="K838" s="693"/>
    </row>
    <row r="839" spans="6:11" ht="15">
      <c r="F839" s="693"/>
      <c r="G839" s="693"/>
      <c r="H839" s="693"/>
      <c r="I839" s="693"/>
      <c r="J839" s="693"/>
      <c r="K839" s="693"/>
    </row>
    <row r="840" spans="6:11" ht="15">
      <c r="F840" s="693"/>
      <c r="G840" s="693"/>
      <c r="H840" s="693"/>
      <c r="I840" s="693"/>
      <c r="J840" s="693"/>
      <c r="K840" s="693"/>
    </row>
    <row r="841" spans="6:11" ht="15">
      <c r="F841" s="693"/>
      <c r="G841" s="693"/>
      <c r="H841" s="693"/>
      <c r="I841" s="693"/>
      <c r="J841" s="693"/>
      <c r="K841" s="693"/>
    </row>
    <row r="842" spans="6:11" ht="15">
      <c r="F842" s="693"/>
      <c r="G842" s="693"/>
      <c r="H842" s="693"/>
      <c r="I842" s="693"/>
      <c r="J842" s="693"/>
      <c r="K842" s="693"/>
    </row>
    <row r="843" spans="6:11" ht="15">
      <c r="F843" s="693"/>
      <c r="G843" s="693"/>
      <c r="H843" s="693"/>
      <c r="I843" s="693"/>
      <c r="J843" s="693"/>
      <c r="K843" s="693"/>
    </row>
    <row r="844" spans="6:11" ht="15">
      <c r="F844" s="693"/>
      <c r="G844" s="693"/>
      <c r="H844" s="693"/>
      <c r="I844" s="693"/>
      <c r="J844" s="693"/>
      <c r="K844" s="693"/>
    </row>
    <row r="845" spans="6:11" ht="15">
      <c r="F845" s="693"/>
      <c r="G845" s="693"/>
      <c r="H845" s="693"/>
      <c r="I845" s="693"/>
      <c r="J845" s="693"/>
      <c r="K845" s="693"/>
    </row>
    <row r="846" spans="6:11" ht="15">
      <c r="F846" s="693"/>
      <c r="G846" s="693"/>
      <c r="H846" s="693"/>
      <c r="I846" s="693"/>
      <c r="J846" s="693"/>
      <c r="K846" s="693"/>
    </row>
    <row r="847" spans="6:11" ht="15">
      <c r="F847" s="693"/>
      <c r="G847" s="693"/>
      <c r="H847" s="693"/>
      <c r="I847" s="693"/>
      <c r="J847" s="693"/>
      <c r="K847" s="693"/>
    </row>
    <row r="848" spans="6:11" ht="15">
      <c r="F848" s="693"/>
      <c r="G848" s="693"/>
      <c r="H848" s="693"/>
      <c r="I848" s="693"/>
      <c r="J848" s="693"/>
      <c r="K848" s="693"/>
    </row>
    <row r="849" spans="6:11" ht="15">
      <c r="F849" s="693"/>
      <c r="G849" s="693"/>
      <c r="H849" s="693"/>
      <c r="I849" s="693"/>
      <c r="J849" s="693"/>
      <c r="K849" s="693"/>
    </row>
    <row r="850" spans="6:11" ht="15">
      <c r="F850" s="693"/>
      <c r="G850" s="693"/>
      <c r="H850" s="693"/>
      <c r="I850" s="693"/>
      <c r="J850" s="693"/>
      <c r="K850" s="693"/>
    </row>
    <row r="851" spans="6:11" ht="15">
      <c r="F851" s="693"/>
      <c r="G851" s="693"/>
      <c r="H851" s="693"/>
      <c r="I851" s="693"/>
      <c r="J851" s="693"/>
      <c r="K851" s="693"/>
    </row>
    <row r="852" spans="6:11" ht="15">
      <c r="F852" s="693"/>
      <c r="G852" s="693"/>
      <c r="H852" s="693"/>
      <c r="I852" s="693"/>
      <c r="J852" s="693"/>
      <c r="K852" s="693"/>
    </row>
    <row r="853" spans="6:11" ht="15">
      <c r="F853" s="693"/>
      <c r="G853" s="693"/>
      <c r="H853" s="693"/>
      <c r="I853" s="693"/>
      <c r="J853" s="693"/>
      <c r="K853" s="693"/>
    </row>
    <row r="854" spans="6:11" ht="15">
      <c r="F854" s="693"/>
      <c r="G854" s="693"/>
      <c r="H854" s="693"/>
      <c r="I854" s="693"/>
      <c r="J854" s="693"/>
      <c r="K854" s="693"/>
    </row>
    <row r="855" spans="6:11" ht="15">
      <c r="F855" s="693"/>
      <c r="G855" s="693"/>
      <c r="H855" s="693"/>
      <c r="I855" s="693"/>
      <c r="J855" s="693"/>
      <c r="K855" s="693"/>
    </row>
    <row r="856" spans="6:11" ht="15">
      <c r="F856" s="693"/>
      <c r="G856" s="693"/>
      <c r="H856" s="693"/>
      <c r="I856" s="693"/>
      <c r="J856" s="693"/>
      <c r="K856" s="693"/>
    </row>
    <row r="857" spans="6:11" ht="15">
      <c r="F857" s="693"/>
      <c r="G857" s="693"/>
      <c r="H857" s="693"/>
      <c r="I857" s="693"/>
      <c r="J857" s="693"/>
      <c r="K857" s="693"/>
    </row>
    <row r="858" spans="6:11" ht="15">
      <c r="F858" s="693"/>
      <c r="G858" s="693"/>
      <c r="H858" s="693"/>
      <c r="I858" s="693"/>
      <c r="J858" s="693"/>
      <c r="K858" s="693"/>
    </row>
    <row r="859" spans="6:11" ht="15">
      <c r="F859" s="693"/>
      <c r="G859" s="693"/>
      <c r="H859" s="693"/>
      <c r="I859" s="693"/>
      <c r="J859" s="693"/>
      <c r="K859" s="693"/>
    </row>
    <row r="860" spans="6:11" ht="15">
      <c r="F860" s="693"/>
      <c r="G860" s="693"/>
      <c r="H860" s="693"/>
      <c r="I860" s="693"/>
      <c r="J860" s="693"/>
      <c r="K860" s="693"/>
    </row>
    <row r="861" spans="6:11" ht="15">
      <c r="F861" s="693"/>
      <c r="G861" s="693"/>
      <c r="H861" s="693"/>
      <c r="I861" s="693"/>
      <c r="J861" s="693"/>
      <c r="K861" s="693"/>
    </row>
    <row r="862" spans="6:11" ht="15">
      <c r="F862" s="693"/>
      <c r="G862" s="693"/>
      <c r="H862" s="693"/>
      <c r="I862" s="693"/>
      <c r="J862" s="693"/>
      <c r="K862" s="693"/>
    </row>
    <row r="863" spans="6:11" ht="15">
      <c r="F863" s="693"/>
      <c r="G863" s="693"/>
      <c r="H863" s="693"/>
      <c r="I863" s="693"/>
      <c r="J863" s="693"/>
      <c r="K863" s="693"/>
    </row>
    <row r="864" spans="6:11" ht="15">
      <c r="F864" s="693"/>
      <c r="G864" s="693"/>
      <c r="H864" s="693"/>
      <c r="I864" s="693"/>
      <c r="J864" s="693"/>
      <c r="K864" s="693"/>
    </row>
    <row r="865" spans="6:11" ht="15">
      <c r="F865" s="693"/>
      <c r="G865" s="693"/>
      <c r="H865" s="693"/>
      <c r="I865" s="693"/>
      <c r="J865" s="693"/>
      <c r="K865" s="693"/>
    </row>
    <row r="866" spans="6:11" ht="15">
      <c r="F866" s="693"/>
      <c r="G866" s="693"/>
      <c r="H866" s="693"/>
      <c r="I866" s="693"/>
      <c r="J866" s="693"/>
      <c r="K866" s="693"/>
    </row>
    <row r="867" spans="6:11" ht="15">
      <c r="F867" s="693"/>
      <c r="G867" s="693"/>
      <c r="H867" s="693"/>
      <c r="I867" s="693"/>
      <c r="J867" s="693"/>
      <c r="K867" s="693"/>
    </row>
    <row r="868" spans="6:11" ht="15">
      <c r="F868" s="693"/>
      <c r="G868" s="693"/>
      <c r="H868" s="693"/>
      <c r="I868" s="693"/>
      <c r="J868" s="693"/>
      <c r="K868" s="693"/>
    </row>
    <row r="869" spans="6:11" ht="15">
      <c r="F869" s="693"/>
      <c r="G869" s="693"/>
      <c r="H869" s="693"/>
      <c r="I869" s="693"/>
      <c r="J869" s="693"/>
      <c r="K869" s="693"/>
    </row>
    <row r="870" spans="6:11" ht="15">
      <c r="F870" s="693"/>
      <c r="G870" s="693"/>
      <c r="H870" s="693"/>
      <c r="I870" s="693"/>
      <c r="J870" s="693"/>
      <c r="K870" s="693"/>
    </row>
    <row r="871" spans="6:11" ht="15">
      <c r="F871" s="693"/>
      <c r="G871" s="693"/>
      <c r="H871" s="693"/>
      <c r="I871" s="693"/>
      <c r="J871" s="693"/>
      <c r="K871" s="693"/>
    </row>
    <row r="872" spans="6:11" ht="15">
      <c r="F872" s="693"/>
      <c r="G872" s="693"/>
      <c r="H872" s="693"/>
      <c r="I872" s="693"/>
      <c r="J872" s="693"/>
      <c r="K872" s="693"/>
    </row>
    <row r="873" spans="6:11" ht="15">
      <c r="F873" s="693"/>
      <c r="G873" s="693"/>
      <c r="H873" s="693"/>
      <c r="I873" s="693"/>
      <c r="J873" s="693"/>
      <c r="K873" s="693"/>
    </row>
    <row r="874" spans="6:11" ht="15">
      <c r="F874" s="693"/>
      <c r="G874" s="693"/>
      <c r="H874" s="693"/>
      <c r="I874" s="693"/>
      <c r="J874" s="693"/>
      <c r="K874" s="693"/>
    </row>
    <row r="875" spans="6:11" ht="15">
      <c r="F875" s="693"/>
      <c r="G875" s="693"/>
      <c r="H875" s="693"/>
      <c r="I875" s="693"/>
      <c r="J875" s="693"/>
      <c r="K875" s="693"/>
    </row>
    <row r="876" spans="6:11" ht="15">
      <c r="F876" s="693"/>
      <c r="G876" s="693"/>
      <c r="H876" s="693"/>
      <c r="I876" s="693"/>
      <c r="J876" s="693"/>
      <c r="K876" s="693"/>
    </row>
    <row r="877" spans="6:11" ht="15">
      <c r="F877" s="693"/>
      <c r="G877" s="693"/>
      <c r="H877" s="693"/>
      <c r="I877" s="693"/>
      <c r="J877" s="693"/>
      <c r="K877" s="693"/>
    </row>
    <row r="878" spans="6:11" ht="15">
      <c r="F878" s="693"/>
      <c r="G878" s="693"/>
      <c r="H878" s="693"/>
      <c r="I878" s="693"/>
      <c r="J878" s="693"/>
      <c r="K878" s="693"/>
    </row>
    <row r="879" spans="6:11" ht="15">
      <c r="F879" s="693"/>
      <c r="G879" s="693"/>
      <c r="H879" s="693"/>
      <c r="I879" s="693"/>
      <c r="J879" s="693"/>
      <c r="K879" s="693"/>
    </row>
    <row r="880" spans="6:11" ht="15">
      <c r="F880" s="693"/>
      <c r="G880" s="693"/>
      <c r="H880" s="693"/>
      <c r="I880" s="693"/>
      <c r="J880" s="693"/>
      <c r="K880" s="693"/>
    </row>
    <row r="881" spans="6:11" ht="15">
      <c r="F881" s="693"/>
      <c r="G881" s="693"/>
      <c r="H881" s="693"/>
      <c r="I881" s="693"/>
      <c r="J881" s="693"/>
      <c r="K881" s="693"/>
    </row>
    <row r="882" spans="6:11" ht="15">
      <c r="F882" s="693"/>
      <c r="G882" s="693"/>
      <c r="H882" s="693"/>
      <c r="I882" s="693"/>
      <c r="J882" s="693"/>
      <c r="K882" s="693"/>
    </row>
    <row r="883" spans="6:11" ht="15">
      <c r="F883" s="693"/>
      <c r="G883" s="693"/>
      <c r="H883" s="693"/>
      <c r="I883" s="693"/>
      <c r="J883" s="693"/>
      <c r="K883" s="693"/>
    </row>
    <row r="884" spans="6:11" ht="15">
      <c r="F884" s="693"/>
      <c r="G884" s="693"/>
      <c r="H884" s="693"/>
      <c r="I884" s="693"/>
      <c r="J884" s="693"/>
      <c r="K884" s="693"/>
    </row>
    <row r="885" spans="6:11" ht="15">
      <c r="F885" s="693"/>
      <c r="G885" s="693"/>
      <c r="H885" s="693"/>
      <c r="I885" s="693"/>
      <c r="J885" s="693"/>
      <c r="K885" s="693"/>
    </row>
    <row r="886" spans="6:11" ht="15">
      <c r="F886" s="693"/>
      <c r="G886" s="693"/>
      <c r="H886" s="693"/>
      <c r="I886" s="693"/>
      <c r="J886" s="693"/>
      <c r="K886" s="693"/>
    </row>
    <row r="887" spans="6:11" ht="15">
      <c r="F887" s="693"/>
      <c r="G887" s="693"/>
      <c r="H887" s="693"/>
      <c r="I887" s="693"/>
      <c r="J887" s="693"/>
      <c r="K887" s="693"/>
    </row>
    <row r="888" spans="6:11" ht="15">
      <c r="F888" s="693"/>
      <c r="G888" s="693"/>
      <c r="H888" s="693"/>
      <c r="I888" s="693"/>
      <c r="J888" s="693"/>
      <c r="K888" s="693"/>
    </row>
    <row r="889" spans="6:11" ht="15">
      <c r="F889" s="693"/>
      <c r="G889" s="693"/>
      <c r="H889" s="693"/>
      <c r="I889" s="693"/>
      <c r="J889" s="693"/>
      <c r="K889" s="693"/>
    </row>
    <row r="890" spans="6:11" ht="15">
      <c r="F890" s="693"/>
      <c r="G890" s="693"/>
      <c r="H890" s="693"/>
      <c r="I890" s="693"/>
      <c r="J890" s="693"/>
      <c r="K890" s="693"/>
    </row>
    <row r="891" spans="6:11" ht="15">
      <c r="F891" s="693"/>
      <c r="G891" s="693"/>
      <c r="H891" s="693"/>
      <c r="I891" s="693"/>
      <c r="J891" s="693"/>
      <c r="K891" s="693"/>
    </row>
    <row r="892" spans="6:11" ht="15">
      <c r="F892" s="693"/>
      <c r="G892" s="693"/>
      <c r="H892" s="693"/>
      <c r="I892" s="693"/>
      <c r="J892" s="693"/>
      <c r="K892" s="693"/>
    </row>
    <row r="893" spans="6:11" ht="15">
      <c r="F893" s="693"/>
      <c r="G893" s="693"/>
      <c r="H893" s="693"/>
      <c r="I893" s="693"/>
      <c r="J893" s="693"/>
      <c r="K893" s="693"/>
    </row>
    <row r="894" spans="6:11" ht="15">
      <c r="F894" s="693"/>
      <c r="G894" s="693"/>
      <c r="H894" s="693"/>
      <c r="I894" s="693"/>
      <c r="J894" s="693"/>
      <c r="K894" s="693"/>
    </row>
    <row r="895" spans="6:11" ht="15">
      <c r="F895" s="693"/>
      <c r="G895" s="693"/>
      <c r="H895" s="693"/>
      <c r="I895" s="693"/>
      <c r="J895" s="693"/>
      <c r="K895" s="693"/>
    </row>
    <row r="896" spans="6:11" ht="15">
      <c r="F896" s="693"/>
      <c r="G896" s="693"/>
      <c r="H896" s="693"/>
      <c r="I896" s="693"/>
      <c r="J896" s="693"/>
      <c r="K896" s="693"/>
    </row>
    <row r="897" spans="6:11" ht="15">
      <c r="F897" s="693"/>
      <c r="G897" s="693"/>
      <c r="H897" s="693"/>
      <c r="I897" s="693"/>
      <c r="J897" s="693"/>
      <c r="K897" s="693"/>
    </row>
    <row r="898" spans="6:11" ht="15">
      <c r="F898" s="693"/>
      <c r="G898" s="693"/>
      <c r="H898" s="693"/>
      <c r="I898" s="693"/>
      <c r="J898" s="693"/>
      <c r="K898" s="693"/>
    </row>
    <row r="899" spans="6:11" ht="15">
      <c r="F899" s="693"/>
      <c r="G899" s="693"/>
      <c r="H899" s="693"/>
      <c r="I899" s="693"/>
      <c r="J899" s="693"/>
      <c r="K899" s="693"/>
    </row>
    <row r="900" spans="6:11" ht="15">
      <c r="F900" s="693"/>
      <c r="G900" s="693"/>
      <c r="H900" s="693"/>
      <c r="I900" s="693"/>
      <c r="J900" s="693"/>
      <c r="K900" s="693"/>
    </row>
    <row r="901" spans="6:11" ht="15">
      <c r="F901" s="693"/>
      <c r="G901" s="693"/>
      <c r="H901" s="693"/>
      <c r="I901" s="693"/>
      <c r="J901" s="693"/>
      <c r="K901" s="693"/>
    </row>
    <row r="902" spans="6:11" ht="15">
      <c r="F902" s="693"/>
      <c r="G902" s="693"/>
      <c r="H902" s="693"/>
      <c r="I902" s="693"/>
      <c r="J902" s="693"/>
      <c r="K902" s="693"/>
    </row>
    <row r="903" spans="6:11" ht="15">
      <c r="F903" s="693"/>
      <c r="G903" s="693"/>
      <c r="H903" s="693"/>
      <c r="I903" s="693"/>
      <c r="J903" s="693"/>
      <c r="K903" s="693"/>
    </row>
    <row r="904" spans="6:11" ht="15">
      <c r="F904" s="693"/>
      <c r="G904" s="693"/>
      <c r="H904" s="693"/>
      <c r="I904" s="693"/>
      <c r="J904" s="693"/>
      <c r="K904" s="693"/>
    </row>
    <row r="905" spans="6:11" ht="15">
      <c r="F905" s="693"/>
      <c r="G905" s="693"/>
      <c r="H905" s="693"/>
      <c r="I905" s="693"/>
      <c r="J905" s="693"/>
      <c r="K905" s="693"/>
    </row>
    <row r="906" spans="6:11" ht="15">
      <c r="F906" s="693"/>
      <c r="G906" s="693"/>
      <c r="H906" s="693"/>
      <c r="I906" s="693"/>
      <c r="J906" s="693"/>
      <c r="K906" s="693"/>
    </row>
    <row r="907" spans="6:11" ht="15">
      <c r="F907" s="693"/>
      <c r="G907" s="693"/>
      <c r="H907" s="693"/>
      <c r="I907" s="693"/>
      <c r="J907" s="693"/>
      <c r="K907" s="693"/>
    </row>
    <row r="908" spans="6:11" ht="15">
      <c r="F908" s="693"/>
      <c r="G908" s="693"/>
      <c r="H908" s="693"/>
      <c r="I908" s="693"/>
      <c r="J908" s="693"/>
      <c r="K908" s="693"/>
    </row>
    <row r="909" spans="6:11" ht="15">
      <c r="F909" s="693"/>
      <c r="G909" s="693"/>
      <c r="H909" s="693"/>
      <c r="I909" s="693"/>
      <c r="J909" s="693"/>
      <c r="K909" s="693"/>
    </row>
    <row r="910" spans="6:11" ht="15">
      <c r="F910" s="693"/>
      <c r="G910" s="693"/>
      <c r="H910" s="693"/>
      <c r="I910" s="693"/>
      <c r="J910" s="693"/>
      <c r="K910" s="693"/>
    </row>
    <row r="911" spans="6:11" ht="15">
      <c r="F911" s="693"/>
      <c r="G911" s="693"/>
      <c r="H911" s="693"/>
      <c r="I911" s="693"/>
      <c r="J911" s="693"/>
      <c r="K911" s="693"/>
    </row>
    <row r="912" spans="6:11" ht="15">
      <c r="F912" s="693"/>
      <c r="G912" s="693"/>
      <c r="H912" s="693"/>
      <c r="I912" s="693"/>
      <c r="J912" s="693"/>
      <c r="K912" s="693"/>
    </row>
    <row r="913" spans="6:11" ht="15">
      <c r="F913" s="693"/>
      <c r="G913" s="693"/>
      <c r="H913" s="693"/>
      <c r="I913" s="693"/>
      <c r="J913" s="693"/>
      <c r="K913" s="693"/>
    </row>
    <row r="914" spans="6:11" ht="15">
      <c r="F914" s="693"/>
      <c r="G914" s="693"/>
      <c r="H914" s="693"/>
      <c r="I914" s="693"/>
      <c r="J914" s="693"/>
      <c r="K914" s="693"/>
    </row>
    <row r="915" spans="6:11" ht="15">
      <c r="F915" s="693"/>
      <c r="G915" s="693"/>
      <c r="H915" s="693"/>
      <c r="I915" s="693"/>
      <c r="J915" s="693"/>
      <c r="K915" s="693"/>
    </row>
    <row r="916" spans="6:11" ht="15">
      <c r="F916" s="693"/>
      <c r="G916" s="693"/>
      <c r="H916" s="693"/>
      <c r="I916" s="693"/>
      <c r="J916" s="693"/>
      <c r="K916" s="693"/>
    </row>
    <row r="917" spans="6:11" ht="15">
      <c r="F917" s="693"/>
      <c r="G917" s="693"/>
      <c r="H917" s="693"/>
      <c r="I917" s="693"/>
      <c r="J917" s="693"/>
      <c r="K917" s="693"/>
    </row>
    <row r="918" spans="6:11" ht="15">
      <c r="F918" s="693"/>
      <c r="G918" s="693"/>
      <c r="H918" s="693"/>
      <c r="I918" s="693"/>
      <c r="J918" s="693"/>
      <c r="K918" s="693"/>
    </row>
    <row r="919" spans="6:11" ht="15">
      <c r="F919" s="693"/>
      <c r="G919" s="693"/>
      <c r="H919" s="693"/>
      <c r="I919" s="693"/>
      <c r="J919" s="693"/>
      <c r="K919" s="693"/>
    </row>
    <row r="920" spans="6:11" ht="15">
      <c r="F920" s="693"/>
      <c r="G920" s="693"/>
      <c r="H920" s="693"/>
      <c r="I920" s="693"/>
      <c r="J920" s="693"/>
      <c r="K920" s="693"/>
    </row>
    <row r="921" spans="6:11" ht="15">
      <c r="F921" s="693"/>
      <c r="G921" s="693"/>
      <c r="H921" s="693"/>
      <c r="I921" s="693"/>
      <c r="J921" s="693"/>
      <c r="K921" s="693"/>
    </row>
    <row r="922" spans="6:11" ht="15">
      <c r="F922" s="693"/>
      <c r="G922" s="693"/>
      <c r="H922" s="693"/>
      <c r="I922" s="693"/>
      <c r="J922" s="693"/>
      <c r="K922" s="693"/>
    </row>
    <row r="923" spans="6:11" ht="15">
      <c r="F923" s="693"/>
      <c r="G923" s="693"/>
      <c r="H923" s="693"/>
      <c r="I923" s="693"/>
      <c r="J923" s="693"/>
      <c r="K923" s="693"/>
    </row>
    <row r="924" spans="6:11" ht="15">
      <c r="F924" s="693"/>
      <c r="G924" s="693"/>
      <c r="H924" s="693"/>
      <c r="I924" s="693"/>
      <c r="J924" s="693"/>
      <c r="K924" s="693"/>
    </row>
    <row r="925" spans="6:11" ht="15">
      <c r="F925" s="693"/>
      <c r="G925" s="693"/>
      <c r="H925" s="693"/>
      <c r="I925" s="693"/>
      <c r="J925" s="693"/>
      <c r="K925" s="693"/>
    </row>
    <row r="926" spans="6:11" ht="15">
      <c r="F926" s="693"/>
      <c r="G926" s="693"/>
      <c r="H926" s="693"/>
      <c r="I926" s="693"/>
      <c r="J926" s="693"/>
      <c r="K926" s="693"/>
    </row>
    <row r="927" spans="6:11" ht="15">
      <c r="F927" s="693"/>
      <c r="G927" s="693"/>
      <c r="H927" s="693"/>
      <c r="I927" s="693"/>
      <c r="J927" s="693"/>
      <c r="K927" s="693"/>
    </row>
    <row r="928" spans="6:11" ht="15">
      <c r="F928" s="693"/>
      <c r="G928" s="693"/>
      <c r="H928" s="693"/>
      <c r="I928" s="693"/>
      <c r="J928" s="693"/>
      <c r="K928" s="693"/>
    </row>
    <row r="929" spans="6:11" ht="15">
      <c r="F929" s="693"/>
      <c r="G929" s="693"/>
      <c r="H929" s="693"/>
      <c r="I929" s="693"/>
      <c r="J929" s="693"/>
      <c r="K929" s="693"/>
    </row>
    <row r="930" spans="6:11" ht="15">
      <c r="F930" s="693"/>
      <c r="G930" s="693"/>
      <c r="H930" s="693"/>
      <c r="I930" s="693"/>
      <c r="J930" s="693"/>
      <c r="K930" s="693"/>
    </row>
    <row r="931" spans="6:11" ht="15">
      <c r="F931" s="693"/>
      <c r="G931" s="693"/>
      <c r="H931" s="693"/>
      <c r="I931" s="693"/>
      <c r="J931" s="693"/>
      <c r="K931" s="693"/>
    </row>
    <row r="932" spans="6:11" ht="15">
      <c r="F932" s="693"/>
      <c r="G932" s="693"/>
      <c r="H932" s="693"/>
      <c r="I932" s="693"/>
      <c r="J932" s="693"/>
      <c r="K932" s="693"/>
    </row>
    <row r="933" spans="6:11" ht="15">
      <c r="F933" s="693"/>
      <c r="G933" s="693"/>
      <c r="H933" s="693"/>
      <c r="I933" s="693"/>
      <c r="J933" s="693"/>
      <c r="K933" s="693"/>
    </row>
    <row r="934" spans="6:11" ht="15">
      <c r="F934" s="693"/>
      <c r="G934" s="693"/>
      <c r="H934" s="693"/>
      <c r="I934" s="693"/>
      <c r="J934" s="693"/>
      <c r="K934" s="693"/>
    </row>
    <row r="935" spans="6:11" ht="15">
      <c r="F935" s="693"/>
      <c r="G935" s="693"/>
      <c r="H935" s="693"/>
      <c r="I935" s="693"/>
      <c r="J935" s="693"/>
      <c r="K935" s="693"/>
    </row>
    <row r="936" spans="6:11" ht="15">
      <c r="F936" s="693"/>
      <c r="G936" s="693"/>
      <c r="H936" s="693"/>
      <c r="I936" s="693"/>
      <c r="J936" s="693"/>
      <c r="K936" s="693"/>
    </row>
    <row r="937" spans="6:11" ht="15">
      <c r="F937" s="693"/>
      <c r="G937" s="693"/>
      <c r="H937" s="693"/>
      <c r="I937" s="693"/>
      <c r="J937" s="693"/>
      <c r="K937" s="693"/>
    </row>
    <row r="938" spans="6:11" ht="15">
      <c r="F938" s="693"/>
      <c r="G938" s="693"/>
      <c r="H938" s="693"/>
      <c r="I938" s="693"/>
      <c r="J938" s="693"/>
      <c r="K938" s="693"/>
    </row>
    <row r="939" spans="6:11" ht="15">
      <c r="F939" s="693"/>
      <c r="G939" s="693"/>
      <c r="H939" s="693"/>
      <c r="I939" s="693"/>
      <c r="J939" s="693"/>
      <c r="K939" s="693"/>
    </row>
    <row r="940" spans="6:11" ht="15">
      <c r="F940" s="693"/>
      <c r="G940" s="693"/>
      <c r="H940" s="693"/>
      <c r="I940" s="693"/>
      <c r="J940" s="693"/>
      <c r="K940" s="693"/>
    </row>
    <row r="941" spans="6:11" ht="15">
      <c r="F941" s="693"/>
      <c r="G941" s="693"/>
      <c r="H941" s="693"/>
      <c r="I941" s="693"/>
      <c r="J941" s="693"/>
      <c r="K941" s="693"/>
    </row>
    <row r="942" spans="6:11" ht="15">
      <c r="F942" s="693"/>
      <c r="G942" s="693"/>
      <c r="H942" s="693"/>
      <c r="I942" s="693"/>
      <c r="J942" s="693"/>
      <c r="K942" s="693"/>
    </row>
    <row r="943" spans="6:11" ht="15">
      <c r="F943" s="693"/>
      <c r="G943" s="693"/>
      <c r="H943" s="693"/>
      <c r="I943" s="693"/>
      <c r="J943" s="693"/>
      <c r="K943" s="693"/>
    </row>
    <row r="944" spans="6:11" ht="15">
      <c r="F944" s="693"/>
      <c r="G944" s="693"/>
      <c r="H944" s="693"/>
      <c r="I944" s="693"/>
      <c r="J944" s="693"/>
      <c r="K944" s="693"/>
    </row>
    <row r="945" spans="6:11" ht="15">
      <c r="F945" s="693"/>
      <c r="G945" s="693"/>
      <c r="H945" s="693"/>
      <c r="I945" s="693"/>
      <c r="J945" s="693"/>
      <c r="K945" s="693"/>
    </row>
    <row r="946" spans="6:11" ht="15">
      <c r="F946" s="693"/>
      <c r="G946" s="693"/>
      <c r="H946" s="693"/>
      <c r="I946" s="693"/>
      <c r="J946" s="693"/>
      <c r="K946" s="693"/>
    </row>
    <row r="947" spans="6:11" ht="15">
      <c r="F947" s="693"/>
      <c r="G947" s="693"/>
      <c r="H947" s="693"/>
      <c r="I947" s="693"/>
      <c r="J947" s="693"/>
      <c r="K947" s="693"/>
    </row>
    <row r="948" spans="6:11" ht="15">
      <c r="F948" s="693"/>
      <c r="G948" s="693"/>
      <c r="H948" s="693"/>
      <c r="I948" s="693"/>
      <c r="J948" s="693"/>
      <c r="K948" s="693"/>
    </row>
    <row r="949" spans="6:11" ht="15">
      <c r="F949" s="693"/>
      <c r="G949" s="693"/>
      <c r="H949" s="693"/>
      <c r="I949" s="693"/>
      <c r="J949" s="693"/>
      <c r="K949" s="693"/>
    </row>
    <row r="950" spans="6:11" ht="15">
      <c r="F950" s="693"/>
      <c r="G950" s="693"/>
      <c r="H950" s="693"/>
      <c r="I950" s="693"/>
      <c r="J950" s="693"/>
      <c r="K950" s="693"/>
    </row>
    <row r="951" spans="6:11" ht="15">
      <c r="F951" s="693"/>
      <c r="G951" s="693"/>
      <c r="H951" s="693"/>
      <c r="I951" s="693"/>
      <c r="J951" s="693"/>
      <c r="K951" s="693"/>
    </row>
    <row r="952" spans="6:11" ht="15">
      <c r="F952" s="693"/>
      <c r="G952" s="693"/>
      <c r="H952" s="693"/>
      <c r="I952" s="693"/>
      <c r="J952" s="693"/>
      <c r="K952" s="693"/>
    </row>
    <row r="953" spans="6:11" ht="15">
      <c r="F953" s="693"/>
      <c r="G953" s="693"/>
      <c r="H953" s="693"/>
      <c r="I953" s="693"/>
      <c r="J953" s="693"/>
      <c r="K953" s="693"/>
    </row>
    <row r="954" spans="6:11" ht="15">
      <c r="F954" s="693"/>
      <c r="G954" s="693"/>
      <c r="H954" s="693"/>
      <c r="I954" s="693"/>
      <c r="J954" s="693"/>
      <c r="K954" s="693"/>
    </row>
    <row r="955" spans="6:11" ht="15">
      <c r="F955" s="693"/>
      <c r="G955" s="693"/>
      <c r="H955" s="693"/>
      <c r="I955" s="693"/>
      <c r="J955" s="693"/>
      <c r="K955" s="693"/>
    </row>
    <row r="956" spans="6:11" ht="15">
      <c r="F956" s="693"/>
      <c r="G956" s="693"/>
      <c r="H956" s="693"/>
      <c r="I956" s="693"/>
      <c r="J956" s="693"/>
      <c r="K956" s="693"/>
    </row>
    <row r="957" spans="6:11" ht="15">
      <c r="F957" s="693"/>
      <c r="G957" s="693"/>
      <c r="H957" s="693"/>
      <c r="I957" s="693"/>
      <c r="J957" s="693"/>
      <c r="K957" s="693"/>
    </row>
    <row r="958" spans="6:11" ht="15">
      <c r="F958" s="693"/>
      <c r="G958" s="693"/>
      <c r="H958" s="693"/>
      <c r="I958" s="693"/>
      <c r="J958" s="693"/>
      <c r="K958" s="693"/>
    </row>
    <row r="959" spans="6:11" ht="15">
      <c r="F959" s="693"/>
      <c r="G959" s="693"/>
      <c r="H959" s="693"/>
      <c r="I959" s="693"/>
      <c r="J959" s="693"/>
      <c r="K959" s="693"/>
    </row>
    <row r="960" spans="6:11" ht="15">
      <c r="F960" s="693"/>
      <c r="G960" s="693"/>
      <c r="H960" s="693"/>
      <c r="I960" s="693"/>
      <c r="J960" s="693"/>
      <c r="K960" s="693"/>
    </row>
    <row r="961" spans="6:11" ht="15">
      <c r="F961" s="693"/>
      <c r="G961" s="693"/>
      <c r="H961" s="693"/>
      <c r="I961" s="693"/>
      <c r="J961" s="693"/>
      <c r="K961" s="693"/>
    </row>
    <row r="962" spans="6:11" ht="15">
      <c r="F962" s="693"/>
      <c r="G962" s="693"/>
      <c r="H962" s="693"/>
      <c r="I962" s="693"/>
      <c r="J962" s="693"/>
      <c r="K962" s="693"/>
    </row>
    <row r="963" spans="6:11" ht="15">
      <c r="F963" s="693"/>
      <c r="G963" s="693"/>
      <c r="H963" s="693"/>
      <c r="I963" s="693"/>
      <c r="J963" s="693"/>
      <c r="K963" s="693"/>
    </row>
    <row r="964" spans="6:11" ht="15">
      <c r="F964" s="693"/>
      <c r="G964" s="693"/>
      <c r="H964" s="693"/>
      <c r="I964" s="693"/>
      <c r="J964" s="693"/>
      <c r="K964" s="693"/>
    </row>
    <row r="965" spans="6:11" ht="15">
      <c r="F965" s="693"/>
      <c r="G965" s="693"/>
      <c r="H965" s="693"/>
      <c r="I965" s="693"/>
      <c r="J965" s="693"/>
      <c r="K965" s="693"/>
    </row>
    <row r="966" spans="6:11" ht="15">
      <c r="F966" s="693"/>
      <c r="G966" s="693"/>
      <c r="H966" s="693"/>
      <c r="I966" s="693"/>
      <c r="J966" s="693"/>
      <c r="K966" s="693"/>
    </row>
    <row r="967" spans="6:11" ht="15">
      <c r="F967" s="693"/>
      <c r="G967" s="693"/>
      <c r="H967" s="693"/>
      <c r="I967" s="693"/>
      <c r="J967" s="693"/>
      <c r="K967" s="693"/>
    </row>
    <row r="968" spans="6:11" ht="15">
      <c r="F968" s="693"/>
      <c r="G968" s="693"/>
      <c r="H968" s="693"/>
      <c r="I968" s="693"/>
      <c r="J968" s="693"/>
      <c r="K968" s="693"/>
    </row>
    <row r="969" spans="6:11" ht="15">
      <c r="F969" s="693"/>
      <c r="G969" s="693"/>
      <c r="H969" s="693"/>
      <c r="I969" s="693"/>
      <c r="J969" s="693"/>
      <c r="K969" s="693"/>
    </row>
    <row r="970" spans="6:11" ht="15">
      <c r="F970" s="693"/>
      <c r="G970" s="693"/>
      <c r="H970" s="693"/>
      <c r="I970" s="693"/>
      <c r="J970" s="693"/>
      <c r="K970" s="693"/>
    </row>
    <row r="971" spans="6:11" ht="15">
      <c r="F971" s="693"/>
      <c r="G971" s="693"/>
      <c r="H971" s="693"/>
      <c r="I971" s="693"/>
      <c r="J971" s="693"/>
      <c r="K971" s="693"/>
    </row>
    <row r="972" spans="6:11" ht="15">
      <c r="F972" s="693"/>
      <c r="G972" s="693"/>
      <c r="H972" s="693"/>
      <c r="I972" s="693"/>
      <c r="J972" s="693"/>
      <c r="K972" s="693"/>
    </row>
    <row r="973" spans="6:11" ht="15">
      <c r="F973" s="693"/>
      <c r="G973" s="693"/>
      <c r="H973" s="693"/>
      <c r="I973" s="693"/>
      <c r="J973" s="693"/>
      <c r="K973" s="693"/>
    </row>
    <row r="974" spans="6:11" ht="15">
      <c r="F974" s="693"/>
      <c r="G974" s="693"/>
      <c r="H974" s="693"/>
      <c r="I974" s="693"/>
      <c r="J974" s="693"/>
      <c r="K974" s="693"/>
    </row>
    <row r="975" spans="6:11" ht="15">
      <c r="F975" s="693"/>
      <c r="G975" s="693"/>
      <c r="H975" s="693"/>
      <c r="I975" s="693"/>
      <c r="J975" s="693"/>
      <c r="K975" s="693"/>
    </row>
    <row r="976" spans="6:11" ht="15">
      <c r="F976" s="693"/>
      <c r="G976" s="693"/>
      <c r="H976" s="693"/>
      <c r="I976" s="693"/>
      <c r="J976" s="693"/>
      <c r="K976" s="693"/>
    </row>
    <row r="977" spans="6:11" ht="15">
      <c r="F977" s="693"/>
      <c r="G977" s="693"/>
      <c r="H977" s="693"/>
      <c r="I977" s="693"/>
      <c r="J977" s="693"/>
      <c r="K977" s="693"/>
    </row>
    <row r="978" spans="6:11" ht="15">
      <c r="F978" s="693"/>
      <c r="G978" s="693"/>
      <c r="H978" s="693"/>
      <c r="I978" s="693"/>
      <c r="J978" s="693"/>
      <c r="K978" s="693"/>
    </row>
    <row r="979" spans="6:11" ht="15">
      <c r="F979" s="693"/>
      <c r="G979" s="693"/>
      <c r="H979" s="693"/>
      <c r="I979" s="693"/>
      <c r="J979" s="693"/>
      <c r="K979" s="693"/>
    </row>
    <row r="980" spans="6:11" ht="15">
      <c r="F980" s="693"/>
      <c r="G980" s="693"/>
      <c r="H980" s="693"/>
      <c r="I980" s="693"/>
      <c r="J980" s="693"/>
      <c r="K980" s="693"/>
    </row>
    <row r="981" spans="6:11" ht="15">
      <c r="F981" s="693"/>
      <c r="G981" s="693"/>
      <c r="H981" s="693"/>
      <c r="I981" s="693"/>
      <c r="J981" s="693"/>
      <c r="K981" s="693"/>
    </row>
    <row r="982" spans="6:11" ht="15">
      <c r="F982" s="693"/>
      <c r="G982" s="693"/>
      <c r="H982" s="693"/>
      <c r="I982" s="693"/>
      <c r="J982" s="693"/>
      <c r="K982" s="693"/>
    </row>
    <row r="983" spans="6:11" ht="15">
      <c r="F983" s="693"/>
      <c r="G983" s="693"/>
      <c r="H983" s="693"/>
      <c r="I983" s="693"/>
      <c r="J983" s="693"/>
      <c r="K983" s="693"/>
    </row>
    <row r="984" spans="6:11" ht="15">
      <c r="F984" s="693"/>
      <c r="G984" s="693"/>
      <c r="H984" s="693"/>
      <c r="I984" s="693"/>
      <c r="J984" s="693"/>
      <c r="K984" s="693"/>
    </row>
    <row r="985" spans="6:11" ht="15">
      <c r="F985" s="693"/>
      <c r="G985" s="693"/>
      <c r="H985" s="693"/>
      <c r="I985" s="693"/>
      <c r="J985" s="693"/>
      <c r="K985" s="693"/>
    </row>
    <row r="986" spans="6:11" ht="15">
      <c r="F986" s="693"/>
      <c r="G986" s="693"/>
      <c r="H986" s="693"/>
      <c r="I986" s="693"/>
      <c r="J986" s="693"/>
      <c r="K986" s="693"/>
    </row>
    <row r="987" spans="6:11" ht="15">
      <c r="F987" s="693"/>
      <c r="G987" s="693"/>
      <c r="H987" s="693"/>
      <c r="I987" s="693"/>
      <c r="J987" s="693"/>
      <c r="K987" s="693"/>
    </row>
    <row r="988" spans="6:11" ht="15">
      <c r="F988" s="693"/>
      <c r="G988" s="693"/>
      <c r="H988" s="693"/>
      <c r="I988" s="693"/>
      <c r="J988" s="693"/>
      <c r="K988" s="693"/>
    </row>
    <row r="989" spans="6:11" ht="15">
      <c r="F989" s="693"/>
      <c r="G989" s="693"/>
      <c r="H989" s="693"/>
      <c r="I989" s="693"/>
      <c r="J989" s="693"/>
      <c r="K989" s="693"/>
    </row>
    <row r="990" spans="6:11" ht="15">
      <c r="F990" s="693"/>
      <c r="G990" s="693"/>
      <c r="H990" s="693"/>
      <c r="I990" s="693"/>
      <c r="J990" s="693"/>
      <c r="K990" s="693"/>
    </row>
    <row r="991" spans="6:11" ht="15">
      <c r="F991" s="693"/>
      <c r="G991" s="693"/>
      <c r="H991" s="693"/>
      <c r="I991" s="693"/>
      <c r="J991" s="693"/>
      <c r="K991" s="693"/>
    </row>
    <row r="992" spans="6:11" ht="15">
      <c r="F992" s="693"/>
      <c r="G992" s="693"/>
      <c r="H992" s="693"/>
      <c r="I992" s="693"/>
      <c r="J992" s="693"/>
      <c r="K992" s="693"/>
    </row>
    <row r="993" spans="6:11" ht="15">
      <c r="F993" s="693"/>
      <c r="G993" s="693"/>
      <c r="H993" s="693"/>
      <c r="I993" s="693"/>
      <c r="J993" s="693"/>
      <c r="K993" s="693"/>
    </row>
    <row r="994" spans="6:11" ht="15">
      <c r="F994" s="693"/>
      <c r="G994" s="693"/>
      <c r="H994" s="693"/>
      <c r="I994" s="693"/>
      <c r="J994" s="693"/>
      <c r="K994" s="693"/>
    </row>
    <row r="995" spans="6:11" ht="15">
      <c r="F995" s="693"/>
      <c r="G995" s="693"/>
      <c r="H995" s="693"/>
      <c r="I995" s="693"/>
      <c r="J995" s="693"/>
      <c r="K995" s="693"/>
    </row>
    <row r="996" spans="6:11" ht="15">
      <c r="F996" s="693"/>
      <c r="G996" s="693"/>
      <c r="H996" s="693"/>
      <c r="I996" s="693"/>
      <c r="J996" s="693"/>
      <c r="K996" s="693"/>
    </row>
    <row r="997" spans="6:11" ht="15">
      <c r="F997" s="693"/>
      <c r="G997" s="693"/>
      <c r="H997" s="693"/>
      <c r="I997" s="693"/>
      <c r="J997" s="693"/>
      <c r="K997" s="693"/>
    </row>
    <row r="998" spans="6:11" ht="15">
      <c r="F998" s="693"/>
      <c r="G998" s="693"/>
      <c r="H998" s="693"/>
      <c r="I998" s="693"/>
      <c r="J998" s="693"/>
      <c r="K998" s="693"/>
    </row>
    <row r="999" spans="6:11" ht="15">
      <c r="F999" s="693"/>
      <c r="G999" s="693"/>
      <c r="H999" s="693"/>
      <c r="I999" s="693"/>
      <c r="J999" s="693"/>
      <c r="K999" s="693"/>
    </row>
    <row r="1000" spans="6:11" ht="15">
      <c r="F1000" s="693"/>
      <c r="G1000" s="693"/>
      <c r="H1000" s="693"/>
      <c r="I1000" s="693"/>
      <c r="J1000" s="693"/>
      <c r="K1000" s="693"/>
    </row>
    <row r="1001" spans="6:11" ht="15">
      <c r="F1001" s="693"/>
      <c r="G1001" s="693"/>
      <c r="H1001" s="693"/>
      <c r="I1001" s="693"/>
      <c r="J1001" s="693"/>
      <c r="K1001" s="693"/>
    </row>
    <row r="1002" spans="6:11" ht="15">
      <c r="F1002" s="693"/>
      <c r="G1002" s="693"/>
      <c r="H1002" s="693"/>
      <c r="I1002" s="693"/>
      <c r="J1002" s="693"/>
      <c r="K1002" s="693"/>
    </row>
    <row r="1003" spans="6:11" ht="15">
      <c r="F1003" s="693"/>
      <c r="G1003" s="693"/>
      <c r="H1003" s="693"/>
      <c r="I1003" s="693"/>
      <c r="J1003" s="693"/>
      <c r="K1003" s="693"/>
    </row>
    <row r="1004" spans="6:11" ht="15">
      <c r="F1004" s="693"/>
      <c r="G1004" s="693"/>
      <c r="H1004" s="693"/>
      <c r="I1004" s="693"/>
      <c r="J1004" s="693"/>
      <c r="K1004" s="693"/>
    </row>
    <row r="1005" spans="6:11" ht="15">
      <c r="F1005" s="693"/>
      <c r="G1005" s="693"/>
      <c r="H1005" s="693"/>
      <c r="I1005" s="693"/>
      <c r="J1005" s="693"/>
      <c r="K1005" s="693"/>
    </row>
    <row r="1006" spans="6:11" ht="15">
      <c r="F1006" s="693"/>
      <c r="G1006" s="693"/>
      <c r="H1006" s="693"/>
      <c r="I1006" s="693"/>
      <c r="J1006" s="693"/>
      <c r="K1006" s="693"/>
    </row>
    <row r="1007" spans="6:11" ht="15">
      <c r="F1007" s="693"/>
      <c r="G1007" s="693"/>
      <c r="H1007" s="693"/>
      <c r="I1007" s="693"/>
      <c r="J1007" s="693"/>
      <c r="K1007" s="693"/>
    </row>
    <row r="1008" spans="6:11" ht="15">
      <c r="F1008" s="693"/>
      <c r="G1008" s="693"/>
      <c r="H1008" s="693"/>
      <c r="I1008" s="693"/>
      <c r="J1008" s="693"/>
      <c r="K1008" s="693"/>
    </row>
    <row r="1009" spans="6:11" ht="15">
      <c r="F1009" s="693"/>
      <c r="G1009" s="693"/>
      <c r="H1009" s="693"/>
      <c r="I1009" s="693"/>
      <c r="J1009" s="693"/>
      <c r="K1009" s="693"/>
    </row>
    <row r="1010" spans="6:11" ht="15">
      <c r="F1010" s="693"/>
      <c r="G1010" s="693"/>
      <c r="H1010" s="693"/>
      <c r="I1010" s="693"/>
      <c r="J1010" s="693"/>
      <c r="K1010" s="693"/>
    </row>
    <row r="1011" spans="6:11" ht="15">
      <c r="F1011" s="693"/>
      <c r="G1011" s="693"/>
      <c r="H1011" s="693"/>
      <c r="I1011" s="693"/>
      <c r="J1011" s="693"/>
      <c r="K1011" s="693"/>
    </row>
    <row r="1012" spans="6:11" ht="15">
      <c r="F1012" s="693"/>
      <c r="G1012" s="693"/>
      <c r="H1012" s="693"/>
      <c r="I1012" s="693"/>
      <c r="J1012" s="693"/>
      <c r="K1012" s="693"/>
    </row>
    <row r="1013" spans="6:11" ht="15">
      <c r="F1013" s="693"/>
      <c r="G1013" s="693"/>
      <c r="H1013" s="693"/>
      <c r="I1013" s="693"/>
      <c r="J1013" s="693"/>
      <c r="K1013" s="693"/>
    </row>
    <row r="1014" spans="6:11" ht="15">
      <c r="F1014" s="693"/>
      <c r="G1014" s="693"/>
      <c r="H1014" s="693"/>
      <c r="I1014" s="693"/>
      <c r="J1014" s="693"/>
      <c r="K1014" s="693"/>
    </row>
    <row r="1015" spans="6:11" ht="15">
      <c r="F1015" s="693"/>
      <c r="G1015" s="693"/>
      <c r="H1015" s="693"/>
      <c r="I1015" s="693"/>
      <c r="J1015" s="693"/>
      <c r="K1015" s="693"/>
    </row>
    <row r="1016" spans="6:11" ht="15">
      <c r="F1016" s="693"/>
      <c r="G1016" s="693"/>
      <c r="H1016" s="693"/>
      <c r="I1016" s="693"/>
      <c r="J1016" s="693"/>
      <c r="K1016" s="693"/>
    </row>
    <row r="1017" spans="6:11" ht="15">
      <c r="F1017" s="693"/>
      <c r="G1017" s="693"/>
      <c r="H1017" s="693"/>
      <c r="I1017" s="693"/>
      <c r="J1017" s="693"/>
      <c r="K1017" s="693"/>
    </row>
    <row r="1018" spans="6:11" ht="15">
      <c r="F1018" s="693"/>
      <c r="G1018" s="693"/>
      <c r="H1018" s="693"/>
      <c r="I1018" s="693"/>
      <c r="J1018" s="693"/>
      <c r="K1018" s="693"/>
    </row>
    <row r="1019" spans="6:11" ht="15">
      <c r="F1019" s="693"/>
      <c r="G1019" s="693"/>
      <c r="H1019" s="693"/>
      <c r="I1019" s="693"/>
      <c r="J1019" s="693"/>
      <c r="K1019" s="693"/>
    </row>
    <row r="1020" spans="6:11" ht="15">
      <c r="F1020" s="693"/>
      <c r="G1020" s="693"/>
      <c r="H1020" s="693"/>
      <c r="I1020" s="693"/>
      <c r="J1020" s="693"/>
      <c r="K1020" s="693"/>
    </row>
    <row r="1021" spans="6:11" ht="15">
      <c r="F1021" s="693"/>
      <c r="G1021" s="693"/>
      <c r="H1021" s="693"/>
      <c r="I1021" s="693"/>
      <c r="J1021" s="693"/>
      <c r="K1021" s="693"/>
    </row>
    <row r="1022" spans="6:11" ht="15">
      <c r="F1022" s="693"/>
      <c r="G1022" s="693"/>
      <c r="H1022" s="693"/>
      <c r="I1022" s="693"/>
      <c r="J1022" s="693"/>
      <c r="K1022" s="693"/>
    </row>
    <row r="1023" spans="6:11" ht="15">
      <c r="F1023" s="693"/>
      <c r="G1023" s="693"/>
      <c r="H1023" s="693"/>
      <c r="I1023" s="693"/>
      <c r="J1023" s="693"/>
      <c r="K1023" s="693"/>
    </row>
    <row r="1024" spans="6:11" ht="15">
      <c r="F1024" s="693"/>
      <c r="G1024" s="693"/>
      <c r="H1024" s="693"/>
      <c r="I1024" s="693"/>
      <c r="J1024" s="693"/>
      <c r="K1024" s="693"/>
    </row>
    <row r="1025" spans="6:11" ht="15">
      <c r="F1025" s="693"/>
      <c r="G1025" s="693"/>
      <c r="H1025" s="693"/>
      <c r="I1025" s="693"/>
      <c r="J1025" s="693"/>
      <c r="K1025" s="693"/>
    </row>
    <row r="1026" spans="6:11" ht="15">
      <c r="F1026" s="693"/>
      <c r="G1026" s="693"/>
      <c r="H1026" s="693"/>
      <c r="I1026" s="693"/>
      <c r="J1026" s="693"/>
      <c r="K1026" s="693"/>
    </row>
    <row r="1027" spans="6:11" ht="15">
      <c r="F1027" s="693"/>
      <c r="G1027" s="693"/>
      <c r="H1027" s="693"/>
      <c r="I1027" s="693"/>
      <c r="J1027" s="693"/>
      <c r="K1027" s="693"/>
    </row>
    <row r="1028" spans="6:11" ht="15">
      <c r="F1028" s="693"/>
      <c r="G1028" s="693"/>
      <c r="H1028" s="693"/>
      <c r="I1028" s="693"/>
      <c r="J1028" s="693"/>
      <c r="K1028" s="693"/>
    </row>
    <row r="1029" spans="6:11" ht="15">
      <c r="F1029" s="693"/>
      <c r="G1029" s="693"/>
      <c r="H1029" s="693"/>
      <c r="I1029" s="693"/>
      <c r="J1029" s="693"/>
      <c r="K1029" s="693"/>
    </row>
    <row r="1030" spans="6:11" ht="15">
      <c r="F1030" s="693"/>
      <c r="G1030" s="693"/>
      <c r="H1030" s="693"/>
      <c r="I1030" s="693"/>
      <c r="J1030" s="693"/>
      <c r="K1030" s="693"/>
    </row>
    <row r="1031" spans="6:11" ht="15">
      <c r="F1031" s="693"/>
      <c r="G1031" s="693"/>
      <c r="H1031" s="693"/>
      <c r="I1031" s="693"/>
      <c r="J1031" s="693"/>
      <c r="K1031" s="693"/>
    </row>
    <row r="1032" spans="6:11" ht="15">
      <c r="F1032" s="693"/>
      <c r="G1032" s="693"/>
      <c r="H1032" s="693"/>
      <c r="I1032" s="693"/>
      <c r="J1032" s="693"/>
      <c r="K1032" s="693"/>
    </row>
    <row r="1033" spans="6:11" ht="15">
      <c r="F1033" s="693"/>
      <c r="G1033" s="693"/>
      <c r="H1033" s="693"/>
      <c r="I1033" s="693"/>
      <c r="J1033" s="693"/>
      <c r="K1033" s="693"/>
    </row>
    <row r="1034" spans="6:11" ht="15">
      <c r="F1034" s="693"/>
      <c r="G1034" s="693"/>
      <c r="H1034" s="693"/>
      <c r="I1034" s="693"/>
      <c r="J1034" s="693"/>
      <c r="K1034" s="693"/>
    </row>
    <row r="1035" spans="6:11" ht="15">
      <c r="F1035" s="693"/>
      <c r="G1035" s="693"/>
      <c r="H1035" s="693"/>
      <c r="I1035" s="693"/>
      <c r="J1035" s="693"/>
      <c r="K1035" s="693"/>
    </row>
    <row r="1036" spans="6:11" ht="15">
      <c r="F1036" s="693"/>
      <c r="G1036" s="693"/>
      <c r="H1036" s="693"/>
      <c r="I1036" s="693"/>
      <c r="J1036" s="693"/>
      <c r="K1036" s="693"/>
    </row>
    <row r="1037" spans="6:11" ht="15">
      <c r="F1037" s="693"/>
      <c r="G1037" s="693"/>
      <c r="H1037" s="693"/>
      <c r="I1037" s="693"/>
      <c r="J1037" s="693"/>
      <c r="K1037" s="693"/>
    </row>
    <row r="1038" spans="6:11" ht="15">
      <c r="F1038" s="693"/>
      <c r="G1038" s="693"/>
      <c r="H1038" s="693"/>
      <c r="I1038" s="693"/>
      <c r="J1038" s="693"/>
      <c r="K1038" s="693"/>
    </row>
    <row r="1039" spans="6:11" ht="15">
      <c r="F1039" s="693"/>
      <c r="G1039" s="693"/>
      <c r="H1039" s="693"/>
      <c r="I1039" s="693"/>
      <c r="J1039" s="693"/>
      <c r="K1039" s="693"/>
    </row>
    <row r="1040" spans="6:11" ht="15">
      <c r="F1040" s="693"/>
      <c r="G1040" s="693"/>
      <c r="H1040" s="693"/>
      <c r="I1040" s="693"/>
      <c r="J1040" s="693"/>
      <c r="K1040" s="693"/>
    </row>
    <row r="1041" spans="6:11" ht="15">
      <c r="F1041" s="693"/>
      <c r="G1041" s="693"/>
      <c r="H1041" s="693"/>
      <c r="I1041" s="693"/>
      <c r="J1041" s="693"/>
      <c r="K1041" s="693"/>
    </row>
    <row r="1042" spans="6:11" ht="15">
      <c r="F1042" s="693"/>
      <c r="G1042" s="693"/>
      <c r="H1042" s="693"/>
      <c r="I1042" s="693"/>
      <c r="J1042" s="693"/>
      <c r="K1042" s="693"/>
    </row>
    <row r="1043" spans="6:11" ht="15">
      <c r="F1043" s="693"/>
      <c r="G1043" s="693"/>
      <c r="H1043" s="693"/>
      <c r="I1043" s="693"/>
      <c r="J1043" s="693"/>
      <c r="K1043" s="693"/>
    </row>
    <row r="1044" spans="6:11" ht="15">
      <c r="F1044" s="693"/>
      <c r="G1044" s="693"/>
      <c r="H1044" s="693"/>
      <c r="I1044" s="693"/>
      <c r="J1044" s="693"/>
      <c r="K1044" s="693"/>
    </row>
    <row r="1045" spans="6:11" ht="15">
      <c r="F1045" s="693"/>
      <c r="G1045" s="693"/>
      <c r="H1045" s="693"/>
      <c r="I1045" s="693"/>
      <c r="J1045" s="693"/>
      <c r="K1045" s="693"/>
    </row>
    <row r="1046" spans="6:11" ht="15">
      <c r="F1046" s="693"/>
      <c r="G1046" s="693"/>
      <c r="H1046" s="693"/>
      <c r="I1046" s="693"/>
      <c r="J1046" s="693"/>
      <c r="K1046" s="693"/>
    </row>
    <row r="1047" spans="6:11" ht="15">
      <c r="F1047" s="693"/>
      <c r="G1047" s="693"/>
      <c r="H1047" s="693"/>
      <c r="I1047" s="693"/>
      <c r="J1047" s="693"/>
      <c r="K1047" s="693"/>
    </row>
    <row r="1048" spans="6:11" ht="15">
      <c r="F1048" s="693"/>
      <c r="G1048" s="693"/>
      <c r="H1048" s="693"/>
      <c r="I1048" s="693"/>
      <c r="J1048" s="693"/>
      <c r="K1048" s="693"/>
    </row>
    <row r="1049" spans="6:11" ht="15">
      <c r="F1049" s="693"/>
      <c r="G1049" s="693"/>
      <c r="H1049" s="693"/>
      <c r="I1049" s="693"/>
      <c r="J1049" s="693"/>
      <c r="K1049" s="693"/>
    </row>
    <row r="1050" spans="6:11" ht="15">
      <c r="F1050" s="693"/>
      <c r="G1050" s="693"/>
      <c r="H1050" s="693"/>
      <c r="I1050" s="693"/>
      <c r="J1050" s="693"/>
      <c r="K1050" s="693"/>
    </row>
    <row r="1051" spans="6:11" ht="15">
      <c r="F1051" s="693"/>
      <c r="G1051" s="693"/>
      <c r="H1051" s="693"/>
      <c r="I1051" s="693"/>
      <c r="J1051" s="693"/>
      <c r="K1051" s="693"/>
    </row>
    <row r="1052" spans="6:11" ht="15">
      <c r="F1052" s="693"/>
      <c r="G1052" s="693"/>
      <c r="H1052" s="693"/>
      <c r="I1052" s="693"/>
      <c r="J1052" s="693"/>
      <c r="K1052" s="693"/>
    </row>
    <row r="1053" spans="6:11" ht="15">
      <c r="F1053" s="693"/>
      <c r="G1053" s="693"/>
      <c r="H1053" s="693"/>
      <c r="I1053" s="693"/>
      <c r="J1053" s="693"/>
      <c r="K1053" s="693"/>
    </row>
    <row r="1054" spans="6:11" ht="15">
      <c r="F1054" s="693"/>
      <c r="G1054" s="693"/>
      <c r="H1054" s="693"/>
      <c r="I1054" s="693"/>
      <c r="J1054" s="693"/>
      <c r="K1054" s="693"/>
    </row>
    <row r="1055" spans="6:11" ht="15">
      <c r="F1055" s="693"/>
      <c r="G1055" s="693"/>
      <c r="H1055" s="693"/>
      <c r="I1055" s="693"/>
      <c r="J1055" s="693"/>
      <c r="K1055" s="693"/>
    </row>
    <row r="1056" spans="6:11" ht="15">
      <c r="F1056" s="693"/>
      <c r="G1056" s="693"/>
      <c r="H1056" s="693"/>
      <c r="I1056" s="693"/>
      <c r="J1056" s="693"/>
      <c r="K1056" s="693"/>
    </row>
    <row r="1057" spans="6:11" ht="15">
      <c r="F1057" s="693"/>
      <c r="G1057" s="693"/>
      <c r="H1057" s="693"/>
      <c r="I1057" s="693"/>
      <c r="J1057" s="693"/>
      <c r="K1057" s="693"/>
    </row>
    <row r="1058" spans="6:11" ht="15">
      <c r="F1058" s="693"/>
      <c r="G1058" s="693"/>
      <c r="H1058" s="693"/>
      <c r="I1058" s="693"/>
      <c r="J1058" s="693"/>
      <c r="K1058" s="693"/>
    </row>
    <row r="1059" spans="6:11" ht="15">
      <c r="F1059" s="693"/>
      <c r="G1059" s="693"/>
      <c r="H1059" s="693"/>
      <c r="I1059" s="693"/>
      <c r="J1059" s="693"/>
      <c r="K1059" s="693"/>
    </row>
    <row r="1060" spans="6:11" ht="15">
      <c r="F1060" s="693"/>
      <c r="G1060" s="693"/>
      <c r="H1060" s="693"/>
      <c r="I1060" s="693"/>
      <c r="J1060" s="693"/>
      <c r="K1060" s="693"/>
    </row>
    <row r="1061" spans="6:11" ht="15">
      <c r="F1061" s="693"/>
      <c r="G1061" s="693"/>
      <c r="H1061" s="693"/>
      <c r="I1061" s="693"/>
      <c r="J1061" s="693"/>
      <c r="K1061" s="693"/>
    </row>
    <row r="1062" spans="6:11" ht="15">
      <c r="F1062" s="693"/>
      <c r="G1062" s="693"/>
      <c r="H1062" s="693"/>
      <c r="I1062" s="693"/>
      <c r="J1062" s="693"/>
      <c r="K1062" s="693"/>
    </row>
    <row r="1063" spans="6:11" ht="15">
      <c r="F1063" s="693"/>
      <c r="G1063" s="693"/>
      <c r="H1063" s="693"/>
      <c r="I1063" s="693"/>
      <c r="J1063" s="693"/>
      <c r="K1063" s="693"/>
    </row>
    <row r="1064" spans="6:11" ht="15">
      <c r="F1064" s="693"/>
      <c r="G1064" s="693"/>
      <c r="H1064" s="693"/>
      <c r="I1064" s="693"/>
      <c r="J1064" s="693"/>
      <c r="K1064" s="693"/>
    </row>
    <row r="1065" spans="6:11" ht="15">
      <c r="F1065" s="693"/>
      <c r="G1065" s="693"/>
      <c r="H1065" s="693"/>
      <c r="I1065" s="693"/>
      <c r="J1065" s="693"/>
      <c r="K1065" s="693"/>
    </row>
    <row r="1066" spans="6:11" ht="15">
      <c r="F1066" s="693"/>
      <c r="G1066" s="693"/>
      <c r="H1066" s="693"/>
      <c r="I1066" s="693"/>
      <c r="J1066" s="693"/>
      <c r="K1066" s="693"/>
    </row>
    <row r="1067" spans="6:11" ht="15">
      <c r="F1067" s="693"/>
      <c r="G1067" s="693"/>
      <c r="H1067" s="693"/>
      <c r="I1067" s="693"/>
      <c r="J1067" s="693"/>
      <c r="K1067" s="693"/>
    </row>
    <row r="1068" spans="6:11" ht="15">
      <c r="F1068" s="693"/>
      <c r="G1068" s="693"/>
      <c r="H1068" s="693"/>
      <c r="I1068" s="693"/>
      <c r="J1068" s="693"/>
      <c r="K1068" s="693"/>
    </row>
    <row r="1069" spans="6:11" ht="15">
      <c r="F1069" s="693"/>
      <c r="G1069" s="693"/>
      <c r="H1069" s="693"/>
      <c r="I1069" s="693"/>
      <c r="J1069" s="693"/>
      <c r="K1069" s="693"/>
    </row>
    <row r="1070" spans="6:11" ht="15">
      <c r="F1070" s="693"/>
      <c r="G1070" s="693"/>
      <c r="H1070" s="693"/>
      <c r="I1070" s="693"/>
      <c r="J1070" s="693"/>
      <c r="K1070" s="693"/>
    </row>
    <row r="1071" spans="6:11" ht="15">
      <c r="F1071" s="693"/>
      <c r="G1071" s="693"/>
      <c r="H1071" s="693"/>
      <c r="I1071" s="693"/>
      <c r="J1071" s="693"/>
      <c r="K1071" s="693"/>
    </row>
    <row r="1072" spans="6:11" ht="15">
      <c r="F1072" s="693"/>
      <c r="G1072" s="693"/>
      <c r="H1072" s="693"/>
      <c r="I1072" s="693"/>
      <c r="J1072" s="693"/>
      <c r="K1072" s="693"/>
    </row>
    <row r="1073" spans="6:11" ht="15">
      <c r="F1073" s="693"/>
      <c r="G1073" s="693"/>
      <c r="H1073" s="693"/>
      <c r="I1073" s="693"/>
      <c r="J1073" s="693"/>
      <c r="K1073" s="693"/>
    </row>
    <row r="1074" spans="6:11" ht="15">
      <c r="F1074" s="693"/>
      <c r="G1074" s="693"/>
      <c r="H1074" s="693"/>
      <c r="I1074" s="693"/>
      <c r="J1074" s="693"/>
      <c r="K1074" s="693"/>
    </row>
    <row r="1075" spans="6:11" ht="15">
      <c r="F1075" s="693"/>
      <c r="G1075" s="693"/>
      <c r="H1075" s="693"/>
      <c r="I1075" s="693"/>
      <c r="J1075" s="693"/>
      <c r="K1075" s="693"/>
    </row>
    <row r="1076" spans="6:11" ht="15">
      <c r="F1076" s="693"/>
      <c r="G1076" s="693"/>
      <c r="H1076" s="693"/>
      <c r="I1076" s="693"/>
      <c r="J1076" s="693"/>
      <c r="K1076" s="693"/>
    </row>
    <row r="1077" spans="6:11" ht="15">
      <c r="F1077" s="693"/>
      <c r="G1077" s="693"/>
      <c r="H1077" s="693"/>
      <c r="I1077" s="693"/>
      <c r="J1077" s="693"/>
      <c r="K1077" s="693"/>
    </row>
    <row r="1078" spans="6:11" ht="15">
      <c r="F1078" s="693"/>
      <c r="G1078" s="693"/>
      <c r="H1078" s="693"/>
      <c r="I1078" s="693"/>
      <c r="J1078" s="693"/>
      <c r="K1078" s="693"/>
    </row>
    <row r="1079" spans="6:11" ht="15">
      <c r="F1079" s="693"/>
      <c r="G1079" s="693"/>
      <c r="H1079" s="693"/>
      <c r="I1079" s="693"/>
      <c r="J1079" s="693"/>
      <c r="K1079" s="693"/>
    </row>
    <row r="1080" spans="6:11" ht="15">
      <c r="F1080" s="693"/>
      <c r="G1080" s="693"/>
      <c r="H1080" s="693"/>
      <c r="I1080" s="693"/>
      <c r="J1080" s="693"/>
      <c r="K1080" s="693"/>
    </row>
    <row r="1081" spans="6:11" ht="15">
      <c r="F1081" s="693"/>
      <c r="G1081" s="693"/>
      <c r="H1081" s="693"/>
      <c r="I1081" s="693"/>
      <c r="J1081" s="693"/>
      <c r="K1081" s="693"/>
    </row>
    <row r="1082" spans="6:11" ht="15">
      <c r="F1082" s="693"/>
      <c r="G1082" s="693"/>
      <c r="H1082" s="693"/>
      <c r="I1082" s="693"/>
      <c r="J1082" s="693"/>
      <c r="K1082" s="693"/>
    </row>
    <row r="1083" spans="6:11" ht="15">
      <c r="F1083" s="693"/>
      <c r="G1083" s="693"/>
      <c r="H1083" s="693"/>
      <c r="I1083" s="693"/>
      <c r="J1083" s="693"/>
      <c r="K1083" s="693"/>
    </row>
    <row r="1084" spans="6:11" ht="15">
      <c r="F1084" s="693"/>
      <c r="G1084" s="693"/>
      <c r="H1084" s="693"/>
      <c r="I1084" s="693"/>
      <c r="J1084" s="693"/>
      <c r="K1084" s="693"/>
    </row>
    <row r="1085" spans="6:11" ht="15">
      <c r="F1085" s="693"/>
      <c r="G1085" s="693"/>
      <c r="H1085" s="693"/>
      <c r="I1085" s="693"/>
      <c r="J1085" s="693"/>
      <c r="K1085" s="693"/>
    </row>
    <row r="1086" spans="6:11" ht="15">
      <c r="F1086" s="693"/>
      <c r="G1086" s="693"/>
      <c r="H1086" s="693"/>
      <c r="I1086" s="693"/>
      <c r="J1086" s="693"/>
      <c r="K1086" s="693"/>
    </row>
    <row r="1087" spans="6:11" ht="15">
      <c r="F1087" s="693"/>
      <c r="G1087" s="693"/>
      <c r="H1087" s="693"/>
      <c r="I1087" s="693"/>
      <c r="J1087" s="693"/>
      <c r="K1087" s="693"/>
    </row>
    <row r="1088" spans="6:11" ht="15">
      <c r="F1088" s="693"/>
      <c r="G1088" s="693"/>
      <c r="H1088" s="693"/>
      <c r="I1088" s="693"/>
      <c r="J1088" s="693"/>
      <c r="K1088" s="693"/>
    </row>
    <row r="1089" spans="6:11" ht="15">
      <c r="F1089" s="693"/>
      <c r="G1089" s="693"/>
      <c r="H1089" s="693"/>
      <c r="I1089" s="693"/>
      <c r="J1089" s="693"/>
      <c r="K1089" s="693"/>
    </row>
    <row r="1090" spans="6:11" ht="15">
      <c r="F1090" s="693"/>
      <c r="G1090" s="693"/>
      <c r="H1090" s="693"/>
      <c r="I1090" s="693"/>
      <c r="J1090" s="693"/>
      <c r="K1090" s="693"/>
    </row>
    <row r="1091" spans="6:11" ht="15">
      <c r="F1091" s="693"/>
      <c r="G1091" s="693"/>
      <c r="H1091" s="693"/>
      <c r="I1091" s="693"/>
      <c r="J1091" s="693"/>
      <c r="K1091" s="693"/>
    </row>
    <row r="1092" spans="6:11" ht="15">
      <c r="F1092" s="693"/>
      <c r="G1092" s="693"/>
      <c r="H1092" s="693"/>
      <c r="I1092" s="693"/>
      <c r="J1092" s="693"/>
      <c r="K1092" s="693"/>
    </row>
    <row r="1093" spans="6:11" ht="15">
      <c r="F1093" s="693"/>
      <c r="G1093" s="693"/>
      <c r="H1093" s="693"/>
      <c r="I1093" s="693"/>
      <c r="J1093" s="693"/>
      <c r="K1093" s="693"/>
    </row>
    <row r="1094" spans="6:11" ht="15">
      <c r="F1094" s="693"/>
      <c r="G1094" s="693"/>
      <c r="H1094" s="693"/>
      <c r="I1094" s="693"/>
      <c r="J1094" s="693"/>
      <c r="K1094" s="693"/>
    </row>
    <row r="1095" spans="6:11" ht="15">
      <c r="F1095" s="693"/>
      <c r="G1095" s="693"/>
      <c r="H1095" s="693"/>
      <c r="I1095" s="693"/>
      <c r="J1095" s="693"/>
      <c r="K1095" s="693"/>
    </row>
    <row r="1096" spans="6:11" ht="15">
      <c r="F1096" s="693"/>
      <c r="G1096" s="693"/>
      <c r="H1096" s="693"/>
      <c r="I1096" s="693"/>
      <c r="J1096" s="693"/>
      <c r="K1096" s="693"/>
    </row>
    <row r="1097" spans="6:11" ht="15">
      <c r="F1097" s="693"/>
      <c r="G1097" s="693"/>
      <c r="H1097" s="693"/>
      <c r="I1097" s="693"/>
      <c r="J1097" s="693"/>
      <c r="K1097" s="693"/>
    </row>
    <row r="1098" spans="6:11" ht="15">
      <c r="F1098" s="693"/>
      <c r="G1098" s="693"/>
      <c r="H1098" s="693"/>
      <c r="I1098" s="693"/>
      <c r="J1098" s="693"/>
      <c r="K1098" s="693"/>
    </row>
    <row r="1099" spans="6:11" ht="15">
      <c r="F1099" s="693"/>
      <c r="G1099" s="693"/>
      <c r="H1099" s="693"/>
      <c r="I1099" s="693"/>
      <c r="J1099" s="693"/>
      <c r="K1099" s="693"/>
    </row>
    <row r="1100" spans="6:11" ht="15">
      <c r="F1100" s="693"/>
      <c r="G1100" s="693"/>
      <c r="H1100" s="693"/>
      <c r="I1100" s="693"/>
      <c r="J1100" s="693"/>
      <c r="K1100" s="693"/>
    </row>
    <row r="1101" spans="6:11" ht="15">
      <c r="F1101" s="693"/>
      <c r="G1101" s="693"/>
      <c r="H1101" s="693"/>
      <c r="I1101" s="693"/>
      <c r="J1101" s="693"/>
      <c r="K1101" s="693"/>
    </row>
    <row r="1102" spans="6:11" ht="15">
      <c r="F1102" s="693"/>
      <c r="G1102" s="693"/>
      <c r="H1102" s="693"/>
      <c r="I1102" s="693"/>
      <c r="J1102" s="693"/>
      <c r="K1102" s="693"/>
    </row>
    <row r="1103" spans="6:11" ht="15">
      <c r="F1103" s="693"/>
      <c r="G1103" s="693"/>
      <c r="H1103" s="693"/>
      <c r="I1103" s="693"/>
      <c r="J1103" s="693"/>
      <c r="K1103" s="693"/>
    </row>
    <row r="1104" spans="6:11" ht="15">
      <c r="F1104" s="693"/>
      <c r="G1104" s="693"/>
      <c r="H1104" s="693"/>
      <c r="I1104" s="693"/>
      <c r="J1104" s="693"/>
      <c r="K1104" s="693"/>
    </row>
    <row r="1105" spans="6:11" ht="15">
      <c r="F1105" s="693"/>
      <c r="G1105" s="693"/>
      <c r="H1105" s="693"/>
      <c r="I1105" s="693"/>
      <c r="J1105" s="693"/>
      <c r="K1105" s="693"/>
    </row>
    <row r="1106" spans="6:11" ht="15">
      <c r="F1106" s="693"/>
      <c r="G1106" s="693"/>
      <c r="H1106" s="693"/>
      <c r="I1106" s="693"/>
      <c r="J1106" s="693"/>
      <c r="K1106" s="693"/>
    </row>
    <row r="1107" spans="6:11" ht="15">
      <c r="F1107" s="693"/>
      <c r="G1107" s="693"/>
      <c r="H1107" s="693"/>
      <c r="I1107" s="693"/>
      <c r="J1107" s="693"/>
      <c r="K1107" s="693"/>
    </row>
    <row r="1108" spans="6:11" ht="15">
      <c r="F1108" s="693"/>
      <c r="G1108" s="693"/>
      <c r="H1108" s="693"/>
      <c r="I1108" s="693"/>
      <c r="J1108" s="693"/>
      <c r="K1108" s="693"/>
    </row>
    <row r="1109" spans="6:11" ht="15">
      <c r="F1109" s="693"/>
      <c r="G1109" s="693"/>
      <c r="H1109" s="693"/>
      <c r="I1109" s="693"/>
      <c r="J1109" s="693"/>
      <c r="K1109" s="693"/>
    </row>
    <row r="1110" spans="6:11" ht="15">
      <c r="F1110" s="693"/>
      <c r="G1110" s="693"/>
      <c r="H1110" s="693"/>
      <c r="I1110" s="693"/>
      <c r="J1110" s="693"/>
      <c r="K1110" s="693"/>
    </row>
    <row r="1111" spans="6:11" ht="15">
      <c r="F1111" s="693"/>
      <c r="G1111" s="693"/>
      <c r="H1111" s="693"/>
      <c r="I1111" s="693"/>
      <c r="J1111" s="693"/>
      <c r="K1111" s="693"/>
    </row>
    <row r="1112" spans="6:11" ht="15">
      <c r="F1112" s="693"/>
      <c r="G1112" s="693"/>
      <c r="H1112" s="693"/>
      <c r="I1112" s="693"/>
      <c r="J1112" s="693"/>
      <c r="K1112" s="693"/>
    </row>
    <row r="1113" spans="6:11" ht="15">
      <c r="F1113" s="693"/>
      <c r="G1113" s="693"/>
      <c r="H1113" s="693"/>
      <c r="I1113" s="693"/>
      <c r="J1113" s="693"/>
      <c r="K1113" s="693"/>
    </row>
    <row r="1114" spans="6:11" ht="15">
      <c r="F1114" s="693"/>
      <c r="G1114" s="693"/>
      <c r="H1114" s="693"/>
      <c r="I1114" s="693"/>
      <c r="J1114" s="693"/>
      <c r="K1114" s="693"/>
    </row>
    <row r="1115" spans="6:11" ht="15">
      <c r="F1115" s="693"/>
      <c r="G1115" s="693"/>
      <c r="H1115" s="693"/>
      <c r="I1115" s="693"/>
      <c r="J1115" s="693"/>
      <c r="K1115" s="693"/>
    </row>
    <row r="1116" spans="6:11" ht="15">
      <c r="F1116" s="693"/>
      <c r="G1116" s="693"/>
      <c r="H1116" s="693"/>
      <c r="I1116" s="693"/>
      <c r="J1116" s="693"/>
      <c r="K1116" s="693"/>
    </row>
    <row r="1117" spans="6:11" ht="15">
      <c r="F1117" s="693"/>
      <c r="G1117" s="693"/>
      <c r="H1117" s="693"/>
      <c r="I1117" s="693"/>
      <c r="J1117" s="693"/>
      <c r="K1117" s="693"/>
    </row>
    <row r="1118" spans="6:11" ht="15">
      <c r="F1118" s="693"/>
      <c r="G1118" s="693"/>
      <c r="H1118" s="693"/>
      <c r="I1118" s="693"/>
      <c r="J1118" s="693"/>
      <c r="K1118" s="693"/>
    </row>
    <row r="1119" spans="6:11" ht="15">
      <c r="F1119" s="693"/>
      <c r="G1119" s="693"/>
      <c r="H1119" s="693"/>
      <c r="I1119" s="693"/>
      <c r="J1119" s="693"/>
      <c r="K1119" s="693"/>
    </row>
    <row r="1120" spans="6:11" ht="15">
      <c r="F1120" s="693"/>
      <c r="G1120" s="693"/>
      <c r="H1120" s="693"/>
      <c r="I1120" s="693"/>
      <c r="J1120" s="693"/>
      <c r="K1120" s="693"/>
    </row>
    <row r="1121" spans="6:11" ht="15">
      <c r="F1121" s="693"/>
      <c r="G1121" s="693"/>
      <c r="H1121" s="693"/>
      <c r="I1121" s="693"/>
      <c r="J1121" s="693"/>
      <c r="K1121" s="693"/>
    </row>
    <row r="1122" spans="6:11" ht="15">
      <c r="F1122" s="693"/>
      <c r="G1122" s="693"/>
      <c r="H1122" s="693"/>
      <c r="I1122" s="693"/>
      <c r="J1122" s="693"/>
      <c r="K1122" s="693"/>
    </row>
    <row r="1123" spans="6:11" ht="15">
      <c r="F1123" s="693"/>
      <c r="G1123" s="693"/>
      <c r="H1123" s="693"/>
      <c r="I1123" s="693"/>
      <c r="J1123" s="693"/>
      <c r="K1123" s="693"/>
    </row>
    <row r="1124" spans="6:11" ht="15">
      <c r="F1124" s="693"/>
      <c r="G1124" s="693"/>
      <c r="H1124" s="693"/>
      <c r="I1124" s="693"/>
      <c r="J1124" s="693"/>
      <c r="K1124" s="693"/>
    </row>
    <row r="1125" spans="6:11" ht="15">
      <c r="F1125" s="693"/>
      <c r="G1125" s="693"/>
      <c r="H1125" s="693"/>
      <c r="I1125" s="693"/>
      <c r="J1125" s="693"/>
      <c r="K1125" s="693"/>
    </row>
    <row r="1126" spans="6:11" ht="15">
      <c r="F1126" s="693"/>
      <c r="G1126" s="693"/>
      <c r="H1126" s="693"/>
      <c r="I1126" s="693"/>
      <c r="J1126" s="693"/>
      <c r="K1126" s="693"/>
    </row>
    <row r="1127" spans="6:11" ht="15">
      <c r="F1127" s="693"/>
      <c r="G1127" s="693"/>
      <c r="H1127" s="693"/>
      <c r="I1127" s="693"/>
      <c r="J1127" s="693"/>
      <c r="K1127" s="693"/>
    </row>
    <row r="1128" spans="6:11" ht="15">
      <c r="F1128" s="693"/>
      <c r="G1128" s="693"/>
      <c r="H1128" s="693"/>
      <c r="I1128" s="693"/>
      <c r="J1128" s="693"/>
      <c r="K1128" s="693"/>
    </row>
    <row r="1129" spans="6:11" ht="15">
      <c r="F1129" s="693"/>
      <c r="G1129" s="693"/>
      <c r="H1129" s="693"/>
      <c r="I1129" s="693"/>
      <c r="J1129" s="693"/>
      <c r="K1129" s="693"/>
    </row>
    <row r="1130" spans="6:11" ht="15">
      <c r="F1130" s="693"/>
      <c r="G1130" s="693"/>
      <c r="H1130" s="693"/>
      <c r="I1130" s="693"/>
      <c r="J1130" s="693"/>
      <c r="K1130" s="693"/>
    </row>
    <row r="1131" spans="6:11" ht="15">
      <c r="F1131" s="693"/>
      <c r="G1131" s="693"/>
      <c r="H1131" s="693"/>
      <c r="I1131" s="693"/>
      <c r="J1131" s="693"/>
      <c r="K1131" s="693"/>
    </row>
    <row r="1132" spans="6:11" ht="15">
      <c r="F1132" s="693"/>
      <c r="G1132" s="693"/>
      <c r="H1132" s="693"/>
      <c r="I1132" s="693"/>
      <c r="J1132" s="693"/>
      <c r="K1132" s="693"/>
    </row>
    <row r="1133" spans="6:11" ht="15">
      <c r="F1133" s="693"/>
      <c r="G1133" s="693"/>
      <c r="H1133" s="693"/>
      <c r="I1133" s="693"/>
      <c r="J1133" s="693"/>
      <c r="K1133" s="693"/>
    </row>
    <row r="1134" spans="6:11" ht="15">
      <c r="F1134" s="693"/>
      <c r="G1134" s="693"/>
      <c r="H1134" s="693"/>
      <c r="I1134" s="693"/>
      <c r="J1134" s="693"/>
      <c r="K1134" s="693"/>
    </row>
    <row r="1135" spans="6:11" ht="15">
      <c r="F1135" s="693"/>
      <c r="G1135" s="693"/>
      <c r="H1135" s="693"/>
      <c r="I1135" s="693"/>
      <c r="J1135" s="693"/>
      <c r="K1135" s="693"/>
    </row>
    <row r="1136" spans="6:11" ht="15">
      <c r="F1136" s="693"/>
      <c r="G1136" s="693"/>
      <c r="H1136" s="693"/>
      <c r="I1136" s="693"/>
      <c r="J1136" s="693"/>
      <c r="K1136" s="693"/>
    </row>
    <row r="1137" spans="6:11" ht="15">
      <c r="F1137" s="693"/>
      <c r="G1137" s="693"/>
      <c r="H1137" s="693"/>
      <c r="I1137" s="693"/>
      <c r="J1137" s="693"/>
      <c r="K1137" s="693"/>
    </row>
    <row r="1138" spans="6:11" ht="15">
      <c r="F1138" s="693"/>
      <c r="G1138" s="693"/>
      <c r="H1138" s="693"/>
      <c r="I1138" s="693"/>
      <c r="J1138" s="693"/>
      <c r="K1138" s="693"/>
    </row>
    <row r="1139" spans="6:11" ht="15">
      <c r="F1139" s="693"/>
      <c r="G1139" s="693"/>
      <c r="H1139" s="693"/>
      <c r="I1139" s="693"/>
      <c r="J1139" s="693"/>
      <c r="K1139" s="693"/>
    </row>
    <row r="1140" spans="6:11" ht="15">
      <c r="F1140" s="693"/>
      <c r="G1140" s="693"/>
      <c r="H1140" s="693"/>
      <c r="I1140" s="693"/>
      <c r="J1140" s="693"/>
      <c r="K1140" s="693"/>
    </row>
    <row r="1141" spans="6:11" ht="15">
      <c r="F1141" s="693"/>
      <c r="G1141" s="693"/>
      <c r="H1141" s="693"/>
      <c r="I1141" s="693"/>
      <c r="J1141" s="693"/>
      <c r="K1141" s="693"/>
    </row>
    <row r="1142" spans="6:11" ht="15">
      <c r="F1142" s="693"/>
      <c r="G1142" s="693"/>
      <c r="H1142" s="693"/>
      <c r="I1142" s="693"/>
      <c r="J1142" s="693"/>
      <c r="K1142" s="693"/>
    </row>
    <row r="1143" spans="6:11" ht="15">
      <c r="F1143" s="693"/>
      <c r="G1143" s="693"/>
      <c r="H1143" s="693"/>
      <c r="I1143" s="693"/>
      <c r="J1143" s="693"/>
      <c r="K1143" s="693"/>
    </row>
    <row r="1144" spans="6:11" ht="15">
      <c r="F1144" s="693"/>
      <c r="G1144" s="693"/>
      <c r="H1144" s="693"/>
      <c r="I1144" s="693"/>
      <c r="J1144" s="693"/>
      <c r="K1144" s="693"/>
    </row>
    <row r="1145" spans="6:11" ht="15">
      <c r="F1145" s="693"/>
      <c r="G1145" s="693"/>
      <c r="H1145" s="693"/>
      <c r="I1145" s="693"/>
      <c r="J1145" s="693"/>
      <c r="K1145" s="693"/>
    </row>
    <row r="1146" spans="6:11" ht="15">
      <c r="F1146" s="693"/>
      <c r="G1146" s="693"/>
      <c r="H1146" s="693"/>
      <c r="I1146" s="693"/>
      <c r="J1146" s="693"/>
      <c r="K1146" s="693"/>
    </row>
    <row r="1147" spans="6:11" ht="15">
      <c r="F1147" s="693"/>
      <c r="G1147" s="693"/>
      <c r="H1147" s="693"/>
      <c r="I1147" s="693"/>
      <c r="J1147" s="693"/>
      <c r="K1147" s="693"/>
    </row>
    <row r="1148" spans="6:11" ht="15">
      <c r="F1148" s="693"/>
      <c r="G1148" s="693"/>
      <c r="H1148" s="693"/>
      <c r="I1148" s="693"/>
      <c r="J1148" s="693"/>
      <c r="K1148" s="693"/>
    </row>
    <row r="1149" spans="6:11" ht="15">
      <c r="F1149" s="693"/>
      <c r="G1149" s="693"/>
      <c r="H1149" s="693"/>
      <c r="I1149" s="693"/>
      <c r="J1149" s="693"/>
      <c r="K1149" s="693"/>
    </row>
    <row r="1150" spans="6:11" ht="15">
      <c r="F1150" s="693"/>
      <c r="G1150" s="693"/>
      <c r="H1150" s="693"/>
      <c r="I1150" s="693"/>
      <c r="J1150" s="693"/>
      <c r="K1150" s="693"/>
    </row>
    <row r="1151" spans="6:11" ht="15">
      <c r="F1151" s="693"/>
      <c r="G1151" s="693"/>
      <c r="H1151" s="693"/>
      <c r="I1151" s="693"/>
      <c r="J1151" s="693"/>
      <c r="K1151" s="693"/>
    </row>
    <row r="1152" spans="6:11" ht="15">
      <c r="F1152" s="693"/>
      <c r="G1152" s="693"/>
      <c r="H1152" s="693"/>
      <c r="I1152" s="693"/>
      <c r="J1152" s="693"/>
      <c r="K1152" s="693"/>
    </row>
    <row r="1153" spans="6:11" ht="15">
      <c r="F1153" s="693"/>
      <c r="G1153" s="693"/>
      <c r="H1153" s="693"/>
      <c r="I1153" s="693"/>
      <c r="J1153" s="693"/>
      <c r="K1153" s="693"/>
    </row>
    <row r="1154" spans="6:11" ht="15">
      <c r="F1154" s="693"/>
      <c r="G1154" s="693"/>
      <c r="H1154" s="693"/>
      <c r="I1154" s="693"/>
      <c r="J1154" s="693"/>
      <c r="K1154" s="693"/>
    </row>
    <row r="1155" spans="6:11" ht="15">
      <c r="F1155" s="693"/>
      <c r="G1155" s="693"/>
      <c r="H1155" s="693"/>
      <c r="I1155" s="693"/>
      <c r="J1155" s="693"/>
      <c r="K1155" s="693"/>
    </row>
    <row r="1156" spans="6:11" ht="15">
      <c r="F1156" s="693"/>
      <c r="G1156" s="693"/>
      <c r="H1156" s="693"/>
      <c r="I1156" s="693"/>
      <c r="J1156" s="693"/>
      <c r="K1156" s="693"/>
    </row>
    <row r="1157" spans="6:11" ht="15">
      <c r="F1157" s="693"/>
      <c r="G1157" s="693"/>
      <c r="H1157" s="693"/>
      <c r="I1157" s="693"/>
      <c r="J1157" s="693"/>
      <c r="K1157" s="693"/>
    </row>
    <row r="1158" spans="6:11" ht="15">
      <c r="F1158" s="693"/>
      <c r="G1158" s="693"/>
      <c r="H1158" s="693"/>
      <c r="I1158" s="693"/>
      <c r="J1158" s="693"/>
      <c r="K1158" s="693"/>
    </row>
    <row r="1159" spans="6:11" ht="15">
      <c r="F1159" s="693"/>
      <c r="G1159" s="693"/>
      <c r="H1159" s="693"/>
      <c r="I1159" s="693"/>
      <c r="J1159" s="693"/>
      <c r="K1159" s="693"/>
    </row>
    <row r="1160" spans="6:11" ht="15">
      <c r="F1160" s="693"/>
      <c r="G1160" s="693"/>
      <c r="H1160" s="693"/>
      <c r="I1160" s="693"/>
      <c r="J1160" s="693"/>
      <c r="K1160" s="693"/>
    </row>
    <row r="1161" spans="6:11" ht="15">
      <c r="F1161" s="693"/>
      <c r="G1161" s="693"/>
      <c r="H1161" s="693"/>
      <c r="I1161" s="693"/>
      <c r="J1161" s="693"/>
      <c r="K1161" s="693"/>
    </row>
    <row r="1162" spans="6:11" ht="15">
      <c r="F1162" s="693"/>
      <c r="G1162" s="693"/>
      <c r="H1162" s="693"/>
      <c r="I1162" s="693"/>
      <c r="J1162" s="693"/>
      <c r="K1162" s="693"/>
    </row>
    <row r="1163" spans="6:11" ht="15">
      <c r="F1163" s="693"/>
      <c r="G1163" s="693"/>
      <c r="H1163" s="693"/>
      <c r="I1163" s="693"/>
      <c r="J1163" s="693"/>
      <c r="K1163" s="693"/>
    </row>
    <row r="1164" spans="6:11" ht="15">
      <c r="F1164" s="693"/>
      <c r="G1164" s="693"/>
      <c r="H1164" s="693"/>
      <c r="I1164" s="693"/>
      <c r="J1164" s="693"/>
      <c r="K1164" s="693"/>
    </row>
    <row r="1165" spans="6:11" ht="15">
      <c r="F1165" s="693"/>
      <c r="G1165" s="693"/>
      <c r="H1165" s="693"/>
      <c r="I1165" s="693"/>
      <c r="J1165" s="693"/>
      <c r="K1165" s="693"/>
    </row>
    <row r="1166" spans="6:11" ht="15">
      <c r="F1166" s="693"/>
      <c r="G1166" s="693"/>
      <c r="H1166" s="693"/>
      <c r="I1166" s="693"/>
      <c r="J1166" s="693"/>
      <c r="K1166" s="693"/>
    </row>
    <row r="1167" spans="6:11" ht="15">
      <c r="F1167" s="693"/>
      <c r="G1167" s="693"/>
      <c r="H1167" s="693"/>
      <c r="I1167" s="693"/>
      <c r="J1167" s="693"/>
      <c r="K1167" s="693"/>
    </row>
    <row r="1168" spans="6:11" ht="15">
      <c r="F1168" s="693"/>
      <c r="G1168" s="693"/>
      <c r="H1168" s="693"/>
      <c r="I1168" s="693"/>
      <c r="J1168" s="693"/>
      <c r="K1168" s="693"/>
    </row>
    <row r="1169" spans="6:11" ht="15">
      <c r="F1169" s="693"/>
      <c r="G1169" s="693"/>
      <c r="H1169" s="693"/>
      <c r="I1169" s="693"/>
      <c r="J1169" s="693"/>
      <c r="K1169" s="693"/>
    </row>
    <row r="1170" spans="6:11" ht="15">
      <c r="F1170" s="693"/>
      <c r="G1170" s="693"/>
      <c r="H1170" s="693"/>
      <c r="I1170" s="693"/>
      <c r="J1170" s="693"/>
      <c r="K1170" s="693"/>
    </row>
    <row r="1171" spans="6:11" ht="15">
      <c r="F1171" s="693"/>
      <c r="G1171" s="693"/>
      <c r="H1171" s="693"/>
      <c r="I1171" s="693"/>
      <c r="J1171" s="693"/>
      <c r="K1171" s="693"/>
    </row>
    <row r="1172" spans="6:11" ht="15">
      <c r="F1172" s="693"/>
      <c r="G1172" s="693"/>
      <c r="H1172" s="693"/>
      <c r="I1172" s="693"/>
      <c r="J1172" s="693"/>
      <c r="K1172" s="693"/>
    </row>
    <row r="1173" spans="6:11" ht="15">
      <c r="F1173" s="693"/>
      <c r="G1173" s="693"/>
      <c r="H1173" s="693"/>
      <c r="I1173" s="693"/>
      <c r="J1173" s="693"/>
      <c r="K1173" s="693"/>
    </row>
    <row r="1174" spans="6:11" ht="15">
      <c r="F1174" s="693"/>
      <c r="G1174" s="693"/>
      <c r="H1174" s="693"/>
      <c r="I1174" s="693"/>
      <c r="J1174" s="693"/>
      <c r="K1174" s="693"/>
    </row>
    <row r="1175" spans="6:11" ht="15">
      <c r="F1175" s="693"/>
      <c r="G1175" s="693"/>
      <c r="H1175" s="693"/>
      <c r="I1175" s="693"/>
      <c r="J1175" s="693"/>
      <c r="K1175" s="693"/>
    </row>
    <row r="1176" spans="6:11" ht="15">
      <c r="F1176" s="693"/>
      <c r="G1176" s="693"/>
      <c r="H1176" s="693"/>
      <c r="I1176" s="693"/>
      <c r="J1176" s="693"/>
      <c r="K1176" s="693"/>
    </row>
    <row r="1177" spans="6:11" ht="15">
      <c r="F1177" s="693"/>
      <c r="G1177" s="693"/>
      <c r="H1177" s="693"/>
      <c r="I1177" s="693"/>
      <c r="J1177" s="693"/>
      <c r="K1177" s="693"/>
    </row>
    <row r="1178" spans="6:11" ht="15">
      <c r="F1178" s="693"/>
      <c r="G1178" s="693"/>
      <c r="H1178" s="693"/>
      <c r="I1178" s="693"/>
      <c r="J1178" s="693"/>
      <c r="K1178" s="693"/>
    </row>
    <row r="1179" spans="6:11" ht="15">
      <c r="F1179" s="693"/>
      <c r="G1179" s="693"/>
      <c r="H1179" s="693"/>
      <c r="I1179" s="693"/>
      <c r="J1179" s="693"/>
      <c r="K1179" s="693"/>
    </row>
    <row r="1180" spans="6:11" ht="15">
      <c r="F1180" s="693"/>
      <c r="G1180" s="693"/>
      <c r="H1180" s="693"/>
      <c r="I1180" s="693"/>
      <c r="J1180" s="693"/>
      <c r="K1180" s="693"/>
    </row>
    <row r="1181" spans="6:11" ht="15">
      <c r="F1181" s="693"/>
      <c r="G1181" s="693"/>
      <c r="H1181" s="693"/>
      <c r="I1181" s="693"/>
      <c r="J1181" s="693"/>
      <c r="K1181" s="693"/>
    </row>
    <row r="1182" spans="6:11" ht="15">
      <c r="F1182" s="693"/>
      <c r="G1182" s="693"/>
      <c r="H1182" s="693"/>
      <c r="I1182" s="693"/>
      <c r="J1182" s="693"/>
      <c r="K1182" s="693"/>
    </row>
    <row r="1183" spans="6:11" ht="15">
      <c r="F1183" s="693"/>
      <c r="G1183" s="693"/>
      <c r="H1183" s="693"/>
      <c r="I1183" s="693"/>
      <c r="J1183" s="693"/>
      <c r="K1183" s="693"/>
    </row>
    <row r="1184" spans="6:11" ht="15">
      <c r="F1184" s="693"/>
      <c r="G1184" s="693"/>
      <c r="H1184" s="693"/>
      <c r="I1184" s="693"/>
      <c r="J1184" s="693"/>
      <c r="K1184" s="693"/>
    </row>
    <row r="1185" spans="6:11" ht="15">
      <c r="F1185" s="693"/>
      <c r="G1185" s="693"/>
      <c r="H1185" s="693"/>
      <c r="I1185" s="693"/>
      <c r="J1185" s="693"/>
      <c r="K1185" s="693"/>
    </row>
    <row r="1186" spans="6:11" ht="15">
      <c r="F1186" s="693"/>
      <c r="G1186" s="693"/>
      <c r="H1186" s="693"/>
      <c r="I1186" s="693"/>
      <c r="J1186" s="693"/>
      <c r="K1186" s="693"/>
    </row>
    <row r="1187" spans="6:11" ht="15">
      <c r="F1187" s="693"/>
      <c r="G1187" s="693"/>
      <c r="H1187" s="693"/>
      <c r="I1187" s="693"/>
      <c r="J1187" s="693"/>
      <c r="K1187" s="693"/>
    </row>
    <row r="1188" spans="6:11" ht="15">
      <c r="F1188" s="693"/>
      <c r="G1188" s="693"/>
      <c r="H1188" s="693"/>
      <c r="I1188" s="693"/>
      <c r="J1188" s="693"/>
      <c r="K1188" s="693"/>
    </row>
    <row r="1189" spans="6:11" ht="15">
      <c r="F1189" s="693"/>
      <c r="G1189" s="693"/>
      <c r="H1189" s="693"/>
      <c r="I1189" s="693"/>
      <c r="J1189" s="693"/>
      <c r="K1189" s="693"/>
    </row>
    <row r="1190" spans="6:11" ht="15">
      <c r="F1190" s="693"/>
      <c r="G1190" s="693"/>
      <c r="H1190" s="693"/>
      <c r="I1190" s="693"/>
      <c r="J1190" s="693"/>
      <c r="K1190" s="693"/>
    </row>
    <row r="1191" spans="6:11" ht="15">
      <c r="F1191" s="693"/>
      <c r="G1191" s="693"/>
      <c r="H1191" s="693"/>
      <c r="I1191" s="693"/>
      <c r="J1191" s="693"/>
      <c r="K1191" s="693"/>
    </row>
    <row r="1192" spans="6:11" ht="15">
      <c r="F1192" s="693"/>
      <c r="G1192" s="693"/>
      <c r="H1192" s="693"/>
      <c r="I1192" s="693"/>
      <c r="J1192" s="693"/>
      <c r="K1192" s="693"/>
    </row>
    <row r="1193" spans="6:11" ht="15">
      <c r="F1193" s="693"/>
      <c r="G1193" s="693"/>
      <c r="H1193" s="693"/>
      <c r="I1193" s="693"/>
      <c r="J1193" s="693"/>
      <c r="K1193" s="693"/>
    </row>
    <row r="1194" spans="6:11" ht="15">
      <c r="F1194" s="693"/>
      <c r="G1194" s="693"/>
      <c r="H1194" s="693"/>
      <c r="I1194" s="693"/>
      <c r="J1194" s="693"/>
      <c r="K1194" s="693"/>
    </row>
    <row r="1195" spans="6:11" ht="15">
      <c r="F1195" s="693"/>
      <c r="G1195" s="693"/>
      <c r="H1195" s="693"/>
      <c r="I1195" s="693"/>
      <c r="J1195" s="693"/>
      <c r="K1195" s="693"/>
    </row>
    <row r="1196" spans="6:11" ht="15">
      <c r="F1196" s="693"/>
      <c r="G1196" s="693"/>
      <c r="H1196" s="693"/>
      <c r="I1196" s="693"/>
      <c r="J1196" s="693"/>
      <c r="K1196" s="693"/>
    </row>
    <row r="1197" spans="6:11" ht="15">
      <c r="F1197" s="693"/>
      <c r="G1197" s="693"/>
      <c r="H1197" s="693"/>
      <c r="I1197" s="693"/>
      <c r="J1197" s="693"/>
      <c r="K1197" s="693"/>
    </row>
    <row r="1198" spans="6:11" ht="15">
      <c r="F1198" s="693"/>
      <c r="G1198" s="693"/>
      <c r="H1198" s="693"/>
      <c r="I1198" s="693"/>
      <c r="J1198" s="693"/>
      <c r="K1198" s="693"/>
    </row>
    <row r="1199" spans="6:11" ht="15">
      <c r="F1199" s="693"/>
      <c r="G1199" s="693"/>
      <c r="H1199" s="693"/>
      <c r="I1199" s="693"/>
      <c r="J1199" s="693"/>
      <c r="K1199" s="693"/>
    </row>
    <row r="1200" spans="6:11" ht="15">
      <c r="F1200" s="693"/>
      <c r="G1200" s="693"/>
      <c r="H1200" s="693"/>
      <c r="I1200" s="693"/>
      <c r="J1200" s="693"/>
      <c r="K1200" s="693"/>
    </row>
    <row r="1201" spans="6:11" ht="15">
      <c r="F1201" s="693"/>
      <c r="G1201" s="693"/>
      <c r="H1201" s="693"/>
      <c r="I1201" s="693"/>
      <c r="J1201" s="693"/>
      <c r="K1201" s="693"/>
    </row>
    <row r="1202" spans="6:11" ht="15">
      <c r="F1202" s="693"/>
      <c r="G1202" s="693"/>
      <c r="H1202" s="693"/>
      <c r="I1202" s="693"/>
      <c r="J1202" s="693"/>
      <c r="K1202" s="693"/>
    </row>
    <row r="1203" spans="6:11" ht="15">
      <c r="F1203" s="693"/>
      <c r="G1203" s="693"/>
      <c r="H1203" s="693"/>
      <c r="I1203" s="693"/>
      <c r="J1203" s="693"/>
      <c r="K1203" s="693"/>
    </row>
    <row r="1204" spans="6:11" ht="15">
      <c r="F1204" s="693"/>
      <c r="G1204" s="693"/>
      <c r="H1204" s="693"/>
      <c r="I1204" s="693"/>
      <c r="J1204" s="693"/>
      <c r="K1204" s="693"/>
    </row>
    <row r="1205" spans="6:11" ht="15">
      <c r="F1205" s="693"/>
      <c r="G1205" s="693"/>
      <c r="H1205" s="693"/>
      <c r="I1205" s="693"/>
      <c r="J1205" s="693"/>
      <c r="K1205" s="693"/>
    </row>
    <row r="1206" spans="6:11" ht="15">
      <c r="F1206" s="693"/>
      <c r="G1206" s="693"/>
      <c r="H1206" s="693"/>
      <c r="I1206" s="693"/>
      <c r="J1206" s="693"/>
      <c r="K1206" s="693"/>
    </row>
    <row r="1207" spans="6:11" ht="15">
      <c r="F1207" s="693"/>
      <c r="G1207" s="693"/>
      <c r="H1207" s="693"/>
      <c r="I1207" s="693"/>
      <c r="J1207" s="693"/>
      <c r="K1207" s="693"/>
    </row>
    <row r="1208" spans="6:11" ht="15">
      <c r="F1208" s="693"/>
      <c r="G1208" s="693"/>
      <c r="H1208" s="693"/>
      <c r="I1208" s="693"/>
      <c r="J1208" s="693"/>
      <c r="K1208" s="693"/>
    </row>
    <row r="1209" spans="6:11" ht="15">
      <c r="F1209" s="693"/>
      <c r="G1209" s="693"/>
      <c r="H1209" s="693"/>
      <c r="I1209" s="693"/>
      <c r="J1209" s="693"/>
      <c r="K1209" s="693"/>
    </row>
    <row r="1210" spans="6:11" ht="15">
      <c r="F1210" s="693"/>
      <c r="G1210" s="693"/>
      <c r="H1210" s="693"/>
      <c r="I1210" s="693"/>
      <c r="J1210" s="693"/>
      <c r="K1210" s="693"/>
    </row>
    <row r="1211" spans="6:11" ht="15">
      <c r="F1211" s="693"/>
      <c r="G1211" s="693"/>
      <c r="H1211" s="693"/>
      <c r="I1211" s="693"/>
      <c r="J1211" s="693"/>
      <c r="K1211" s="693"/>
    </row>
    <row r="1212" spans="6:11" ht="15">
      <c r="F1212" s="693"/>
      <c r="G1212" s="693"/>
      <c r="H1212" s="693"/>
      <c r="I1212" s="693"/>
      <c r="J1212" s="693"/>
      <c r="K1212" s="693"/>
    </row>
    <row r="1213" spans="6:11" ht="15">
      <c r="F1213" s="693"/>
      <c r="G1213" s="693"/>
      <c r="H1213" s="693"/>
      <c r="I1213" s="693"/>
      <c r="J1213" s="693"/>
      <c r="K1213" s="693"/>
    </row>
    <row r="1214" spans="6:11" ht="15">
      <c r="F1214" s="693"/>
      <c r="G1214" s="693"/>
      <c r="H1214" s="693"/>
      <c r="I1214" s="693"/>
      <c r="J1214" s="693"/>
      <c r="K1214" s="693"/>
    </row>
    <row r="1215" spans="6:11" ht="15">
      <c r="F1215" s="693"/>
      <c r="G1215" s="693"/>
      <c r="H1215" s="693"/>
      <c r="I1215" s="693"/>
      <c r="J1215" s="693"/>
      <c r="K1215" s="693"/>
    </row>
    <row r="1216" spans="6:11" ht="15">
      <c r="F1216" s="693"/>
      <c r="G1216" s="693"/>
      <c r="H1216" s="693"/>
      <c r="I1216" s="693"/>
      <c r="J1216" s="693"/>
      <c r="K1216" s="693"/>
    </row>
    <row r="1217" spans="6:11" ht="15">
      <c r="F1217" s="693"/>
      <c r="G1217" s="693"/>
      <c r="H1217" s="693"/>
      <c r="I1217" s="693"/>
      <c r="J1217" s="693"/>
      <c r="K1217" s="693"/>
    </row>
    <row r="1218" spans="6:11" ht="15">
      <c r="F1218" s="693"/>
      <c r="G1218" s="693"/>
      <c r="H1218" s="693"/>
      <c r="I1218" s="693"/>
      <c r="J1218" s="693"/>
      <c r="K1218" s="693"/>
    </row>
    <row r="1219" spans="6:11" ht="15">
      <c r="F1219" s="693"/>
      <c r="G1219" s="693"/>
      <c r="H1219" s="693"/>
      <c r="I1219" s="693"/>
      <c r="J1219" s="693"/>
      <c r="K1219" s="693"/>
    </row>
    <row r="1220" spans="6:11" ht="15">
      <c r="F1220" s="693"/>
      <c r="G1220" s="693"/>
      <c r="H1220" s="693"/>
      <c r="I1220" s="693"/>
      <c r="J1220" s="693"/>
      <c r="K1220" s="693"/>
    </row>
    <row r="1221" spans="6:11" ht="15">
      <c r="F1221" s="693"/>
      <c r="G1221" s="693"/>
      <c r="H1221" s="693"/>
      <c r="I1221" s="693"/>
      <c r="J1221" s="693"/>
      <c r="K1221" s="693"/>
    </row>
    <row r="1222" spans="6:11" ht="15">
      <c r="F1222" s="693"/>
      <c r="G1222" s="693"/>
      <c r="H1222" s="693"/>
      <c r="I1222" s="693"/>
      <c r="J1222" s="693"/>
      <c r="K1222" s="693"/>
    </row>
    <row r="1223" spans="6:11" ht="15">
      <c r="F1223" s="693"/>
      <c r="G1223" s="693"/>
      <c r="H1223" s="693"/>
      <c r="I1223" s="693"/>
      <c r="J1223" s="693"/>
      <c r="K1223" s="693"/>
    </row>
    <row r="1224" spans="6:11" ht="15">
      <c r="F1224" s="693"/>
      <c r="G1224" s="693"/>
      <c r="H1224" s="693"/>
      <c r="I1224" s="693"/>
      <c r="J1224" s="693"/>
      <c r="K1224" s="693"/>
    </row>
    <row r="1225" spans="6:11" ht="15">
      <c r="F1225" s="693"/>
      <c r="G1225" s="693"/>
      <c r="H1225" s="693"/>
      <c r="I1225" s="693"/>
      <c r="J1225" s="693"/>
      <c r="K1225" s="693"/>
    </row>
    <row r="1226" spans="6:11" ht="15">
      <c r="F1226" s="693"/>
      <c r="G1226" s="693"/>
      <c r="H1226" s="693"/>
      <c r="I1226" s="693"/>
      <c r="J1226" s="693"/>
      <c r="K1226" s="693"/>
    </row>
    <row r="1227" spans="6:11" ht="15">
      <c r="F1227" s="693"/>
      <c r="G1227" s="693"/>
      <c r="H1227" s="693"/>
      <c r="I1227" s="693"/>
      <c r="J1227" s="693"/>
      <c r="K1227" s="693"/>
    </row>
    <row r="1228" spans="6:11" ht="15">
      <c r="F1228" s="693"/>
      <c r="G1228" s="693"/>
      <c r="H1228" s="693"/>
      <c r="I1228" s="693"/>
      <c r="J1228" s="693"/>
      <c r="K1228" s="693"/>
    </row>
    <row r="1229" spans="6:11" ht="15">
      <c r="F1229" s="693"/>
      <c r="G1229" s="693"/>
      <c r="H1229" s="693"/>
      <c r="I1229" s="693"/>
      <c r="J1229" s="693"/>
      <c r="K1229" s="693"/>
    </row>
    <row r="1230" spans="6:11" ht="15">
      <c r="F1230" s="693"/>
      <c r="G1230" s="693"/>
      <c r="H1230" s="693"/>
      <c r="I1230" s="693"/>
      <c r="J1230" s="693"/>
      <c r="K1230" s="693"/>
    </row>
    <row r="1231" spans="6:11" ht="15">
      <c r="F1231" s="693"/>
      <c r="G1231" s="693"/>
      <c r="H1231" s="693"/>
      <c r="I1231" s="693"/>
      <c r="J1231" s="693"/>
      <c r="K1231" s="693"/>
    </row>
    <row r="1232" spans="6:11" ht="15">
      <c r="F1232" s="693"/>
      <c r="G1232" s="693"/>
      <c r="H1232" s="693"/>
      <c r="I1232" s="693"/>
      <c r="J1232" s="693"/>
      <c r="K1232" s="693"/>
    </row>
    <row r="1233" spans="6:11" ht="15">
      <c r="F1233" s="693"/>
      <c r="G1233" s="693"/>
      <c r="H1233" s="693"/>
      <c r="I1233" s="693"/>
      <c r="J1233" s="693"/>
      <c r="K1233" s="693"/>
    </row>
    <row r="1234" spans="6:11" ht="15">
      <c r="F1234" s="693"/>
      <c r="G1234" s="693"/>
      <c r="H1234" s="693"/>
      <c r="I1234" s="693"/>
      <c r="J1234" s="693"/>
      <c r="K1234" s="693"/>
    </row>
    <row r="1235" spans="6:11" ht="15">
      <c r="F1235" s="693"/>
      <c r="G1235" s="693"/>
      <c r="H1235" s="693"/>
      <c r="I1235" s="693"/>
      <c r="J1235" s="693"/>
      <c r="K1235" s="693"/>
    </row>
    <row r="1236" spans="6:11" ht="15">
      <c r="F1236" s="693"/>
      <c r="G1236" s="693"/>
      <c r="H1236" s="693"/>
      <c r="I1236" s="693"/>
      <c r="J1236" s="693"/>
      <c r="K1236" s="693"/>
    </row>
    <row r="1237" spans="6:11" ht="15">
      <c r="F1237" s="693"/>
      <c r="G1237" s="693"/>
      <c r="H1237" s="693"/>
      <c r="I1237" s="693"/>
      <c r="J1237" s="693"/>
      <c r="K1237" s="693"/>
    </row>
    <row r="1238" spans="6:11" ht="15">
      <c r="F1238" s="693"/>
      <c r="G1238" s="693"/>
      <c r="H1238" s="693"/>
      <c r="I1238" s="693"/>
      <c r="J1238" s="693"/>
      <c r="K1238" s="693"/>
    </row>
    <row r="1239" spans="6:11" ht="15">
      <c r="F1239" s="693"/>
      <c r="G1239" s="693"/>
      <c r="H1239" s="693"/>
      <c r="I1239" s="693"/>
      <c r="J1239" s="693"/>
      <c r="K1239" s="693"/>
    </row>
    <row r="1240" spans="6:11" ht="15">
      <c r="F1240" s="693"/>
      <c r="G1240" s="693"/>
      <c r="H1240" s="693"/>
      <c r="I1240" s="693"/>
      <c r="J1240" s="693"/>
      <c r="K1240" s="693"/>
    </row>
    <row r="1241" spans="6:11" ht="15">
      <c r="F1241" s="693"/>
      <c r="G1241" s="693"/>
      <c r="H1241" s="693"/>
      <c r="I1241" s="693"/>
      <c r="J1241" s="693"/>
      <c r="K1241" s="693"/>
    </row>
    <row r="1242" spans="6:11" ht="15">
      <c r="F1242" s="693"/>
      <c r="G1242" s="693"/>
      <c r="H1242" s="693"/>
      <c r="I1242" s="693"/>
      <c r="J1242" s="693"/>
      <c r="K1242" s="693"/>
    </row>
    <row r="1243" spans="6:11" ht="15">
      <c r="F1243" s="693"/>
      <c r="G1243" s="693"/>
      <c r="H1243" s="693"/>
      <c r="I1243" s="693"/>
      <c r="J1243" s="693"/>
      <c r="K1243" s="693"/>
    </row>
    <row r="1244" spans="6:11" ht="15">
      <c r="F1244" s="693"/>
      <c r="G1244" s="693"/>
      <c r="H1244" s="693"/>
      <c r="I1244" s="693"/>
      <c r="J1244" s="693"/>
      <c r="K1244" s="693"/>
    </row>
    <row r="1245" spans="6:11" ht="15">
      <c r="F1245" s="693"/>
      <c r="G1245" s="693"/>
      <c r="H1245" s="693"/>
      <c r="I1245" s="693"/>
      <c r="J1245" s="693"/>
      <c r="K1245" s="693"/>
    </row>
    <row r="1246" spans="6:11" ht="15">
      <c r="F1246" s="693"/>
      <c r="G1246" s="693"/>
      <c r="H1246" s="693"/>
      <c r="I1246" s="693"/>
      <c r="J1246" s="693"/>
      <c r="K1246" s="693"/>
    </row>
    <row r="1247" spans="6:11" ht="15">
      <c r="F1247" s="693"/>
      <c r="G1247" s="693"/>
      <c r="H1247" s="693"/>
      <c r="I1247" s="693"/>
      <c r="J1247" s="693"/>
      <c r="K1247" s="693"/>
    </row>
    <row r="1248" spans="6:11" ht="15">
      <c r="F1248" s="693"/>
      <c r="G1248" s="693"/>
      <c r="H1248" s="693"/>
      <c r="I1248" s="693"/>
      <c r="J1248" s="693"/>
      <c r="K1248" s="693"/>
    </row>
    <row r="1249" spans="6:11" ht="15">
      <c r="F1249" s="693"/>
      <c r="G1249" s="693"/>
      <c r="H1249" s="693"/>
      <c r="I1249" s="693"/>
      <c r="J1249" s="693"/>
      <c r="K1249" s="693"/>
    </row>
    <row r="1250" spans="6:11" ht="15">
      <c r="F1250" s="693"/>
      <c r="G1250" s="693"/>
      <c r="H1250" s="693"/>
      <c r="I1250" s="693"/>
      <c r="J1250" s="693"/>
      <c r="K1250" s="693"/>
    </row>
    <row r="1251" spans="6:11" ht="15">
      <c r="F1251" s="693"/>
      <c r="G1251" s="693"/>
      <c r="H1251" s="693"/>
      <c r="I1251" s="693"/>
      <c r="J1251" s="693"/>
      <c r="K1251" s="693"/>
    </row>
    <row r="1252" spans="6:11" ht="15">
      <c r="F1252" s="693"/>
      <c r="G1252" s="693"/>
      <c r="H1252" s="693"/>
      <c r="I1252" s="693"/>
      <c r="J1252" s="693"/>
      <c r="K1252" s="693"/>
    </row>
    <row r="1253" spans="6:11" ht="15">
      <c r="F1253" s="693"/>
      <c r="G1253" s="693"/>
      <c r="H1253" s="693"/>
      <c r="I1253" s="693"/>
      <c r="J1253" s="693"/>
      <c r="K1253" s="693"/>
    </row>
    <row r="1254" spans="6:11" ht="15">
      <c r="F1254" s="693"/>
      <c r="G1254" s="693"/>
      <c r="H1254" s="693"/>
      <c r="I1254" s="693"/>
      <c r="J1254" s="693"/>
      <c r="K1254" s="693"/>
    </row>
    <row r="1255" spans="6:11" ht="15">
      <c r="F1255" s="693"/>
      <c r="G1255" s="693"/>
      <c r="H1255" s="693"/>
      <c r="I1255" s="693"/>
      <c r="J1255" s="693"/>
      <c r="K1255" s="693"/>
    </row>
    <row r="1256" spans="6:11" ht="15">
      <c r="F1256" s="693"/>
      <c r="G1256" s="693"/>
      <c r="H1256" s="693"/>
      <c r="I1256" s="693"/>
      <c r="J1256" s="693"/>
      <c r="K1256" s="693"/>
    </row>
    <row r="1257" spans="6:11" ht="15">
      <c r="F1257" s="693"/>
      <c r="G1257" s="693"/>
      <c r="H1257" s="693"/>
      <c r="I1257" s="693"/>
      <c r="J1257" s="693"/>
      <c r="K1257" s="693"/>
    </row>
    <row r="1258" spans="6:11" ht="15">
      <c r="F1258" s="693"/>
      <c r="G1258" s="693"/>
      <c r="H1258" s="693"/>
      <c r="I1258" s="693"/>
      <c r="J1258" s="693"/>
      <c r="K1258" s="693"/>
    </row>
    <row r="1259" spans="6:11" ht="15">
      <c r="F1259" s="693"/>
      <c r="G1259" s="693"/>
      <c r="H1259" s="693"/>
      <c r="I1259" s="693"/>
      <c r="J1259" s="693"/>
      <c r="K1259" s="693"/>
    </row>
    <row r="1260" spans="6:11" ht="15">
      <c r="F1260" s="693"/>
      <c r="G1260" s="693"/>
      <c r="H1260" s="693"/>
      <c r="I1260" s="693"/>
      <c r="J1260" s="693"/>
      <c r="K1260" s="693"/>
    </row>
    <row r="1261" spans="6:11" ht="15">
      <c r="F1261" s="693"/>
      <c r="G1261" s="693"/>
      <c r="H1261" s="693"/>
      <c r="I1261" s="693"/>
      <c r="J1261" s="693"/>
      <c r="K1261" s="693"/>
    </row>
    <row r="1262" spans="6:11" ht="15">
      <c r="F1262" s="693"/>
      <c r="G1262" s="693"/>
      <c r="H1262" s="693"/>
      <c r="I1262" s="693"/>
      <c r="J1262" s="693"/>
      <c r="K1262" s="693"/>
    </row>
    <row r="1263" spans="6:11" ht="15">
      <c r="F1263" s="693"/>
      <c r="G1263" s="693"/>
      <c r="H1263" s="693"/>
      <c r="I1263" s="693"/>
      <c r="J1263" s="693"/>
      <c r="K1263" s="693"/>
    </row>
    <row r="1264" spans="6:11" ht="15">
      <c r="F1264" s="693"/>
      <c r="G1264" s="693"/>
      <c r="H1264" s="693"/>
      <c r="I1264" s="693"/>
      <c r="J1264" s="693"/>
      <c r="K1264" s="693"/>
    </row>
    <row r="1265" spans="6:11" ht="15">
      <c r="F1265" s="693"/>
      <c r="G1265" s="693"/>
      <c r="H1265" s="693"/>
      <c r="I1265" s="693"/>
      <c r="J1265" s="693"/>
      <c r="K1265" s="693"/>
    </row>
    <row r="1266" spans="6:11" ht="15">
      <c r="F1266" s="693"/>
      <c r="G1266" s="693"/>
      <c r="H1266" s="693"/>
      <c r="I1266" s="693"/>
      <c r="J1266" s="693"/>
      <c r="K1266" s="693"/>
    </row>
    <row r="1267" spans="6:11" ht="15">
      <c r="F1267" s="693"/>
      <c r="G1267" s="693"/>
      <c r="H1267" s="693"/>
      <c r="I1267" s="693"/>
      <c r="J1267" s="693"/>
      <c r="K1267" s="693"/>
    </row>
    <row r="1268" spans="6:11" ht="15">
      <c r="F1268" s="693"/>
      <c r="G1268" s="693"/>
      <c r="H1268" s="693"/>
      <c r="I1268" s="693"/>
      <c r="J1268" s="693"/>
      <c r="K1268" s="693"/>
    </row>
    <row r="1269" spans="6:11" ht="15">
      <c r="F1269" s="693"/>
      <c r="G1269" s="693"/>
      <c r="H1269" s="693"/>
      <c r="I1269" s="693"/>
      <c r="J1269" s="693"/>
      <c r="K1269" s="693"/>
    </row>
    <row r="1270" spans="6:11" ht="15">
      <c r="F1270" s="693"/>
      <c r="G1270" s="693"/>
      <c r="H1270" s="693"/>
      <c r="I1270" s="693"/>
      <c r="J1270" s="693"/>
      <c r="K1270" s="693"/>
    </row>
    <row r="1271" spans="6:11" ht="15">
      <c r="F1271" s="693"/>
      <c r="G1271" s="693"/>
      <c r="H1271" s="693"/>
      <c r="I1271" s="693"/>
      <c r="J1271" s="693"/>
      <c r="K1271" s="693"/>
    </row>
    <row r="1272" spans="6:11" ht="15">
      <c r="F1272" s="693"/>
      <c r="G1272" s="693"/>
      <c r="H1272" s="693"/>
      <c r="I1272" s="693"/>
      <c r="J1272" s="693"/>
      <c r="K1272" s="693"/>
    </row>
    <row r="1273" spans="6:11" ht="15">
      <c r="F1273" s="693"/>
      <c r="G1273" s="693"/>
      <c r="H1273" s="693"/>
      <c r="I1273" s="693"/>
      <c r="J1273" s="693"/>
      <c r="K1273" s="693"/>
    </row>
    <row r="1274" spans="6:11" ht="15">
      <c r="F1274" s="693"/>
      <c r="G1274" s="693"/>
      <c r="H1274" s="693"/>
      <c r="I1274" s="693"/>
      <c r="J1274" s="693"/>
      <c r="K1274" s="693"/>
    </row>
    <row r="1275" spans="6:11" ht="15">
      <c r="F1275" s="693"/>
      <c r="G1275" s="693"/>
      <c r="H1275" s="693"/>
      <c r="I1275" s="693"/>
      <c r="J1275" s="693"/>
      <c r="K1275" s="693"/>
    </row>
    <row r="1276" spans="6:11" ht="15">
      <c r="F1276" s="693"/>
      <c r="G1276" s="693"/>
      <c r="H1276" s="693"/>
      <c r="I1276" s="693"/>
      <c r="J1276" s="693"/>
      <c r="K1276" s="693"/>
    </row>
    <row r="1277" spans="6:11" ht="15">
      <c r="F1277" s="693"/>
      <c r="G1277" s="693"/>
      <c r="H1277" s="693"/>
      <c r="I1277" s="693"/>
      <c r="J1277" s="693"/>
      <c r="K1277" s="693"/>
    </row>
    <row r="1278" spans="6:11" ht="15">
      <c r="F1278" s="693"/>
      <c r="G1278" s="693"/>
      <c r="H1278" s="693"/>
      <c r="I1278" s="693"/>
      <c r="J1278" s="693"/>
      <c r="K1278" s="693"/>
    </row>
    <row r="1279" spans="6:11" ht="15">
      <c r="F1279" s="693"/>
      <c r="G1279" s="693"/>
      <c r="H1279" s="693"/>
      <c r="I1279" s="693"/>
      <c r="J1279" s="693"/>
      <c r="K1279" s="693"/>
    </row>
    <row r="1280" spans="6:11" ht="15">
      <c r="F1280" s="693"/>
      <c r="G1280" s="693"/>
      <c r="H1280" s="693"/>
      <c r="I1280" s="693"/>
      <c r="J1280" s="693"/>
      <c r="K1280" s="693"/>
    </row>
    <row r="1281" spans="6:11" ht="15">
      <c r="F1281" s="693"/>
      <c r="G1281" s="693"/>
      <c r="H1281" s="693"/>
      <c r="I1281" s="693"/>
      <c r="J1281" s="693"/>
      <c r="K1281" s="693"/>
    </row>
    <row r="1282" spans="6:11" ht="15">
      <c r="F1282" s="693"/>
      <c r="G1282" s="693"/>
      <c r="H1282" s="693"/>
      <c r="I1282" s="693"/>
      <c r="J1282" s="693"/>
      <c r="K1282" s="693"/>
    </row>
    <row r="1283" spans="6:11" ht="15">
      <c r="F1283" s="693"/>
      <c r="G1283" s="693"/>
      <c r="H1283" s="693"/>
      <c r="I1283" s="693"/>
      <c r="J1283" s="693"/>
      <c r="K1283" s="693"/>
    </row>
    <row r="1284" spans="6:11" ht="15">
      <c r="F1284" s="693"/>
      <c r="G1284" s="693"/>
      <c r="H1284" s="693"/>
      <c r="I1284" s="693"/>
      <c r="J1284" s="693"/>
      <c r="K1284" s="693"/>
    </row>
    <row r="1285" spans="6:11" ht="15">
      <c r="F1285" s="693"/>
      <c r="G1285" s="693"/>
      <c r="H1285" s="693"/>
      <c r="I1285" s="693"/>
      <c r="J1285" s="693"/>
      <c r="K1285" s="693"/>
    </row>
    <row r="1286" spans="6:11" ht="15">
      <c r="F1286" s="693"/>
      <c r="G1286" s="693"/>
      <c r="H1286" s="693"/>
      <c r="I1286" s="693"/>
      <c r="J1286" s="693"/>
      <c r="K1286" s="693"/>
    </row>
    <row r="1287" spans="6:11" ht="15">
      <c r="F1287" s="693"/>
      <c r="G1287" s="693"/>
      <c r="H1287" s="693"/>
      <c r="I1287" s="693"/>
      <c r="J1287" s="693"/>
      <c r="K1287" s="693"/>
    </row>
    <row r="1288" spans="6:11" ht="15">
      <c r="F1288" s="693"/>
      <c r="G1288" s="693"/>
      <c r="H1288" s="693"/>
      <c r="I1288" s="693"/>
      <c r="J1288" s="693"/>
      <c r="K1288" s="693"/>
    </row>
    <row r="1289" spans="6:11" ht="15">
      <c r="F1289" s="693"/>
      <c r="G1289" s="693"/>
      <c r="H1289" s="693"/>
      <c r="I1289" s="693"/>
      <c r="J1289" s="693"/>
      <c r="K1289" s="693"/>
    </row>
    <row r="1290" spans="6:11" ht="15">
      <c r="F1290" s="693"/>
      <c r="G1290" s="693"/>
      <c r="H1290" s="693"/>
      <c r="I1290" s="693"/>
      <c r="J1290" s="693"/>
      <c r="K1290" s="693"/>
    </row>
    <row r="1291" spans="6:11" ht="15">
      <c r="F1291" s="693"/>
      <c r="G1291" s="693"/>
      <c r="H1291" s="693"/>
      <c r="I1291" s="693"/>
      <c r="J1291" s="693"/>
      <c r="K1291" s="693"/>
    </row>
    <row r="1292" spans="6:11" ht="15">
      <c r="F1292" s="693"/>
      <c r="G1292" s="693"/>
      <c r="H1292" s="693"/>
      <c r="I1292" s="693"/>
      <c r="J1292" s="693"/>
      <c r="K1292" s="693"/>
    </row>
    <row r="1293" spans="6:11" ht="15">
      <c r="F1293" s="693"/>
      <c r="G1293" s="693"/>
      <c r="H1293" s="693"/>
      <c r="I1293" s="693"/>
      <c r="J1293" s="693"/>
      <c r="K1293" s="693"/>
    </row>
    <row r="1294" spans="6:11" ht="15">
      <c r="F1294" s="693"/>
      <c r="G1294" s="693"/>
      <c r="H1294" s="693"/>
      <c r="I1294" s="693"/>
      <c r="J1294" s="693"/>
      <c r="K1294" s="693"/>
    </row>
    <row r="1295" spans="6:11" ht="15">
      <c r="F1295" s="693"/>
      <c r="G1295" s="693"/>
      <c r="H1295" s="693"/>
      <c r="I1295" s="693"/>
      <c r="J1295" s="693"/>
      <c r="K1295" s="693"/>
    </row>
    <row r="1296" spans="6:11" ht="15">
      <c r="F1296" s="693"/>
      <c r="G1296" s="693"/>
      <c r="H1296" s="693"/>
      <c r="I1296" s="693"/>
      <c r="J1296" s="693"/>
      <c r="K1296" s="693"/>
    </row>
    <row r="1297" spans="6:11" ht="15">
      <c r="F1297" s="693"/>
      <c r="G1297" s="693"/>
      <c r="H1297" s="693"/>
      <c r="I1297" s="693"/>
      <c r="J1297" s="693"/>
      <c r="K1297" s="693"/>
    </row>
    <row r="1298" spans="6:11" ht="15">
      <c r="F1298" s="693"/>
      <c r="G1298" s="693"/>
      <c r="H1298" s="693"/>
      <c r="I1298" s="693"/>
      <c r="J1298" s="693"/>
      <c r="K1298" s="693"/>
    </row>
    <row r="1299" spans="6:11" ht="15">
      <c r="F1299" s="693"/>
      <c r="G1299" s="693"/>
      <c r="H1299" s="693"/>
      <c r="I1299" s="693"/>
      <c r="J1299" s="693"/>
      <c r="K1299" s="693"/>
    </row>
    <row r="1300" spans="6:11" ht="15">
      <c r="F1300" s="693"/>
      <c r="G1300" s="693"/>
      <c r="H1300" s="693"/>
      <c r="I1300" s="693"/>
      <c r="J1300" s="693"/>
      <c r="K1300" s="693"/>
    </row>
    <row r="1301" spans="6:11" ht="15">
      <c r="F1301" s="693"/>
      <c r="G1301" s="693"/>
      <c r="H1301" s="693"/>
      <c r="I1301" s="693"/>
      <c r="J1301" s="693"/>
      <c r="K1301" s="693"/>
    </row>
    <row r="1302" spans="6:11" ht="15">
      <c r="F1302" s="693"/>
      <c r="G1302" s="693"/>
      <c r="H1302" s="693"/>
      <c r="I1302" s="693"/>
      <c r="J1302" s="693"/>
      <c r="K1302" s="693"/>
    </row>
    <row r="1303" spans="6:11" ht="15">
      <c r="F1303" s="693"/>
      <c r="G1303" s="693"/>
      <c r="H1303" s="693"/>
      <c r="I1303" s="693"/>
      <c r="J1303" s="693"/>
      <c r="K1303" s="693"/>
    </row>
    <row r="1304" spans="6:11" ht="15">
      <c r="F1304" s="693"/>
      <c r="G1304" s="693"/>
      <c r="H1304" s="693"/>
      <c r="I1304" s="693"/>
      <c r="J1304" s="693"/>
      <c r="K1304" s="693"/>
    </row>
    <row r="1305" spans="6:11" ht="15">
      <c r="F1305" s="693"/>
      <c r="G1305" s="693"/>
      <c r="H1305" s="693"/>
      <c r="I1305" s="693"/>
      <c r="J1305" s="693"/>
      <c r="K1305" s="693"/>
    </row>
    <row r="1306" spans="6:11" ht="15">
      <c r="F1306" s="693"/>
      <c r="G1306" s="693"/>
      <c r="H1306" s="693"/>
      <c r="I1306" s="693"/>
      <c r="J1306" s="693"/>
      <c r="K1306" s="693"/>
    </row>
    <row r="1307" spans="6:11" ht="15">
      <c r="F1307" s="693"/>
      <c r="G1307" s="693"/>
      <c r="H1307" s="693"/>
      <c r="I1307" s="693"/>
      <c r="J1307" s="693"/>
      <c r="K1307" s="693"/>
    </row>
    <row r="1308" spans="6:11" ht="15">
      <c r="F1308" s="693"/>
      <c r="G1308" s="693"/>
      <c r="H1308" s="693"/>
      <c r="I1308" s="693"/>
      <c r="J1308" s="693"/>
      <c r="K1308" s="693"/>
    </row>
    <row r="1309" spans="6:11" ht="15">
      <c r="F1309" s="693"/>
      <c r="G1309" s="693"/>
      <c r="H1309" s="693"/>
      <c r="I1309" s="693"/>
      <c r="J1309" s="693"/>
      <c r="K1309" s="693"/>
    </row>
    <row r="1310" spans="6:11" ht="15">
      <c r="F1310" s="693"/>
      <c r="G1310" s="693"/>
      <c r="H1310" s="693"/>
      <c r="I1310" s="693"/>
      <c r="J1310" s="693"/>
      <c r="K1310" s="693"/>
    </row>
    <row r="1311" spans="6:11" ht="15">
      <c r="F1311" s="693"/>
      <c r="G1311" s="693"/>
      <c r="H1311" s="693"/>
      <c r="I1311" s="693"/>
      <c r="J1311" s="693"/>
      <c r="K1311" s="693"/>
    </row>
    <row r="1312" spans="6:11" ht="15">
      <c r="F1312" s="693"/>
      <c r="G1312" s="693"/>
      <c r="H1312" s="693"/>
      <c r="I1312" s="693"/>
      <c r="J1312" s="693"/>
      <c r="K1312" s="693"/>
    </row>
    <row r="1313" spans="6:11" ht="15">
      <c r="F1313" s="693"/>
      <c r="G1313" s="693"/>
      <c r="H1313" s="693"/>
      <c r="I1313" s="693"/>
      <c r="J1313" s="693"/>
      <c r="K1313" s="693"/>
    </row>
    <row r="1314" spans="6:11" ht="15">
      <c r="F1314" s="693"/>
      <c r="G1314" s="693"/>
      <c r="H1314" s="693"/>
      <c r="I1314" s="693"/>
      <c r="J1314" s="693"/>
      <c r="K1314" s="693"/>
    </row>
    <row r="1315" spans="6:11" ht="15">
      <c r="F1315" s="693"/>
      <c r="G1315" s="693"/>
      <c r="H1315" s="693"/>
      <c r="I1315" s="693"/>
      <c r="J1315" s="693"/>
      <c r="K1315" s="693"/>
    </row>
    <row r="1316" spans="6:11" ht="15">
      <c r="F1316" s="693"/>
      <c r="G1316" s="693"/>
      <c r="H1316" s="693"/>
      <c r="I1316" s="693"/>
      <c r="J1316" s="693"/>
      <c r="K1316" s="693"/>
    </row>
    <row r="1317" spans="6:11" ht="15">
      <c r="F1317" s="693"/>
      <c r="G1317" s="693"/>
      <c r="H1317" s="693"/>
      <c r="I1317" s="693"/>
      <c r="J1317" s="693"/>
      <c r="K1317" s="693"/>
    </row>
    <row r="1318" spans="6:11" ht="15">
      <c r="F1318" s="693"/>
      <c r="G1318" s="693"/>
      <c r="H1318" s="693"/>
      <c r="I1318" s="693"/>
      <c r="J1318" s="693"/>
      <c r="K1318" s="693"/>
    </row>
    <row r="1319" spans="6:11" ht="15">
      <c r="F1319" s="693"/>
      <c r="G1319" s="693"/>
      <c r="H1319" s="693"/>
      <c r="I1319" s="693"/>
      <c r="J1319" s="693"/>
      <c r="K1319" s="693"/>
    </row>
    <row r="1320" spans="6:11" ht="15">
      <c r="F1320" s="693"/>
      <c r="G1320" s="693"/>
      <c r="H1320" s="693"/>
      <c r="I1320" s="693"/>
      <c r="J1320" s="693"/>
      <c r="K1320" s="693"/>
    </row>
    <row r="1321" spans="6:11" ht="15">
      <c r="F1321" s="693"/>
      <c r="G1321" s="693"/>
      <c r="H1321" s="693"/>
      <c r="I1321" s="693"/>
      <c r="J1321" s="693"/>
      <c r="K1321" s="693"/>
    </row>
    <row r="1322" spans="6:11" ht="15">
      <c r="F1322" s="693"/>
      <c r="G1322" s="693"/>
      <c r="H1322" s="693"/>
      <c r="I1322" s="693"/>
      <c r="J1322" s="693"/>
      <c r="K1322" s="693"/>
    </row>
    <row r="1323" spans="6:11" ht="15">
      <c r="F1323" s="693"/>
      <c r="G1323" s="693"/>
      <c r="H1323" s="693"/>
      <c r="I1323" s="693"/>
      <c r="J1323" s="693"/>
      <c r="K1323" s="693"/>
    </row>
    <row r="1324" spans="6:11" ht="15">
      <c r="F1324" s="693"/>
      <c r="G1324" s="693"/>
      <c r="H1324" s="693"/>
      <c r="I1324" s="693"/>
      <c r="J1324" s="693"/>
      <c r="K1324" s="693"/>
    </row>
    <row r="1325" spans="6:11" ht="15">
      <c r="F1325" s="693"/>
      <c r="G1325" s="693"/>
      <c r="H1325" s="693"/>
      <c r="I1325" s="693"/>
      <c r="J1325" s="693"/>
      <c r="K1325" s="693"/>
    </row>
    <row r="1326" spans="6:11" ht="15">
      <c r="F1326" s="693"/>
      <c r="G1326" s="693"/>
      <c r="H1326" s="693"/>
      <c r="I1326" s="693"/>
      <c r="J1326" s="693"/>
      <c r="K1326" s="693"/>
    </row>
    <row r="1327" spans="6:11" ht="15">
      <c r="F1327" s="693"/>
      <c r="G1327" s="693"/>
      <c r="H1327" s="693"/>
      <c r="I1327" s="693"/>
      <c r="J1327" s="693"/>
      <c r="K1327" s="693"/>
    </row>
    <row r="1328" spans="6:11" ht="15">
      <c r="F1328" s="693"/>
      <c r="G1328" s="693"/>
      <c r="H1328" s="693"/>
      <c r="I1328" s="693"/>
      <c r="J1328" s="693"/>
      <c r="K1328" s="693"/>
    </row>
    <row r="1329" spans="6:11" ht="15">
      <c r="F1329" s="693"/>
      <c r="G1329" s="693"/>
      <c r="H1329" s="693"/>
      <c r="I1329" s="693"/>
      <c r="J1329" s="693"/>
      <c r="K1329" s="693"/>
    </row>
    <row r="1330" spans="6:11" ht="15">
      <c r="F1330" s="693"/>
      <c r="G1330" s="693"/>
      <c r="H1330" s="693"/>
      <c r="I1330" s="693"/>
      <c r="J1330" s="693"/>
      <c r="K1330" s="693"/>
    </row>
    <row r="1331" spans="6:11" ht="15">
      <c r="F1331" s="693"/>
      <c r="G1331" s="693"/>
      <c r="H1331" s="693"/>
      <c r="I1331" s="693"/>
      <c r="J1331" s="693"/>
      <c r="K1331" s="693"/>
    </row>
    <row r="1332" spans="6:11" ht="15">
      <c r="F1332" s="693"/>
      <c r="G1332" s="693"/>
      <c r="H1332" s="693"/>
      <c r="I1332" s="693"/>
      <c r="J1332" s="693"/>
      <c r="K1332" s="693"/>
    </row>
    <row r="1333" spans="6:11" ht="15">
      <c r="F1333" s="693"/>
      <c r="G1333" s="693"/>
      <c r="H1333" s="693"/>
      <c r="I1333" s="693"/>
      <c r="J1333" s="693"/>
      <c r="K1333" s="693"/>
    </row>
    <row r="1334" spans="6:11" ht="15">
      <c r="F1334" s="693"/>
      <c r="G1334" s="693"/>
      <c r="H1334" s="693"/>
      <c r="I1334" s="693"/>
      <c r="J1334" s="693"/>
      <c r="K1334" s="693"/>
    </row>
    <row r="1335" spans="6:11" ht="15">
      <c r="F1335" s="693"/>
      <c r="G1335" s="693"/>
      <c r="H1335" s="693"/>
      <c r="I1335" s="693"/>
      <c r="J1335" s="693"/>
      <c r="K1335" s="693"/>
    </row>
    <row r="1336" spans="6:11" ht="15">
      <c r="F1336" s="693"/>
      <c r="G1336" s="693"/>
      <c r="H1336" s="693"/>
      <c r="I1336" s="693"/>
      <c r="J1336" s="693"/>
      <c r="K1336" s="693"/>
    </row>
    <row r="1337" spans="6:11" ht="15">
      <c r="F1337" s="693"/>
      <c r="G1337" s="693"/>
      <c r="H1337" s="693"/>
      <c r="I1337" s="693"/>
      <c r="J1337" s="693"/>
      <c r="K1337" s="693"/>
    </row>
    <row r="1338" spans="6:11" ht="15">
      <c r="F1338" s="693"/>
      <c r="G1338" s="693"/>
      <c r="H1338" s="693"/>
      <c r="I1338" s="693"/>
      <c r="J1338" s="693"/>
      <c r="K1338" s="693"/>
    </row>
    <row r="1339" spans="6:11" ht="15">
      <c r="F1339" s="693"/>
      <c r="G1339" s="693"/>
      <c r="H1339" s="693"/>
      <c r="I1339" s="693"/>
      <c r="J1339" s="693"/>
      <c r="K1339" s="693"/>
    </row>
    <row r="1340" spans="6:11" ht="15">
      <c r="F1340" s="693"/>
      <c r="G1340" s="693"/>
      <c r="H1340" s="693"/>
      <c r="I1340" s="693"/>
      <c r="J1340" s="693"/>
      <c r="K1340" s="693"/>
    </row>
    <row r="1341" spans="6:11" ht="15">
      <c r="F1341" s="693"/>
      <c r="G1341" s="693"/>
      <c r="H1341" s="693"/>
      <c r="I1341" s="693"/>
      <c r="J1341" s="693"/>
      <c r="K1341" s="693"/>
    </row>
    <row r="1342" spans="6:11" ht="15">
      <c r="F1342" s="693"/>
      <c r="G1342" s="693"/>
      <c r="H1342" s="693"/>
      <c r="I1342" s="693"/>
      <c r="J1342" s="693"/>
      <c r="K1342" s="693"/>
    </row>
    <row r="1343" spans="6:11" ht="15">
      <c r="F1343" s="693"/>
      <c r="G1343" s="693"/>
      <c r="H1343" s="693"/>
      <c r="I1343" s="693"/>
      <c r="J1343" s="693"/>
      <c r="K1343" s="693"/>
    </row>
    <row r="1344" spans="6:11" ht="15">
      <c r="F1344" s="693"/>
      <c r="G1344" s="693"/>
      <c r="H1344" s="693"/>
      <c r="I1344" s="693"/>
      <c r="J1344" s="693"/>
      <c r="K1344" s="693"/>
    </row>
    <row r="1345" spans="6:11" ht="15">
      <c r="F1345" s="693"/>
      <c r="G1345" s="693"/>
      <c r="H1345" s="693"/>
      <c r="I1345" s="693"/>
      <c r="J1345" s="693"/>
      <c r="K1345" s="693"/>
    </row>
    <row r="1346" spans="6:11" ht="15">
      <c r="F1346" s="693"/>
      <c r="G1346" s="693"/>
      <c r="H1346" s="693"/>
      <c r="I1346" s="693"/>
      <c r="J1346" s="693"/>
      <c r="K1346" s="693"/>
    </row>
    <row r="1347" spans="6:11" ht="15">
      <c r="F1347" s="693"/>
      <c r="G1347" s="693"/>
      <c r="H1347" s="693"/>
      <c r="I1347" s="693"/>
      <c r="J1347" s="693"/>
      <c r="K1347" s="693"/>
    </row>
    <row r="1348" spans="6:11" ht="15">
      <c r="F1348" s="693"/>
      <c r="G1348" s="693"/>
      <c r="H1348" s="693"/>
      <c r="I1348" s="693"/>
      <c r="J1348" s="693"/>
      <c r="K1348" s="693"/>
    </row>
    <row r="1349" spans="6:11" ht="15">
      <c r="F1349" s="693"/>
      <c r="G1349" s="693"/>
      <c r="H1349" s="693"/>
      <c r="I1349" s="693"/>
      <c r="J1349" s="693"/>
      <c r="K1349" s="693"/>
    </row>
    <row r="1350" spans="6:11" ht="15">
      <c r="F1350" s="693"/>
      <c r="G1350" s="693"/>
      <c r="H1350" s="693"/>
      <c r="I1350" s="693"/>
      <c r="J1350" s="693"/>
      <c r="K1350" s="693"/>
    </row>
    <row r="1351" spans="6:11" ht="15">
      <c r="F1351" s="693"/>
      <c r="G1351" s="693"/>
      <c r="H1351" s="693"/>
      <c r="I1351" s="693"/>
      <c r="J1351" s="693"/>
      <c r="K1351" s="693"/>
    </row>
    <row r="1352" spans="6:11" ht="15">
      <c r="F1352" s="693"/>
      <c r="G1352" s="693"/>
      <c r="H1352" s="693"/>
      <c r="I1352" s="693"/>
      <c r="J1352" s="693"/>
      <c r="K1352" s="693"/>
    </row>
    <row r="1353" spans="6:11" ht="15">
      <c r="F1353" s="693"/>
      <c r="G1353" s="693"/>
      <c r="H1353" s="693"/>
      <c r="I1353" s="693"/>
      <c r="J1353" s="693"/>
      <c r="K1353" s="693"/>
    </row>
    <row r="1354" spans="6:11" ht="15">
      <c r="F1354" s="693"/>
      <c r="G1354" s="693"/>
      <c r="H1354" s="693"/>
      <c r="I1354" s="693"/>
      <c r="J1354" s="693"/>
      <c r="K1354" s="693"/>
    </row>
    <row r="1355" spans="6:11" ht="15">
      <c r="F1355" s="693"/>
      <c r="G1355" s="693"/>
      <c r="H1355" s="693"/>
      <c r="I1355" s="693"/>
      <c r="J1355" s="693"/>
      <c r="K1355" s="693"/>
    </row>
    <row r="1356" spans="6:11" ht="15">
      <c r="F1356" s="693"/>
      <c r="G1356" s="693"/>
      <c r="H1356" s="693"/>
      <c r="I1356" s="693"/>
      <c r="J1356" s="693"/>
      <c r="K1356" s="693"/>
    </row>
    <row r="1357" spans="6:11" ht="15">
      <c r="F1357" s="693"/>
      <c r="G1357" s="693"/>
      <c r="H1357" s="693"/>
      <c r="I1357" s="693"/>
      <c r="J1357" s="693"/>
      <c r="K1357" s="693"/>
    </row>
    <row r="1358" spans="6:11" ht="15">
      <c r="F1358" s="693"/>
      <c r="G1358" s="693"/>
      <c r="H1358" s="693"/>
      <c r="I1358" s="693"/>
      <c r="J1358" s="693"/>
      <c r="K1358" s="693"/>
    </row>
    <row r="1359" spans="6:11" ht="15">
      <c r="F1359" s="693"/>
      <c r="G1359" s="693"/>
      <c r="H1359" s="693"/>
      <c r="I1359" s="693"/>
      <c r="J1359" s="693"/>
      <c r="K1359" s="693"/>
    </row>
    <row r="1360" spans="6:11" ht="15">
      <c r="F1360" s="693"/>
      <c r="G1360" s="693"/>
      <c r="H1360" s="693"/>
      <c r="I1360" s="693"/>
      <c r="J1360" s="693"/>
      <c r="K1360" s="693"/>
    </row>
    <row r="1361" spans="6:11" ht="15">
      <c r="F1361" s="693"/>
      <c r="G1361" s="693"/>
      <c r="H1361" s="693"/>
      <c r="I1361" s="693"/>
      <c r="J1361" s="693"/>
      <c r="K1361" s="693"/>
    </row>
    <row r="1362" spans="6:11" ht="15">
      <c r="F1362" s="693"/>
      <c r="G1362" s="693"/>
      <c r="H1362" s="693"/>
      <c r="I1362" s="693"/>
      <c r="J1362" s="693"/>
      <c r="K1362" s="693"/>
    </row>
    <row r="1363" spans="6:11" ht="15">
      <c r="F1363" s="693"/>
      <c r="G1363" s="693"/>
      <c r="H1363" s="693"/>
      <c r="I1363" s="693"/>
      <c r="J1363" s="693"/>
      <c r="K1363" s="693"/>
    </row>
    <row r="1364" spans="6:11" ht="15">
      <c r="F1364" s="693"/>
      <c r="G1364" s="693"/>
      <c r="H1364" s="693"/>
      <c r="I1364" s="693"/>
      <c r="J1364" s="693"/>
      <c r="K1364" s="693"/>
    </row>
    <row r="1365" spans="6:11" ht="15">
      <c r="F1365" s="693"/>
      <c r="G1365" s="693"/>
      <c r="H1365" s="693"/>
      <c r="I1365" s="693"/>
      <c r="J1365" s="693"/>
      <c r="K1365" s="693"/>
    </row>
    <row r="1366" spans="6:11" ht="15">
      <c r="F1366" s="693"/>
      <c r="G1366" s="693"/>
      <c r="H1366" s="693"/>
      <c r="I1366" s="693"/>
      <c r="J1366" s="693"/>
      <c r="K1366" s="693"/>
    </row>
    <row r="1367" spans="6:11" ht="15">
      <c r="F1367" s="693"/>
      <c r="G1367" s="693"/>
      <c r="H1367" s="693"/>
      <c r="I1367" s="693"/>
      <c r="J1367" s="693"/>
      <c r="K1367" s="693"/>
    </row>
    <row r="1368" spans="6:11" ht="15">
      <c r="F1368" s="693"/>
      <c r="G1368" s="693"/>
      <c r="H1368" s="693"/>
      <c r="I1368" s="693"/>
      <c r="J1368" s="693"/>
      <c r="K1368" s="693"/>
    </row>
    <row r="1369" spans="6:11" ht="15">
      <c r="F1369" s="693"/>
      <c r="G1369" s="693"/>
      <c r="H1369" s="693"/>
      <c r="I1369" s="693"/>
      <c r="J1369" s="693"/>
      <c r="K1369" s="693"/>
    </row>
    <row r="1370" spans="6:11" ht="15">
      <c r="F1370" s="693"/>
      <c r="G1370" s="693"/>
      <c r="H1370" s="693"/>
      <c r="I1370" s="693"/>
      <c r="J1370" s="693"/>
      <c r="K1370" s="693"/>
    </row>
    <row r="1371" spans="6:11" ht="15">
      <c r="F1371" s="693"/>
      <c r="G1371" s="693"/>
      <c r="H1371" s="693"/>
      <c r="I1371" s="693"/>
      <c r="J1371" s="693"/>
      <c r="K1371" s="693"/>
    </row>
    <row r="1372" spans="6:11" ht="15">
      <c r="F1372" s="693"/>
      <c r="G1372" s="693"/>
      <c r="H1372" s="693"/>
      <c r="I1372" s="693"/>
      <c r="J1372" s="693"/>
      <c r="K1372" s="693"/>
    </row>
    <row r="1373" spans="6:11" ht="15">
      <c r="F1373" s="693"/>
      <c r="G1373" s="693"/>
      <c r="H1373" s="693"/>
      <c r="I1373" s="693"/>
      <c r="J1373" s="693"/>
      <c r="K1373" s="693"/>
    </row>
    <row r="1374" spans="6:11" ht="15">
      <c r="F1374" s="693"/>
      <c r="G1374" s="693"/>
      <c r="H1374" s="693"/>
      <c r="I1374" s="693"/>
      <c r="J1374" s="693"/>
      <c r="K1374" s="693"/>
    </row>
    <row r="1375" spans="6:11" ht="15">
      <c r="F1375" s="693"/>
      <c r="G1375" s="693"/>
      <c r="H1375" s="693"/>
      <c r="I1375" s="693"/>
      <c r="J1375" s="693"/>
      <c r="K1375" s="693"/>
    </row>
    <row r="1376" spans="6:11" ht="15">
      <c r="F1376" s="693"/>
      <c r="G1376" s="693"/>
      <c r="H1376" s="693"/>
      <c r="I1376" s="693"/>
      <c r="J1376" s="693"/>
      <c r="K1376" s="693"/>
    </row>
    <row r="1377" spans="6:11" ht="15">
      <c r="F1377" s="693"/>
      <c r="G1377" s="693"/>
      <c r="H1377" s="693"/>
      <c r="I1377" s="693"/>
      <c r="J1377" s="693"/>
      <c r="K1377" s="693"/>
    </row>
    <row r="1378" spans="6:11" ht="15">
      <c r="F1378" s="693"/>
      <c r="G1378" s="693"/>
      <c r="H1378" s="693"/>
      <c r="I1378" s="693"/>
      <c r="J1378" s="693"/>
      <c r="K1378" s="693"/>
    </row>
    <row r="1379" spans="6:11" ht="15">
      <c r="F1379" s="693"/>
      <c r="G1379" s="693"/>
      <c r="H1379" s="693"/>
      <c r="I1379" s="693"/>
      <c r="J1379" s="693"/>
      <c r="K1379" s="693"/>
    </row>
    <row r="1380" spans="6:11" ht="15">
      <c r="F1380" s="693"/>
      <c r="G1380" s="693"/>
      <c r="H1380" s="693"/>
      <c r="I1380" s="693"/>
      <c r="J1380" s="693"/>
      <c r="K1380" s="693"/>
    </row>
    <row r="1381" spans="6:11" ht="15">
      <c r="F1381" s="693"/>
      <c r="G1381" s="693"/>
      <c r="H1381" s="693"/>
      <c r="I1381" s="693"/>
      <c r="J1381" s="693"/>
      <c r="K1381" s="693"/>
    </row>
    <row r="1382" spans="6:11" ht="15">
      <c r="F1382" s="693"/>
      <c r="G1382" s="693"/>
      <c r="H1382" s="693"/>
      <c r="I1382" s="693"/>
      <c r="J1382" s="693"/>
      <c r="K1382" s="693"/>
    </row>
    <row r="1383" spans="6:11" ht="15">
      <c r="F1383" s="693"/>
      <c r="G1383" s="693"/>
      <c r="H1383" s="693"/>
      <c r="I1383" s="693"/>
      <c r="J1383" s="693"/>
      <c r="K1383" s="693"/>
    </row>
    <row r="1384" spans="6:11" ht="15">
      <c r="F1384" s="693"/>
      <c r="G1384" s="693"/>
      <c r="H1384" s="693"/>
      <c r="I1384" s="693"/>
      <c r="J1384" s="693"/>
      <c r="K1384" s="693"/>
    </row>
    <row r="1385" spans="6:11" ht="15">
      <c r="F1385" s="693"/>
      <c r="G1385" s="693"/>
      <c r="H1385" s="693"/>
      <c r="I1385" s="693"/>
      <c r="J1385" s="693"/>
      <c r="K1385" s="693"/>
    </row>
    <row r="1386" spans="6:11" ht="15">
      <c r="F1386" s="693"/>
      <c r="G1386" s="693"/>
      <c r="H1386" s="693"/>
      <c r="I1386" s="693"/>
      <c r="J1386" s="693"/>
      <c r="K1386" s="693"/>
    </row>
    <row r="1387" spans="6:11" ht="15">
      <c r="F1387" s="693"/>
      <c r="G1387" s="693"/>
      <c r="H1387" s="693"/>
      <c r="I1387" s="693"/>
      <c r="J1387" s="693"/>
      <c r="K1387" s="693"/>
    </row>
    <row r="1388" spans="6:11" ht="15">
      <c r="F1388" s="693"/>
      <c r="G1388" s="693"/>
      <c r="H1388" s="693"/>
      <c r="I1388" s="693"/>
      <c r="J1388" s="693"/>
      <c r="K1388" s="693"/>
    </row>
    <row r="1389" spans="6:11" ht="15">
      <c r="F1389" s="693"/>
      <c r="G1389" s="693"/>
      <c r="H1389" s="693"/>
      <c r="I1389" s="693"/>
      <c r="J1389" s="693"/>
      <c r="K1389" s="693"/>
    </row>
    <row r="1390" spans="6:11" ht="15">
      <c r="F1390" s="693"/>
      <c r="G1390" s="693"/>
      <c r="H1390" s="693"/>
      <c r="I1390" s="693"/>
      <c r="J1390" s="693"/>
      <c r="K1390" s="693"/>
    </row>
    <row r="1391" spans="6:11" ht="15">
      <c r="F1391" s="693"/>
      <c r="G1391" s="693"/>
      <c r="H1391" s="693"/>
      <c r="I1391" s="693"/>
      <c r="J1391" s="693"/>
      <c r="K1391" s="693"/>
    </row>
    <row r="1392" spans="6:11" ht="15">
      <c r="F1392" s="693"/>
      <c r="G1392" s="693"/>
      <c r="H1392" s="693"/>
      <c r="I1392" s="693"/>
      <c r="J1392" s="693"/>
      <c r="K1392" s="693"/>
    </row>
    <row r="1393" spans="6:11" ht="15">
      <c r="F1393" s="693"/>
      <c r="G1393" s="693"/>
      <c r="H1393" s="693"/>
      <c r="I1393" s="693"/>
      <c r="J1393" s="693"/>
      <c r="K1393" s="693"/>
    </row>
    <row r="1394" spans="6:11" ht="15">
      <c r="F1394" s="693"/>
      <c r="G1394" s="693"/>
      <c r="H1394" s="693"/>
      <c r="I1394" s="693"/>
      <c r="J1394" s="693"/>
      <c r="K1394" s="693"/>
    </row>
    <row r="1395" spans="6:11" ht="15">
      <c r="F1395" s="693"/>
      <c r="G1395" s="693"/>
      <c r="H1395" s="693"/>
      <c r="I1395" s="693"/>
      <c r="J1395" s="693"/>
      <c r="K1395" s="693"/>
    </row>
    <row r="1396" spans="6:11" ht="15">
      <c r="F1396" s="693"/>
      <c r="G1396" s="693"/>
      <c r="H1396" s="693"/>
      <c r="I1396" s="693"/>
      <c r="J1396" s="693"/>
      <c r="K1396" s="693"/>
    </row>
    <row r="1397" spans="6:11" ht="15">
      <c r="F1397" s="693"/>
      <c r="G1397" s="693"/>
      <c r="H1397" s="693"/>
      <c r="I1397" s="693"/>
      <c r="J1397" s="693"/>
      <c r="K1397" s="693"/>
    </row>
    <row r="1398" spans="6:11" ht="15">
      <c r="F1398" s="693"/>
      <c r="G1398" s="693"/>
      <c r="H1398" s="693"/>
      <c r="I1398" s="693"/>
      <c r="J1398" s="693"/>
      <c r="K1398" s="693"/>
    </row>
    <row r="1399" spans="6:11" ht="15">
      <c r="F1399" s="693"/>
      <c r="G1399" s="693"/>
      <c r="H1399" s="693"/>
      <c r="I1399" s="693"/>
      <c r="J1399" s="693"/>
      <c r="K1399" s="693"/>
    </row>
    <row r="1400" spans="6:11" ht="15">
      <c r="F1400" s="693"/>
      <c r="G1400" s="693"/>
      <c r="H1400" s="693"/>
      <c r="I1400" s="693"/>
      <c r="J1400" s="693"/>
      <c r="K1400" s="693"/>
    </row>
    <row r="1401" spans="6:11" ht="15">
      <c r="F1401" s="693"/>
      <c r="G1401" s="693"/>
      <c r="H1401" s="693"/>
      <c r="I1401" s="693"/>
      <c r="J1401" s="693"/>
      <c r="K1401" s="693"/>
    </row>
    <row r="1402" spans="6:11" ht="15">
      <c r="F1402" s="693"/>
      <c r="G1402" s="693"/>
      <c r="H1402" s="693"/>
      <c r="I1402" s="693"/>
      <c r="J1402" s="693"/>
      <c r="K1402" s="693"/>
    </row>
    <row r="1403" spans="6:11" ht="15">
      <c r="F1403" s="693"/>
      <c r="G1403" s="693"/>
      <c r="H1403" s="693"/>
      <c r="I1403" s="693"/>
      <c r="J1403" s="693"/>
      <c r="K1403" s="693"/>
    </row>
    <row r="1404" spans="6:11" ht="15">
      <c r="F1404" s="693"/>
      <c r="G1404" s="693"/>
      <c r="H1404" s="693"/>
      <c r="I1404" s="693"/>
      <c r="J1404" s="693"/>
      <c r="K1404" s="693"/>
    </row>
    <row r="1405" spans="6:11" ht="15">
      <c r="F1405" s="693"/>
      <c r="G1405" s="693"/>
      <c r="H1405" s="693"/>
      <c r="I1405" s="693"/>
      <c r="J1405" s="693"/>
      <c r="K1405" s="693"/>
    </row>
    <row r="1406" spans="6:11" ht="15">
      <c r="F1406" s="693"/>
      <c r="G1406" s="693"/>
      <c r="H1406" s="693"/>
      <c r="I1406" s="693"/>
      <c r="J1406" s="693"/>
      <c r="K1406" s="693"/>
    </row>
    <row r="1407" spans="6:11" ht="15">
      <c r="F1407" s="693"/>
      <c r="G1407" s="693"/>
      <c r="H1407" s="693"/>
      <c r="I1407" s="693"/>
      <c r="J1407" s="693"/>
      <c r="K1407" s="693"/>
    </row>
    <row r="1408" spans="6:11" ht="15">
      <c r="F1408" s="693"/>
      <c r="G1408" s="693"/>
      <c r="H1408" s="693"/>
      <c r="I1408" s="693"/>
      <c r="J1408" s="693"/>
      <c r="K1408" s="693"/>
    </row>
    <row r="1409" spans="6:11" ht="15">
      <c r="F1409" s="693"/>
      <c r="G1409" s="693"/>
      <c r="H1409" s="693"/>
      <c r="I1409" s="693"/>
      <c r="J1409" s="693"/>
      <c r="K1409" s="693"/>
    </row>
    <row r="1410" spans="6:11" ht="15">
      <c r="F1410" s="693"/>
      <c r="G1410" s="693"/>
      <c r="H1410" s="693"/>
      <c r="I1410" s="693"/>
      <c r="J1410" s="693"/>
      <c r="K1410" s="693"/>
    </row>
    <row r="1411" spans="6:11" ht="15">
      <c r="F1411" s="693"/>
      <c r="G1411" s="693"/>
      <c r="H1411" s="693"/>
      <c r="I1411" s="693"/>
      <c r="J1411" s="693"/>
      <c r="K1411" s="693"/>
    </row>
    <row r="1412" spans="6:11" ht="15">
      <c r="F1412" s="693"/>
      <c r="G1412" s="693"/>
      <c r="H1412" s="693"/>
      <c r="I1412" s="693"/>
      <c r="J1412" s="693"/>
      <c r="K1412" s="693"/>
    </row>
    <row r="1413" spans="6:11" ht="15">
      <c r="F1413" s="693"/>
      <c r="G1413" s="693"/>
      <c r="H1413" s="693"/>
      <c r="I1413" s="693"/>
      <c r="J1413" s="693"/>
      <c r="K1413" s="693"/>
    </row>
    <row r="1414" spans="6:11" ht="15">
      <c r="F1414" s="693"/>
      <c r="G1414" s="693"/>
      <c r="H1414" s="693"/>
      <c r="I1414" s="693"/>
      <c r="J1414" s="693"/>
      <c r="K1414" s="693"/>
    </row>
    <row r="1415" spans="6:11" ht="15">
      <c r="F1415" s="693"/>
      <c r="G1415" s="693"/>
      <c r="H1415" s="693"/>
      <c r="I1415" s="693"/>
      <c r="J1415" s="693"/>
      <c r="K1415" s="693"/>
    </row>
    <row r="1416" spans="6:11" ht="15">
      <c r="F1416" s="693"/>
      <c r="G1416" s="693"/>
      <c r="H1416" s="693"/>
      <c r="I1416" s="693"/>
      <c r="J1416" s="693"/>
      <c r="K1416" s="693"/>
    </row>
    <row r="1417" spans="6:11" ht="15">
      <c r="F1417" s="693"/>
      <c r="G1417" s="693"/>
      <c r="H1417" s="693"/>
      <c r="I1417" s="693"/>
      <c r="J1417" s="693"/>
      <c r="K1417" s="693"/>
    </row>
    <row r="1418" spans="6:11" ht="15">
      <c r="F1418" s="693"/>
      <c r="G1418" s="693"/>
      <c r="H1418" s="693"/>
      <c r="I1418" s="693"/>
      <c r="J1418" s="693"/>
      <c r="K1418" s="693"/>
    </row>
    <row r="1419" spans="6:11" ht="15">
      <c r="F1419" s="693"/>
      <c r="G1419" s="693"/>
      <c r="H1419" s="693"/>
      <c r="I1419" s="693"/>
      <c r="J1419" s="693"/>
      <c r="K1419" s="693"/>
    </row>
    <row r="1420" spans="6:11" ht="15">
      <c r="F1420" s="693"/>
      <c r="G1420" s="693"/>
      <c r="H1420" s="693"/>
      <c r="I1420" s="693"/>
      <c r="J1420" s="693"/>
      <c r="K1420" s="693"/>
    </row>
    <row r="1421" spans="6:11" ht="15">
      <c r="F1421" s="693"/>
      <c r="G1421" s="693"/>
      <c r="H1421" s="693"/>
      <c r="I1421" s="693"/>
      <c r="J1421" s="693"/>
      <c r="K1421" s="693"/>
    </row>
    <row r="1422" spans="6:11" ht="15">
      <c r="F1422" s="693"/>
      <c r="G1422" s="693"/>
      <c r="H1422" s="693"/>
      <c r="I1422" s="693"/>
      <c r="J1422" s="693"/>
      <c r="K1422" s="693"/>
    </row>
    <row r="1423" spans="6:11" ht="15">
      <c r="F1423" s="693"/>
      <c r="G1423" s="693"/>
      <c r="H1423" s="693"/>
      <c r="I1423" s="693"/>
      <c r="J1423" s="693"/>
      <c r="K1423" s="693"/>
    </row>
    <row r="1424" spans="6:11" ht="15">
      <c r="F1424" s="693"/>
      <c r="G1424" s="693"/>
      <c r="H1424" s="693"/>
      <c r="I1424" s="693"/>
      <c r="J1424" s="693"/>
      <c r="K1424" s="693"/>
    </row>
    <row r="1425" spans="6:11" ht="15">
      <c r="F1425" s="693"/>
      <c r="G1425" s="693"/>
      <c r="H1425" s="693"/>
      <c r="I1425" s="693"/>
      <c r="J1425" s="693"/>
      <c r="K1425" s="693"/>
    </row>
    <row r="1426" spans="6:11" ht="15">
      <c r="F1426" s="693"/>
      <c r="G1426" s="693"/>
      <c r="H1426" s="693"/>
      <c r="I1426" s="693"/>
      <c r="J1426" s="693"/>
      <c r="K1426" s="693"/>
    </row>
    <row r="1427" spans="6:11" ht="15">
      <c r="F1427" s="693"/>
      <c r="G1427" s="693"/>
      <c r="H1427" s="693"/>
      <c r="I1427" s="693"/>
      <c r="J1427" s="693"/>
      <c r="K1427" s="693"/>
    </row>
    <row r="1428" spans="6:11" ht="15">
      <c r="F1428" s="693"/>
      <c r="G1428" s="693"/>
      <c r="H1428" s="693"/>
      <c r="I1428" s="693"/>
      <c r="J1428" s="693"/>
      <c r="K1428" s="693"/>
    </row>
    <row r="1429" spans="6:11" ht="15">
      <c r="F1429" s="693"/>
      <c r="G1429" s="693"/>
      <c r="H1429" s="693"/>
      <c r="I1429" s="693"/>
      <c r="J1429" s="693"/>
      <c r="K1429" s="693"/>
    </row>
    <row r="1430" spans="6:11" ht="15">
      <c r="F1430" s="693"/>
      <c r="G1430" s="693"/>
      <c r="H1430" s="693"/>
      <c r="I1430" s="693"/>
      <c r="J1430" s="693"/>
      <c r="K1430" s="693"/>
    </row>
    <row r="1431" spans="6:11" ht="15">
      <c r="F1431" s="693"/>
      <c r="G1431" s="693"/>
      <c r="H1431" s="693"/>
      <c r="I1431" s="693"/>
      <c r="J1431" s="693"/>
      <c r="K1431" s="693"/>
    </row>
    <row r="1432" spans="6:11" ht="15">
      <c r="F1432" s="693"/>
      <c r="G1432" s="693"/>
      <c r="H1432" s="693"/>
      <c r="I1432" s="693"/>
      <c r="J1432" s="693"/>
      <c r="K1432" s="693"/>
    </row>
    <row r="1433" spans="6:11" ht="15">
      <c r="F1433" s="693"/>
      <c r="G1433" s="693"/>
      <c r="H1433" s="693"/>
      <c r="I1433" s="693"/>
      <c r="J1433" s="693"/>
      <c r="K1433" s="693"/>
    </row>
    <row r="1434" spans="6:11" ht="15">
      <c r="F1434" s="693"/>
      <c r="G1434" s="693"/>
      <c r="H1434" s="693"/>
      <c r="I1434" s="693"/>
      <c r="J1434" s="693"/>
      <c r="K1434" s="693"/>
    </row>
    <row r="1435" spans="6:11" ht="15">
      <c r="F1435" s="693"/>
      <c r="G1435" s="693"/>
      <c r="H1435" s="693"/>
      <c r="I1435" s="693"/>
      <c r="J1435" s="693"/>
      <c r="K1435" s="693"/>
    </row>
    <row r="1436" spans="6:11" ht="15">
      <c r="F1436" s="693"/>
      <c r="G1436" s="693"/>
      <c r="H1436" s="693"/>
      <c r="I1436" s="693"/>
      <c r="J1436" s="693"/>
      <c r="K1436" s="693"/>
    </row>
    <row r="1437" spans="6:11" ht="15">
      <c r="F1437" s="693"/>
      <c r="G1437" s="693"/>
      <c r="H1437" s="693"/>
      <c r="I1437" s="693"/>
      <c r="J1437" s="693"/>
      <c r="K1437" s="693"/>
    </row>
    <row r="1438" spans="6:11" ht="15">
      <c r="F1438" s="693"/>
      <c r="G1438" s="693"/>
      <c r="H1438" s="693"/>
      <c r="I1438" s="693"/>
      <c r="J1438" s="693"/>
      <c r="K1438" s="693"/>
    </row>
    <row r="1439" spans="6:11" ht="15">
      <c r="F1439" s="693"/>
      <c r="G1439" s="693"/>
      <c r="H1439" s="693"/>
      <c r="I1439" s="693"/>
      <c r="J1439" s="693"/>
      <c r="K1439" s="693"/>
    </row>
    <row r="1440" spans="6:11" ht="15">
      <c r="F1440" s="693"/>
      <c r="G1440" s="693"/>
      <c r="H1440" s="693"/>
      <c r="I1440" s="693"/>
      <c r="J1440" s="693"/>
      <c r="K1440" s="693"/>
    </row>
    <row r="1441" spans="6:11" ht="15">
      <c r="F1441" s="693"/>
      <c r="G1441" s="693"/>
      <c r="H1441" s="693"/>
      <c r="I1441" s="693"/>
      <c r="J1441" s="693"/>
      <c r="K1441" s="693"/>
    </row>
    <row r="1442" spans="6:11" ht="15">
      <c r="F1442" s="693"/>
      <c r="G1442" s="693"/>
      <c r="H1442" s="693"/>
      <c r="I1442" s="693"/>
      <c r="J1442" s="693"/>
      <c r="K1442" s="693"/>
    </row>
    <row r="1443" spans="6:11" ht="15">
      <c r="F1443" s="693"/>
      <c r="G1443" s="693"/>
      <c r="H1443" s="693"/>
      <c r="I1443" s="693"/>
      <c r="J1443" s="693"/>
      <c r="K1443" s="693"/>
    </row>
    <row r="1444" spans="6:11" ht="15">
      <c r="F1444" s="693"/>
      <c r="G1444" s="693"/>
      <c r="H1444" s="693"/>
      <c r="I1444" s="693"/>
      <c r="J1444" s="693"/>
      <c r="K1444" s="693"/>
    </row>
    <row r="1445" spans="6:11" ht="15">
      <c r="F1445" s="693"/>
      <c r="G1445" s="693"/>
      <c r="H1445" s="693"/>
      <c r="I1445" s="693"/>
      <c r="J1445" s="693"/>
      <c r="K1445" s="693"/>
    </row>
    <row r="1446" spans="6:11" ht="15">
      <c r="F1446" s="693"/>
      <c r="G1446" s="693"/>
      <c r="H1446" s="693"/>
      <c r="I1446" s="693"/>
      <c r="J1446" s="693"/>
      <c r="K1446" s="693"/>
    </row>
    <row r="1447" spans="6:11" ht="15">
      <c r="F1447" s="693"/>
      <c r="G1447" s="693"/>
      <c r="H1447" s="693"/>
      <c r="I1447" s="693"/>
      <c r="J1447" s="693"/>
      <c r="K1447" s="693"/>
    </row>
    <row r="1448" spans="6:11" ht="15">
      <c r="F1448" s="693"/>
      <c r="G1448" s="693"/>
      <c r="H1448" s="693"/>
      <c r="I1448" s="693"/>
      <c r="J1448" s="693"/>
      <c r="K1448" s="693"/>
    </row>
    <row r="1449" spans="6:11" ht="15">
      <c r="F1449" s="693"/>
      <c r="G1449" s="693"/>
      <c r="H1449" s="693"/>
      <c r="I1449" s="693"/>
      <c r="J1449" s="693"/>
      <c r="K1449" s="693"/>
    </row>
    <row r="1450" spans="6:11" ht="15">
      <c r="F1450" s="693"/>
      <c r="G1450" s="693"/>
      <c r="H1450" s="693"/>
      <c r="I1450" s="693"/>
      <c r="J1450" s="693"/>
      <c r="K1450" s="693"/>
    </row>
    <row r="1451" spans="6:11" ht="15">
      <c r="F1451" s="693"/>
      <c r="G1451" s="693"/>
      <c r="H1451" s="693"/>
      <c r="I1451" s="693"/>
      <c r="J1451" s="693"/>
      <c r="K1451" s="693"/>
    </row>
    <row r="1452" spans="6:11" ht="15">
      <c r="F1452" s="693"/>
      <c r="G1452" s="693"/>
      <c r="H1452" s="693"/>
      <c r="I1452" s="693"/>
      <c r="J1452" s="693"/>
      <c r="K1452" s="693"/>
    </row>
    <row r="1453" spans="6:11" ht="15">
      <c r="F1453" s="693"/>
      <c r="G1453" s="693"/>
      <c r="H1453" s="693"/>
      <c r="I1453" s="693"/>
      <c r="J1453" s="693"/>
      <c r="K1453" s="693"/>
    </row>
    <row r="1454" spans="6:11" ht="15">
      <c r="F1454" s="693"/>
      <c r="G1454" s="693"/>
      <c r="H1454" s="693"/>
      <c r="I1454" s="693"/>
      <c r="J1454" s="693"/>
      <c r="K1454" s="693"/>
    </row>
    <row r="1455" spans="6:11" ht="15">
      <c r="F1455" s="693"/>
      <c r="G1455" s="693"/>
      <c r="H1455" s="693"/>
      <c r="I1455" s="693"/>
      <c r="J1455" s="693"/>
      <c r="K1455" s="693"/>
    </row>
    <row r="1456" spans="6:11" ht="15">
      <c r="F1456" s="693"/>
      <c r="G1456" s="693"/>
      <c r="H1456" s="693"/>
      <c r="I1456" s="693"/>
      <c r="J1456" s="693"/>
      <c r="K1456" s="693"/>
    </row>
    <row r="1457" spans="6:11" ht="15">
      <c r="F1457" s="693"/>
      <c r="G1457" s="693"/>
      <c r="H1457" s="693"/>
      <c r="I1457" s="693"/>
      <c r="J1457" s="693"/>
      <c r="K1457" s="693"/>
    </row>
    <row r="1458" spans="6:11" ht="15">
      <c r="F1458" s="693"/>
      <c r="G1458" s="693"/>
      <c r="H1458" s="693"/>
      <c r="I1458" s="693"/>
      <c r="J1458" s="693"/>
      <c r="K1458" s="693"/>
    </row>
    <row r="1459" spans="6:11" ht="15">
      <c r="F1459" s="693"/>
      <c r="G1459" s="693"/>
      <c r="H1459" s="693"/>
      <c r="I1459" s="693"/>
      <c r="J1459" s="693"/>
      <c r="K1459" s="693"/>
    </row>
    <row r="1460" spans="6:11" ht="15">
      <c r="F1460" s="693"/>
      <c r="G1460" s="693"/>
      <c r="H1460" s="693"/>
      <c r="I1460" s="693"/>
      <c r="J1460" s="693"/>
      <c r="K1460" s="693"/>
    </row>
    <row r="1461" spans="6:11" ht="15">
      <c r="F1461" s="693"/>
      <c r="G1461" s="693"/>
      <c r="H1461" s="693"/>
      <c r="I1461" s="693"/>
      <c r="J1461" s="693"/>
      <c r="K1461" s="693"/>
    </row>
    <row r="1462" spans="6:11" ht="15">
      <c r="F1462" s="693"/>
      <c r="G1462" s="693"/>
      <c r="H1462" s="693"/>
      <c r="I1462" s="693"/>
      <c r="J1462" s="693"/>
      <c r="K1462" s="693"/>
    </row>
    <row r="1463" spans="6:11" ht="15">
      <c r="F1463" s="693"/>
      <c r="G1463" s="693"/>
      <c r="H1463" s="693"/>
      <c r="I1463" s="693"/>
      <c r="J1463" s="693"/>
      <c r="K1463" s="693"/>
    </row>
    <row r="1464" spans="6:11" ht="15">
      <c r="F1464" s="693"/>
      <c r="G1464" s="693"/>
      <c r="H1464" s="693"/>
      <c r="I1464" s="693"/>
      <c r="J1464" s="693"/>
      <c r="K1464" s="693"/>
    </row>
    <row r="1465" spans="6:11" ht="15">
      <c r="F1465" s="693"/>
      <c r="G1465" s="693"/>
      <c r="H1465" s="693"/>
      <c r="I1465" s="693"/>
      <c r="J1465" s="693"/>
      <c r="K1465" s="693"/>
    </row>
    <row r="1466" spans="6:11" ht="15">
      <c r="F1466" s="693"/>
      <c r="G1466" s="693"/>
      <c r="H1466" s="693"/>
      <c r="I1466" s="693"/>
      <c r="J1466" s="693"/>
      <c r="K1466" s="693"/>
    </row>
    <row r="1467" spans="6:11" ht="15">
      <c r="F1467" s="693"/>
      <c r="G1467" s="693"/>
      <c r="H1467" s="693"/>
      <c r="I1467" s="693"/>
      <c r="J1467" s="693"/>
      <c r="K1467" s="693"/>
    </row>
    <row r="1468" spans="6:11" ht="15">
      <c r="F1468" s="693"/>
      <c r="G1468" s="693"/>
      <c r="H1468" s="693"/>
      <c r="I1468" s="693"/>
      <c r="J1468" s="693"/>
      <c r="K1468" s="693"/>
    </row>
    <row r="1469" spans="6:11" ht="15">
      <c r="F1469" s="693"/>
      <c r="G1469" s="693"/>
      <c r="H1469" s="693"/>
      <c r="I1469" s="693"/>
      <c r="J1469" s="693"/>
      <c r="K1469" s="693"/>
    </row>
    <row r="1470" spans="6:11" ht="15">
      <c r="F1470" s="693"/>
      <c r="G1470" s="693"/>
      <c r="H1470" s="693"/>
      <c r="I1470" s="693"/>
      <c r="J1470" s="693"/>
      <c r="K1470" s="693"/>
    </row>
    <row r="1471" spans="6:11" ht="15">
      <c r="F1471" s="693"/>
      <c r="G1471" s="693"/>
      <c r="H1471" s="693"/>
      <c r="I1471" s="693"/>
      <c r="J1471" s="693"/>
      <c r="K1471" s="693"/>
    </row>
    <row r="1472" spans="6:11" ht="15">
      <c r="F1472" s="693"/>
      <c r="G1472" s="693"/>
      <c r="H1472" s="693"/>
      <c r="I1472" s="693"/>
      <c r="J1472" s="693"/>
      <c r="K1472" s="693"/>
    </row>
    <row r="1473" spans="6:11" ht="15">
      <c r="F1473" s="693"/>
      <c r="G1473" s="693"/>
      <c r="H1473" s="693"/>
      <c r="I1473" s="693"/>
      <c r="J1473" s="693"/>
      <c r="K1473" s="693"/>
    </row>
    <row r="1474" spans="6:11" ht="15">
      <c r="F1474" s="693"/>
      <c r="G1474" s="693"/>
      <c r="H1474" s="693"/>
      <c r="I1474" s="693"/>
      <c r="J1474" s="693"/>
      <c r="K1474" s="693"/>
    </row>
    <row r="1475" spans="6:11" ht="15">
      <c r="F1475" s="693"/>
      <c r="G1475" s="693"/>
      <c r="H1475" s="693"/>
      <c r="I1475" s="693"/>
      <c r="J1475" s="693"/>
      <c r="K1475" s="693"/>
    </row>
    <row r="1476" spans="6:11" ht="15">
      <c r="F1476" s="693"/>
      <c r="G1476" s="693"/>
      <c r="H1476" s="693"/>
      <c r="I1476" s="693"/>
      <c r="J1476" s="693"/>
      <c r="K1476" s="693"/>
    </row>
    <row r="1477" spans="6:11" ht="15">
      <c r="F1477" s="693"/>
      <c r="G1477" s="693"/>
      <c r="H1477" s="693"/>
      <c r="I1477" s="693"/>
      <c r="J1477" s="693"/>
      <c r="K1477" s="693"/>
    </row>
    <row r="1478" spans="6:11" ht="15">
      <c r="F1478" s="693"/>
      <c r="G1478" s="693"/>
      <c r="H1478" s="693"/>
      <c r="I1478" s="693"/>
      <c r="J1478" s="693"/>
      <c r="K1478" s="693"/>
    </row>
    <row r="1479" spans="6:11" ht="15">
      <c r="F1479" s="693"/>
      <c r="G1479" s="693"/>
      <c r="H1479" s="693"/>
      <c r="I1479" s="693"/>
      <c r="J1479" s="693"/>
      <c r="K1479" s="693"/>
    </row>
    <row r="1480" spans="6:11" ht="15">
      <c r="F1480" s="693"/>
      <c r="G1480" s="693"/>
      <c r="H1480" s="693"/>
      <c r="I1480" s="693"/>
      <c r="J1480" s="693"/>
      <c r="K1480" s="693"/>
    </row>
    <row r="1481" spans="6:11" ht="15">
      <c r="F1481" s="693"/>
      <c r="G1481" s="693"/>
      <c r="H1481" s="693"/>
      <c r="I1481" s="693"/>
      <c r="J1481" s="693"/>
      <c r="K1481" s="693"/>
    </row>
    <row r="1482" spans="6:11" ht="15">
      <c r="F1482" s="693"/>
      <c r="G1482" s="693"/>
      <c r="H1482" s="693"/>
      <c r="I1482" s="693"/>
      <c r="J1482" s="693"/>
      <c r="K1482" s="693"/>
    </row>
    <row r="1483" spans="6:11" ht="15">
      <c r="F1483" s="693"/>
      <c r="G1483" s="693"/>
      <c r="H1483" s="693"/>
      <c r="I1483" s="693"/>
      <c r="J1483" s="693"/>
      <c r="K1483" s="693"/>
    </row>
    <row r="1484" spans="6:11" ht="15">
      <c r="F1484" s="693"/>
      <c r="G1484" s="693"/>
      <c r="H1484" s="693"/>
      <c r="I1484" s="693"/>
      <c r="J1484" s="693"/>
      <c r="K1484" s="693"/>
    </row>
    <row r="1485" spans="6:11" ht="15">
      <c r="F1485" s="693"/>
      <c r="G1485" s="693"/>
      <c r="H1485" s="693"/>
      <c r="I1485" s="693"/>
      <c r="J1485" s="693"/>
      <c r="K1485" s="693"/>
    </row>
    <row r="1486" spans="6:11" ht="15">
      <c r="F1486" s="693"/>
      <c r="G1486" s="693"/>
      <c r="H1486" s="693"/>
      <c r="I1486" s="693"/>
      <c r="J1486" s="693"/>
      <c r="K1486" s="693"/>
    </row>
    <row r="1487" spans="6:11" ht="15">
      <c r="F1487" s="693"/>
      <c r="G1487" s="693"/>
      <c r="H1487" s="693"/>
      <c r="I1487" s="693"/>
      <c r="J1487" s="693"/>
      <c r="K1487" s="693"/>
    </row>
    <row r="1488" spans="6:11" ht="15">
      <c r="F1488" s="693"/>
      <c r="G1488" s="693"/>
      <c r="H1488" s="693"/>
      <c r="I1488" s="693"/>
      <c r="J1488" s="693"/>
      <c r="K1488" s="693"/>
    </row>
    <row r="1489" spans="6:11" ht="15">
      <c r="F1489" s="693"/>
      <c r="G1489" s="693"/>
      <c r="H1489" s="693"/>
      <c r="I1489" s="693"/>
      <c r="J1489" s="693"/>
      <c r="K1489" s="693"/>
    </row>
    <row r="1490" spans="6:11" ht="15">
      <c r="F1490" s="693"/>
      <c r="G1490" s="693"/>
      <c r="H1490" s="693"/>
      <c r="I1490" s="693"/>
      <c r="J1490" s="693"/>
      <c r="K1490" s="693"/>
    </row>
    <row r="1491" spans="6:11" ht="15">
      <c r="F1491" s="693"/>
      <c r="G1491" s="693"/>
      <c r="H1491" s="693"/>
      <c r="I1491" s="693"/>
      <c r="J1491" s="693"/>
      <c r="K1491" s="693"/>
    </row>
    <row r="1492" spans="6:11" ht="15">
      <c r="F1492" s="693"/>
      <c r="G1492" s="693"/>
      <c r="H1492" s="693"/>
      <c r="I1492" s="693"/>
      <c r="J1492" s="693"/>
      <c r="K1492" s="693"/>
    </row>
    <row r="1493" spans="6:11" ht="15">
      <c r="F1493" s="693"/>
      <c r="G1493" s="693"/>
      <c r="H1493" s="693"/>
      <c r="I1493" s="693"/>
      <c r="J1493" s="693"/>
      <c r="K1493" s="693"/>
    </row>
    <row r="1494" spans="6:11" ht="15">
      <c r="F1494" s="693"/>
      <c r="G1494" s="693"/>
      <c r="H1494" s="693"/>
      <c r="I1494" s="693"/>
      <c r="J1494" s="693"/>
      <c r="K1494" s="693"/>
    </row>
    <row r="1495" spans="6:11" ht="15">
      <c r="F1495" s="693"/>
      <c r="G1495" s="693"/>
      <c r="H1495" s="693"/>
      <c r="I1495" s="693"/>
      <c r="J1495" s="693"/>
      <c r="K1495" s="693"/>
    </row>
    <row r="1496" spans="6:11" ht="15">
      <c r="F1496" s="693"/>
      <c r="G1496" s="693"/>
      <c r="H1496" s="693"/>
      <c r="I1496" s="693"/>
      <c r="J1496" s="693"/>
      <c r="K1496" s="693"/>
    </row>
    <row r="1497" spans="6:11" ht="15">
      <c r="F1497" s="693"/>
      <c r="G1497" s="693"/>
      <c r="H1497" s="693"/>
      <c r="I1497" s="693"/>
      <c r="J1497" s="693"/>
      <c r="K1497" s="693"/>
    </row>
    <row r="1498" spans="6:11" ht="15">
      <c r="F1498" s="693"/>
      <c r="G1498" s="693"/>
      <c r="H1498" s="693"/>
      <c r="I1498" s="693"/>
      <c r="J1498" s="693"/>
      <c r="K1498" s="693"/>
    </row>
    <row r="1499" spans="6:11" ht="15">
      <c r="F1499" s="693"/>
      <c r="G1499" s="693"/>
      <c r="H1499" s="693"/>
      <c r="I1499" s="693"/>
      <c r="J1499" s="693"/>
      <c r="K1499" s="693"/>
    </row>
    <row r="1500" spans="6:11" ht="15">
      <c r="F1500" s="693"/>
      <c r="G1500" s="693"/>
      <c r="H1500" s="693"/>
      <c r="I1500" s="693"/>
      <c r="J1500" s="693"/>
      <c r="K1500" s="693"/>
    </row>
    <row r="1501" spans="6:11" ht="15">
      <c r="F1501" s="693"/>
      <c r="G1501" s="693"/>
      <c r="H1501" s="693"/>
      <c r="I1501" s="693"/>
      <c r="J1501" s="693"/>
      <c r="K1501" s="693"/>
    </row>
    <row r="1502" spans="6:11" ht="15">
      <c r="F1502" s="693"/>
      <c r="G1502" s="693"/>
      <c r="H1502" s="693"/>
      <c r="I1502" s="693"/>
      <c r="J1502" s="693"/>
      <c r="K1502" s="693"/>
    </row>
    <row r="1503" spans="6:11" ht="15">
      <c r="F1503" s="693"/>
      <c r="G1503" s="693"/>
      <c r="H1503" s="693"/>
      <c r="I1503" s="693"/>
      <c r="J1503" s="693"/>
      <c r="K1503" s="693"/>
    </row>
    <row r="1504" spans="6:11" ht="15">
      <c r="F1504" s="693"/>
      <c r="G1504" s="693"/>
      <c r="H1504" s="693"/>
      <c r="I1504" s="693"/>
      <c r="J1504" s="693"/>
      <c r="K1504" s="693"/>
    </row>
    <row r="1505" spans="6:11" ht="15">
      <c r="F1505" s="693"/>
      <c r="G1505" s="693"/>
      <c r="H1505" s="693"/>
      <c r="I1505" s="693"/>
      <c r="J1505" s="693"/>
      <c r="K1505" s="693"/>
    </row>
    <row r="1506" spans="6:11" ht="15">
      <c r="F1506" s="693"/>
      <c r="G1506" s="693"/>
      <c r="H1506" s="693"/>
      <c r="I1506" s="693"/>
      <c r="J1506" s="693"/>
      <c r="K1506" s="693"/>
    </row>
    <row r="1507" spans="6:11" ht="15">
      <c r="F1507" s="693"/>
      <c r="G1507" s="693"/>
      <c r="H1507" s="693"/>
      <c r="I1507" s="693"/>
      <c r="J1507" s="693"/>
      <c r="K1507" s="693"/>
    </row>
    <row r="1508" spans="6:11" ht="15">
      <c r="F1508" s="693"/>
      <c r="G1508" s="693"/>
      <c r="H1508" s="693"/>
      <c r="I1508" s="693"/>
      <c r="J1508" s="693"/>
      <c r="K1508" s="693"/>
    </row>
    <row r="1509" spans="6:11" ht="15">
      <c r="F1509" s="693"/>
      <c r="G1509" s="693"/>
      <c r="H1509" s="693"/>
      <c r="I1509" s="693"/>
      <c r="J1509" s="693"/>
      <c r="K1509" s="693"/>
    </row>
    <row r="1510" spans="6:11" ht="15">
      <c r="F1510" s="693"/>
      <c r="G1510" s="693"/>
      <c r="H1510" s="693"/>
      <c r="I1510" s="693"/>
      <c r="J1510" s="693"/>
      <c r="K1510" s="693"/>
    </row>
    <row r="1511" spans="6:11" ht="15">
      <c r="F1511" s="693"/>
      <c r="G1511" s="693"/>
      <c r="H1511" s="693"/>
      <c r="I1511" s="693"/>
      <c r="J1511" s="693"/>
      <c r="K1511" s="693"/>
    </row>
    <row r="1512" spans="6:11" ht="15">
      <c r="F1512" s="693"/>
      <c r="G1512" s="693"/>
      <c r="H1512" s="693"/>
      <c r="I1512" s="693"/>
      <c r="J1512" s="693"/>
      <c r="K1512" s="693"/>
    </row>
    <row r="1513" spans="6:11" ht="15">
      <c r="F1513" s="693"/>
      <c r="G1513" s="693"/>
      <c r="H1513" s="693"/>
      <c r="I1513" s="693"/>
      <c r="J1513" s="693"/>
      <c r="K1513" s="693"/>
    </row>
    <row r="1514" spans="6:11" ht="15">
      <c r="F1514" s="693"/>
      <c r="G1514" s="693"/>
      <c r="H1514" s="693"/>
      <c r="I1514" s="693"/>
      <c r="J1514" s="693"/>
      <c r="K1514" s="693"/>
    </row>
    <row r="1515" spans="6:11" ht="15">
      <c r="F1515" s="693"/>
      <c r="G1515" s="693"/>
      <c r="H1515" s="693"/>
      <c r="I1515" s="693"/>
      <c r="J1515" s="693"/>
      <c r="K1515" s="693"/>
    </row>
    <row r="1516" spans="6:11" ht="15">
      <c r="F1516" s="693"/>
      <c r="G1516" s="693"/>
      <c r="H1516" s="693"/>
      <c r="I1516" s="693"/>
      <c r="J1516" s="693"/>
      <c r="K1516" s="693"/>
    </row>
    <row r="1517" spans="6:11" ht="15">
      <c r="F1517" s="693"/>
      <c r="G1517" s="693"/>
      <c r="H1517" s="693"/>
      <c r="I1517" s="693"/>
      <c r="J1517" s="693"/>
      <c r="K1517" s="693"/>
    </row>
    <row r="1518" spans="6:11" ht="15">
      <c r="F1518" s="693"/>
      <c r="G1518" s="693"/>
      <c r="H1518" s="693"/>
      <c r="I1518" s="693"/>
      <c r="J1518" s="693"/>
      <c r="K1518" s="693"/>
    </row>
    <row r="1519" spans="6:11" ht="15">
      <c r="F1519" s="693"/>
      <c r="G1519" s="693"/>
      <c r="H1519" s="693"/>
      <c r="I1519" s="693"/>
      <c r="J1519" s="693"/>
      <c r="K1519" s="693"/>
    </row>
    <row r="1520" spans="6:11" ht="15">
      <c r="F1520" s="693"/>
      <c r="G1520" s="693"/>
      <c r="H1520" s="693"/>
      <c r="I1520" s="693"/>
      <c r="J1520" s="693"/>
      <c r="K1520" s="693"/>
    </row>
    <row r="1521" spans="6:11" ht="15">
      <c r="F1521" s="693"/>
      <c r="G1521" s="693"/>
      <c r="H1521" s="693"/>
      <c r="I1521" s="693"/>
      <c r="J1521" s="693"/>
      <c r="K1521" s="693"/>
    </row>
    <row r="1522" spans="6:11" ht="15">
      <c r="F1522" s="693"/>
      <c r="G1522" s="693"/>
      <c r="H1522" s="693"/>
      <c r="I1522" s="693"/>
      <c r="J1522" s="693"/>
      <c r="K1522" s="693"/>
    </row>
    <row r="1523" spans="6:11" ht="15">
      <c r="F1523" s="693"/>
      <c r="G1523" s="693"/>
      <c r="H1523" s="693"/>
      <c r="I1523" s="693"/>
      <c r="J1523" s="693"/>
      <c r="K1523" s="693"/>
    </row>
    <row r="1524" spans="6:11" ht="15">
      <c r="F1524" s="693"/>
      <c r="G1524" s="693"/>
      <c r="H1524" s="693"/>
      <c r="I1524" s="693"/>
      <c r="J1524" s="693"/>
      <c r="K1524" s="693"/>
    </row>
    <row r="1525" spans="6:11" ht="15">
      <c r="F1525" s="693"/>
      <c r="G1525" s="693"/>
      <c r="H1525" s="693"/>
      <c r="I1525" s="693"/>
      <c r="J1525" s="693"/>
      <c r="K1525" s="693"/>
    </row>
    <row r="1526" spans="6:11" ht="15">
      <c r="F1526" s="693"/>
      <c r="G1526" s="693"/>
      <c r="H1526" s="693"/>
      <c r="I1526" s="693"/>
      <c r="J1526" s="693"/>
      <c r="K1526" s="693"/>
    </row>
    <row r="1527" spans="6:11" ht="15">
      <c r="F1527" s="693"/>
      <c r="G1527" s="693"/>
      <c r="H1527" s="693"/>
      <c r="I1527" s="693"/>
      <c r="J1527" s="693"/>
      <c r="K1527" s="693"/>
    </row>
    <row r="1528" spans="6:11" ht="15">
      <c r="F1528" s="693"/>
      <c r="G1528" s="693"/>
      <c r="H1528" s="693"/>
      <c r="I1528" s="693"/>
      <c r="J1528" s="693"/>
      <c r="K1528" s="693"/>
    </row>
    <row r="1529" spans="6:11" ht="15">
      <c r="F1529" s="693"/>
      <c r="G1529" s="693"/>
      <c r="H1529" s="693"/>
      <c r="I1529" s="693"/>
      <c r="J1529" s="693"/>
      <c r="K1529" s="693"/>
    </row>
    <row r="1530" spans="6:11" ht="15">
      <c r="F1530" s="693"/>
      <c r="G1530" s="693"/>
      <c r="H1530" s="693"/>
      <c r="I1530" s="693"/>
      <c r="J1530" s="693"/>
      <c r="K1530" s="693"/>
    </row>
    <row r="1531" spans="6:11" ht="15">
      <c r="F1531" s="693"/>
      <c r="G1531" s="693"/>
      <c r="H1531" s="693"/>
      <c r="I1531" s="693"/>
      <c r="J1531" s="693"/>
      <c r="K1531" s="693"/>
    </row>
    <row r="1532" spans="6:11" ht="15">
      <c r="F1532" s="693"/>
      <c r="G1532" s="693"/>
      <c r="H1532" s="693"/>
      <c r="I1532" s="693"/>
      <c r="J1532" s="693"/>
      <c r="K1532" s="693"/>
    </row>
    <row r="1533" spans="6:11" ht="15">
      <c r="F1533" s="693"/>
      <c r="G1533" s="693"/>
      <c r="H1533" s="693"/>
      <c r="I1533" s="693"/>
      <c r="J1533" s="693"/>
      <c r="K1533" s="693"/>
    </row>
    <row r="1534" spans="6:11" ht="15">
      <c r="F1534" s="693"/>
      <c r="G1534" s="693"/>
      <c r="H1534" s="693"/>
      <c r="I1534" s="693"/>
      <c r="J1534" s="693"/>
      <c r="K1534" s="693"/>
    </row>
    <row r="1535" spans="6:11" ht="15">
      <c r="F1535" s="693"/>
      <c r="G1535" s="693"/>
      <c r="H1535" s="693"/>
      <c r="I1535" s="693"/>
      <c r="J1535" s="693"/>
      <c r="K1535" s="693"/>
    </row>
    <row r="1536" spans="6:11" ht="15">
      <c r="F1536" s="693"/>
      <c r="G1536" s="693"/>
      <c r="H1536" s="693"/>
      <c r="I1536" s="693"/>
      <c r="J1536" s="693"/>
      <c r="K1536" s="693"/>
    </row>
    <row r="1537" spans="6:11" ht="15">
      <c r="F1537" s="693"/>
      <c r="G1537" s="693"/>
      <c r="H1537" s="693"/>
      <c r="I1537" s="693"/>
      <c r="J1537" s="693"/>
      <c r="K1537" s="693"/>
    </row>
    <row r="1538" spans="6:11" ht="15">
      <c r="F1538" s="693"/>
      <c r="G1538" s="693"/>
      <c r="H1538" s="693"/>
      <c r="I1538" s="693"/>
      <c r="J1538" s="693"/>
      <c r="K1538" s="693"/>
    </row>
    <row r="1539" spans="6:11" ht="15">
      <c r="F1539" s="693"/>
      <c r="G1539" s="693"/>
      <c r="H1539" s="693"/>
      <c r="I1539" s="693"/>
      <c r="J1539" s="693"/>
      <c r="K1539" s="693"/>
    </row>
    <row r="1540" spans="6:11" ht="15">
      <c r="F1540" s="693"/>
      <c r="G1540" s="693"/>
      <c r="H1540" s="693"/>
      <c r="I1540" s="693"/>
      <c r="J1540" s="693"/>
      <c r="K1540" s="693"/>
    </row>
    <row r="1541" spans="6:11" ht="15">
      <c r="F1541" s="693"/>
      <c r="G1541" s="693"/>
      <c r="H1541" s="693"/>
      <c r="I1541" s="693"/>
      <c r="J1541" s="693"/>
      <c r="K1541" s="693"/>
    </row>
    <row r="1542" spans="6:11" ht="15">
      <c r="F1542" s="693"/>
      <c r="G1542" s="693"/>
      <c r="H1542" s="693"/>
      <c r="I1542" s="693"/>
      <c r="J1542" s="693"/>
      <c r="K1542" s="693"/>
    </row>
    <row r="1543" spans="6:11" ht="15">
      <c r="F1543" s="693"/>
      <c r="G1543" s="693"/>
      <c r="H1543" s="693"/>
      <c r="I1543" s="693"/>
      <c r="J1543" s="693"/>
      <c r="K1543" s="693"/>
    </row>
    <row r="1544" spans="6:11" ht="15">
      <c r="F1544" s="693"/>
      <c r="G1544" s="693"/>
      <c r="H1544" s="693"/>
      <c r="I1544" s="693"/>
      <c r="J1544" s="693"/>
      <c r="K1544" s="693"/>
    </row>
    <row r="1545" spans="6:11" ht="15">
      <c r="F1545" s="693"/>
      <c r="G1545" s="693"/>
      <c r="H1545" s="693"/>
      <c r="I1545" s="693"/>
      <c r="J1545" s="693"/>
      <c r="K1545" s="693"/>
    </row>
    <row r="1546" spans="6:11" ht="15">
      <c r="F1546" s="693"/>
      <c r="G1546" s="693"/>
      <c r="H1546" s="693"/>
      <c r="I1546" s="693"/>
      <c r="J1546" s="693"/>
      <c r="K1546" s="693"/>
    </row>
    <row r="1547" spans="6:11" ht="15">
      <c r="F1547" s="693"/>
      <c r="G1547" s="693"/>
      <c r="H1547" s="693"/>
      <c r="I1547" s="693"/>
      <c r="J1547" s="693"/>
      <c r="K1547" s="693"/>
    </row>
    <row r="1548" spans="6:11" ht="15">
      <c r="F1548" s="693"/>
      <c r="G1548" s="693"/>
      <c r="H1548" s="693"/>
      <c r="I1548" s="693"/>
      <c r="J1548" s="693"/>
      <c r="K1548" s="693"/>
    </row>
    <row r="1549" spans="6:11" ht="15">
      <c r="F1549" s="693"/>
      <c r="G1549" s="693"/>
      <c r="H1549" s="693"/>
      <c r="I1549" s="693"/>
      <c r="J1549" s="693"/>
      <c r="K1549" s="693"/>
    </row>
    <row r="1550" spans="6:11" ht="15">
      <c r="F1550" s="693"/>
      <c r="G1550" s="693"/>
      <c r="H1550" s="693"/>
      <c r="I1550" s="693"/>
      <c r="J1550" s="693"/>
      <c r="K1550" s="693"/>
    </row>
    <row r="1551" spans="6:11" ht="15">
      <c r="F1551" s="693"/>
      <c r="G1551" s="693"/>
      <c r="H1551" s="693"/>
      <c r="I1551" s="693"/>
      <c r="J1551" s="693"/>
      <c r="K1551" s="693"/>
    </row>
    <row r="1552" spans="6:11" ht="15">
      <c r="F1552" s="693"/>
      <c r="G1552" s="693"/>
      <c r="H1552" s="693"/>
      <c r="I1552" s="693"/>
      <c r="J1552" s="693"/>
      <c r="K1552" s="693"/>
    </row>
    <row r="1553" spans="6:11" ht="15">
      <c r="F1553" s="693"/>
      <c r="G1553" s="693"/>
      <c r="H1553" s="693"/>
      <c r="I1553" s="693"/>
      <c r="J1553" s="693"/>
      <c r="K1553" s="693"/>
    </row>
    <row r="1554" spans="6:11" ht="15">
      <c r="F1554" s="693"/>
      <c r="G1554" s="693"/>
      <c r="H1554" s="693"/>
      <c r="I1554" s="693"/>
      <c r="J1554" s="693"/>
      <c r="K1554" s="693"/>
    </row>
    <row r="1555" spans="6:11" ht="15">
      <c r="F1555" s="693"/>
      <c r="G1555" s="693"/>
      <c r="H1555" s="693"/>
      <c r="I1555" s="693"/>
      <c r="J1555" s="693"/>
      <c r="K1555" s="693"/>
    </row>
    <row r="1556" spans="6:11" ht="15">
      <c r="F1556" s="693"/>
      <c r="G1556" s="693"/>
      <c r="H1556" s="693"/>
      <c r="I1556" s="693"/>
      <c r="J1556" s="693"/>
      <c r="K1556" s="693"/>
    </row>
    <row r="1557" spans="6:11" ht="15">
      <c r="F1557" s="693"/>
      <c r="G1557" s="693"/>
      <c r="H1557" s="693"/>
      <c r="I1557" s="693"/>
      <c r="J1557" s="693"/>
      <c r="K1557" s="693"/>
    </row>
    <row r="1558" spans="6:11" ht="15">
      <c r="F1558" s="693"/>
      <c r="G1558" s="693"/>
      <c r="H1558" s="693"/>
      <c r="I1558" s="693"/>
      <c r="J1558" s="693"/>
      <c r="K1558" s="693"/>
    </row>
    <row r="1559" spans="6:11" ht="15">
      <c r="F1559" s="693"/>
      <c r="G1559" s="693"/>
      <c r="H1559" s="693"/>
      <c r="I1559" s="693"/>
      <c r="J1559" s="693"/>
      <c r="K1559" s="693"/>
    </row>
    <row r="1560" spans="6:11" ht="15">
      <c r="F1560" s="693"/>
      <c r="G1560" s="693"/>
      <c r="H1560" s="693"/>
      <c r="I1560" s="693"/>
      <c r="J1560" s="693"/>
      <c r="K1560" s="693"/>
    </row>
    <row r="1561" spans="6:11" ht="15">
      <c r="F1561" s="693"/>
      <c r="G1561" s="693"/>
      <c r="H1561" s="693"/>
      <c r="I1561" s="693"/>
      <c r="J1561" s="693"/>
      <c r="K1561" s="693"/>
    </row>
    <row r="1562" spans="6:11" ht="15">
      <c r="F1562" s="693"/>
      <c r="G1562" s="693"/>
      <c r="H1562" s="693"/>
      <c r="I1562" s="693"/>
      <c r="J1562" s="693"/>
      <c r="K1562" s="693"/>
    </row>
    <row r="1563" spans="6:11" ht="15">
      <c r="F1563" s="693"/>
      <c r="G1563" s="693"/>
      <c r="H1563" s="693"/>
      <c r="I1563" s="693"/>
      <c r="J1563" s="693"/>
      <c r="K1563" s="693"/>
    </row>
    <row r="1564" spans="6:11" ht="15">
      <c r="F1564" s="693"/>
      <c r="G1564" s="693"/>
      <c r="H1564" s="693"/>
      <c r="I1564" s="693"/>
      <c r="J1564" s="693"/>
      <c r="K1564" s="693"/>
    </row>
    <row r="1565" spans="6:11" ht="15">
      <c r="F1565" s="693"/>
      <c r="G1565" s="693"/>
      <c r="H1565" s="693"/>
      <c r="I1565" s="693"/>
      <c r="J1565" s="693"/>
      <c r="K1565" s="693"/>
    </row>
    <row r="1566" spans="6:11" ht="15">
      <c r="F1566" s="693"/>
      <c r="G1566" s="693"/>
      <c r="H1566" s="693"/>
      <c r="I1566" s="693"/>
      <c r="J1566" s="693"/>
      <c r="K1566" s="693"/>
    </row>
    <row r="1567" spans="6:11" ht="15">
      <c r="F1567" s="693"/>
      <c r="G1567" s="693"/>
      <c r="H1567" s="693"/>
      <c r="I1567" s="693"/>
      <c r="J1567" s="693"/>
      <c r="K1567" s="693"/>
    </row>
    <row r="1568" spans="6:11" ht="15">
      <c r="F1568" s="693"/>
      <c r="G1568" s="693"/>
      <c r="H1568" s="693"/>
      <c r="I1568" s="693"/>
      <c r="J1568" s="693"/>
      <c r="K1568" s="693"/>
    </row>
    <row r="1569" spans="6:11" ht="15">
      <c r="F1569" s="693"/>
      <c r="G1569" s="693"/>
      <c r="H1569" s="693"/>
      <c r="I1569" s="693"/>
      <c r="J1569" s="693"/>
      <c r="K1569" s="693"/>
    </row>
    <row r="1570" spans="6:11" ht="15">
      <c r="F1570" s="693"/>
      <c r="G1570" s="693"/>
      <c r="H1570" s="693"/>
      <c r="I1570" s="693"/>
      <c r="J1570" s="693"/>
      <c r="K1570" s="693"/>
    </row>
    <row r="1571" spans="6:11" ht="15">
      <c r="F1571" s="693"/>
      <c r="G1571" s="693"/>
      <c r="H1571" s="693"/>
      <c r="I1571" s="693"/>
      <c r="J1571" s="693"/>
      <c r="K1571" s="693"/>
    </row>
    <row r="1572" spans="6:11" ht="15">
      <c r="F1572" s="693"/>
      <c r="G1572" s="693"/>
      <c r="H1572" s="693"/>
      <c r="I1572" s="693"/>
      <c r="J1572" s="693"/>
      <c r="K1572" s="693"/>
    </row>
    <row r="1573" spans="6:11" ht="15">
      <c r="F1573" s="693"/>
      <c r="G1573" s="693"/>
      <c r="H1573" s="693"/>
      <c r="I1573" s="693"/>
      <c r="J1573" s="693"/>
      <c r="K1573" s="693"/>
    </row>
    <row r="1574" spans="6:11" ht="15">
      <c r="F1574" s="693"/>
      <c r="G1574" s="693"/>
      <c r="H1574" s="693"/>
      <c r="I1574" s="693"/>
      <c r="J1574" s="693"/>
      <c r="K1574" s="693"/>
    </row>
    <row r="1575" spans="6:11" ht="15">
      <c r="F1575" s="693"/>
      <c r="G1575" s="693"/>
      <c r="H1575" s="693"/>
      <c r="I1575" s="693"/>
      <c r="J1575" s="693"/>
      <c r="K1575" s="693"/>
    </row>
    <row r="1576" spans="6:11" ht="15">
      <c r="F1576" s="693"/>
      <c r="G1576" s="693"/>
      <c r="H1576" s="693"/>
      <c r="I1576" s="693"/>
      <c r="J1576" s="693"/>
      <c r="K1576" s="693"/>
    </row>
    <row r="1577" spans="6:11" ht="15">
      <c r="F1577" s="693"/>
      <c r="G1577" s="693"/>
      <c r="H1577" s="693"/>
      <c r="I1577" s="693"/>
      <c r="J1577" s="693"/>
      <c r="K1577" s="693"/>
    </row>
    <row r="1578" spans="6:11" ht="15">
      <c r="F1578" s="693"/>
      <c r="G1578" s="693"/>
      <c r="H1578" s="693"/>
      <c r="I1578" s="693"/>
      <c r="J1578" s="693"/>
      <c r="K1578" s="693"/>
    </row>
    <row r="1579" spans="6:11" ht="15">
      <c r="F1579" s="693"/>
      <c r="G1579" s="693"/>
      <c r="H1579" s="693"/>
      <c r="I1579" s="693"/>
      <c r="J1579" s="693"/>
      <c r="K1579" s="693"/>
    </row>
    <row r="1580" spans="6:11" ht="15">
      <c r="F1580" s="693"/>
      <c r="G1580" s="693"/>
      <c r="H1580" s="693"/>
      <c r="I1580" s="693"/>
      <c r="J1580" s="693"/>
      <c r="K1580" s="693"/>
    </row>
    <row r="1581" spans="6:11" ht="15">
      <c r="F1581" s="693"/>
      <c r="G1581" s="693"/>
      <c r="H1581" s="693"/>
      <c r="I1581" s="693"/>
      <c r="J1581" s="693"/>
      <c r="K1581" s="693"/>
    </row>
    <row r="1582" spans="6:11" ht="15">
      <c r="F1582" s="693"/>
      <c r="G1582" s="693"/>
      <c r="H1582" s="693"/>
      <c r="I1582" s="693"/>
      <c r="J1582" s="693"/>
      <c r="K1582" s="693"/>
    </row>
    <row r="1583" spans="6:11" ht="15">
      <c r="F1583" s="693"/>
      <c r="G1583" s="693"/>
      <c r="H1583" s="693"/>
      <c r="I1583" s="693"/>
      <c r="J1583" s="693"/>
      <c r="K1583" s="693"/>
    </row>
    <row r="1584" spans="6:11" ht="15">
      <c r="F1584" s="693"/>
      <c r="G1584" s="693"/>
      <c r="H1584" s="693"/>
      <c r="I1584" s="693"/>
      <c r="J1584" s="693"/>
      <c r="K1584" s="693"/>
    </row>
    <row r="1585" spans="6:11" ht="15">
      <c r="F1585" s="693"/>
      <c r="G1585" s="693"/>
      <c r="H1585" s="693"/>
      <c r="I1585" s="693"/>
      <c r="J1585" s="693"/>
      <c r="K1585" s="693"/>
    </row>
    <row r="1586" spans="6:11" ht="15">
      <c r="F1586" s="693"/>
      <c r="G1586" s="693"/>
      <c r="H1586" s="693"/>
      <c r="I1586" s="693"/>
      <c r="J1586" s="693"/>
      <c r="K1586" s="693"/>
    </row>
    <row r="1587" spans="6:11" ht="15">
      <c r="F1587" s="693"/>
      <c r="G1587" s="693"/>
      <c r="H1587" s="693"/>
      <c r="I1587" s="693"/>
      <c r="J1587" s="693"/>
      <c r="K1587" s="693"/>
    </row>
    <row r="1588" spans="6:11" ht="15">
      <c r="F1588" s="693"/>
      <c r="G1588" s="693"/>
      <c r="H1588" s="693"/>
      <c r="I1588" s="693"/>
      <c r="J1588" s="693"/>
      <c r="K1588" s="693"/>
    </row>
    <row r="1589" spans="6:11" ht="15">
      <c r="F1589" s="693"/>
      <c r="G1589" s="693"/>
      <c r="H1589" s="693"/>
      <c r="I1589" s="693"/>
      <c r="J1589" s="693"/>
      <c r="K1589" s="693"/>
    </row>
    <row r="1590" spans="6:11" ht="15">
      <c r="F1590" s="693"/>
      <c r="G1590" s="693"/>
      <c r="H1590" s="693"/>
      <c r="I1590" s="693"/>
      <c r="J1590" s="693"/>
      <c r="K1590" s="693"/>
    </row>
    <row r="1591" spans="6:11" ht="15">
      <c r="F1591" s="693"/>
      <c r="G1591" s="693"/>
      <c r="H1591" s="693"/>
      <c r="I1591" s="693"/>
      <c r="J1591" s="693"/>
      <c r="K1591" s="693"/>
    </row>
    <row r="1592" spans="6:11" ht="15">
      <c r="F1592" s="693"/>
      <c r="G1592" s="693"/>
      <c r="H1592" s="693"/>
      <c r="I1592" s="693"/>
      <c r="J1592" s="693"/>
      <c r="K1592" s="693"/>
    </row>
    <row r="1593" spans="6:11" ht="15">
      <c r="F1593" s="693"/>
      <c r="G1593" s="693"/>
      <c r="H1593" s="693"/>
      <c r="I1593" s="693"/>
      <c r="J1593" s="693"/>
      <c r="K1593" s="693"/>
    </row>
    <row r="1594" spans="6:11" ht="15">
      <c r="F1594" s="693"/>
      <c r="G1594" s="693"/>
      <c r="H1594" s="693"/>
      <c r="I1594" s="693"/>
      <c r="J1594" s="693"/>
      <c r="K1594" s="693"/>
    </row>
    <row r="1595" spans="6:11" ht="15">
      <c r="F1595" s="693"/>
      <c r="G1595" s="693"/>
      <c r="H1595" s="693"/>
      <c r="I1595" s="693"/>
      <c r="J1595" s="693"/>
      <c r="K1595" s="693"/>
    </row>
    <row r="1596" spans="6:11" ht="15">
      <c r="F1596" s="693"/>
      <c r="G1596" s="693"/>
      <c r="H1596" s="693"/>
      <c r="I1596" s="693"/>
      <c r="J1596" s="693"/>
      <c r="K1596" s="693"/>
    </row>
    <row r="1597" spans="6:11" ht="15">
      <c r="F1597" s="693"/>
      <c r="G1597" s="693"/>
      <c r="H1597" s="693"/>
      <c r="I1597" s="693"/>
      <c r="J1597" s="693"/>
      <c r="K1597" s="693"/>
    </row>
    <row r="1598" spans="6:11" ht="15">
      <c r="F1598" s="693"/>
      <c r="G1598" s="693"/>
      <c r="H1598" s="693"/>
      <c r="I1598" s="693"/>
      <c r="J1598" s="693"/>
      <c r="K1598" s="693"/>
    </row>
    <row r="1599" spans="6:11" ht="15">
      <c r="F1599" s="693"/>
      <c r="G1599" s="693"/>
      <c r="H1599" s="693"/>
      <c r="I1599" s="693"/>
      <c r="J1599" s="693"/>
      <c r="K1599" s="693"/>
    </row>
    <row r="1600" spans="6:11" ht="15">
      <c r="F1600" s="693"/>
      <c r="G1600" s="693"/>
      <c r="H1600" s="693"/>
      <c r="I1600" s="693"/>
      <c r="J1600" s="693"/>
      <c r="K1600" s="693"/>
    </row>
    <row r="1601" spans="6:11" ht="15">
      <c r="F1601" s="693"/>
      <c r="G1601" s="693"/>
      <c r="H1601" s="693"/>
      <c r="I1601" s="693"/>
      <c r="J1601" s="693"/>
      <c r="K1601" s="693"/>
    </row>
    <row r="1602" spans="6:11" ht="15">
      <c r="F1602" s="693"/>
      <c r="G1602" s="693"/>
      <c r="H1602" s="693"/>
      <c r="I1602" s="693"/>
      <c r="J1602" s="693"/>
      <c r="K1602" s="693"/>
    </row>
    <row r="1603" spans="6:11" ht="15">
      <c r="F1603" s="693"/>
      <c r="G1603" s="693"/>
      <c r="H1603" s="693"/>
      <c r="I1603" s="693"/>
      <c r="J1603" s="693"/>
      <c r="K1603" s="693"/>
    </row>
    <row r="1604" spans="6:11" ht="15">
      <c r="F1604" s="693"/>
      <c r="G1604" s="693"/>
      <c r="H1604" s="693"/>
      <c r="I1604" s="693"/>
      <c r="J1604" s="693"/>
      <c r="K1604" s="693"/>
    </row>
    <row r="1605" spans="6:11" ht="15">
      <c r="F1605" s="693"/>
      <c r="G1605" s="693"/>
      <c r="H1605" s="693"/>
      <c r="I1605" s="693"/>
      <c r="J1605" s="693"/>
      <c r="K1605" s="693"/>
    </row>
    <row r="1606" spans="6:11" ht="15">
      <c r="F1606" s="693"/>
      <c r="G1606" s="693"/>
      <c r="H1606" s="693"/>
      <c r="I1606" s="693"/>
      <c r="J1606" s="693"/>
      <c r="K1606" s="693"/>
    </row>
    <row r="1607" spans="6:11" ht="15">
      <c r="F1607" s="693"/>
      <c r="G1607" s="693"/>
      <c r="H1607" s="693"/>
      <c r="I1607" s="693"/>
      <c r="J1607" s="693"/>
      <c r="K1607" s="693"/>
    </row>
    <row r="1608" spans="6:11" ht="15">
      <c r="F1608" s="693"/>
      <c r="G1608" s="693"/>
      <c r="H1608" s="693"/>
      <c r="I1608" s="693"/>
      <c r="J1608" s="693"/>
      <c r="K1608" s="693"/>
    </row>
    <row r="1609" spans="6:11" ht="15">
      <c r="F1609" s="693"/>
      <c r="G1609" s="693"/>
      <c r="H1609" s="693"/>
      <c r="I1609" s="693"/>
      <c r="J1609" s="693"/>
      <c r="K1609" s="693"/>
    </row>
    <row r="1610" spans="6:11" ht="15">
      <c r="F1610" s="693"/>
      <c r="G1610" s="693"/>
      <c r="H1610" s="693"/>
      <c r="I1610" s="693"/>
      <c r="J1610" s="693"/>
      <c r="K1610" s="693"/>
    </row>
    <row r="1611" spans="6:11" ht="15">
      <c r="F1611" s="693"/>
      <c r="G1611" s="693"/>
      <c r="H1611" s="693"/>
      <c r="I1611" s="693"/>
      <c r="J1611" s="693"/>
      <c r="K1611" s="693"/>
    </row>
    <row r="1612" spans="6:11" ht="15">
      <c r="F1612" s="693"/>
      <c r="G1612" s="693"/>
      <c r="H1612" s="693"/>
      <c r="I1612" s="693"/>
      <c r="J1612" s="693"/>
      <c r="K1612" s="693"/>
    </row>
    <row r="1613" spans="6:11" ht="15">
      <c r="F1613" s="693"/>
      <c r="G1613" s="693"/>
      <c r="H1613" s="693"/>
      <c r="I1613" s="693"/>
      <c r="J1613" s="693"/>
      <c r="K1613" s="693"/>
    </row>
    <row r="1614" spans="6:11" ht="15">
      <c r="F1614" s="693"/>
      <c r="G1614" s="693"/>
      <c r="H1614" s="693"/>
      <c r="I1614" s="693"/>
      <c r="J1614" s="693"/>
      <c r="K1614" s="693"/>
    </row>
    <row r="1615" spans="6:11" ht="15">
      <c r="F1615" s="693"/>
      <c r="G1615" s="693"/>
      <c r="H1615" s="693"/>
      <c r="I1615" s="693"/>
      <c r="J1615" s="693"/>
      <c r="K1615" s="693"/>
    </row>
    <row r="1616" spans="6:11" ht="15">
      <c r="F1616" s="693"/>
      <c r="G1616" s="693"/>
      <c r="H1616" s="693"/>
      <c r="I1616" s="693"/>
      <c r="J1616" s="693"/>
      <c r="K1616" s="693"/>
    </row>
    <row r="1617" spans="6:11" ht="15">
      <c r="F1617" s="693"/>
      <c r="G1617" s="693"/>
      <c r="H1617" s="693"/>
      <c r="I1617" s="693"/>
      <c r="J1617" s="693"/>
      <c r="K1617" s="693"/>
    </row>
    <row r="1618" spans="6:11" ht="15">
      <c r="F1618" s="693"/>
      <c r="G1618" s="693"/>
      <c r="H1618" s="693"/>
      <c r="I1618" s="693"/>
      <c r="J1618" s="693"/>
      <c r="K1618" s="693"/>
    </row>
    <row r="1619" spans="6:11" ht="15">
      <c r="F1619" s="693"/>
      <c r="G1619" s="693"/>
      <c r="H1619" s="693"/>
      <c r="I1619" s="693"/>
      <c r="J1619" s="693"/>
      <c r="K1619" s="693"/>
    </row>
    <row r="1620" spans="6:11" ht="15">
      <c r="F1620" s="693"/>
      <c r="G1620" s="693"/>
      <c r="H1620" s="693"/>
      <c r="I1620" s="693"/>
      <c r="J1620" s="693"/>
      <c r="K1620" s="693"/>
    </row>
    <row r="1621" spans="6:11" ht="15">
      <c r="F1621" s="693"/>
      <c r="G1621" s="693"/>
      <c r="H1621" s="693"/>
      <c r="I1621" s="693"/>
      <c r="J1621" s="693"/>
      <c r="K1621" s="693"/>
    </row>
    <row r="1622" spans="6:11" ht="15">
      <c r="F1622" s="693"/>
      <c r="G1622" s="693"/>
      <c r="H1622" s="693"/>
      <c r="I1622" s="693"/>
      <c r="J1622" s="693"/>
      <c r="K1622" s="693"/>
    </row>
    <row r="1623" spans="6:11" ht="15">
      <c r="F1623" s="693"/>
      <c r="G1623" s="693"/>
      <c r="H1623" s="693"/>
      <c r="I1623" s="693"/>
      <c r="J1623" s="693"/>
      <c r="K1623" s="693"/>
    </row>
    <row r="1624" spans="6:11" ht="15">
      <c r="F1624" s="693"/>
      <c r="G1624" s="693"/>
      <c r="H1624" s="693"/>
      <c r="I1624" s="693"/>
      <c r="J1624" s="693"/>
      <c r="K1624" s="693"/>
    </row>
    <row r="1625" spans="6:11" ht="15">
      <c r="F1625" s="693"/>
      <c r="G1625" s="693"/>
      <c r="H1625" s="693"/>
      <c r="I1625" s="693"/>
      <c r="J1625" s="693"/>
      <c r="K1625" s="693"/>
    </row>
    <row r="1626" spans="6:11" ht="15">
      <c r="F1626" s="693"/>
      <c r="G1626" s="693"/>
      <c r="H1626" s="693"/>
      <c r="I1626" s="693"/>
      <c r="J1626" s="693"/>
      <c r="K1626" s="693"/>
    </row>
    <row r="1627" spans="6:11" ht="15">
      <c r="F1627" s="693"/>
      <c r="G1627" s="693"/>
      <c r="H1627" s="693"/>
      <c r="I1627" s="693"/>
      <c r="J1627" s="693"/>
      <c r="K1627" s="693"/>
    </row>
    <row r="1628" spans="6:11" ht="15">
      <c r="F1628" s="693"/>
      <c r="G1628" s="693"/>
      <c r="H1628" s="693"/>
      <c r="I1628" s="693"/>
      <c r="J1628" s="693"/>
      <c r="K1628" s="693"/>
    </row>
    <row r="1629" spans="6:11" ht="15">
      <c r="F1629" s="693"/>
      <c r="G1629" s="693"/>
      <c r="H1629" s="693"/>
      <c r="I1629" s="693"/>
      <c r="J1629" s="693"/>
      <c r="K1629" s="693"/>
    </row>
    <row r="1630" spans="6:11" ht="15">
      <c r="F1630" s="693"/>
      <c r="G1630" s="693"/>
      <c r="H1630" s="693"/>
      <c r="I1630" s="693"/>
      <c r="J1630" s="693"/>
      <c r="K1630" s="693"/>
    </row>
    <row r="1631" spans="6:11" ht="15">
      <c r="F1631" s="693"/>
      <c r="G1631" s="693"/>
      <c r="H1631" s="693"/>
      <c r="I1631" s="693"/>
      <c r="J1631" s="693"/>
      <c r="K1631" s="693"/>
    </row>
    <row r="1632" spans="6:11" ht="15">
      <c r="F1632" s="693"/>
      <c r="G1632" s="693"/>
      <c r="H1632" s="693"/>
      <c r="I1632" s="693"/>
      <c r="J1632" s="693"/>
      <c r="K1632" s="693"/>
    </row>
    <row r="1633" spans="6:11" ht="15">
      <c r="F1633" s="693"/>
      <c r="G1633" s="693"/>
      <c r="H1633" s="693"/>
      <c r="I1633" s="693"/>
      <c r="J1633" s="693"/>
      <c r="K1633" s="693"/>
    </row>
    <row r="1634" spans="6:11" ht="15">
      <c r="F1634" s="693"/>
      <c r="G1634" s="693"/>
      <c r="H1634" s="693"/>
      <c r="I1634" s="693"/>
      <c r="J1634" s="693"/>
      <c r="K1634" s="693"/>
    </row>
    <row r="1635" spans="6:11" ht="15">
      <c r="F1635" s="693"/>
      <c r="G1635" s="693"/>
      <c r="H1635" s="693"/>
      <c r="I1635" s="693"/>
      <c r="J1635" s="693"/>
      <c r="K1635" s="693"/>
    </row>
    <row r="1636" spans="6:11" ht="15">
      <c r="F1636" s="693"/>
      <c r="G1636" s="693"/>
      <c r="H1636" s="693"/>
      <c r="I1636" s="693"/>
      <c r="J1636" s="693"/>
      <c r="K1636" s="693"/>
    </row>
    <row r="1637" spans="6:11" ht="15">
      <c r="F1637" s="693"/>
      <c r="G1637" s="693"/>
      <c r="H1637" s="693"/>
      <c r="I1637" s="693"/>
      <c r="J1637" s="693"/>
      <c r="K1637" s="693"/>
    </row>
    <row r="1638" spans="6:11" ht="15">
      <c r="F1638" s="693"/>
      <c r="G1638" s="693"/>
      <c r="H1638" s="693"/>
      <c r="I1638" s="693"/>
      <c r="J1638" s="693"/>
      <c r="K1638" s="693"/>
    </row>
    <row r="1639" spans="6:11" ht="15">
      <c r="F1639" s="693"/>
      <c r="G1639" s="693"/>
      <c r="H1639" s="693"/>
      <c r="I1639" s="693"/>
      <c r="J1639" s="693"/>
      <c r="K1639" s="693"/>
    </row>
    <row r="1640" spans="6:11" ht="15">
      <c r="F1640" s="693"/>
      <c r="G1640" s="693"/>
      <c r="H1640" s="693"/>
      <c r="I1640" s="693"/>
      <c r="J1640" s="693"/>
      <c r="K1640" s="693"/>
    </row>
    <row r="1641" spans="6:11" ht="15">
      <c r="F1641" s="693"/>
      <c r="G1641" s="693"/>
      <c r="H1641" s="693"/>
      <c r="I1641" s="693"/>
      <c r="J1641" s="693"/>
      <c r="K1641" s="693"/>
    </row>
    <row r="1642" spans="6:11" ht="15">
      <c r="F1642" s="693"/>
      <c r="G1642" s="693"/>
      <c r="H1642" s="693"/>
      <c r="I1642" s="693"/>
      <c r="J1642" s="693"/>
      <c r="K1642" s="693"/>
    </row>
    <row r="1643" spans="6:11" ht="15">
      <c r="F1643" s="693"/>
      <c r="G1643" s="693"/>
      <c r="H1643" s="693"/>
      <c r="I1643" s="693"/>
      <c r="J1643" s="693"/>
      <c r="K1643" s="693"/>
    </row>
    <row r="1644" spans="6:11" ht="15">
      <c r="F1644" s="693"/>
      <c r="G1644" s="693"/>
      <c r="H1644" s="693"/>
      <c r="I1644" s="693"/>
      <c r="J1644" s="693"/>
      <c r="K1644" s="693"/>
    </row>
    <row r="1645" spans="6:11" ht="15">
      <c r="F1645" s="693"/>
      <c r="G1645" s="693"/>
      <c r="H1645" s="693"/>
      <c r="I1645" s="693"/>
      <c r="J1645" s="693"/>
      <c r="K1645" s="693"/>
    </row>
    <row r="1646" spans="6:11" ht="15">
      <c r="F1646" s="693"/>
      <c r="G1646" s="693"/>
      <c r="H1646" s="693"/>
      <c r="I1646" s="693"/>
      <c r="J1646" s="693"/>
      <c r="K1646" s="693"/>
    </row>
    <row r="1647" spans="6:11" ht="15">
      <c r="F1647" s="693"/>
      <c r="G1647" s="693"/>
      <c r="H1647" s="693"/>
      <c r="I1647" s="693"/>
      <c r="J1647" s="693"/>
      <c r="K1647" s="693"/>
    </row>
    <row r="1648" spans="6:11" ht="15">
      <c r="F1648" s="693"/>
      <c r="G1648" s="693"/>
      <c r="H1648" s="693"/>
      <c r="I1648" s="693"/>
      <c r="J1648" s="693"/>
      <c r="K1648" s="693"/>
    </row>
    <row r="1649" spans="6:11" ht="15">
      <c r="F1649" s="693"/>
      <c r="G1649" s="693"/>
      <c r="H1649" s="693"/>
      <c r="I1649" s="693"/>
      <c r="J1649" s="693"/>
      <c r="K1649" s="693"/>
    </row>
    <row r="1650" spans="6:11" ht="15">
      <c r="F1650" s="693"/>
      <c r="G1650" s="693"/>
      <c r="H1650" s="693"/>
      <c r="I1650" s="693"/>
      <c r="J1650" s="693"/>
      <c r="K1650" s="693"/>
    </row>
    <row r="1651" spans="6:11" ht="15">
      <c r="F1651" s="693"/>
      <c r="G1651" s="693"/>
      <c r="H1651" s="693"/>
      <c r="I1651" s="693"/>
      <c r="J1651" s="693"/>
      <c r="K1651" s="693"/>
    </row>
    <row r="1652" spans="6:11" ht="15">
      <c r="F1652" s="693"/>
      <c r="G1652" s="693"/>
      <c r="H1652" s="693"/>
      <c r="I1652" s="693"/>
      <c r="J1652" s="693"/>
      <c r="K1652" s="693"/>
    </row>
    <row r="1653" spans="6:11" ht="15">
      <c r="F1653" s="693"/>
      <c r="G1653" s="693"/>
      <c r="H1653" s="693"/>
      <c r="I1653" s="693"/>
      <c r="J1653" s="693"/>
      <c r="K1653" s="693"/>
    </row>
    <row r="1654" spans="6:11" ht="15">
      <c r="F1654" s="693"/>
      <c r="G1654" s="693"/>
      <c r="H1654" s="693"/>
      <c r="I1654" s="693"/>
      <c r="J1654" s="693"/>
      <c r="K1654" s="693"/>
    </row>
    <row r="1655" spans="6:11" ht="15">
      <c r="F1655" s="693"/>
      <c r="G1655" s="693"/>
      <c r="H1655" s="693"/>
      <c r="I1655" s="693"/>
      <c r="J1655" s="693"/>
      <c r="K1655" s="693"/>
    </row>
    <row r="1656" spans="6:11" ht="15">
      <c r="F1656" s="693"/>
      <c r="G1656" s="693"/>
      <c r="H1656" s="693"/>
      <c r="I1656" s="693"/>
      <c r="J1656" s="693"/>
      <c r="K1656" s="693"/>
    </row>
    <row r="1657" spans="6:11" ht="15">
      <c r="F1657" s="693"/>
      <c r="G1657" s="693"/>
      <c r="H1657" s="693"/>
      <c r="I1657" s="693"/>
      <c r="J1657" s="693"/>
      <c r="K1657" s="693"/>
    </row>
    <row r="1658" spans="6:11" ht="15">
      <c r="F1658" s="693"/>
      <c r="G1658" s="693"/>
      <c r="H1658" s="693"/>
      <c r="I1658" s="693"/>
      <c r="J1658" s="693"/>
      <c r="K1658" s="693"/>
    </row>
    <row r="1659" spans="6:11" ht="15">
      <c r="F1659" s="693"/>
      <c r="G1659" s="693"/>
      <c r="H1659" s="693"/>
      <c r="I1659" s="693"/>
      <c r="J1659" s="693"/>
      <c r="K1659" s="693"/>
    </row>
    <row r="1660" spans="6:11" ht="15">
      <c r="F1660" s="693"/>
      <c r="G1660" s="693"/>
      <c r="H1660" s="693"/>
      <c r="I1660" s="693"/>
      <c r="J1660" s="693"/>
      <c r="K1660" s="693"/>
    </row>
    <row r="1661" spans="6:11" ht="15">
      <c r="F1661" s="693"/>
      <c r="G1661" s="693"/>
      <c r="H1661" s="693"/>
      <c r="I1661" s="693"/>
      <c r="J1661" s="693"/>
      <c r="K1661" s="693"/>
    </row>
    <row r="1662" spans="6:11" ht="15">
      <c r="F1662" s="693"/>
      <c r="G1662" s="693"/>
      <c r="H1662" s="693"/>
      <c r="I1662" s="693"/>
      <c r="J1662" s="693"/>
      <c r="K1662" s="693"/>
    </row>
    <row r="1663" spans="6:11" ht="15">
      <c r="F1663" s="693"/>
      <c r="G1663" s="693"/>
      <c r="H1663" s="693"/>
      <c r="I1663" s="693"/>
      <c r="J1663" s="693"/>
      <c r="K1663" s="693"/>
    </row>
    <row r="1664" spans="6:11" ht="15">
      <c r="F1664" s="693"/>
      <c r="G1664" s="693"/>
      <c r="H1664" s="693"/>
      <c r="I1664" s="693"/>
      <c r="J1664" s="693"/>
      <c r="K1664" s="693"/>
    </row>
    <row r="1665" spans="6:11" ht="15">
      <c r="F1665" s="693"/>
      <c r="G1665" s="693"/>
      <c r="H1665" s="693"/>
      <c r="I1665" s="693"/>
      <c r="J1665" s="693"/>
      <c r="K1665" s="693"/>
    </row>
    <row r="1666" spans="6:11" ht="15">
      <c r="F1666" s="693"/>
      <c r="G1666" s="693"/>
      <c r="H1666" s="693"/>
      <c r="I1666" s="693"/>
      <c r="J1666" s="693"/>
      <c r="K1666" s="693"/>
    </row>
    <row r="1667" spans="6:11" ht="15">
      <c r="F1667" s="693"/>
      <c r="G1667" s="693"/>
      <c r="H1667" s="693"/>
      <c r="I1667" s="693"/>
      <c r="J1667" s="693"/>
      <c r="K1667" s="693"/>
    </row>
    <row r="1668" spans="6:11" ht="15">
      <c r="F1668" s="693"/>
      <c r="G1668" s="693"/>
      <c r="H1668" s="693"/>
      <c r="I1668" s="693"/>
      <c r="J1668" s="693"/>
      <c r="K1668" s="693"/>
    </row>
    <row r="1669" spans="6:11" ht="15">
      <c r="F1669" s="693"/>
      <c r="G1669" s="693"/>
      <c r="H1669" s="693"/>
      <c r="I1669" s="693"/>
      <c r="J1669" s="693"/>
      <c r="K1669" s="693"/>
    </row>
    <row r="1670" spans="6:11" ht="15">
      <c r="F1670" s="693"/>
      <c r="G1670" s="693"/>
      <c r="H1670" s="693"/>
      <c r="I1670" s="693"/>
      <c r="J1670" s="693"/>
      <c r="K1670" s="693"/>
    </row>
    <row r="1671" spans="6:11" ht="15">
      <c r="F1671" s="693"/>
      <c r="G1671" s="693"/>
      <c r="H1671" s="693"/>
      <c r="I1671" s="693"/>
      <c r="J1671" s="693"/>
      <c r="K1671" s="693"/>
    </row>
    <row r="1672" spans="6:11" ht="15">
      <c r="F1672" s="693"/>
      <c r="G1672" s="693"/>
      <c r="H1672" s="693"/>
      <c r="I1672" s="693"/>
      <c r="J1672" s="693"/>
      <c r="K1672" s="693"/>
    </row>
    <row r="1673" spans="6:11" ht="15">
      <c r="F1673" s="693"/>
      <c r="G1673" s="693"/>
      <c r="H1673" s="693"/>
      <c r="I1673" s="693"/>
      <c r="J1673" s="693"/>
      <c r="K1673" s="693"/>
    </row>
    <row r="1674" spans="6:11" ht="15">
      <c r="F1674" s="693"/>
      <c r="G1674" s="693"/>
      <c r="H1674" s="693"/>
      <c r="I1674" s="693"/>
      <c r="J1674" s="693"/>
      <c r="K1674" s="693"/>
    </row>
    <row r="1675" spans="6:11" ht="15">
      <c r="F1675" s="693"/>
      <c r="G1675" s="693"/>
      <c r="H1675" s="693"/>
      <c r="I1675" s="693"/>
      <c r="J1675" s="693"/>
      <c r="K1675" s="693"/>
    </row>
    <row r="1676" spans="6:11" ht="15">
      <c r="F1676" s="693"/>
      <c r="G1676" s="693"/>
      <c r="H1676" s="693"/>
      <c r="I1676" s="693"/>
      <c r="J1676" s="693"/>
      <c r="K1676" s="693"/>
    </row>
    <row r="1677" spans="6:11" ht="15">
      <c r="F1677" s="693"/>
      <c r="G1677" s="693"/>
      <c r="H1677" s="693"/>
      <c r="I1677" s="693"/>
      <c r="J1677" s="693"/>
      <c r="K1677" s="693"/>
    </row>
    <row r="1678" spans="6:11" ht="15">
      <c r="F1678" s="693"/>
      <c r="G1678" s="693"/>
      <c r="H1678" s="693"/>
      <c r="I1678" s="693"/>
      <c r="J1678" s="693"/>
      <c r="K1678" s="693"/>
    </row>
    <row r="1679" spans="6:11" ht="15">
      <c r="F1679" s="693"/>
      <c r="G1679" s="693"/>
      <c r="H1679" s="693"/>
      <c r="I1679" s="693"/>
      <c r="J1679" s="693"/>
      <c r="K1679" s="693"/>
    </row>
    <row r="1680" spans="6:11" ht="15">
      <c r="F1680" s="693"/>
      <c r="G1680" s="693"/>
      <c r="H1680" s="693"/>
      <c r="I1680" s="693"/>
      <c r="J1680" s="693"/>
      <c r="K1680" s="693"/>
    </row>
    <row r="1681" spans="6:11" ht="15">
      <c r="F1681" s="693"/>
      <c r="G1681" s="693"/>
      <c r="H1681" s="693"/>
      <c r="I1681" s="693"/>
      <c r="J1681" s="693"/>
      <c r="K1681" s="693"/>
    </row>
    <row r="1682" spans="6:11" ht="15">
      <c r="F1682" s="693"/>
      <c r="G1682" s="693"/>
      <c r="H1682" s="693"/>
      <c r="I1682" s="693"/>
      <c r="J1682" s="693"/>
      <c r="K1682" s="693"/>
    </row>
    <row r="1683" spans="6:11" ht="15">
      <c r="F1683" s="693"/>
      <c r="G1683" s="693"/>
      <c r="H1683" s="693"/>
      <c r="I1683" s="693"/>
      <c r="J1683" s="693"/>
      <c r="K1683" s="693"/>
    </row>
    <row r="1684" spans="6:11" ht="15">
      <c r="F1684" s="693"/>
      <c r="G1684" s="693"/>
      <c r="H1684" s="693"/>
      <c r="I1684" s="693"/>
      <c r="J1684" s="693"/>
      <c r="K1684" s="693"/>
    </row>
    <row r="1685" spans="6:11" ht="15">
      <c r="F1685" s="693"/>
      <c r="G1685" s="693"/>
      <c r="H1685" s="693"/>
      <c r="I1685" s="693"/>
      <c r="J1685" s="693"/>
      <c r="K1685" s="693"/>
    </row>
    <row r="1686" spans="6:11" ht="15">
      <c r="F1686" s="693"/>
      <c r="G1686" s="693"/>
      <c r="H1686" s="693"/>
      <c r="I1686" s="693"/>
      <c r="J1686" s="693"/>
      <c r="K1686" s="693"/>
    </row>
    <row r="1687" spans="6:11" ht="15">
      <c r="F1687" s="693"/>
      <c r="G1687" s="693"/>
      <c r="H1687" s="693"/>
      <c r="I1687" s="693"/>
      <c r="J1687" s="693"/>
      <c r="K1687" s="693"/>
    </row>
    <row r="1688" spans="6:11" ht="15">
      <c r="F1688" s="693"/>
      <c r="G1688" s="693"/>
      <c r="H1688" s="693"/>
      <c r="I1688" s="693"/>
      <c r="J1688" s="693"/>
      <c r="K1688" s="693"/>
    </row>
    <row r="1689" spans="6:11" ht="15">
      <c r="F1689" s="693"/>
      <c r="G1689" s="693"/>
      <c r="H1689" s="693"/>
      <c r="I1689" s="693"/>
      <c r="J1689" s="693"/>
      <c r="K1689" s="693"/>
    </row>
    <row r="1690" spans="6:11" ht="15">
      <c r="F1690" s="693"/>
      <c r="G1690" s="693"/>
      <c r="H1690" s="693"/>
      <c r="I1690" s="693"/>
      <c r="J1690" s="693"/>
      <c r="K1690" s="693"/>
    </row>
    <row r="1691" spans="6:11" ht="15">
      <c r="F1691" s="693"/>
      <c r="G1691" s="693"/>
      <c r="H1691" s="693"/>
      <c r="I1691" s="693"/>
      <c r="J1691" s="693"/>
      <c r="K1691" s="693"/>
    </row>
    <row r="1692" spans="6:11" ht="15">
      <c r="F1692" s="693"/>
      <c r="G1692" s="693"/>
      <c r="H1692" s="693"/>
      <c r="I1692" s="693"/>
      <c r="J1692" s="693"/>
      <c r="K1692" s="693"/>
    </row>
    <row r="1693" spans="6:11" ht="15">
      <c r="F1693" s="693"/>
      <c r="G1693" s="693"/>
      <c r="H1693" s="693"/>
      <c r="I1693" s="693"/>
      <c r="J1693" s="693"/>
      <c r="K1693" s="693"/>
    </row>
    <row r="1694" spans="6:11" ht="15">
      <c r="F1694" s="693"/>
      <c r="G1694" s="693"/>
      <c r="H1694" s="693"/>
      <c r="I1694" s="693"/>
      <c r="J1694" s="693"/>
      <c r="K1694" s="693"/>
    </row>
    <row r="1695" spans="6:11" ht="15">
      <c r="F1695" s="693"/>
      <c r="G1695" s="693"/>
      <c r="H1695" s="693"/>
      <c r="I1695" s="693"/>
      <c r="J1695" s="693"/>
      <c r="K1695" s="693"/>
    </row>
    <row r="1696" spans="6:11" ht="15">
      <c r="F1696" s="693"/>
      <c r="G1696" s="693"/>
      <c r="H1696" s="693"/>
      <c r="I1696" s="693"/>
      <c r="J1696" s="693"/>
      <c r="K1696" s="693"/>
    </row>
    <row r="1697" spans="6:11" ht="15">
      <c r="F1697" s="693"/>
      <c r="G1697" s="693"/>
      <c r="H1697" s="693"/>
      <c r="I1697" s="693"/>
      <c r="J1697" s="693"/>
      <c r="K1697" s="693"/>
    </row>
    <row r="1698" spans="6:11" ht="15">
      <c r="F1698" s="693"/>
      <c r="G1698" s="693"/>
      <c r="H1698" s="693"/>
      <c r="I1698" s="693"/>
      <c r="J1698" s="693"/>
      <c r="K1698" s="693"/>
    </row>
    <row r="1699" spans="6:11" ht="15">
      <c r="F1699" s="693"/>
      <c r="G1699" s="693"/>
      <c r="H1699" s="693"/>
      <c r="I1699" s="693"/>
      <c r="J1699" s="693"/>
      <c r="K1699" s="693"/>
    </row>
    <row r="1700" spans="6:11" ht="15">
      <c r="F1700" s="693"/>
      <c r="G1700" s="693"/>
      <c r="H1700" s="693"/>
      <c r="I1700" s="693"/>
      <c r="J1700" s="693"/>
      <c r="K1700" s="693"/>
    </row>
    <row r="1701" spans="6:11" ht="15">
      <c r="F1701" s="693"/>
      <c r="G1701" s="693"/>
      <c r="H1701" s="693"/>
      <c r="I1701" s="693"/>
      <c r="J1701" s="693"/>
      <c r="K1701" s="693"/>
    </row>
    <row r="1702" spans="6:11" ht="15">
      <c r="F1702" s="693"/>
      <c r="G1702" s="693"/>
      <c r="H1702" s="693"/>
      <c r="I1702" s="693"/>
      <c r="J1702" s="693"/>
      <c r="K1702" s="693"/>
    </row>
    <row r="1703" spans="6:11" ht="15">
      <c r="F1703" s="693"/>
      <c r="G1703" s="693"/>
      <c r="H1703" s="693"/>
      <c r="I1703" s="693"/>
      <c r="J1703" s="693"/>
      <c r="K1703" s="693"/>
    </row>
    <row r="1704" spans="6:11" ht="15">
      <c r="F1704" s="693"/>
      <c r="G1704" s="693"/>
      <c r="H1704" s="693"/>
      <c r="I1704" s="693"/>
      <c r="J1704" s="693"/>
      <c r="K1704" s="693"/>
    </row>
    <row r="1705" spans="6:11" ht="15">
      <c r="F1705" s="693"/>
      <c r="G1705" s="693"/>
      <c r="H1705" s="693"/>
      <c r="I1705" s="693"/>
      <c r="J1705" s="693"/>
      <c r="K1705" s="693"/>
    </row>
    <row r="1706" spans="6:11" ht="15">
      <c r="F1706" s="693"/>
      <c r="G1706" s="693"/>
      <c r="H1706" s="693"/>
      <c r="I1706" s="693"/>
      <c r="J1706" s="693"/>
      <c r="K1706" s="693"/>
    </row>
    <row r="1707" spans="6:11" ht="15">
      <c r="F1707" s="693"/>
      <c r="G1707" s="693"/>
      <c r="H1707" s="693"/>
      <c r="I1707" s="693"/>
      <c r="J1707" s="693"/>
      <c r="K1707" s="693"/>
    </row>
    <row r="1708" spans="6:11" ht="15">
      <c r="F1708" s="693"/>
      <c r="G1708" s="693"/>
      <c r="H1708" s="693"/>
      <c r="I1708" s="693"/>
      <c r="J1708" s="693"/>
      <c r="K1708" s="693"/>
    </row>
    <row r="1709" spans="6:11" ht="15">
      <c r="F1709" s="693"/>
      <c r="G1709" s="693"/>
      <c r="H1709" s="693"/>
      <c r="I1709" s="693"/>
      <c r="J1709" s="693"/>
      <c r="K1709" s="693"/>
    </row>
    <row r="1710" spans="6:11" ht="15">
      <c r="F1710" s="693"/>
      <c r="G1710" s="693"/>
      <c r="H1710" s="693"/>
      <c r="I1710" s="693"/>
      <c r="J1710" s="693"/>
      <c r="K1710" s="693"/>
    </row>
    <row r="1711" spans="6:11" ht="15">
      <c r="F1711" s="693"/>
      <c r="G1711" s="693"/>
      <c r="H1711" s="693"/>
      <c r="I1711" s="693"/>
      <c r="J1711" s="693"/>
      <c r="K1711" s="693"/>
    </row>
    <row r="1712" spans="6:11" ht="15">
      <c r="F1712" s="693"/>
      <c r="G1712" s="693"/>
      <c r="H1712" s="693"/>
      <c r="I1712" s="693"/>
      <c r="J1712" s="693"/>
      <c r="K1712" s="693"/>
    </row>
    <row r="1713" spans="6:11" ht="15">
      <c r="F1713" s="693"/>
      <c r="G1713" s="693"/>
      <c r="H1713" s="693"/>
      <c r="I1713" s="693"/>
      <c r="J1713" s="693"/>
      <c r="K1713" s="693"/>
    </row>
    <row r="1714" spans="6:11" ht="15">
      <c r="F1714" s="693"/>
      <c r="G1714" s="693"/>
      <c r="H1714" s="693"/>
      <c r="I1714" s="693"/>
      <c r="J1714" s="693"/>
      <c r="K1714" s="693"/>
    </row>
    <row r="1715" spans="6:11" ht="15">
      <c r="F1715" s="693"/>
      <c r="G1715" s="693"/>
      <c r="H1715" s="693"/>
      <c r="I1715" s="693"/>
      <c r="J1715" s="693"/>
      <c r="K1715" s="693"/>
    </row>
    <row r="1716" spans="6:11" ht="15">
      <c r="F1716" s="693"/>
      <c r="G1716" s="693"/>
      <c r="H1716" s="693"/>
      <c r="I1716" s="693"/>
      <c r="J1716" s="693"/>
      <c r="K1716" s="693"/>
    </row>
    <row r="1717" spans="6:11" ht="15">
      <c r="F1717" s="693"/>
      <c r="G1717" s="693"/>
      <c r="H1717" s="693"/>
      <c r="I1717" s="693"/>
      <c r="J1717" s="693"/>
      <c r="K1717" s="693"/>
    </row>
    <row r="1718" spans="6:11" ht="15">
      <c r="F1718" s="693"/>
      <c r="G1718" s="693"/>
      <c r="H1718" s="693"/>
      <c r="I1718" s="693"/>
      <c r="J1718" s="693"/>
      <c r="K1718" s="693"/>
    </row>
    <row r="1719" spans="6:11" ht="15">
      <c r="F1719" s="693"/>
      <c r="G1719" s="693"/>
      <c r="H1719" s="693"/>
      <c r="I1719" s="693"/>
      <c r="J1719" s="693"/>
      <c r="K1719" s="693"/>
    </row>
    <row r="1720" spans="6:11" ht="15">
      <c r="F1720" s="693"/>
      <c r="G1720" s="693"/>
      <c r="H1720" s="693"/>
      <c r="I1720" s="693"/>
      <c r="J1720" s="693"/>
      <c r="K1720" s="693"/>
    </row>
    <row r="1721" spans="6:11" ht="15">
      <c r="F1721" s="693"/>
      <c r="G1721" s="693"/>
      <c r="H1721" s="693"/>
      <c r="I1721" s="693"/>
      <c r="J1721" s="693"/>
      <c r="K1721" s="693"/>
    </row>
    <row r="1722" spans="6:11" ht="15">
      <c r="F1722" s="693"/>
      <c r="G1722" s="693"/>
      <c r="H1722" s="693"/>
      <c r="I1722" s="693"/>
      <c r="J1722" s="693"/>
      <c r="K1722" s="693"/>
    </row>
    <row r="1723" spans="6:11" ht="15">
      <c r="F1723" s="693"/>
      <c r="G1723" s="693"/>
      <c r="H1723" s="693"/>
      <c r="I1723" s="693"/>
      <c r="J1723" s="693"/>
      <c r="K1723" s="693"/>
    </row>
    <row r="1724" spans="6:11" ht="15">
      <c r="F1724" s="693"/>
      <c r="G1724" s="693"/>
      <c r="H1724" s="693"/>
      <c r="I1724" s="693"/>
      <c r="J1724" s="693"/>
      <c r="K1724" s="693"/>
    </row>
    <row r="1725" spans="6:11" ht="15">
      <c r="F1725" s="693"/>
      <c r="G1725" s="693"/>
      <c r="H1725" s="693"/>
      <c r="I1725" s="693"/>
      <c r="J1725" s="693"/>
      <c r="K1725" s="693"/>
    </row>
    <row r="1726" spans="6:11" ht="15">
      <c r="F1726" s="693"/>
      <c r="G1726" s="693"/>
      <c r="H1726" s="693"/>
      <c r="I1726" s="693"/>
      <c r="J1726" s="693"/>
      <c r="K1726" s="693"/>
    </row>
    <row r="1727" spans="6:11" ht="15">
      <c r="F1727" s="693"/>
      <c r="G1727" s="693"/>
      <c r="H1727" s="693"/>
      <c r="I1727" s="693"/>
      <c r="J1727" s="693"/>
      <c r="K1727" s="693"/>
    </row>
    <row r="1728" spans="6:11" ht="15">
      <c r="F1728" s="693"/>
      <c r="G1728" s="693"/>
      <c r="H1728" s="693"/>
      <c r="I1728" s="693"/>
      <c r="J1728" s="693"/>
      <c r="K1728" s="693"/>
    </row>
    <row r="1729" spans="6:11" ht="15">
      <c r="F1729" s="693"/>
      <c r="G1729" s="693"/>
      <c r="H1729" s="693"/>
      <c r="I1729" s="693"/>
      <c r="J1729" s="693"/>
      <c r="K1729" s="693"/>
    </row>
  </sheetData>
  <mergeCells count="525">
    <mergeCell ref="A5:D5"/>
    <mergeCell ref="E5:X5"/>
    <mergeCell ref="A1:D3"/>
    <mergeCell ref="E1:X1"/>
    <mergeCell ref="E2:X2"/>
    <mergeCell ref="E3:Q3"/>
    <mergeCell ref="R3:X3"/>
    <mergeCell ref="A4:D4"/>
    <mergeCell ref="E4:X4"/>
    <mergeCell ref="P8:P11"/>
    <mergeCell ref="Q8:Q11"/>
    <mergeCell ref="A8:A11"/>
    <mergeCell ref="B8:B11"/>
    <mergeCell ref="C8:C11"/>
    <mergeCell ref="M8:M11"/>
    <mergeCell ref="N8:N11"/>
    <mergeCell ref="M6:Q6"/>
    <mergeCell ref="W12:W15"/>
    <mergeCell ref="R6:X6"/>
    <mergeCell ref="V8:V11"/>
    <mergeCell ref="W8:W11"/>
    <mergeCell ref="X8:X11"/>
    <mergeCell ref="R8:R11"/>
    <mergeCell ref="S8:S11"/>
    <mergeCell ref="T8:T11"/>
    <mergeCell ref="U8:U11"/>
    <mergeCell ref="P12:P15"/>
    <mergeCell ref="N52:N55"/>
    <mergeCell ref="O52:O55"/>
    <mergeCell ref="P52:P55"/>
    <mergeCell ref="Q52:Q55"/>
    <mergeCell ref="X16:X19"/>
    <mergeCell ref="R16:R19"/>
    <mergeCell ref="O8:O11"/>
    <mergeCell ref="A6:A7"/>
    <mergeCell ref="B6:B7"/>
    <mergeCell ref="C6:C7"/>
    <mergeCell ref="D6:D7"/>
    <mergeCell ref="E6:H6"/>
    <mergeCell ref="I6:L6"/>
    <mergeCell ref="A12:A15"/>
    <mergeCell ref="B12:B15"/>
    <mergeCell ref="C12:C15"/>
    <mergeCell ref="M12:M15"/>
    <mergeCell ref="N12:N15"/>
    <mergeCell ref="O12:O15"/>
    <mergeCell ref="Q12:Q15"/>
    <mergeCell ref="R12:R15"/>
    <mergeCell ref="S12:S15"/>
    <mergeCell ref="T12:T15"/>
    <mergeCell ref="U12:U15"/>
    <mergeCell ref="X12:X15"/>
    <mergeCell ref="A16:A19"/>
    <mergeCell ref="B16:B19"/>
    <mergeCell ref="C16:C19"/>
    <mergeCell ref="M16:M19"/>
    <mergeCell ref="N16:N19"/>
    <mergeCell ref="O16:O19"/>
    <mergeCell ref="P16:P19"/>
    <mergeCell ref="Q16:Q19"/>
    <mergeCell ref="V12:V15"/>
    <mergeCell ref="S16:S19"/>
    <mergeCell ref="T16:T19"/>
    <mergeCell ref="U16:U19"/>
    <mergeCell ref="N49:N51"/>
    <mergeCell ref="O49:O51"/>
    <mergeCell ref="T24:T27"/>
    <mergeCell ref="V28:V31"/>
    <mergeCell ref="W28:W31"/>
    <mergeCell ref="A20:A83"/>
    <mergeCell ref="B20:B83"/>
    <mergeCell ref="C20:C23"/>
    <mergeCell ref="M20:M23"/>
    <mergeCell ref="N20:N23"/>
    <mergeCell ref="O20:O23"/>
    <mergeCell ref="P20:P23"/>
    <mergeCell ref="V20:V23"/>
    <mergeCell ref="W20:W23"/>
    <mergeCell ref="N44:N47"/>
    <mergeCell ref="O44:O47"/>
    <mergeCell ref="C48:C51"/>
    <mergeCell ref="C44:C47"/>
    <mergeCell ref="M44:M47"/>
    <mergeCell ref="V52:V55"/>
    <mergeCell ref="W52:W55"/>
    <mergeCell ref="C52:C55"/>
    <mergeCell ref="M52:M55"/>
    <mergeCell ref="U60:U63"/>
    <mergeCell ref="X20:X23"/>
    <mergeCell ref="C24:C27"/>
    <mergeCell ref="M24:M27"/>
    <mergeCell ref="N24:N27"/>
    <mergeCell ref="O24:O27"/>
    <mergeCell ref="P24:P27"/>
    <mergeCell ref="R24:R27"/>
    <mergeCell ref="S24:S27"/>
    <mergeCell ref="M28:M31"/>
    <mergeCell ref="N28:N31"/>
    <mergeCell ref="O28:O31"/>
    <mergeCell ref="X24:X27"/>
    <mergeCell ref="C28:C31"/>
    <mergeCell ref="R28:R31"/>
    <mergeCell ref="S28:S31"/>
    <mergeCell ref="T28:T31"/>
    <mergeCell ref="U24:U27"/>
    <mergeCell ref="V24:V27"/>
    <mergeCell ref="Q20:Q23"/>
    <mergeCell ref="R20:R23"/>
    <mergeCell ref="Q24:Q27"/>
    <mergeCell ref="X32:X35"/>
    <mergeCell ref="R32:R35"/>
    <mergeCell ref="S32:S35"/>
    <mergeCell ref="T32:T35"/>
    <mergeCell ref="U32:U35"/>
    <mergeCell ref="V32:V35"/>
    <mergeCell ref="W32:W35"/>
    <mergeCell ref="C32:C35"/>
    <mergeCell ref="M32:M35"/>
    <mergeCell ref="N32:N35"/>
    <mergeCell ref="O32:O35"/>
    <mergeCell ref="P32:P35"/>
    <mergeCell ref="Q32:Q35"/>
    <mergeCell ref="V16:V19"/>
    <mergeCell ref="W16:W19"/>
    <mergeCell ref="X28:X31"/>
    <mergeCell ref="S20:S23"/>
    <mergeCell ref="T20:T23"/>
    <mergeCell ref="U20:U23"/>
    <mergeCell ref="W24:W27"/>
    <mergeCell ref="W40:W43"/>
    <mergeCell ref="C36:C39"/>
    <mergeCell ref="M36:M39"/>
    <mergeCell ref="N36:N39"/>
    <mergeCell ref="O36:O39"/>
    <mergeCell ref="P36:P39"/>
    <mergeCell ref="Q36:Q39"/>
    <mergeCell ref="R36:R39"/>
    <mergeCell ref="V36:V39"/>
    <mergeCell ref="W36:W39"/>
    <mergeCell ref="X36:X39"/>
    <mergeCell ref="C40:C43"/>
    <mergeCell ref="M40:M43"/>
    <mergeCell ref="N40:N43"/>
    <mergeCell ref="O40:O43"/>
    <mergeCell ref="P40:P43"/>
    <mergeCell ref="Q40:Q43"/>
    <mergeCell ref="X40:X43"/>
    <mergeCell ref="R40:R43"/>
    <mergeCell ref="S40:S43"/>
    <mergeCell ref="T44:T47"/>
    <mergeCell ref="U48:U51"/>
    <mergeCell ref="V48:V51"/>
    <mergeCell ref="P28:P31"/>
    <mergeCell ref="Q28:Q31"/>
    <mergeCell ref="U28:U31"/>
    <mergeCell ref="T40:T43"/>
    <mergeCell ref="U40:U43"/>
    <mergeCell ref="V40:V43"/>
    <mergeCell ref="P44:P47"/>
    <mergeCell ref="Q44:Q47"/>
    <mergeCell ref="R44:R47"/>
    <mergeCell ref="S44:S47"/>
    <mergeCell ref="W44:W47"/>
    <mergeCell ref="X44:X47"/>
    <mergeCell ref="P48:P51"/>
    <mergeCell ref="Q48:Q51"/>
    <mergeCell ref="R48:R51"/>
    <mergeCell ref="S48:S51"/>
    <mergeCell ref="T48:T51"/>
    <mergeCell ref="S36:S39"/>
    <mergeCell ref="T36:T39"/>
    <mergeCell ref="U36:U39"/>
    <mergeCell ref="U44:U47"/>
    <mergeCell ref="V44:V47"/>
    <mergeCell ref="S56:S59"/>
    <mergeCell ref="T56:T59"/>
    <mergeCell ref="R52:R55"/>
    <mergeCell ref="S52:S55"/>
    <mergeCell ref="T52:T55"/>
    <mergeCell ref="U52:U55"/>
    <mergeCell ref="M56:M59"/>
    <mergeCell ref="N56:N59"/>
    <mergeCell ref="O56:O59"/>
    <mergeCell ref="P56:P59"/>
    <mergeCell ref="Q56:Q59"/>
    <mergeCell ref="R56:R59"/>
    <mergeCell ref="V64:V67"/>
    <mergeCell ref="W64:W67"/>
    <mergeCell ref="C64:C67"/>
    <mergeCell ref="P64:P67"/>
    <mergeCell ref="C60:C63"/>
    <mergeCell ref="P60:P63"/>
    <mergeCell ref="Q60:Q63"/>
    <mergeCell ref="R60:R63"/>
    <mergeCell ref="M61:M63"/>
    <mergeCell ref="N61:N63"/>
    <mergeCell ref="O61:O63"/>
    <mergeCell ref="W48:W51"/>
    <mergeCell ref="X48:X51"/>
    <mergeCell ref="M49:M51"/>
    <mergeCell ref="S60:S63"/>
    <mergeCell ref="T60:T63"/>
    <mergeCell ref="X52:X55"/>
    <mergeCell ref="C56:C59"/>
    <mergeCell ref="X64:X67"/>
    <mergeCell ref="C68:C71"/>
    <mergeCell ref="M68:M71"/>
    <mergeCell ref="N68:N71"/>
    <mergeCell ref="O68:O71"/>
    <mergeCell ref="P68:P71"/>
    <mergeCell ref="Q68:Q71"/>
    <mergeCell ref="R68:R71"/>
    <mergeCell ref="S68:S71"/>
    <mergeCell ref="T68:T71"/>
    <mergeCell ref="V60:V63"/>
    <mergeCell ref="W60:W63"/>
    <mergeCell ref="X60:X63"/>
    <mergeCell ref="U56:U59"/>
    <mergeCell ref="V56:V59"/>
    <mergeCell ref="W56:W59"/>
    <mergeCell ref="X56:X59"/>
    <mergeCell ref="W68:W71"/>
    <mergeCell ref="X68:X71"/>
    <mergeCell ref="C72:C75"/>
    <mergeCell ref="M72:M75"/>
    <mergeCell ref="N72:N75"/>
    <mergeCell ref="O72:O75"/>
    <mergeCell ref="P72:P75"/>
    <mergeCell ref="Q72:Q75"/>
    <mergeCell ref="M64:M67"/>
    <mergeCell ref="N64:N67"/>
    <mergeCell ref="O64:O67"/>
    <mergeCell ref="Q64:Q67"/>
    <mergeCell ref="U68:U71"/>
    <mergeCell ref="V68:V71"/>
    <mergeCell ref="R64:R67"/>
    <mergeCell ref="S64:S67"/>
    <mergeCell ref="T64:T67"/>
    <mergeCell ref="U64:U67"/>
    <mergeCell ref="R72:R75"/>
    <mergeCell ref="S72:S75"/>
    <mergeCell ref="T72:T75"/>
    <mergeCell ref="U72:U75"/>
    <mergeCell ref="V72:V75"/>
    <mergeCell ref="W72:W75"/>
    <mergeCell ref="C80:C83"/>
    <mergeCell ref="M80:X83"/>
    <mergeCell ref="X72:X75"/>
    <mergeCell ref="C76:C79"/>
    <mergeCell ref="M76:M79"/>
    <mergeCell ref="N76:N79"/>
    <mergeCell ref="O76:O79"/>
    <mergeCell ref="P76:P79"/>
    <mergeCell ref="Q76:Q79"/>
    <mergeCell ref="R76:R79"/>
    <mergeCell ref="W88:W91"/>
    <mergeCell ref="R88:R91"/>
    <mergeCell ref="U76:U79"/>
    <mergeCell ref="V76:V79"/>
    <mergeCell ref="W76:W79"/>
    <mergeCell ref="X76:X79"/>
    <mergeCell ref="X88:X91"/>
    <mergeCell ref="S76:S79"/>
    <mergeCell ref="T76:T79"/>
    <mergeCell ref="U84:U87"/>
    <mergeCell ref="U88:U91"/>
    <mergeCell ref="V88:V91"/>
    <mergeCell ref="A84:A87"/>
    <mergeCell ref="B84:B87"/>
    <mergeCell ref="C84:C87"/>
    <mergeCell ref="M84:M87"/>
    <mergeCell ref="N84:N87"/>
    <mergeCell ref="O84:O87"/>
    <mergeCell ref="O88:O91"/>
    <mergeCell ref="P88:P91"/>
    <mergeCell ref="P84:P87"/>
    <mergeCell ref="A88:A91"/>
    <mergeCell ref="B88:B91"/>
    <mergeCell ref="C88:C91"/>
    <mergeCell ref="M88:M91"/>
    <mergeCell ref="N88:N91"/>
    <mergeCell ref="Q84:Q87"/>
    <mergeCell ref="S84:S87"/>
    <mergeCell ref="T84:T87"/>
    <mergeCell ref="Q88:Q91"/>
    <mergeCell ref="X96:X99"/>
    <mergeCell ref="V84:V87"/>
    <mergeCell ref="W84:W87"/>
    <mergeCell ref="X84:X87"/>
    <mergeCell ref="R84:R87"/>
    <mergeCell ref="U92:U95"/>
    <mergeCell ref="V92:V95"/>
    <mergeCell ref="W92:W95"/>
    <mergeCell ref="U96:U99"/>
    <mergeCell ref="V96:V99"/>
    <mergeCell ref="W96:W99"/>
    <mergeCell ref="Q96:Q99"/>
    <mergeCell ref="R96:R99"/>
    <mergeCell ref="S96:S99"/>
    <mergeCell ref="T96:T99"/>
    <mergeCell ref="R92:R95"/>
    <mergeCell ref="S92:S95"/>
    <mergeCell ref="T92:T95"/>
    <mergeCell ref="S88:S91"/>
    <mergeCell ref="T88:T91"/>
    <mergeCell ref="X92:X95"/>
    <mergeCell ref="C96:C99"/>
    <mergeCell ref="M96:M99"/>
    <mergeCell ref="N96:N99"/>
    <mergeCell ref="O96:O99"/>
    <mergeCell ref="P96:P99"/>
    <mergeCell ref="X100:X103"/>
    <mergeCell ref="R100:R103"/>
    <mergeCell ref="S100:S103"/>
    <mergeCell ref="T100:T103"/>
    <mergeCell ref="U100:U103"/>
    <mergeCell ref="V100:V103"/>
    <mergeCell ref="W100:W103"/>
    <mergeCell ref="P92:P95"/>
    <mergeCell ref="Q92:Q95"/>
    <mergeCell ref="W104:W107"/>
    <mergeCell ref="X104:X107"/>
    <mergeCell ref="X108:X111"/>
    <mergeCell ref="R108:R111"/>
    <mergeCell ref="S108:S111"/>
    <mergeCell ref="T108:T111"/>
    <mergeCell ref="U108:U111"/>
    <mergeCell ref="V108:V111"/>
    <mergeCell ref="W108:W111"/>
    <mergeCell ref="R104:R107"/>
    <mergeCell ref="S104:S107"/>
    <mergeCell ref="T104:T107"/>
    <mergeCell ref="A92:A111"/>
    <mergeCell ref="B92:B111"/>
    <mergeCell ref="C92:C95"/>
    <mergeCell ref="M92:M95"/>
    <mergeCell ref="N92:N95"/>
    <mergeCell ref="O92:O95"/>
    <mergeCell ref="N104:N107"/>
    <mergeCell ref="U104:U107"/>
    <mergeCell ref="V104:V107"/>
    <mergeCell ref="C100:C103"/>
    <mergeCell ref="M100:M103"/>
    <mergeCell ref="N100:N103"/>
    <mergeCell ref="O100:O103"/>
    <mergeCell ref="P100:P103"/>
    <mergeCell ref="Q100:Q103"/>
    <mergeCell ref="O104:O107"/>
    <mergeCell ref="P104:P107"/>
    <mergeCell ref="Q104:Q107"/>
    <mergeCell ref="S120:S123"/>
    <mergeCell ref="T120:T123"/>
    <mergeCell ref="U120:U123"/>
    <mergeCell ref="C108:C111"/>
    <mergeCell ref="M108:M111"/>
    <mergeCell ref="N108:N111"/>
    <mergeCell ref="O108:O111"/>
    <mergeCell ref="P108:P111"/>
    <mergeCell ref="Q108:Q111"/>
    <mergeCell ref="C104:C107"/>
    <mergeCell ref="M104:M107"/>
    <mergeCell ref="A124:A127"/>
    <mergeCell ref="B124:B127"/>
    <mergeCell ref="R124:R127"/>
    <mergeCell ref="S124:S127"/>
    <mergeCell ref="T124:T127"/>
    <mergeCell ref="U124:U127"/>
    <mergeCell ref="V124:V127"/>
    <mergeCell ref="O112:O115"/>
    <mergeCell ref="P112:P115"/>
    <mergeCell ref="Q112:Q115"/>
    <mergeCell ref="W120:W123"/>
    <mergeCell ref="X120:X123"/>
    <mergeCell ref="V120:V123"/>
    <mergeCell ref="R112:R115"/>
    <mergeCell ref="A112:A115"/>
    <mergeCell ref="B112:B115"/>
    <mergeCell ref="C112:C115"/>
    <mergeCell ref="M112:M115"/>
    <mergeCell ref="N112:N115"/>
    <mergeCell ref="Q120:Q123"/>
    <mergeCell ref="V116:V119"/>
    <mergeCell ref="S112:S115"/>
    <mergeCell ref="T112:T115"/>
    <mergeCell ref="U112:U115"/>
    <mergeCell ref="V112:V115"/>
    <mergeCell ref="W112:W115"/>
    <mergeCell ref="X112:X115"/>
    <mergeCell ref="R120:R123"/>
    <mergeCell ref="N120:N123"/>
    <mergeCell ref="O120:O123"/>
    <mergeCell ref="P120:P123"/>
    <mergeCell ref="P116:P119"/>
    <mergeCell ref="Q116:Q119"/>
    <mergeCell ref="A116:A119"/>
    <mergeCell ref="B116:B119"/>
    <mergeCell ref="C116:C119"/>
    <mergeCell ref="M116:M119"/>
    <mergeCell ref="N116:N119"/>
    <mergeCell ref="A120:A123"/>
    <mergeCell ref="B120:B123"/>
    <mergeCell ref="C120:C123"/>
    <mergeCell ref="M120:M123"/>
    <mergeCell ref="W116:W119"/>
    <mergeCell ref="X116:X119"/>
    <mergeCell ref="R116:R119"/>
    <mergeCell ref="S116:S119"/>
    <mergeCell ref="T116:T119"/>
    <mergeCell ref="U116:U119"/>
    <mergeCell ref="O116:O119"/>
    <mergeCell ref="A128:A131"/>
    <mergeCell ref="B128:B131"/>
    <mergeCell ref="C128:C131"/>
    <mergeCell ref="M128:M131"/>
    <mergeCell ref="N128:N131"/>
    <mergeCell ref="O128:O131"/>
    <mergeCell ref="P128:P131"/>
    <mergeCell ref="Q128:Q131"/>
    <mergeCell ref="R128:R131"/>
    <mergeCell ref="S140:S143"/>
    <mergeCell ref="Q132:Q135"/>
    <mergeCell ref="R132:R135"/>
    <mergeCell ref="S132:S135"/>
    <mergeCell ref="T132:T135"/>
    <mergeCell ref="U132:U135"/>
    <mergeCell ref="A132:A135"/>
    <mergeCell ref="B132:B135"/>
    <mergeCell ref="C132:C135"/>
    <mergeCell ref="M132:M135"/>
    <mergeCell ref="C124:C127"/>
    <mergeCell ref="M124:M127"/>
    <mergeCell ref="N124:N127"/>
    <mergeCell ref="O124:O127"/>
    <mergeCell ref="V132:V135"/>
    <mergeCell ref="W132:W135"/>
    <mergeCell ref="X132:X135"/>
    <mergeCell ref="P136:P139"/>
    <mergeCell ref="P132:P135"/>
    <mergeCell ref="U136:U139"/>
    <mergeCell ref="V136:V139"/>
    <mergeCell ref="W124:W127"/>
    <mergeCell ref="X124:X127"/>
    <mergeCell ref="S128:S131"/>
    <mergeCell ref="T128:T131"/>
    <mergeCell ref="U128:U131"/>
    <mergeCell ref="V128:V131"/>
    <mergeCell ref="W128:W131"/>
    <mergeCell ref="X128:X131"/>
    <mergeCell ref="P124:P127"/>
    <mergeCell ref="Q124:Q127"/>
    <mergeCell ref="Q136:Q139"/>
    <mergeCell ref="R136:R139"/>
    <mergeCell ref="S136:S139"/>
    <mergeCell ref="T136:T139"/>
    <mergeCell ref="N132:N135"/>
    <mergeCell ref="O132:O135"/>
    <mergeCell ref="W136:W139"/>
    <mergeCell ref="X136:X139"/>
    <mergeCell ref="C140:C143"/>
    <mergeCell ref="M140:M143"/>
    <mergeCell ref="N140:N143"/>
    <mergeCell ref="O140:O143"/>
    <mergeCell ref="P140:P143"/>
    <mergeCell ref="Q140:Q143"/>
    <mergeCell ref="C136:C139"/>
    <mergeCell ref="M136:M139"/>
    <mergeCell ref="N136:N139"/>
    <mergeCell ref="O136:O139"/>
    <mergeCell ref="X140:X143"/>
    <mergeCell ref="T140:T143"/>
    <mergeCell ref="U140:U143"/>
    <mergeCell ref="V140:V143"/>
    <mergeCell ref="W140:W143"/>
    <mergeCell ref="R140:R143"/>
    <mergeCell ref="W144:W147"/>
    <mergeCell ref="X144:X147"/>
    <mergeCell ref="R144:R147"/>
    <mergeCell ref="S144:S147"/>
    <mergeCell ref="T144:T147"/>
    <mergeCell ref="U144:U147"/>
    <mergeCell ref="V144:V147"/>
    <mergeCell ref="P148:P151"/>
    <mergeCell ref="Q148:Q151"/>
    <mergeCell ref="R148:R151"/>
    <mergeCell ref="S148:S151"/>
    <mergeCell ref="T148:T151"/>
    <mergeCell ref="U148:U151"/>
    <mergeCell ref="V148:V151"/>
    <mergeCell ref="W148:W151"/>
    <mergeCell ref="X148:X151"/>
    <mergeCell ref="C144:C147"/>
    <mergeCell ref="M144:M147"/>
    <mergeCell ref="N144:N147"/>
    <mergeCell ref="O144:O147"/>
    <mergeCell ref="P144:P147"/>
    <mergeCell ref="Q144:Q147"/>
    <mergeCell ref="A148:A151"/>
    <mergeCell ref="B148:B151"/>
    <mergeCell ref="C148:C151"/>
    <mergeCell ref="M148:M151"/>
    <mergeCell ref="N148:N151"/>
    <mergeCell ref="O148:O151"/>
    <mergeCell ref="A136:A147"/>
    <mergeCell ref="B136:B147"/>
    <mergeCell ref="B163:D163"/>
    <mergeCell ref="E163:G163"/>
    <mergeCell ref="S152:S155"/>
    <mergeCell ref="T152:T155"/>
    <mergeCell ref="U152:U155"/>
    <mergeCell ref="V152:V155"/>
    <mergeCell ref="W152:W155"/>
    <mergeCell ref="X152:X155"/>
    <mergeCell ref="A156:C158"/>
    <mergeCell ref="M156:X158"/>
    <mergeCell ref="B162:D162"/>
    <mergeCell ref="E162:G162"/>
    <mergeCell ref="A152:A155"/>
    <mergeCell ref="B152:B155"/>
    <mergeCell ref="C152:C155"/>
    <mergeCell ref="M152:M155"/>
    <mergeCell ref="N152:N155"/>
    <mergeCell ref="O152:O155"/>
    <mergeCell ref="P152:P155"/>
    <mergeCell ref="Q152:Q155"/>
    <mergeCell ref="R152:R155"/>
  </mergeCells>
  <printOptions/>
  <pageMargins left="0.7086614173228347" right="0.7086614173228347" top="0.7480314960629921" bottom="0.7480314960629921" header="0.31496062992125984" footer="0.31496062992125984"/>
  <pageSetup horizontalDpi="600" verticalDpi="600" orientation="portrait" scale="45"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JHERSON GEOVANNY FONSECA PUENTES</dc:creator>
  <cp:keywords/>
  <dc:description/>
  <cp:lastModifiedBy>Usuario</cp:lastModifiedBy>
  <cp:lastPrinted>2019-11-19T09:24:22Z</cp:lastPrinted>
  <dcterms:created xsi:type="dcterms:W3CDTF">2010-03-25T16:40:43Z</dcterms:created>
  <dcterms:modified xsi:type="dcterms:W3CDTF">2019-11-22T22:03:45Z</dcterms:modified>
  <cp:category/>
  <cp:version/>
  <cp:contentType/>
  <cp:contentStatus/>
</cp:coreProperties>
</file>