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200" windowHeight="9435" activeTab="0"/>
  </bookViews>
  <sheets>
    <sheet name="GESTION" sheetId="1" r:id="rId1"/>
    <sheet name="INVERSION" sheetId="2" r:id="rId2"/>
    <sheet name="ACTIVIDADES " sheetId="3" r:id="rId3"/>
  </sheets>
  <externalReferences>
    <externalReference r:id="rId6"/>
  </externalReferences>
  <definedNames>
    <definedName name="_xlnm.Print_Area" localSheetId="2">'ACTIVIDADES '!$A$1:$V$42</definedName>
  </definedNames>
  <calcPr fullCalcOnLoad="1"/>
</workbook>
</file>

<file path=xl/comments2.xml><?xml version="1.0" encoding="utf-8"?>
<comments xmlns="http://schemas.openxmlformats.org/spreadsheetml/2006/main">
  <authors>
    <author>CAMILO.GUTIERREZ</author>
    <author>ANGELICA.ORTIZ</author>
  </authors>
  <commentList>
    <comment ref="AP9" authorId="0">
      <text>
        <r>
          <rPr>
            <b/>
            <sz val="9"/>
            <rFont val="Tahoma"/>
            <family val="2"/>
          </rPr>
          <t>CAMILO.GUTIERREZ:</t>
        </r>
        <r>
          <rPr>
            <sz val="9"/>
            <rFont val="Tahoma"/>
            <family val="2"/>
          </rPr>
          <t xml:space="preserve">
Incluir los decretos o links de consulta de normativa</t>
        </r>
      </text>
    </comment>
    <comment ref="Q21" authorId="1">
      <text>
        <r>
          <rPr>
            <b/>
            <sz val="9"/>
            <rFont val="Tahoma"/>
            <family val="2"/>
          </rPr>
          <t>ANGELICA.ORTIZ:</t>
        </r>
        <r>
          <rPr>
            <sz val="9"/>
            <rFont val="Tahoma"/>
            <family val="2"/>
          </rPr>
          <t xml:space="preserve">
META PARA EJECUTAR CON REGALIAS $25MIL MLLNS
</t>
        </r>
      </text>
    </comment>
  </commentList>
</comments>
</file>

<file path=xl/sharedStrings.xml><?xml version="1.0" encoding="utf-8"?>
<sst xmlns="http://schemas.openxmlformats.org/spreadsheetml/2006/main" count="335" uniqueCount="166">
  <si>
    <t>SECRETARÍA DISTRITAL DE AMBIENTE</t>
  </si>
  <si>
    <t xml:space="preserve">FORMATO DE ACTUALIZACIÓN Y SEGUIMIENTO AL COMPONENTE DE GESTIÓN 
</t>
  </si>
  <si>
    <t>Programa Plan de Desarrollo</t>
  </si>
  <si>
    <t>1,1 COD.</t>
  </si>
  <si>
    <t>2,1 COD.</t>
  </si>
  <si>
    <t>3,1 COD.</t>
  </si>
  <si>
    <t>3,2 INDICADOR</t>
  </si>
  <si>
    <t>3,3 UNIDAD DE MEDIDA</t>
  </si>
  <si>
    <t>3,4 TIPOLOGÍA</t>
  </si>
  <si>
    <t>FORMATO DE ACTUALIZACIÓN Y SEGUIMIENTO AL COMPONENTE DE INVERSIÓN</t>
  </si>
  <si>
    <t>1, LÍNEA DE ACCIÓN</t>
  </si>
  <si>
    <t>2,  META DE PROYECTO</t>
  </si>
  <si>
    <t>4, COD. META PROYECTO PRIORITARIO</t>
  </si>
  <si>
    <t>5, VARIABLE REQUERIDA</t>
  </si>
  <si>
    <t>2,2 META</t>
  </si>
  <si>
    <t>2,3 TIPOLOGÍA</t>
  </si>
  <si>
    <t>FORMATO ACTUALIZACIÓN Y SEGUIMIENTO A LAS ACTIVIDADES</t>
  </si>
  <si>
    <t>2, META DE PROYECTO</t>
  </si>
  <si>
    <t>3, ACTIVIDAD</t>
  </si>
  <si>
    <t>4, SE EJECUTA CON RECURSOS DE:</t>
  </si>
  <si>
    <t xml:space="preserve">6,PONDERACIÓN VERTICAL </t>
  </si>
  <si>
    <t>4,1 VIGENCIA</t>
  </si>
  <si>
    <t>4,2 RESERVA</t>
  </si>
  <si>
    <t>VARIABLES</t>
  </si>
  <si>
    <t>Jul</t>
  </si>
  <si>
    <t>Oct</t>
  </si>
  <si>
    <t>Nov</t>
  </si>
  <si>
    <t>Dic</t>
  </si>
  <si>
    <t>Total</t>
  </si>
  <si>
    <t>6,1 META</t>
  </si>
  <si>
    <t>6,2 ACTIVIDAD</t>
  </si>
  <si>
    <t>CRECIENTE</t>
  </si>
  <si>
    <t>MAGNITUD META</t>
  </si>
  <si>
    <t>PRESUPUESTO VIGENCIA</t>
  </si>
  <si>
    <t>MAGNITUD META DE RESERVAS</t>
  </si>
  <si>
    <t>RESERVA PRESUPUESTAL</t>
  </si>
  <si>
    <t>TOTAL MAGNITUD META</t>
  </si>
  <si>
    <t xml:space="preserve">TOTAL PRESUPUESTO </t>
  </si>
  <si>
    <t>Programado</t>
  </si>
  <si>
    <t>Ejecutado</t>
  </si>
  <si>
    <t>X</t>
  </si>
  <si>
    <t xml:space="preserve">BIENESTAR DE LA FAUNA EN EL DISTRITO CAPITAL
</t>
  </si>
  <si>
    <t>CONSTRUIR  1 CASA ECOLOGICA ANIMAL</t>
  </si>
  <si>
    <t xml:space="preserve">POLÍTICA PÚBLICA ANIMAL 
</t>
  </si>
  <si>
    <t>CONSTRUIR Y DOTAR 1 CENTRO DE RECEPCIÓN Y REHABILITACIÓN DE FLORA Y FAUNA SILVESTRE</t>
  </si>
  <si>
    <t xml:space="preserve">Priorizar e implementar 16 proyectos del plan de acción de la Política de Bienestar Animal </t>
  </si>
  <si>
    <t>Consolidar un Instituto de protección y bienestar animal</t>
  </si>
  <si>
    <t xml:space="preserve">Número de proyectos priorizados e implementados del plan de acción de la Política de Bienestar Animal </t>
  </si>
  <si>
    <t>Un instituto de protección y bienestar animal consolidado</t>
  </si>
  <si>
    <t>Nuevo Centro Recepción y Rehabilitación de Fauna y Flora Silvestre en operación.</t>
  </si>
  <si>
    <t>SUMA</t>
  </si>
  <si>
    <t>SEPT</t>
  </si>
  <si>
    <t>MAR</t>
  </si>
  <si>
    <t>N/A</t>
  </si>
  <si>
    <t>CREAR 1 INSTITUTO  PROTECCIÓN Y BIENESTAR ANIMAL</t>
  </si>
  <si>
    <t>IMPLEMENTAR 16 PROYECTOS PRIORIZADOS DEL PLAN DE ACCIÓN DE LA POLÍTICA PÚBLICA DISTRITAL DE PROTECCIÓN Y BIENESTAR  ANIMAL</t>
  </si>
  <si>
    <t>8, EJECUCIÓN</t>
  </si>
  <si>
    <t>8,1 SEGUIMIENTO VIGENCIA ACTUAL</t>
  </si>
  <si>
    <t>Construir un Centro de Protección y Bienestar Animal - Casa ecológica de los animales-.</t>
  </si>
  <si>
    <t>Una casa ecológica de los animales construida</t>
  </si>
  <si>
    <t>Construir un nuevo Centro Recepción y Rehabilitación de Fauna y Flora Silvestre.</t>
  </si>
  <si>
    <t>TOTAL PROYECTO</t>
  </si>
  <si>
    <t>TOTAL PONDERACIÓN</t>
  </si>
  <si>
    <t>DEPENDENCIA:</t>
  </si>
  <si>
    <t>CÓDIGO Y NOMBRE PROYECTO:</t>
  </si>
  <si>
    <t>Eje Plan de Desarrollo</t>
  </si>
  <si>
    <t>06 - Eje transversal Sostenibilidad ambiental basada en la eficiencia energética</t>
  </si>
  <si>
    <t xml:space="preserve">1, PROYECTO PRIORITARIO </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</si>
  <si>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</si>
  <si>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</si>
  <si>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</si>
  <si>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</si>
  <si>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</si>
  <si>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</si>
  <si>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</si>
  <si>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</si>
  <si>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</si>
  <si>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 xml:space="preserve">1,2 PROYECTO PRIORITARIO  </t>
  </si>
  <si>
    <t>2,2  META PLAN DE DESARROLLO</t>
  </si>
  <si>
    <t>3,5 MAGNITUD PD</t>
  </si>
  <si>
    <t>3,6 PROGRAMACIÓN - ACTUALIZACIÓN</t>
  </si>
  <si>
    <t>3,7 SEGUIMIENTO VIGENCIA ACTUAL</t>
  </si>
  <si>
    <t>JUN</t>
  </si>
  <si>
    <t>DIC</t>
  </si>
  <si>
    <t>EJECUTADO</t>
  </si>
  <si>
    <t>126PG01-PR02-F-A5-V9.0</t>
  </si>
  <si>
    <t>Ambiente sano</t>
  </si>
  <si>
    <t>39 - Ambiente sano para la equidad y disfrute del ciudadano</t>
  </si>
  <si>
    <t>3, COD. META PDD A QUE SE ASOCIA META PROY</t>
  </si>
  <si>
    <t>6, MAGNITUD PD</t>
  </si>
  <si>
    <t>7, PROGRAMACIÓN - ACTUALIZACIÓN</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</si>
  <si>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</si>
  <si>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</si>
  <si>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</si>
  <si>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</si>
  <si>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</si>
  <si>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</si>
  <si>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</si>
  <si>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Unidad</t>
  </si>
  <si>
    <t>Creciente</t>
  </si>
  <si>
    <t>Proyectos</t>
  </si>
  <si>
    <t>Suma</t>
  </si>
  <si>
    <t>CÓDIGO Y NOMBRE DE PROYECTO:</t>
  </si>
  <si>
    <t xml:space="preserve">7, OBSERVACIONES AVANCE </t>
  </si>
  <si>
    <t>Ene</t>
  </si>
  <si>
    <t>Feb</t>
  </si>
  <si>
    <t>Mar</t>
  </si>
  <si>
    <t>Abr</t>
  </si>
  <si>
    <t>May</t>
  </si>
  <si>
    <t>Jun</t>
  </si>
  <si>
    <t>1149 - PROTECCIÓN Y BIENESTAR ANIMAL</t>
  </si>
  <si>
    <t>El INSTITUTO DISTRITAL DE PROTECCIÓN Y BIENESTAR ANIMAL– IPBA: Será un establecimiento público adscrito al Sector  Ambiente, con personería jurídica, autonomía administrativa y financiera, y patrimonio independiente, el cual tendrá la misionalidad  de ser el ente rector que genere, promueva, y coordine acciones a favor de los animales a través de la articulación institucional, empresa privada, academia y ciudadanía.</t>
  </si>
  <si>
    <t xml:space="preserve">Documentos que reposan en los archivos de la oficina de protección y bienestar animal </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</si>
  <si>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</si>
  <si>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</si>
  <si>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DIRECCION GESTION CORPORATIVA</t>
  </si>
  <si>
    <t>Ago.</t>
  </si>
  <si>
    <t>Sep.</t>
  </si>
  <si>
    <t xml:space="preserve">Archivos de la DGC </t>
  </si>
  <si>
    <t>Archivos internos de la DGC</t>
  </si>
  <si>
    <t>La implementación de los proyectos priorizados del plan de acción de la Política Pública Distrital de Protección y Bienestar Animal; contribuye al fortalecimiento de los procesos de bienestar de la fauna en el distrito capital, asímismo para mitigar los impactos que generan los animales en la calle y finalmente para establecer los mecanimos ténicos y operativos para la aplicabilidad la normativiada en lo concerniente al maltrato animal.</t>
  </si>
  <si>
    <t>ELABORACIÓN DE LOS DOCUMENTOS REQUERIDOS PARA CONTRATAR LOS PROCESOS CON LOS QUE SE PRETENDE GARANTIZAR EL BIENESTAR DE LOS CANINOS Y FELINOS PROVENIENTES DE URGENCIAS DENTRO DEL MARCO  DE IMPLEMENTACIÓN DEL PROGRAMA DISTRITAL DE ADOPCIONES DE LA POLÍTICA PUBLICA DE PROTECCIÓN Y BIENESTAR ANIMAL</t>
  </si>
  <si>
    <t>DISEÑAR Y REALIZAR EL SEGUIMIENTO A LOS PROCESOS DE PARTICIPACIÓN  DE LA POLÍTICA PÚBLICA DISTRITAL DE PROTECCIÓN Y BIENESTAR ANIMAL</t>
  </si>
  <si>
    <t>CELEBRACIÓN ANUAL DE LA SEMANA DISTRITAL DE PROTECCIÓN Y BIENESTAR ANIMAL</t>
  </si>
  <si>
    <t>IMPLEMENTACIÓN DEL  PROGRAMA DE COMUNICACIONES, EN EL MARCO DEL PLAN DE ACCIÓN DE LA POLÍTICA PÚBLICA DISTRITAL DE PROTECCIÓN Y BIENESTAR ANIMAL.</t>
  </si>
  <si>
    <t>DISEÑO DEL PROGRAMA DE EDUCACIÓN Y SENSIBILIZACIÓN EN MATERIA DE PROTECCIÓN Y BIENESTAR ANIMAL Y  EL PROGRAMA DE REGULACIÓN DE PRESTADORES DE SERVICIOS PARA Y CON LOS ANIMALES</t>
  </si>
  <si>
    <t xml:space="preserve">REALIZAR EL REGISTRO E IMPLANTACION DE MICROCHIPS, ASI COMO EL MANTENIMIENTO A LA PLATAFORMA DE CONTROL </t>
  </si>
  <si>
    <t>ELABORACIÓN DE LOS DOCUMENTOS Y PLANES REQUERIDOS PARA EL MANEJO DE PALOMAS DEL DISTRITO CAPITAL, EN EL MARCO DEL PLAN DE ACCIÓN DE LA POLÍTICA PÚBLICA DISTRITAL DE PROTECCIÓN Y BIENESTAR ANIMAL</t>
  </si>
  <si>
    <t xml:space="preserve">AUMENTAR LA COBERTURA  DE ATENCION A SALUD INTEGRAL Y URGENCIAS VETERINARIAS DE LOS CANINOS Y FELINOS SIN DUEÑO O EN CONDICIÓN DE CALLE </t>
  </si>
  <si>
    <t xml:space="preserve">Esta actividad no se encuentra programada </t>
  </si>
  <si>
    <t>REALIZAR EL SEGUIMIENTO CONTRACTUAL, ADMINISTRATIVO, TECNICO Y FINANCIERO DE LA CONSTRUCCION Y DOTACION DEL CRRFFS</t>
  </si>
  <si>
    <t>REALIZAR EL PROCESO DE ADJUDICACION Y CONTRATACION PARA LA CONSTRUCCION Y DOTACION DEL CRRFFS, INCLUYENDO LA INTERVENTORIA.</t>
  </si>
  <si>
    <t>LLEVAR A CABO EL PROCESO PRECONTRACTUAL PARA LA ADJUDICACION DE LA LICITACION DE LA CONSTRUCCION Y DOTACION DEL CRRFFS, INCLUYENDO LA INTERVENTORIA.</t>
  </si>
  <si>
    <t>REALIZAR LAS ACCIONES NECESARIAS PARA GARANTIZAR EL TRASLADO Y OPERACIÓN DEL CRRFFS DURANTE EL DESARROLLO DE LA FASE CONSTRUCTIVA</t>
  </si>
  <si>
    <t>REALIZAR EL PROCESO DE ADJUDICACION Y CONTRATACION PARA LA CONSTRUCCION DE LA CEA, INCLUYENDO LA INTERVENTORIA.</t>
  </si>
  <si>
    <t>x</t>
  </si>
  <si>
    <t>LLEVAR A CABO EL PROCESO PRECONTRACTUAL PARA LA ADJUDICACION DE LA LICITACION DE LA CONSTRUCCION DE LA CEA, INCLUYENDO LA INTERVENTORIA.</t>
  </si>
  <si>
    <t xml:space="preserve">GESTION INTERINSTITUCIONAL PARA LA CONSTITUCIÓN DE PLANTA DE PERSONAL Y LOS DEMAS PROCESOS DE PLANEACIÓN  Y PRESUPUESTO QUE SE REQUIERAN PARA LA PUESTA EN MARCHA DEL IDPBA. </t>
  </si>
  <si>
    <t xml:space="preserve">ELABORACIÓN DEL MANUAL DE PROCESOS Y PROCEDIMIENTOS DEL INSTITUTO DE PROTECCIÓN Y BIENESTAR ANIMAL </t>
  </si>
  <si>
    <t>5, PONDERACIÓN HORIZONTAL AÑO: _2017__</t>
  </si>
  <si>
    <t xml:space="preserve">Se realizaron las actuaciones el día 23 de enero de 2017 el ICANH emitió autorización para la elaboración del plan manejo arqueológico, quedando supeditado el inicio de las obras de construcción hasta tanto no se realizara dicho plan, por lo anterior se evidencio la necesidad de contratar un arqueólogo con el fin de estructurar los estudios y documentos previos para la escogencia del contratista idóneo quien realizara el rescate arqueológico a que haya lugar en el predio donde se construirá la CEA.
El día 7 de abril la CAR Cundinamarca a través del acto administrativo 101, otorgo autorización de aprovechamiento forestal único de 2 individuos arbóreos, los cuales serán talados y su madera aprovechada.
Producto de análisis realizados por el arqueólogo contratado por la DGC y tras visita técnica realizada en el mes de junio al predio se determinó la viabilidad de iniciar las obras desde otro punto diferente al inicialmente planteado, a fin de no interferir en las acciones de rescate arqueológico puesto que los polígonos a intervenir se encontraron en lo que sería la etapa inicial de construcción.
</t>
  </si>
  <si>
    <t>Debido a la implicación técnica que conlleva el plan de manejo arqueológico y a la necesidad de contar con el personal idóneo, se presentaron retrasos producto de la dificultad de hallar a este personal.</t>
  </si>
  <si>
    <t xml:space="preserve">Se adelanto la contratación de un Arqueólogo en los meses de mayo y junio quien esta elaborando los estudios para el concurso de meritos que busca escoger profesionales idoneos para la implementacion del plan de manejo arqueologico y de esta forma avanzar en la construccion de la Casa Ecologica de los Animales </t>
  </si>
  <si>
    <t xml:space="preserve">En lo que respecta al programa  de comunicación, se realizó revisión al programa inicialmente formulado evidenciándose la necesidad de ajustarlo, basados en estos ajustes se han implementado diferentes campañas para la esterilización, vacunación, sistemas de identificación de perros y gatos, adopción, urgencias veterinarias los cuales se divulgaron a través de los medios masivos y virales de comunicación, de igual manera se vienen realizando campañas educativas y pedagógicas en los diferentes colegios del distrito.
En el programa de  educación y capacitación, se diseñó el programa de educación y sensibilización en materia de protección y bienestar animal el cual definió  la construcción de una estrategia lúdica y pedagógica, así las cosas se han realizado jornadas en 289 colegios de las localidades de suba, Engativá, Puente Aranda y Kennedy. Adicionalmente se vinculó a esta estrategia a la policía nacional mediante la capacitación a 50 de sus unidades, por otro lado se han sensibilizado y concienciado a un número cercano a las 1000 personas en actividades lúdico educativas en las localidades de Usme, Ciudad Bolívar, Tunjuelito y Antonio Nariño.
En la ejecución del proyecto de fortalecimiento de la participación ciudadana, se ha venido trabajando  en cada una de las localidades del distrito para la conformación de los concejos locales de protección y bienestar animal a través de los cuales se realiza acompañamiento a las juntas administradoras locales jal para su conformación, a 30 de junio se tiene conformados 12 y los 8 restantes se encuentran en proceso de creación.
Lo que respecta al proyecto de creación e implementación sistema de identificación, registró y monitoreo de caninos y felinos, se realizó el registro de 3000 animales e implantación de 1000 chips, así como el mantenimiento y ajustes a la plataforma de control denominada ciudadano de 4 patas.
Para el programa integral de prevención y atención de la salud animal, actualmente se está ejecutando un contrato suscrito con la Universidad de Ciencias Aplicadas y Ambientales - UDCA  cuyo objeto es la  prestación de servicios para la atención de urgencias veterinarias y atención integral  a la fauna doméstica del distrito capital, en este sentido a la fecha se han atendido aproximadamente 310 urgencias de caninos y felinos.
</t>
  </si>
  <si>
    <t>No se ha logrado ingresar 2000 microchips al almacen de la SDA debido a que no se tiene a satisfaccion el informe de entrega parcial por parte del contratista</t>
  </si>
  <si>
    <t xml:space="preserve">Se adelanto una reunion con el contratista indocandole los ajustes que se deben realizar al informe para poder recibirlo a satisfaccion y avanzar con el ingreso al almacen y asi poder realizar su implantacion </t>
  </si>
  <si>
    <t>Se llevó a cabo la contratación de personal, insumos, alimento las cuales son acciones tendientes a garantizar los servicios del actual CRRFFS en atención a dar cumplimiento a la meta resultado del PDD "poner en marcha el nuevo centro recepción y rehabilitación de fauna y  flora silvestre contemplándose la implantación de soluciones provisionales alternas durante la fase constructiva para garantizar la continuidad en las acciones de control de los dos recursos" se elaboraron los estudios previos para la adjudicación del contrato de obra previa actualización de precios unitarios debido a que estos se encontraban presupuestados y calculados a la vigencia 2015. El día 13 de junio se publicó en el portal de contratación SECOP, el aviso de convocatoria, proyecto de pliego de condiciones, estudios y documentos previos el cual se encuentra identificado con el proceso no sda-lp-013-2017, hasta el día 29 de junio se recibieron observaciones a prepliegos los cuales se ajustando para la publicación de los pliegos definitivos  y dicha información se está utilizando para reestructurar los estudios previos para la adjudicación del contrato de interventoría. De acuerdo al cronograma del proceso no sda-lp-013-2017 la adjudicación de esta licitación del contrato de obra se realizara el día 14 de agosto de 2017.</t>
  </si>
  <si>
    <t>SE EVIDENCIO QUE LOS PRECIOS UNITARIOS SE ENCONTRABAN DESACTUALIZADOS A RAZÓN DE QUE EL PROYECTO SE FORMULÓ Y APROBÓ EN LA VIGENCIA 2015.</t>
  </si>
  <si>
    <t xml:space="preserve">JUNTO CON EL EQUIPO DE ARQUITECTOS E INGENIEROS CIVILES CONTRATADOS POR LA SDA SE PROCEDIÓ A REALIZAR LA ACTUALIZACIÓN DE LOS PRECIOS UNITARIOS DE OBRA ASÍ COMO LOS CAMBIOS PRODUCTO DE LA REFORMA TRIBUTARIA QUE ENTRO EN VIGENCIA EN EL AÑO 2017 </t>
  </si>
  <si>
    <t>INFORMACION Y ANEXOS PUBLICADOS EN EL PROCESO SECOP SDA-LP-013-2017</t>
  </si>
  <si>
    <t xml:space="preserve">En el primer trimestre se elaboró  el documento técnico para el departamento administrativo del servicio civil distrital para el concepto de viabilidad de la planta de personal del instituto distrital de protección y bienestar animal, de igual manera, se desarrolló y presentó  el documento técnico a la secretaria distrital de hacienda  para la viabilidad financiera .finalmente, se elaboraron las fichas de formulación y fichas EBI de los proyectos de inversión a ejecutar en la puesta en marcha del instituto.
En el segundo trimestre se proyectó el acuerdo de régimen salarial del instituto ; se realiza el estudio tecnico con con concepto favorable por el Departamento del Servicio Civil.
Igualmente, se realiza estudio de viabilodad financiera por parte de Secretaría de Hacienda, donde se define el recurso para el funcionamiento e inversióm de la entidad.
Se trabajo articuladamente con Secretaría de Hacienda el Acuerdo del Concejo de Bogotá para asignar recursos al IDPYBA, una vez se surtieron estos pasos, se cuenta con Decreto de liquidación presupuestal para poner en marcha el instituto.
</t>
  </si>
  <si>
    <t xml:space="preserve">
Se determinaron los contenidos y la estructura requerida para la elaboración del manual de procesos y procedimientos del instituto de protección y bienestar animal
</t>
  </si>
  <si>
    <t xml:space="preserve">En el primer trimestre se elaboró  el documento técnico para el departamento administrativo del servicio civil distrital para el concepto de viabilidad de la planta de personal del instituto distrital de protección y bienestar animal, de igual manera, se desarrolló y presentó  el documento técnico a la secretaria distrital de hacienda  para la viabilidad financiera .finalmente, se elaboraron las fichas de formulación y fichas EBI de los proyectos de inversión a ejecutar en la puesta en marcha del instituto.
En el segundo trimestre se proyectó el acuerdo de régimen salarial del instituto ; se realiza el estudio tecnico con con concepto favorable por el Departamento del Servicio Civil.
Igualmente, se realiza estudio de viabildad financiera por parte de Secretaría de Hacienda, donde se define el recurso para el funcionamiento e inversióm de la entidad.
Se trabajo articuladamente con Secretaría de Hacienda el Acuerdo del Concejo de Bogotá para asignar recursos al IDPYBA, una vez se surtieron estos pasos, se cuenta con Decreto de liquidación presupuestal para poner en marcha el instituto.
</t>
  </si>
  <si>
    <t xml:space="preserve">El día 23 de enero de 2017 el ICANH emitió autorización para la elaboración del plan manejo arqueológico, quedando supeditado el inicio de las obras de construcción hasta tanto no se realizara dicho plan, por lo anterior se evidencio la necesidad de contratar un arqueólogo con el fin de estructurar los estudios y documentos previos para la escogencia del contratista idóneo quien realizara el rescate arqueológico a que haya lugar en el predio donde se construirá la CEA.
El día 7 de abril la CAR Cundinamarca a través del acto administrativo 101, otorgo autorización de aprovechamiento forestal único de 2 individuos arbóreos, los cuales serán talados y su madera aprovechada.
Producto de análisis realizados por el arqueólogo contratado por la DGC y tras visita técnica realizada en el mes de junio al predio se determinó la viabilidad de iniciar las obras desde otro punto diferente al inicialmente planteado, a fin de no interferir en las acciones de rescate arqueológico puesto que los polígonos a intervenir se encontraron en lo que sería la etapa inicial de construcción. 
Así las cosas el borrador de estudios previos para la adjudicación del contrato de obra se está ajustando de acuerdo al cambio de fase a construir inicialmente.
</t>
  </si>
  <si>
    <t xml:space="preserve">Se realizaron los estudios previos para la contratación de personal, insumos, alimento las cuales son acciones tendientes a garantizar los servicios del actual CRRFFS en atención a dar cumplimiento a la meta resultado del PDD "poner en marcha el nuevo centro recepción y rehabilitación de fauna y  flora silvestre contemplándose la implantación de soluciones provisionales alternas durante la fase constructiva para garantizar la continuidad en las acciones de control de los dos recursos" adicionalmente se vienen adelantado los estudios previos a fin de establecer convenios interadministrativos con Corpocaldas y Universidad de la Salle a fin de garantizar la atención a la flora y la fauna que encuentra actualmente en el CRRFFS y que deberá ser trasladada para poder dar inicio a la demolición y construcción del nuevo CRRFFS, así como la atención a la flora y fauna incautada en el tiempo en el que se desarrolla la construcción. 
</t>
  </si>
  <si>
    <t xml:space="preserve">Se elaboraron los estudios previos para la adjudicación del contrato de obra previa actualización de precios unitarios debido a que estos se encontraban presupuestados y calculados a la vigencia 2015.
El día 13 de junio se publicó en el Portal de Contratación SECOP, el aviso de convocatoria, proyecto de pliego de condiciones, estudios y documentos previos el cual se encuentra identificado con el proceso No SDA-LP-013-2017, hasta el dia 29 de junio se recibieron observaciones a prepliegos los cuales se ajustando para la publicacion de los pliegos definitivos  y dicha informacion se esta utilizando para reestructurar los estudios previos para la adjudicacion del contrato de interventoria.
</t>
  </si>
  <si>
    <t>De acuerdo al cronograma del proceso No SDA-LP-013-2017 la adjudicación de esta licitación del contrato de obra se realizara el día 14 de agosto de 2017.</t>
  </si>
  <si>
    <t>Esta actividad aún no ha iniciado ejecución dado que la adjudicación de la licitación del contrato de obra se realizara el día 14 de agosto de 2017.</t>
  </si>
  <si>
    <t>El contrato de urgencias veterinarias y atención integral a la fauna domestica del distrito capitaltuvo su acta de inicio en enero de 2017, desde que se comenzó,  se han atendido aproximadamente 310 caninos y felinos</t>
  </si>
  <si>
    <t>Como parte del trabajo se ha adelantado un pre diagnóstico teniendo en cuenta las quejas más frecuentes de los ciudadanos de los cuales se han revisado 19 quejas relacionadas con problemática de palomas, en torno a la superpoblación y los daños que causan a la infraestructura. De igual manera, se han realizado 8 visitas de verificación donde se ha evidenciado en algunas sobrepoblaciones de Columba livia (especie de paloma más común).  Se ha creado el borrador de la metodología a usar para la fase de campo con las técnicas de observaciones y los datos a recolectar.  Así mismo se ha realizado un trabajo previo en el diseño de material temático para la gestión ética del manejo de palomas, donde se incluye el tema de bienestar animal. Este material está pensado para la sensibilizaciòn de la ciudadanía. Todos estos insumos permiten adelantar un primer trabajo en el que se ha realizado el borrador inicial del plan de manejo de animales sinantrópicos: donde se enfatiza los métodos propuestos para resolver la problemática junto al protocolo de visitas de palomas a seguir. Finalmente, se ha hecho una revisión y análisis de los formatos de diagnóstico del congreso de la república, palacio de justicia y la Secretaría Distrital Integración Social.</t>
  </si>
  <si>
    <t xml:space="preserve">Dentro del contrato 20161260 para "contratar los servicios para el desarrollo y operación del sistema de identificación, registro y monitoreo de la fauna doméstica en el distrito" se realizó el registro de 3000 animales e implantación de 1000, así como el mantenimiento y ajustes a la plataforma de control denominada ciudadano de 4 patas.
</t>
  </si>
  <si>
    <t>Se diseñó, el programa de educación y sensibilización en materia de protección y bienestar animal el cual definió  la construcción de una estrategia lúdica y pedagógica para acceder a través del aprendizaje experiencial y  la formación en valores humanos por medio de charlas, juegos, foros y talleres  a diversos grupos poblacionales y etarios cuyo propósito es  generar una cultura  del respeto, protección, convivencia y buen trato  a  partir del cambio en la relación entre humanos y la fauna doméstica y silvestre, promovida  a partir un proceso educativo que permitan el cambio  cognitivo, comportamental, emocional y actitudinal de los humanos en la interacción con los animales no humanos.   El programa de educación y sensibilización en materia de protección animal como uno de los proyectos priorizados de la política pública pyba contempla diversos escenarios de intervención: a) escenarios educativos: 289 colegios de las localidades de Suba, Engativá, Puente Aranda y Kennedy. Adicionalmente la vinculación a esta estrategia de la policía nacional mediante la capacitación a 50 de sus unidades, por otro lado se han sensibilizado y concienciado a un número cercano a las 1000 personas en actividades lúdico educativas en las localidades de Usme, Ciudad Bolívar, Tunjuelito y Antonio Nariño.</t>
  </si>
  <si>
    <t xml:space="preserve">Se realizó revisión al programa de comunicación inicialmente formulado evidenciándose la necesidad de ajustarlo, basados en los ajustes se han implementado diferentes campañas para la esterilización, vacunación, sistemas de identificación de perros y gatos, adopción, urgencias veterinarias los cuales se divulgaron a través de los medios masivos y virales de comunicación, de igual manera se vienen realizando campañas educativas y pedagógicas en los diferentes colegios </t>
  </si>
  <si>
    <t xml:space="preserve">Esta actividad se llevara a cabo en el mes de octubre </t>
  </si>
  <si>
    <t xml:space="preserve">En cada una de las localidades del distrito se ha trabajado para la conformacion de los concejos locales de proteccion y bienestar animal a traves de los cuales se realiza acompañamiento a las Juntas Administardoras Locales JAL para su conformacion, a 30 de junio se tiene conformados 12 y los 8 restantes se encuentran en proceso de creacion. </t>
  </si>
  <si>
    <t>Como insumo para la elaboraron los documentos requeridos para la contratación de los procesos que garantizan el bienestar de los caninos y felinos en el marco del programa distrital de adopción responsable de caninos y felinos, se efectuaron las cotizaciones requeridas para estudio de mercado y se han realizado las investigaciones para el análisis del sector</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</si>
</sst>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0\ _€_-;\-* #,##0\ _€_-;_-* &quot;-&quot;??\ _€_-;_-@_-"/>
    <numFmt numFmtId="166" formatCode="[$$-240A]\ #,##0"/>
    <numFmt numFmtId="167" formatCode="_-* #,##0.00\ &quot;€&quot;_-;\-* #,##0.00\ &quot;€&quot;_-;_-* &quot;-&quot;??\ &quot;€&quot;_-;_-@_-"/>
    <numFmt numFmtId="168" formatCode="#,##0.0"/>
    <numFmt numFmtId="169" formatCode="_(* #,##0_);_(* \(#,##0\);_(* &quot;-&quot;??_);_(@_)"/>
    <numFmt numFmtId="170" formatCode="_(* #,##0.0_);_(* \(#,##0.0\);_(* &quot;-&quot;??_);_(@_)"/>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240A]dddd\,\ dd&quot; de &quot;mmmm&quot; de &quot;yyyy"/>
    <numFmt numFmtId="176" formatCode="[$-240A]hh:mm:ss\ AM/PM"/>
    <numFmt numFmtId="177" formatCode="&quot;$&quot;\ #,##0.00"/>
    <numFmt numFmtId="178" formatCode="0.0"/>
    <numFmt numFmtId="179" formatCode="0.000%"/>
    <numFmt numFmtId="180" formatCode="0.0000%"/>
    <numFmt numFmtId="181" formatCode="#,##0.000"/>
    <numFmt numFmtId="182" formatCode="_(* #,##0.000_);_(* \(#,##0.000\);_(* &quot;-&quot;??_);_(@_)"/>
    <numFmt numFmtId="183" formatCode="_(&quot;$&quot;\ * #,##0.0_);_(&quot;$&quot;\ * \(#,##0.0\);_(&quot;$&quot;\ * &quot;-&quot;??_);_(@_)"/>
    <numFmt numFmtId="184" formatCode="_(&quot;$&quot;\ * #,##0_);_(&quot;$&quot;\ * \(#,##0\);_(&quot;$&quot;\ * &quot;-&quot;??_);_(@_)"/>
  </numFmts>
  <fonts count="69">
    <font>
      <sz val="11"/>
      <color theme="1"/>
      <name val="Calibri"/>
      <family val="2"/>
    </font>
    <font>
      <sz val="11"/>
      <color indexed="8"/>
      <name val="Calibri"/>
      <family val="2"/>
    </font>
    <font>
      <b/>
      <sz val="8"/>
      <name val="Arial"/>
      <family val="2"/>
    </font>
    <font>
      <sz val="10"/>
      <name val="Arial"/>
      <family val="2"/>
    </font>
    <font>
      <sz val="8"/>
      <name val="Arial"/>
      <family val="2"/>
    </font>
    <font>
      <sz val="10"/>
      <name val="Arial Narrow"/>
      <family val="2"/>
    </font>
    <font>
      <b/>
      <sz val="10"/>
      <name val="Arial Narrow"/>
      <family val="2"/>
    </font>
    <font>
      <b/>
      <sz val="9"/>
      <name val="Tahoma"/>
      <family val="2"/>
    </font>
    <font>
      <sz val="9"/>
      <name val="Tahoma"/>
      <family val="2"/>
    </font>
    <font>
      <b/>
      <sz val="10"/>
      <name val="Arial"/>
      <family val="2"/>
    </font>
    <font>
      <sz val="9"/>
      <name val="Arial"/>
      <family val="2"/>
    </font>
    <font>
      <sz val="10"/>
      <color indexed="8"/>
      <name val="Arial"/>
      <family val="2"/>
    </font>
    <font>
      <b/>
      <sz val="14"/>
      <name val="Arial"/>
      <family val="2"/>
    </font>
    <font>
      <sz val="12"/>
      <name val="Arial"/>
      <family val="2"/>
    </font>
    <font>
      <sz val="12"/>
      <color indexed="8"/>
      <name val="Arial"/>
      <family val="2"/>
    </font>
    <font>
      <b/>
      <sz val="12"/>
      <name val="Tahoma"/>
      <family val="2"/>
    </font>
    <font>
      <b/>
      <sz val="18"/>
      <name val="Arial"/>
      <family val="2"/>
    </font>
    <font>
      <sz val="14"/>
      <name val="Calibri"/>
      <family val="2"/>
    </font>
    <font>
      <sz val="14"/>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Calibri"/>
      <family val="2"/>
    </font>
    <font>
      <b/>
      <sz val="10"/>
      <color indexed="8"/>
      <name val="Arial"/>
      <family val="2"/>
    </font>
    <font>
      <sz val="11"/>
      <color indexed="8"/>
      <name val="Arial Narrow"/>
      <family val="2"/>
    </font>
    <font>
      <sz val="10"/>
      <name val="Calibri"/>
      <family val="2"/>
    </font>
    <font>
      <sz val="14"/>
      <color indexed="8"/>
      <name val="Arial Narrow"/>
      <family val="2"/>
    </font>
    <font>
      <sz val="14"/>
      <color indexed="63"/>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Arial"/>
      <family val="2"/>
    </font>
    <font>
      <sz val="12"/>
      <color theme="1"/>
      <name val="Arial"/>
      <family val="2"/>
    </font>
    <font>
      <sz val="11"/>
      <color theme="1"/>
      <name val="Arial Narrow"/>
      <family val="2"/>
    </font>
    <font>
      <sz val="14"/>
      <color rgb="FF222222"/>
      <name val="Arial Narrow"/>
      <family val="2"/>
    </font>
    <font>
      <sz val="14"/>
      <color theme="1"/>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rgb="FF7BB800"/>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thin"/>
    </border>
    <border>
      <left style="thin"/>
      <right style="thin"/>
      <top style="medium"/>
      <bottom/>
    </border>
    <border>
      <left style="medium"/>
      <right/>
      <top style="medium"/>
      <bottom/>
    </border>
    <border>
      <left style="medium"/>
      <right/>
      <top/>
      <bottom/>
    </border>
    <border>
      <left/>
      <right style="medium"/>
      <top/>
      <bottom/>
    </border>
    <border>
      <left style="thin"/>
      <right style="thin"/>
      <top style="thin"/>
      <bottom/>
    </border>
    <border>
      <left style="medium"/>
      <right/>
      <top/>
      <bottom style="medium"/>
    </border>
    <border>
      <left/>
      <right/>
      <top/>
      <bottom style="medium"/>
    </border>
    <border>
      <left style="thin"/>
      <right/>
      <top style="thin"/>
      <bottom/>
    </border>
    <border>
      <left/>
      <right style="thin"/>
      <top style="thin"/>
      <bottom/>
    </border>
    <border>
      <left/>
      <right style="thin"/>
      <top style="thin"/>
      <bottom style="thin"/>
    </border>
    <border>
      <left style="thin"/>
      <right/>
      <top style="medium"/>
      <bottom style="thin"/>
    </border>
    <border>
      <left style="thin"/>
      <right/>
      <top style="thin"/>
      <bottom style="thin"/>
    </border>
    <border>
      <left style="thin"/>
      <right/>
      <top style="thin"/>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medium"/>
    </border>
    <border>
      <left/>
      <right/>
      <top style="medium"/>
      <bottom/>
    </border>
    <border>
      <left/>
      <right style="thin"/>
      <top style="medium"/>
      <bottom/>
    </border>
    <border>
      <left/>
      <right style="thin"/>
      <top/>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border>
    <border>
      <left style="thin"/>
      <right style="medium"/>
      <top style="thin"/>
      <bottom/>
    </border>
    <border>
      <left/>
      <right style="medium"/>
      <top/>
      <bottom style="medium"/>
    </border>
    <border>
      <left/>
      <right/>
      <top style="thin"/>
      <bottom style="thin"/>
    </border>
    <border>
      <left/>
      <right/>
      <top style="thin"/>
      <bottom/>
    </border>
    <border>
      <left style="thin"/>
      <right style="thin"/>
      <top/>
      <bottom/>
    </border>
    <border>
      <left/>
      <right/>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thin"/>
      <top style="medium"/>
      <bottom style="thin"/>
    </border>
    <border>
      <left style="thin"/>
      <right/>
      <top/>
      <bottom/>
    </border>
    <border>
      <left style="thin"/>
      <right style="medium"/>
      <top style="medium"/>
      <bottom/>
    </border>
    <border>
      <left style="thin"/>
      <right style="medium"/>
      <top/>
      <bottom/>
    </border>
    <border>
      <left style="thin"/>
      <right style="medium"/>
      <top/>
      <bottom style="medium"/>
    </border>
    <border>
      <left>
        <color indexed="63"/>
      </left>
      <right style="thin"/>
      <top/>
      <bottom style="thin"/>
    </border>
    <border>
      <left style="medium"/>
      <right style="thin"/>
      <top/>
      <bottom/>
    </border>
    <border>
      <left style="medium"/>
      <right style="thin"/>
      <top/>
      <bottom style="medium"/>
    </border>
    <border>
      <left style="thin"/>
      <right style="medium"/>
      <top/>
      <bottom style="thin"/>
    </border>
    <border>
      <left style="medium"/>
      <right style="thin"/>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1"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312">
    <xf numFmtId="0" fontId="0" fillId="0" borderId="0" xfId="0" applyFont="1" applyAlignment="1">
      <alignment/>
    </xf>
    <xf numFmtId="0" fontId="6" fillId="0" borderId="0" xfId="55" applyFont="1" applyAlignment="1">
      <alignment vertical="center"/>
      <protection/>
    </xf>
    <xf numFmtId="0" fontId="5" fillId="0" borderId="0" xfId="55" applyFont="1" applyAlignment="1">
      <alignment vertical="center"/>
      <protection/>
    </xf>
    <xf numFmtId="0" fontId="5" fillId="0" borderId="0" xfId="55" applyFont="1" applyFill="1" applyAlignment="1">
      <alignment horizontal="left" vertical="center"/>
      <protection/>
    </xf>
    <xf numFmtId="0" fontId="61" fillId="0" borderId="0" xfId="0" applyFont="1" applyAlignment="1">
      <alignment/>
    </xf>
    <xf numFmtId="164" fontId="5" fillId="33" borderId="10" xfId="0" applyNumberFormat="1" applyFont="1" applyFill="1" applyBorder="1" applyAlignment="1">
      <alignment vertical="center"/>
    </xf>
    <xf numFmtId="164" fontId="5" fillId="34" borderId="10" xfId="0" applyNumberFormat="1" applyFont="1" applyFill="1" applyBorder="1" applyAlignment="1">
      <alignment vertical="center"/>
    </xf>
    <xf numFmtId="0" fontId="62" fillId="0" borderId="0" xfId="0" applyFont="1" applyAlignment="1">
      <alignment/>
    </xf>
    <xf numFmtId="0" fontId="10" fillId="33" borderId="10" xfId="0" applyFont="1" applyFill="1" applyBorder="1" applyAlignment="1" applyProtection="1">
      <alignment horizontal="center" vertical="center" wrapText="1"/>
      <protection locked="0"/>
    </xf>
    <xf numFmtId="0" fontId="10" fillId="33" borderId="11" xfId="0" applyFont="1" applyFill="1" applyBorder="1" applyAlignment="1" applyProtection="1">
      <alignment horizontal="center" vertical="center" wrapText="1"/>
      <protection locked="0"/>
    </xf>
    <xf numFmtId="0" fontId="62" fillId="0" borderId="0" xfId="0" applyFont="1" applyAlignment="1">
      <alignment horizontal="center" vertical="center"/>
    </xf>
    <xf numFmtId="1" fontId="0" fillId="0" borderId="0" xfId="0" applyNumberFormat="1" applyAlignment="1">
      <alignment/>
    </xf>
    <xf numFmtId="3" fontId="3" fillId="35" borderId="10" xfId="0" applyNumberFormat="1" applyFont="1" applyFill="1" applyBorder="1" applyAlignment="1">
      <alignment horizontal="center" vertical="center" wrapText="1"/>
    </xf>
    <xf numFmtId="0" fontId="10" fillId="33" borderId="12" xfId="0" applyFont="1" applyFill="1" applyBorder="1" applyAlignment="1" applyProtection="1">
      <alignment horizontal="center" vertical="center" wrapText="1"/>
      <protection locked="0"/>
    </xf>
    <xf numFmtId="0" fontId="63" fillId="0" borderId="0" xfId="0" applyFont="1" applyAlignment="1">
      <alignment/>
    </xf>
    <xf numFmtId="0" fontId="6" fillId="36" borderId="13" xfId="55" applyFont="1" applyFill="1" applyBorder="1" applyAlignment="1">
      <alignment horizontal="center" vertical="center" wrapText="1"/>
      <protection/>
    </xf>
    <xf numFmtId="0" fontId="6" fillId="36" borderId="14" xfId="55" applyFont="1" applyFill="1" applyBorder="1" applyAlignment="1">
      <alignment horizontal="center" vertical="center" wrapText="1"/>
      <protection/>
    </xf>
    <xf numFmtId="0" fontId="0" fillId="35" borderId="0" xfId="0" applyFill="1" applyAlignment="1">
      <alignment/>
    </xf>
    <xf numFmtId="0" fontId="0" fillId="35" borderId="0" xfId="0" applyFill="1" applyAlignment="1">
      <alignment horizontal="center"/>
    </xf>
    <xf numFmtId="0" fontId="0" fillId="0" borderId="0" xfId="0" applyFill="1" applyAlignment="1">
      <alignment/>
    </xf>
    <xf numFmtId="0" fontId="64" fillId="35" borderId="15" xfId="0" applyFont="1" applyFill="1" applyBorder="1" applyAlignment="1">
      <alignment/>
    </xf>
    <xf numFmtId="0" fontId="64" fillId="35" borderId="0" xfId="0" applyFont="1" applyFill="1" applyBorder="1" applyAlignment="1">
      <alignment/>
    </xf>
    <xf numFmtId="0" fontId="64" fillId="35" borderId="0" xfId="0" applyFont="1" applyFill="1" applyBorder="1" applyAlignment="1">
      <alignment horizontal="center"/>
    </xf>
    <xf numFmtId="0" fontId="64" fillId="35" borderId="16" xfId="0" applyFont="1" applyFill="1" applyBorder="1" applyAlignment="1">
      <alignment/>
    </xf>
    <xf numFmtId="0" fontId="13" fillId="35" borderId="15" xfId="0" applyFont="1" applyFill="1" applyBorder="1" applyAlignment="1">
      <alignment vertical="top" wrapText="1"/>
    </xf>
    <xf numFmtId="0" fontId="13" fillId="35" borderId="0" xfId="0" applyFont="1" applyFill="1" applyBorder="1" applyAlignment="1">
      <alignment vertical="top" wrapText="1"/>
    </xf>
    <xf numFmtId="0" fontId="13" fillId="35" borderId="0" xfId="0" applyFont="1" applyFill="1" applyBorder="1" applyAlignment="1">
      <alignment horizontal="center" vertical="center" wrapText="1"/>
    </xf>
    <xf numFmtId="0" fontId="13" fillId="0" borderId="0" xfId="55" applyFont="1" applyBorder="1" applyAlignment="1">
      <alignment vertical="center"/>
      <protection/>
    </xf>
    <xf numFmtId="0" fontId="14" fillId="0" borderId="0" xfId="0" applyFont="1" applyAlignment="1">
      <alignment/>
    </xf>
    <xf numFmtId="0" fontId="13" fillId="33" borderId="17" xfId="0" applyFont="1" applyFill="1" applyBorder="1" applyAlignment="1">
      <alignment horizontal="center" vertical="center" wrapText="1"/>
    </xf>
    <xf numFmtId="0" fontId="0" fillId="0" borderId="18" xfId="0" applyFill="1" applyBorder="1" applyAlignment="1">
      <alignment/>
    </xf>
    <xf numFmtId="0" fontId="0" fillId="0" borderId="19" xfId="0" applyFill="1" applyBorder="1" applyAlignment="1">
      <alignment/>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xf>
    <xf numFmtId="0" fontId="3" fillId="0" borderId="0" xfId="0" applyFont="1" applyFill="1" applyAlignment="1">
      <alignment/>
    </xf>
    <xf numFmtId="0" fontId="4" fillId="0" borderId="0" xfId="0" applyFont="1" applyFill="1" applyAlignment="1">
      <alignment/>
    </xf>
    <xf numFmtId="0" fontId="13" fillId="0" borderId="0" xfId="0" applyFont="1" applyFill="1" applyAlignment="1">
      <alignment horizontal="center"/>
    </xf>
    <xf numFmtId="0" fontId="0" fillId="0" borderId="0" xfId="0" applyFill="1" applyAlignment="1">
      <alignment horizontal="center"/>
    </xf>
    <xf numFmtId="165" fontId="0" fillId="0" borderId="0" xfId="0" applyNumberFormat="1" applyFill="1" applyAlignment="1">
      <alignment horizontal="center"/>
    </xf>
    <xf numFmtId="0" fontId="65" fillId="0" borderId="0" xfId="0" applyFont="1" applyFill="1" applyAlignment="1">
      <alignment horizontal="center" vertical="center"/>
    </xf>
    <xf numFmtId="0" fontId="13" fillId="33" borderId="1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3" fillId="0" borderId="22" xfId="0" applyFont="1" applyBorder="1" applyAlignment="1">
      <alignment horizontal="center" vertical="center"/>
    </xf>
    <xf numFmtId="0" fontId="3" fillId="0" borderId="0" xfId="55" applyBorder="1" applyAlignment="1">
      <alignment vertical="center"/>
      <protection/>
    </xf>
    <xf numFmtId="0" fontId="9" fillId="36" borderId="10" xfId="55" applyFont="1" applyFill="1" applyBorder="1" applyAlignment="1">
      <alignment horizontal="left" vertical="center" wrapText="1"/>
      <protection/>
    </xf>
    <xf numFmtId="0" fontId="9" fillId="36" borderId="11" xfId="55" applyFont="1" applyFill="1" applyBorder="1" applyAlignment="1">
      <alignment horizontal="left" vertical="center" wrapText="1"/>
      <protection/>
    </xf>
    <xf numFmtId="0" fontId="3" fillId="37" borderId="0" xfId="55" applyFill="1" applyBorder="1" applyAlignment="1">
      <alignment vertical="center"/>
      <protection/>
    </xf>
    <xf numFmtId="0" fontId="9" fillId="36" borderId="17" xfId="55" applyFont="1" applyFill="1" applyBorder="1" applyAlignment="1">
      <alignment horizontal="center" vertical="center" wrapText="1"/>
      <protection/>
    </xf>
    <xf numFmtId="10" fontId="3" fillId="36" borderId="17" xfId="55" applyNumberFormat="1" applyFont="1" applyFill="1" applyBorder="1" applyAlignment="1">
      <alignment horizontal="center" vertical="center" wrapText="1"/>
      <protection/>
    </xf>
    <xf numFmtId="9" fontId="9" fillId="36" borderId="12" xfId="55" applyNumberFormat="1" applyFont="1" applyFill="1" applyBorder="1" applyAlignment="1">
      <alignment vertical="center" wrapText="1"/>
      <protection/>
    </xf>
    <xf numFmtId="0" fontId="10" fillId="33" borderId="23" xfId="0" applyFont="1" applyFill="1" applyBorder="1" applyAlignment="1" applyProtection="1">
      <alignment horizontal="center" vertical="center" wrapText="1"/>
      <protection locked="0"/>
    </xf>
    <xf numFmtId="0" fontId="10" fillId="33" borderId="24" xfId="0" applyFont="1" applyFill="1" applyBorder="1" applyAlignment="1" applyProtection="1">
      <alignment horizontal="center" vertical="center" wrapText="1"/>
      <protection locked="0"/>
    </xf>
    <xf numFmtId="0" fontId="10" fillId="33" borderId="25" xfId="0" applyFont="1" applyFill="1" applyBorder="1" applyAlignment="1" applyProtection="1">
      <alignment horizontal="center" vertical="center" wrapText="1"/>
      <protection locked="0"/>
    </xf>
    <xf numFmtId="164" fontId="5" fillId="34" borderId="26" xfId="0" applyNumberFormat="1" applyFont="1" applyFill="1" applyBorder="1" applyAlignment="1">
      <alignment vertical="center"/>
    </xf>
    <xf numFmtId="164" fontId="5" fillId="33" borderId="11" xfId="0" applyNumberFormat="1" applyFont="1" applyFill="1" applyBorder="1" applyAlignment="1">
      <alignment vertical="center"/>
    </xf>
    <xf numFmtId="0" fontId="2" fillId="36" borderId="17" xfId="55" applyFont="1" applyFill="1" applyBorder="1" applyAlignment="1">
      <alignment horizontal="center" vertical="center" textRotation="180" wrapText="1"/>
      <protection/>
    </xf>
    <xf numFmtId="0" fontId="0" fillId="28" borderId="12" xfId="0" applyFill="1" applyBorder="1" applyAlignment="1">
      <alignment/>
    </xf>
    <xf numFmtId="178" fontId="13" fillId="0" borderId="10" xfId="58" applyNumberFormat="1" applyFont="1" applyFill="1" applyBorder="1" applyAlignment="1">
      <alignment horizontal="center" vertical="center"/>
    </xf>
    <xf numFmtId="4" fontId="13" fillId="0" borderId="10" xfId="0" applyNumberFormat="1" applyFont="1" applyBorder="1" applyAlignment="1">
      <alignment horizontal="center" vertical="center"/>
    </xf>
    <xf numFmtId="9" fontId="13" fillId="0" borderId="10" xfId="0" applyNumberFormat="1" applyFont="1" applyBorder="1" applyAlignment="1">
      <alignment horizontal="center" vertical="center"/>
    </xf>
    <xf numFmtId="41" fontId="62" fillId="0" borderId="0" xfId="0" applyNumberFormat="1" applyFont="1" applyAlignment="1">
      <alignment/>
    </xf>
    <xf numFmtId="3" fontId="3" fillId="35" borderId="11" xfId="0" applyNumberFormat="1"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0" borderId="10" xfId="0" applyFont="1" applyBorder="1" applyAlignment="1">
      <alignment horizontal="justify" vertical="center" wrapText="1"/>
    </xf>
    <xf numFmtId="0" fontId="40" fillId="0" borderId="0" xfId="0" applyFont="1" applyAlignment="1">
      <alignment/>
    </xf>
    <xf numFmtId="0" fontId="13" fillId="35" borderId="10" xfId="0" applyFont="1" applyFill="1" applyBorder="1" applyAlignment="1">
      <alignment horizontal="center" vertical="center"/>
    </xf>
    <xf numFmtId="178" fontId="13" fillId="35" borderId="10" xfId="58" applyNumberFormat="1" applyFont="1" applyFill="1" applyBorder="1" applyAlignment="1">
      <alignment horizontal="center" vertical="center"/>
    </xf>
    <xf numFmtId="0" fontId="13" fillId="35" borderId="10" xfId="0" applyFont="1" applyFill="1" applyBorder="1" applyAlignment="1">
      <alignment horizontal="justify" vertical="center" wrapText="1"/>
    </xf>
    <xf numFmtId="168" fontId="3" fillId="35" borderId="27" xfId="0" applyNumberFormat="1" applyFont="1" applyFill="1" applyBorder="1" applyAlignment="1">
      <alignment horizontal="center" vertical="center" wrapText="1"/>
    </xf>
    <xf numFmtId="168" fontId="3" fillId="35" borderId="26" xfId="0" applyNumberFormat="1" applyFont="1" applyFill="1" applyBorder="1" applyAlignment="1">
      <alignment horizontal="center" vertical="center" wrapText="1"/>
    </xf>
    <xf numFmtId="3" fontId="3" fillId="35" borderId="28" xfId="0" applyNumberFormat="1" applyFont="1" applyFill="1" applyBorder="1" applyAlignment="1">
      <alignment horizontal="center" vertical="center" wrapText="1"/>
    </xf>
    <xf numFmtId="3" fontId="3" fillId="35" borderId="10" xfId="0" applyNumberFormat="1" applyFont="1" applyFill="1" applyBorder="1" applyAlignment="1">
      <alignment horizontal="right" vertical="center" wrapText="1"/>
    </xf>
    <xf numFmtId="3" fontId="3" fillId="35" borderId="10" xfId="51" applyNumberFormat="1" applyFont="1" applyFill="1" applyBorder="1" applyAlignment="1">
      <alignment horizontal="center" vertical="center" wrapText="1"/>
    </xf>
    <xf numFmtId="0" fontId="3" fillId="35" borderId="28"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12" xfId="0" applyFont="1" applyFill="1" applyBorder="1" applyAlignment="1">
      <alignment horizontal="center" vertical="center"/>
    </xf>
    <xf numFmtId="168" fontId="3" fillId="35" borderId="10" xfId="0" applyNumberFormat="1" applyFont="1" applyFill="1" applyBorder="1" applyAlignment="1">
      <alignment horizontal="center" vertical="center"/>
    </xf>
    <xf numFmtId="3" fontId="3" fillId="35" borderId="29" xfId="51" applyNumberFormat="1" applyFont="1" applyFill="1" applyBorder="1" applyAlignment="1">
      <alignment horizontal="center" vertical="center"/>
    </xf>
    <xf numFmtId="3" fontId="3" fillId="35" borderId="11" xfId="51" applyNumberFormat="1" applyFont="1" applyFill="1" applyBorder="1" applyAlignment="1">
      <alignment horizontal="center" vertical="center"/>
    </xf>
    <xf numFmtId="41" fontId="3" fillId="35" borderId="11" xfId="51" applyNumberFormat="1" applyFont="1" applyFill="1" applyBorder="1" applyAlignment="1">
      <alignment horizontal="center" vertical="center"/>
    </xf>
    <xf numFmtId="3" fontId="3" fillId="35" borderId="11" xfId="51" applyNumberFormat="1" applyFont="1" applyFill="1" applyBorder="1" applyAlignment="1">
      <alignment horizontal="center" vertical="center" wrapText="1"/>
    </xf>
    <xf numFmtId="4" fontId="3" fillId="35" borderId="26" xfId="0" applyNumberFormat="1" applyFont="1" applyFill="1" applyBorder="1" applyAlignment="1">
      <alignment horizontal="center" vertical="center" wrapText="1"/>
    </xf>
    <xf numFmtId="41" fontId="3" fillId="35" borderId="10" xfId="0" applyNumberFormat="1" applyFont="1" applyFill="1" applyBorder="1" applyAlignment="1">
      <alignment horizontal="center" vertical="center"/>
    </xf>
    <xf numFmtId="41" fontId="3" fillId="35" borderId="29" xfId="51"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26" xfId="0" applyFont="1" applyFill="1" applyBorder="1" applyAlignment="1">
      <alignment horizontal="center" vertical="center"/>
    </xf>
    <xf numFmtId="41" fontId="9" fillId="35" borderId="12" xfId="0" applyNumberFormat="1" applyFont="1" applyFill="1" applyBorder="1" applyAlignment="1">
      <alignment/>
    </xf>
    <xf numFmtId="0" fontId="3" fillId="35" borderId="10" xfId="0" applyFont="1" applyFill="1" applyBorder="1" applyAlignment="1" applyProtection="1">
      <alignment vertical="center" wrapText="1"/>
      <protection locked="0"/>
    </xf>
    <xf numFmtId="41" fontId="9" fillId="35" borderId="10" xfId="0" applyNumberFormat="1" applyFont="1" applyFill="1" applyBorder="1" applyAlignment="1" applyProtection="1">
      <alignment vertical="center" wrapText="1"/>
      <protection locked="0"/>
    </xf>
    <xf numFmtId="4" fontId="3" fillId="35" borderId="10" xfId="0" applyNumberFormat="1" applyFont="1" applyFill="1" applyBorder="1" applyAlignment="1">
      <alignment horizontal="center" vertical="center"/>
    </xf>
    <xf numFmtId="9" fontId="3" fillId="35" borderId="12" xfId="58" applyFont="1" applyFill="1" applyBorder="1" applyAlignment="1">
      <alignment horizontal="center" vertical="center" wrapText="1"/>
    </xf>
    <xf numFmtId="9" fontId="3" fillId="35" borderId="10" xfId="58" applyFont="1" applyFill="1" applyBorder="1" applyAlignment="1">
      <alignment horizontal="center" vertical="center" wrapText="1"/>
    </xf>
    <xf numFmtId="9" fontId="3" fillId="35" borderId="11" xfId="58" applyFont="1" applyFill="1" applyBorder="1" applyAlignment="1">
      <alignment horizontal="center" vertical="center" wrapText="1"/>
    </xf>
    <xf numFmtId="164" fontId="3" fillId="35" borderId="10" xfId="58" applyNumberFormat="1" applyFont="1" applyFill="1" applyBorder="1" applyAlignment="1">
      <alignment horizontal="center" vertical="center" wrapText="1"/>
    </xf>
    <xf numFmtId="169" fontId="3" fillId="35" borderId="10" xfId="48" applyNumberFormat="1" applyFont="1" applyFill="1" applyBorder="1" applyAlignment="1" applyProtection="1">
      <alignment vertical="center" wrapText="1"/>
      <protection locked="0"/>
    </xf>
    <xf numFmtId="164" fontId="0" fillId="0" borderId="0" xfId="0" applyNumberFormat="1" applyAlignment="1">
      <alignment horizontal="center"/>
    </xf>
    <xf numFmtId="9" fontId="9" fillId="36" borderId="12" xfId="55" applyNumberFormat="1" applyFont="1" applyFill="1" applyBorder="1" applyAlignment="1">
      <alignment horizontal="center" vertical="center" wrapText="1"/>
      <protection/>
    </xf>
    <xf numFmtId="0" fontId="65" fillId="0" borderId="10" xfId="0" applyFont="1" applyBorder="1" applyAlignment="1">
      <alignment horizontal="center" vertical="center"/>
    </xf>
    <xf numFmtId="164" fontId="9" fillId="36" borderId="17" xfId="55" applyNumberFormat="1" applyFont="1" applyFill="1" applyBorder="1" applyAlignment="1">
      <alignment horizontal="center" vertical="center" wrapText="1"/>
      <protection/>
    </xf>
    <xf numFmtId="9" fontId="65" fillId="0" borderId="26" xfId="58" applyFont="1" applyFill="1" applyBorder="1" applyAlignment="1">
      <alignment horizontal="center" vertical="center"/>
    </xf>
    <xf numFmtId="9" fontId="65" fillId="0" borderId="26" xfId="0" applyNumberFormat="1" applyFont="1" applyFill="1" applyBorder="1" applyAlignment="1">
      <alignment horizontal="center" vertical="center"/>
    </xf>
    <xf numFmtId="10" fontId="65" fillId="0" borderId="26" xfId="0" applyNumberFormat="1" applyFont="1" applyFill="1" applyBorder="1" applyAlignment="1">
      <alignment horizontal="center" vertical="center"/>
    </xf>
    <xf numFmtId="9" fontId="65" fillId="0" borderId="10" xfId="0" applyNumberFormat="1" applyFont="1" applyFill="1" applyBorder="1" applyAlignment="1">
      <alignment horizontal="center" vertical="center"/>
    </xf>
    <xf numFmtId="10" fontId="65" fillId="0" borderId="10" xfId="0" applyNumberFormat="1" applyFont="1" applyFill="1" applyBorder="1" applyAlignment="1">
      <alignment horizontal="center" vertical="center"/>
    </xf>
    <xf numFmtId="9" fontId="65" fillId="0" borderId="13" xfId="0" applyNumberFormat="1" applyFont="1" applyFill="1" applyBorder="1" applyAlignment="1">
      <alignment horizontal="center" vertical="center"/>
    </xf>
    <xf numFmtId="9" fontId="65" fillId="0" borderId="17" xfId="0" applyNumberFormat="1" applyFont="1" applyFill="1" applyBorder="1" applyAlignment="1">
      <alignment horizontal="center" vertical="center"/>
    </xf>
    <xf numFmtId="10" fontId="65" fillId="0" borderId="17" xfId="0" applyNumberFormat="1" applyFont="1" applyFill="1" applyBorder="1" applyAlignment="1">
      <alignment horizontal="center" vertical="center"/>
    </xf>
    <xf numFmtId="9" fontId="65" fillId="0" borderId="12" xfId="0" applyNumberFormat="1" applyFont="1" applyFill="1" applyBorder="1" applyAlignment="1">
      <alignment horizontal="center" vertical="center"/>
    </xf>
    <xf numFmtId="10" fontId="65" fillId="0" borderId="12" xfId="0" applyNumberFormat="1" applyFont="1" applyFill="1" applyBorder="1" applyAlignment="1">
      <alignment horizontal="center" vertical="center"/>
    </xf>
    <xf numFmtId="164" fontId="65" fillId="0" borderId="26" xfId="0" applyNumberFormat="1" applyFont="1" applyFill="1" applyBorder="1" applyAlignment="1">
      <alignment horizontal="center" vertical="center"/>
    </xf>
    <xf numFmtId="9" fontId="65" fillId="0" borderId="11" xfId="0" applyNumberFormat="1" applyFont="1" applyFill="1" applyBorder="1" applyAlignment="1">
      <alignment horizontal="center" vertical="center"/>
    </xf>
    <xf numFmtId="10" fontId="65" fillId="0" borderId="11" xfId="0" applyNumberFormat="1" applyFont="1" applyFill="1" applyBorder="1" applyAlignment="1">
      <alignment horizontal="center" vertical="center"/>
    </xf>
    <xf numFmtId="164" fontId="13" fillId="0" borderId="10" xfId="0" applyNumberFormat="1" applyFont="1" applyBorder="1" applyAlignment="1">
      <alignment horizontal="center" vertical="center"/>
    </xf>
    <xf numFmtId="184" fontId="3" fillId="35" borderId="27" xfId="51" applyNumberFormat="1" applyFont="1" applyFill="1" applyBorder="1" applyAlignment="1">
      <alignment horizontal="center" vertical="center"/>
    </xf>
    <xf numFmtId="184" fontId="3" fillId="35" borderId="28" xfId="51" applyNumberFormat="1" applyFont="1" applyFill="1" applyBorder="1" applyAlignment="1">
      <alignment horizontal="center" vertical="center" wrapText="1"/>
    </xf>
    <xf numFmtId="184" fontId="3" fillId="35" borderId="28" xfId="51" applyNumberFormat="1" applyFont="1" applyFill="1" applyBorder="1" applyAlignment="1">
      <alignment horizontal="center" vertical="center"/>
    </xf>
    <xf numFmtId="9" fontId="3" fillId="35" borderId="27" xfId="58" applyFont="1" applyFill="1" applyBorder="1" applyAlignment="1">
      <alignment horizontal="center" vertical="center" wrapText="1"/>
    </xf>
    <xf numFmtId="9" fontId="3" fillId="35" borderId="28" xfId="58" applyFont="1" applyFill="1" applyBorder="1" applyAlignment="1">
      <alignment horizontal="center" vertical="center" wrapText="1"/>
    </xf>
    <xf numFmtId="9" fontId="3" fillId="35" borderId="28" xfId="58" applyFont="1" applyFill="1" applyBorder="1" applyAlignment="1">
      <alignment horizontal="center" vertical="center"/>
    </xf>
    <xf numFmtId="9" fontId="3" fillId="35" borderId="29" xfId="58" applyFont="1" applyFill="1" applyBorder="1" applyAlignment="1">
      <alignment horizontal="center" vertical="center"/>
    </xf>
    <xf numFmtId="184" fontId="3" fillId="35" borderId="26" xfId="51" applyNumberFormat="1" applyFont="1" applyFill="1" applyBorder="1" applyAlignment="1">
      <alignment horizontal="center" vertical="center" wrapText="1"/>
    </xf>
    <xf numFmtId="184" fontId="3" fillId="35" borderId="10" xfId="51" applyNumberFormat="1" applyFont="1" applyFill="1" applyBorder="1" applyAlignment="1">
      <alignment horizontal="center" vertical="center" wrapText="1"/>
    </xf>
    <xf numFmtId="184" fontId="3" fillId="35" borderId="10" xfId="51" applyNumberFormat="1" applyFont="1" applyFill="1" applyBorder="1" applyAlignment="1">
      <alignment horizontal="center" vertical="center"/>
    </xf>
    <xf numFmtId="3" fontId="3" fillId="35" borderId="27" xfId="0" applyNumberFormat="1" applyFont="1" applyFill="1" applyBorder="1" applyAlignment="1">
      <alignment horizontal="center" vertical="center" wrapText="1"/>
    </xf>
    <xf numFmtId="164" fontId="3" fillId="35" borderId="12" xfId="58" applyNumberFormat="1" applyFont="1" applyFill="1" applyBorder="1" applyAlignment="1">
      <alignment horizontal="center" vertical="center" wrapText="1"/>
    </xf>
    <xf numFmtId="9" fontId="65" fillId="0" borderId="12" xfId="58" applyFont="1" applyFill="1" applyBorder="1" applyAlignment="1">
      <alignment horizontal="center" vertical="center"/>
    </xf>
    <xf numFmtId="9" fontId="65" fillId="0" borderId="11" xfId="58" applyFont="1" applyFill="1" applyBorder="1" applyAlignment="1">
      <alignment horizontal="center" vertical="center"/>
    </xf>
    <xf numFmtId="9" fontId="65" fillId="0" borderId="30" xfId="58" applyFont="1" applyFill="1" applyBorder="1" applyAlignment="1">
      <alignment horizontal="center" vertical="center"/>
    </xf>
    <xf numFmtId="0" fontId="13" fillId="0" borderId="10" xfId="0" applyFont="1" applyBorder="1" applyAlignment="1">
      <alignment horizontal="center" vertical="center" wrapText="1"/>
    </xf>
    <xf numFmtId="0" fontId="64" fillId="0" borderId="14" xfId="0" applyFont="1" applyFill="1" applyBorder="1" applyAlignment="1">
      <alignment horizontal="center"/>
    </xf>
    <xf numFmtId="0" fontId="64" fillId="0" borderId="31" xfId="0" applyFont="1" applyFill="1" applyBorder="1" applyAlignment="1">
      <alignment horizontal="center"/>
    </xf>
    <xf numFmtId="0" fontId="64" fillId="0" borderId="32" xfId="0" applyFont="1" applyFill="1" applyBorder="1" applyAlignment="1">
      <alignment horizontal="center"/>
    </xf>
    <xf numFmtId="0" fontId="64" fillId="0" borderId="15" xfId="0" applyFont="1" applyFill="1" applyBorder="1" applyAlignment="1">
      <alignment horizontal="center"/>
    </xf>
    <xf numFmtId="0" fontId="64" fillId="0" borderId="0" xfId="0" applyFont="1" applyFill="1" applyBorder="1" applyAlignment="1">
      <alignment horizontal="center"/>
    </xf>
    <xf numFmtId="0" fontId="64" fillId="0" borderId="33" xfId="0" applyFont="1" applyFill="1" applyBorder="1" applyAlignment="1">
      <alignment horizontal="center"/>
    </xf>
    <xf numFmtId="0" fontId="12" fillId="33" borderId="26"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3" fillId="33" borderId="10" xfId="0" applyFont="1" applyFill="1" applyBorder="1" applyAlignment="1">
      <alignment horizontal="center" vertical="center"/>
    </xf>
    <xf numFmtId="0" fontId="13" fillId="35" borderId="10" xfId="0" applyFont="1" applyFill="1" applyBorder="1" applyAlignment="1">
      <alignment horizontal="center" vertical="center" wrapText="1"/>
    </xf>
    <xf numFmtId="0" fontId="13" fillId="35" borderId="35"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3" fillId="35" borderId="3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26"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wrapText="1"/>
      <protection locked="0"/>
    </xf>
    <xf numFmtId="0" fontId="13" fillId="33" borderId="17" xfId="0" applyFont="1" applyFill="1" applyBorder="1" applyAlignment="1" applyProtection="1">
      <alignment horizontal="center" vertical="center" wrapText="1"/>
      <protection locked="0"/>
    </xf>
    <xf numFmtId="0" fontId="13" fillId="33" borderId="34" xfId="0" applyFont="1" applyFill="1" applyBorder="1" applyAlignment="1" applyProtection="1">
      <alignment horizontal="center" vertical="center" wrapText="1"/>
      <protection locked="0"/>
    </xf>
    <xf numFmtId="0" fontId="13" fillId="33" borderId="35" xfId="0" applyFont="1" applyFill="1" applyBorder="1" applyAlignment="1" applyProtection="1">
      <alignment horizontal="center" vertical="center" wrapText="1"/>
      <protection locked="0"/>
    </xf>
    <xf numFmtId="0" fontId="13" fillId="33" borderId="38" xfId="0" applyFont="1" applyFill="1" applyBorder="1" applyAlignment="1" applyProtection="1">
      <alignment horizontal="center" vertical="center" wrapText="1"/>
      <protection locked="0"/>
    </xf>
    <xf numFmtId="0" fontId="12" fillId="0" borderId="19" xfId="0" applyFont="1" applyFill="1" applyBorder="1" applyAlignment="1">
      <alignment horizontal="right" vertical="center"/>
    </xf>
    <xf numFmtId="0" fontId="12" fillId="0" borderId="39" xfId="0" applyFont="1" applyFill="1" applyBorder="1" applyAlignment="1">
      <alignment horizontal="right" vertical="center"/>
    </xf>
    <xf numFmtId="0" fontId="13" fillId="33" borderId="24" xfId="0" applyFont="1" applyFill="1" applyBorder="1" applyAlignment="1">
      <alignment horizontal="center" vertical="center"/>
    </xf>
    <xf numFmtId="0" fontId="13" fillId="33" borderId="40" xfId="0" applyFont="1" applyFill="1" applyBorder="1" applyAlignment="1">
      <alignment horizontal="center" vertical="center"/>
    </xf>
    <xf numFmtId="0" fontId="13" fillId="33" borderId="22" xfId="0" applyFont="1" applyFill="1" applyBorder="1" applyAlignment="1">
      <alignment horizontal="center" vertical="center"/>
    </xf>
    <xf numFmtId="0" fontId="3" fillId="33" borderId="41"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wrapText="1"/>
      <protection locked="0"/>
    </xf>
    <xf numFmtId="0" fontId="62" fillId="0" borderId="10" xfId="0" applyFont="1" applyBorder="1" applyAlignment="1">
      <alignment horizontal="center" vertical="center" wrapText="1"/>
    </xf>
    <xf numFmtId="0" fontId="62" fillId="0" borderId="10" xfId="0" applyFont="1" applyBorder="1" applyAlignment="1">
      <alignment horizontal="center" vertical="center"/>
    </xf>
    <xf numFmtId="0" fontId="62" fillId="0" borderId="10" xfId="0" applyFont="1" applyBorder="1" applyAlignment="1" quotePrefix="1">
      <alignment horizontal="center" vertical="center" wrapText="1"/>
    </xf>
    <xf numFmtId="0" fontId="62" fillId="0" borderId="17"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12" xfId="0" applyFont="1" applyBorder="1" applyAlignment="1">
      <alignment horizontal="center" vertical="center" wrapText="1"/>
    </xf>
    <xf numFmtId="43" fontId="62" fillId="0" borderId="10" xfId="48" applyFont="1" applyBorder="1" applyAlignment="1">
      <alignment horizontal="center" vertical="center"/>
    </xf>
    <xf numFmtId="0" fontId="3" fillId="0" borderId="10" xfId="0" applyFont="1" applyBorder="1" applyAlignment="1">
      <alignment horizontal="center" vertical="center" wrapText="1"/>
    </xf>
    <xf numFmtId="0" fontId="62" fillId="0" borderId="10" xfId="0" applyFont="1" applyFill="1" applyBorder="1" applyAlignment="1">
      <alignment horizontal="center" vertical="center"/>
    </xf>
    <xf numFmtId="0" fontId="0" fillId="0" borderId="27" xfId="0" applyFill="1" applyBorder="1" applyAlignment="1">
      <alignment horizontal="center"/>
    </xf>
    <xf numFmtId="0" fontId="0" fillId="0" borderId="26" xfId="0" applyFill="1" applyBorder="1" applyAlignment="1">
      <alignment horizontal="center"/>
    </xf>
    <xf numFmtId="0" fontId="0" fillId="0" borderId="28" xfId="0" applyFill="1" applyBorder="1" applyAlignment="1">
      <alignment horizontal="center"/>
    </xf>
    <xf numFmtId="0" fontId="0" fillId="0" borderId="10" xfId="0" applyFill="1" applyBorder="1" applyAlignment="1">
      <alignment horizontal="center"/>
    </xf>
    <xf numFmtId="0" fontId="0" fillId="0" borderId="29" xfId="0" applyFill="1" applyBorder="1" applyAlignment="1">
      <alignment horizontal="center"/>
    </xf>
    <xf numFmtId="0" fontId="0" fillId="0" borderId="11" xfId="0" applyFill="1" applyBorder="1" applyAlignment="1">
      <alignment horizontal="center"/>
    </xf>
    <xf numFmtId="0" fontId="12" fillId="33" borderId="23"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43" xfId="0" applyFont="1" applyFill="1" applyBorder="1" applyAlignment="1">
      <alignment horizontal="center" vertical="center"/>
    </xf>
    <xf numFmtId="0" fontId="13" fillId="33" borderId="48" xfId="0" applyFont="1" applyFill="1" applyBorder="1" applyAlignment="1">
      <alignment horizontal="center" vertical="center"/>
    </xf>
    <xf numFmtId="0" fontId="13" fillId="33" borderId="23"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62" fillId="33" borderId="49" xfId="0" applyFont="1" applyFill="1" applyBorder="1" applyAlignment="1">
      <alignment horizontal="center"/>
    </xf>
    <xf numFmtId="0" fontId="62" fillId="33" borderId="0" xfId="0" applyFont="1" applyFill="1" applyBorder="1" applyAlignment="1">
      <alignment horizontal="center"/>
    </xf>
    <xf numFmtId="0" fontId="62" fillId="33" borderId="41" xfId="0" applyFont="1" applyFill="1" applyBorder="1" applyAlignment="1">
      <alignment horizontal="center"/>
    </xf>
    <xf numFmtId="0" fontId="62" fillId="33" borderId="0" xfId="0" applyFont="1" applyFill="1" applyAlignment="1">
      <alignment horizontal="center"/>
    </xf>
    <xf numFmtId="0" fontId="15" fillId="0" borderId="0" xfId="0" applyFont="1" applyFill="1" applyAlignment="1">
      <alignment horizontal="right" vertical="center"/>
    </xf>
    <xf numFmtId="0" fontId="13" fillId="33" borderId="50"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29" xfId="0" applyFont="1" applyFill="1" applyBorder="1" applyAlignment="1">
      <alignment horizontal="center" vertical="center" wrapText="1"/>
    </xf>
    <xf numFmtId="168" fontId="3" fillId="35" borderId="21" xfId="0" applyNumberFormat="1" applyFont="1" applyFill="1" applyBorder="1" applyAlignment="1">
      <alignment horizontal="center" vertical="top" wrapText="1"/>
    </xf>
    <xf numFmtId="168" fontId="3" fillId="35" borderId="33" xfId="0" applyNumberFormat="1" applyFont="1" applyFill="1" applyBorder="1" applyAlignment="1">
      <alignment horizontal="center" vertical="top" wrapText="1"/>
    </xf>
    <xf numFmtId="168" fontId="3" fillId="35" borderId="53" xfId="0" applyNumberFormat="1" applyFont="1" applyFill="1" applyBorder="1" applyAlignment="1">
      <alignment horizontal="center" vertical="top" wrapText="1"/>
    </xf>
    <xf numFmtId="0" fontId="62" fillId="35" borderId="10" xfId="0" applyFont="1" applyFill="1" applyBorder="1" applyAlignment="1">
      <alignment horizontal="center" vertical="center" wrapText="1"/>
    </xf>
    <xf numFmtId="0" fontId="62" fillId="35" borderId="17" xfId="0" applyFont="1" applyFill="1" applyBorder="1" applyAlignment="1">
      <alignment horizontal="center" vertical="top" wrapText="1"/>
    </xf>
    <xf numFmtId="0" fontId="62" fillId="35" borderId="42" xfId="0" applyFont="1" applyFill="1" applyBorder="1" applyAlignment="1">
      <alignment horizontal="center" vertical="top" wrapText="1"/>
    </xf>
    <xf numFmtId="0" fontId="62" fillId="35" borderId="12" xfId="0" applyFont="1" applyFill="1" applyBorder="1" applyAlignment="1">
      <alignment horizontal="center" vertical="top" wrapText="1"/>
    </xf>
    <xf numFmtId="168" fontId="3" fillId="35" borderId="10" xfId="0" applyNumberFormat="1" applyFont="1" applyFill="1" applyBorder="1" applyAlignment="1">
      <alignment horizontal="center" vertical="center" wrapText="1"/>
    </xf>
    <xf numFmtId="168" fontId="3" fillId="35" borderId="17" xfId="0" applyNumberFormat="1" applyFont="1" applyFill="1" applyBorder="1" applyAlignment="1">
      <alignment horizontal="center" wrapText="1"/>
    </xf>
    <xf numFmtId="168" fontId="3" fillId="35" borderId="42" xfId="0" applyNumberFormat="1" applyFont="1" applyFill="1" applyBorder="1" applyAlignment="1">
      <alignment horizontal="center" wrapText="1"/>
    </xf>
    <xf numFmtId="168" fontId="3" fillId="35" borderId="12" xfId="0" applyNumberFormat="1" applyFont="1" applyFill="1" applyBorder="1" applyAlignment="1">
      <alignment horizontal="center" wrapText="1"/>
    </xf>
    <xf numFmtId="168" fontId="3" fillId="35" borderId="17" xfId="0" applyNumberFormat="1" applyFont="1" applyFill="1" applyBorder="1" applyAlignment="1">
      <alignment horizontal="center" vertical="center" wrapText="1"/>
    </xf>
    <xf numFmtId="168" fontId="3" fillId="35" borderId="42" xfId="0" applyNumberFormat="1" applyFont="1" applyFill="1" applyBorder="1" applyAlignment="1">
      <alignment horizontal="center" vertical="center" wrapText="1"/>
    </xf>
    <xf numFmtId="168" fontId="3" fillId="35" borderId="12"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5" fillId="0" borderId="42"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10" xfId="0" applyFont="1" applyBorder="1" applyAlignment="1">
      <alignment horizontal="center" vertical="center"/>
    </xf>
    <xf numFmtId="164" fontId="0" fillId="0" borderId="10" xfId="58" applyNumberFormat="1" applyFont="1" applyFill="1" applyBorder="1" applyAlignment="1">
      <alignment horizontal="center" vertical="center"/>
    </xf>
    <xf numFmtId="0" fontId="65" fillId="0" borderId="26" xfId="0" applyFont="1" applyBorder="1" applyAlignment="1">
      <alignment horizontal="center" vertical="center"/>
    </xf>
    <xf numFmtId="0" fontId="65" fillId="0" borderId="17" xfId="0" applyFont="1" applyBorder="1" applyAlignment="1">
      <alignment horizontal="center" vertical="center"/>
    </xf>
    <xf numFmtId="0" fontId="65" fillId="0" borderId="12" xfId="0" applyFont="1" applyBorder="1" applyAlignment="1">
      <alignment horizontal="center" vertical="center"/>
    </xf>
    <xf numFmtId="0" fontId="66" fillId="0" borderId="42" xfId="0" applyFont="1" applyFill="1" applyBorder="1" applyAlignment="1">
      <alignment horizontal="center" vertical="center" wrapText="1"/>
    </xf>
    <xf numFmtId="0" fontId="66" fillId="0" borderId="12" xfId="0" applyFont="1" applyFill="1" applyBorder="1" applyAlignment="1">
      <alignment horizontal="center" vertical="center" wrapText="1"/>
    </xf>
    <xf numFmtId="164" fontId="0" fillId="0" borderId="17" xfId="58" applyNumberFormat="1" applyFont="1" applyFill="1" applyBorder="1" applyAlignment="1">
      <alignment horizontal="center" vertical="center"/>
    </xf>
    <xf numFmtId="164" fontId="0" fillId="0" borderId="12" xfId="58" applyNumberFormat="1" applyFont="1" applyFill="1" applyBorder="1" applyAlignment="1">
      <alignment horizontal="center" vertical="center"/>
    </xf>
    <xf numFmtId="9" fontId="0" fillId="0" borderId="10" xfId="58" applyFont="1" applyFill="1" applyBorder="1" applyAlignment="1">
      <alignment horizontal="center" vertical="center"/>
    </xf>
    <xf numFmtId="0" fontId="62" fillId="0" borderId="38" xfId="0" applyFont="1" applyFill="1" applyBorder="1" applyAlignment="1">
      <alignment horizontal="justify" wrapText="1"/>
    </xf>
    <xf numFmtId="0" fontId="62" fillId="0" borderId="56" xfId="0" applyFont="1" applyFill="1" applyBorder="1" applyAlignment="1">
      <alignment horizontal="justify"/>
    </xf>
    <xf numFmtId="164" fontId="0" fillId="0" borderId="13" xfId="58" applyNumberFormat="1" applyFont="1" applyFill="1" applyBorder="1" applyAlignment="1">
      <alignment horizontal="center" vertical="center"/>
    </xf>
    <xf numFmtId="0" fontId="2" fillId="36" borderId="23" xfId="55" applyFont="1" applyFill="1" applyBorder="1" applyAlignment="1">
      <alignment horizontal="center" vertical="center" wrapText="1"/>
      <protection/>
    </xf>
    <xf numFmtId="0" fontId="2" fillId="36" borderId="48" xfId="55" applyFont="1" applyFill="1" applyBorder="1" applyAlignment="1">
      <alignment horizontal="center" vertical="center" wrapText="1"/>
      <protection/>
    </xf>
    <xf numFmtId="0" fontId="9" fillId="36" borderId="26" xfId="55" applyFont="1" applyFill="1" applyBorder="1" applyAlignment="1">
      <alignment horizontal="center" vertical="center" wrapText="1"/>
      <protection/>
    </xf>
    <xf numFmtId="0" fontId="62" fillId="0" borderId="34" xfId="0" applyFont="1" applyFill="1" applyBorder="1" applyAlignment="1">
      <alignment horizontal="justify" wrapText="1"/>
    </xf>
    <xf numFmtId="0" fontId="62" fillId="0" borderId="35" xfId="0" applyFont="1" applyFill="1" applyBorder="1" applyAlignment="1">
      <alignment horizontal="justify"/>
    </xf>
    <xf numFmtId="0" fontId="3" fillId="0" borderId="35" xfId="0" applyFont="1" applyFill="1" applyBorder="1" applyAlignment="1">
      <alignment horizontal="justify" wrapText="1"/>
    </xf>
    <xf numFmtId="0" fontId="3" fillId="0" borderId="35" xfId="0" applyFont="1" applyFill="1" applyBorder="1" applyAlignment="1">
      <alignment horizontal="justify"/>
    </xf>
    <xf numFmtId="0" fontId="62" fillId="0" borderId="38" xfId="0" applyFont="1" applyFill="1" applyBorder="1" applyAlignment="1">
      <alignment horizontal="justify" vertical="center" wrapText="1"/>
    </xf>
    <xf numFmtId="0" fontId="62" fillId="0" borderId="56" xfId="0" applyFont="1" applyFill="1" applyBorder="1" applyAlignment="1">
      <alignment horizontal="justify" vertical="center"/>
    </xf>
    <xf numFmtId="0" fontId="9" fillId="36" borderId="0" xfId="55" applyFont="1" applyFill="1" applyBorder="1" applyAlignment="1">
      <alignment horizontal="right" vertical="center" wrapText="1"/>
      <protection/>
    </xf>
    <xf numFmtId="0" fontId="9" fillId="36" borderId="33" xfId="55" applyFont="1" applyFill="1" applyBorder="1" applyAlignment="1">
      <alignment horizontal="right" vertical="center" wrapText="1"/>
      <protection/>
    </xf>
    <xf numFmtId="0" fontId="11" fillId="0" borderId="50" xfId="0" applyFont="1" applyFill="1" applyBorder="1" applyAlignment="1">
      <alignment horizontal="justify" vertical="center" wrapText="1"/>
    </xf>
    <xf numFmtId="0" fontId="62" fillId="0" borderId="56" xfId="0" applyFont="1" applyFill="1" applyBorder="1" applyAlignment="1">
      <alignment horizontal="justify" vertical="center" wrapText="1"/>
    </xf>
    <xf numFmtId="9" fontId="0" fillId="0" borderId="13" xfId="58" applyFont="1" applyFill="1" applyBorder="1" applyAlignment="1">
      <alignment horizontal="center" vertical="center"/>
    </xf>
    <xf numFmtId="9" fontId="0" fillId="0" borderId="42" xfId="58" applyFont="1" applyFill="1" applyBorder="1" applyAlignment="1">
      <alignment horizontal="center" vertical="center"/>
    </xf>
    <xf numFmtId="164" fontId="0" fillId="0" borderId="26" xfId="58" applyNumberFormat="1" applyFont="1"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65" fillId="0" borderId="26" xfId="0" applyFont="1" applyBorder="1" applyAlignment="1">
      <alignment horizontal="center" vertical="center" wrapText="1"/>
    </xf>
    <xf numFmtId="0" fontId="65" fillId="0" borderId="10" xfId="0" applyFont="1" applyBorder="1" applyAlignment="1">
      <alignment horizontal="center" vertical="center" wrapText="1"/>
    </xf>
    <xf numFmtId="0" fontId="18" fillId="35" borderId="17" xfId="0" applyFont="1" applyFill="1" applyBorder="1" applyAlignment="1">
      <alignment horizontal="center" vertical="center" wrapText="1"/>
    </xf>
    <xf numFmtId="0" fontId="18" fillId="35" borderId="12" xfId="0" applyFont="1" applyFill="1" applyBorder="1" applyAlignment="1">
      <alignment horizontal="center" vertical="center" wrapText="1"/>
    </xf>
    <xf numFmtId="0" fontId="3" fillId="0" borderId="27" xfId="55" applyBorder="1">
      <alignment/>
      <protection/>
    </xf>
    <xf numFmtId="0" fontId="3" fillId="0" borderId="26" xfId="55" applyBorder="1">
      <alignment/>
      <protection/>
    </xf>
    <xf numFmtId="0" fontId="3" fillId="0" borderId="28" xfId="55" applyBorder="1">
      <alignment/>
      <protection/>
    </xf>
    <xf numFmtId="0" fontId="3" fillId="0" borderId="10" xfId="55" applyBorder="1">
      <alignment/>
      <protection/>
    </xf>
    <xf numFmtId="0" fontId="3" fillId="0" borderId="29" xfId="55" applyBorder="1">
      <alignment/>
      <protection/>
    </xf>
    <xf numFmtId="0" fontId="3" fillId="0" borderId="11" xfId="55" applyBorder="1">
      <alignment/>
      <protection/>
    </xf>
    <xf numFmtId="0" fontId="16" fillId="36" borderId="26" xfId="0" applyFont="1" applyFill="1" applyBorder="1" applyAlignment="1">
      <alignment horizontal="center" vertical="center" wrapText="1"/>
    </xf>
    <xf numFmtId="0" fontId="16" fillId="36" borderId="34" xfId="0" applyFont="1" applyFill="1" applyBorder="1" applyAlignment="1">
      <alignment horizontal="center" vertical="center" wrapText="1"/>
    </xf>
    <xf numFmtId="0" fontId="16" fillId="36" borderId="10" xfId="0" applyFont="1" applyFill="1" applyBorder="1" applyAlignment="1">
      <alignment horizontal="center" vertical="center" wrapText="1"/>
    </xf>
    <xf numFmtId="0" fontId="16" fillId="36" borderId="35" xfId="0" applyFont="1" applyFill="1" applyBorder="1" applyAlignment="1">
      <alignment horizontal="center" vertical="center" wrapText="1"/>
    </xf>
    <xf numFmtId="0" fontId="17" fillId="36" borderId="10" xfId="0" applyFont="1" applyFill="1" applyBorder="1" applyAlignment="1">
      <alignment horizontal="center" vertical="center" wrapText="1"/>
    </xf>
    <xf numFmtId="0" fontId="17" fillId="36" borderId="35"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17" fillId="36" borderId="36"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8" fillId="35" borderId="17" xfId="0" applyFont="1" applyFill="1" applyBorder="1" applyAlignment="1">
      <alignment horizontal="left" vertical="center" wrapText="1"/>
    </xf>
    <xf numFmtId="0" fontId="18" fillId="35" borderId="12" xfId="0" applyFont="1" applyFill="1" applyBorder="1" applyAlignment="1">
      <alignment horizontal="left" vertical="center" wrapText="1"/>
    </xf>
    <xf numFmtId="0" fontId="18" fillId="35" borderId="13" xfId="0" applyFont="1" applyFill="1" applyBorder="1" applyAlignment="1">
      <alignment horizontal="center" vertical="center" wrapText="1"/>
    </xf>
    <xf numFmtId="0" fontId="18" fillId="35" borderId="42" xfId="0" applyFont="1" applyFill="1" applyBorder="1" applyAlignment="1">
      <alignment horizontal="center" vertical="center" wrapText="1"/>
    </xf>
    <xf numFmtId="0" fontId="0" fillId="0" borderId="10" xfId="0" applyBorder="1" applyAlignment="1">
      <alignment horizontal="center" vertical="center" wrapText="1"/>
    </xf>
    <xf numFmtId="0" fontId="9" fillId="36" borderId="34" xfId="55" applyFont="1" applyFill="1" applyBorder="1" applyAlignment="1">
      <alignment horizontal="center" vertical="center" wrapText="1"/>
      <protection/>
    </xf>
    <xf numFmtId="0" fontId="9" fillId="36" borderId="38" xfId="55" applyFont="1" applyFill="1" applyBorder="1" applyAlignment="1">
      <alignment horizontal="center" vertical="center" wrapText="1"/>
      <protection/>
    </xf>
    <xf numFmtId="0" fontId="67" fillId="35" borderId="17" xfId="0" applyFont="1" applyFill="1" applyBorder="1" applyAlignment="1">
      <alignment horizontal="center" vertical="center" wrapText="1"/>
    </xf>
    <xf numFmtId="0" fontId="67" fillId="35" borderId="12" xfId="0" applyFont="1" applyFill="1" applyBorder="1" applyAlignment="1">
      <alignment horizontal="center" vertical="center" wrapText="1"/>
    </xf>
    <xf numFmtId="0" fontId="18" fillId="35" borderId="10" xfId="0" applyFont="1" applyFill="1" applyBorder="1" applyAlignment="1">
      <alignment horizontal="left" vertical="center" wrapText="1"/>
    </xf>
    <xf numFmtId="0" fontId="65" fillId="0" borderId="17" xfId="0" applyFont="1" applyBorder="1" applyAlignment="1">
      <alignment horizontal="center" vertical="center" wrapText="1"/>
    </xf>
    <xf numFmtId="0" fontId="65" fillId="0" borderId="12" xfId="0" applyFont="1" applyBorder="1" applyAlignment="1">
      <alignment horizontal="center" vertical="center" wrapText="1"/>
    </xf>
    <xf numFmtId="164" fontId="0" fillId="0" borderId="30" xfId="58" applyNumberFormat="1" applyFont="1" applyFill="1" applyBorder="1" applyAlignment="1">
      <alignment horizontal="center" vertical="center"/>
    </xf>
    <xf numFmtId="0" fontId="18" fillId="35" borderId="30" xfId="0" applyFont="1" applyFill="1" applyBorder="1" applyAlignment="1">
      <alignment horizontal="left" vertical="center" wrapText="1"/>
    </xf>
    <xf numFmtId="0" fontId="65" fillId="0" borderId="30" xfId="0" applyFont="1" applyBorder="1" applyAlignment="1">
      <alignment horizontal="center" vertical="center"/>
    </xf>
    <xf numFmtId="0" fontId="18" fillId="0" borderId="10" xfId="0" applyFont="1" applyFill="1" applyBorder="1" applyAlignment="1">
      <alignment horizontal="center" vertical="center" wrapText="1"/>
    </xf>
    <xf numFmtId="0" fontId="0" fillId="0" borderId="57" xfId="0" applyBorder="1" applyAlignment="1">
      <alignment horizontal="center" vertical="center" wrapText="1"/>
    </xf>
    <xf numFmtId="9" fontId="0" fillId="0" borderId="30" xfId="58" applyFont="1" applyFill="1" applyBorder="1" applyAlignment="1">
      <alignment horizontal="center" vertical="center"/>
    </xf>
    <xf numFmtId="0" fontId="67" fillId="35" borderId="26" xfId="0" applyFont="1" applyFill="1" applyBorder="1" applyAlignment="1">
      <alignment horizontal="left" vertical="center" wrapText="1"/>
    </xf>
    <xf numFmtId="0" fontId="67" fillId="35" borderId="10" xfId="0" applyFont="1" applyFill="1" applyBorder="1" applyAlignment="1">
      <alignment horizontal="left" vertical="center" wrapText="1"/>
    </xf>
    <xf numFmtId="0" fontId="65" fillId="0" borderId="13" xfId="0" applyFont="1" applyBorder="1" applyAlignment="1">
      <alignment horizontal="center" vertical="center" wrapText="1"/>
    </xf>
    <xf numFmtId="0" fontId="18" fillId="35" borderId="30" xfId="0" applyFont="1" applyFill="1" applyBorder="1" applyAlignment="1">
      <alignment horizontal="center" vertical="center" wrapText="1"/>
    </xf>
    <xf numFmtId="0" fontId="3" fillId="0" borderId="38" xfId="0" applyFont="1" applyFill="1" applyBorder="1" applyAlignment="1">
      <alignment horizontal="justify" wrapText="1"/>
    </xf>
    <xf numFmtId="0" fontId="3" fillId="0" borderId="56" xfId="0" applyFont="1" applyFill="1" applyBorder="1" applyAlignment="1">
      <alignment horizontal="justify"/>
    </xf>
    <xf numFmtId="0" fontId="3" fillId="0" borderId="50" xfId="0" applyFont="1" applyFill="1" applyBorder="1" applyAlignment="1">
      <alignment horizontal="justify" vertical="center" wrapText="1"/>
    </xf>
    <xf numFmtId="0" fontId="3" fillId="0" borderId="56" xfId="0" applyFont="1" applyFill="1" applyBorder="1" applyAlignment="1">
      <alignment horizontal="justify" vertical="center" wrapText="1"/>
    </xf>
    <xf numFmtId="0" fontId="62" fillId="0" borderId="34" xfId="0" applyFont="1" applyFill="1" applyBorder="1" applyAlignment="1">
      <alignment horizontal="justify" vertical="center" wrapText="1"/>
    </xf>
    <xf numFmtId="0" fontId="62" fillId="0" borderId="35" xfId="0" applyFont="1" applyFill="1" applyBorder="1" applyAlignment="1">
      <alignment horizontal="justify"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rmal 3 2" xfId="56"/>
    <cellStyle name="Notas" xfId="57"/>
    <cellStyle name="Percent" xfId="58"/>
    <cellStyle name="Porcentaje 2"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xdr:row>
      <xdr:rowOff>266700</xdr:rowOff>
    </xdr:from>
    <xdr:to>
      <xdr:col>3</xdr:col>
      <xdr:colOff>1571625</xdr:colOff>
      <xdr:row>4</xdr:row>
      <xdr:rowOff>57150</xdr:rowOff>
    </xdr:to>
    <xdr:pic>
      <xdr:nvPicPr>
        <xdr:cNvPr id="1" name="Imagen 2"/>
        <xdr:cNvPicPr preferRelativeResize="1">
          <a:picLocks noChangeAspect="1"/>
        </xdr:cNvPicPr>
      </xdr:nvPicPr>
      <xdr:blipFill>
        <a:blip r:embed="rId1"/>
        <a:stretch>
          <a:fillRect/>
        </a:stretch>
      </xdr:blipFill>
      <xdr:spPr>
        <a:xfrm>
          <a:off x="2743200" y="533400"/>
          <a:ext cx="1352550" cy="9906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361950</xdr:rowOff>
    </xdr:from>
    <xdr:to>
      <xdr:col>2</xdr:col>
      <xdr:colOff>914400</xdr:colOff>
      <xdr:row>3</xdr:row>
      <xdr:rowOff>114300</xdr:rowOff>
    </xdr:to>
    <xdr:pic>
      <xdr:nvPicPr>
        <xdr:cNvPr id="1" name="Imagen 2"/>
        <xdr:cNvPicPr preferRelativeResize="1">
          <a:picLocks noChangeAspect="1"/>
        </xdr:cNvPicPr>
      </xdr:nvPicPr>
      <xdr:blipFill>
        <a:blip r:embed="rId1"/>
        <a:stretch>
          <a:fillRect/>
        </a:stretch>
      </xdr:blipFill>
      <xdr:spPr>
        <a:xfrm>
          <a:off x="1085850" y="361950"/>
          <a:ext cx="1352550" cy="9810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323850</xdr:rowOff>
    </xdr:from>
    <xdr:to>
      <xdr:col>1</xdr:col>
      <xdr:colOff>552450</xdr:colOff>
      <xdr:row>3</xdr:row>
      <xdr:rowOff>38100</xdr:rowOff>
    </xdr:to>
    <xdr:pic>
      <xdr:nvPicPr>
        <xdr:cNvPr id="1" name="Imagen 2"/>
        <xdr:cNvPicPr preferRelativeResize="1">
          <a:picLocks noChangeAspect="1"/>
        </xdr:cNvPicPr>
      </xdr:nvPicPr>
      <xdr:blipFill>
        <a:blip r:embed="rId1"/>
        <a:stretch>
          <a:fillRect/>
        </a:stretch>
      </xdr:blipFill>
      <xdr:spPr>
        <a:xfrm>
          <a:off x="285750" y="323850"/>
          <a:ext cx="1628775" cy="86677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ica.ortiz.SDA\Documents\SEGPLAN\2017\II%20TRIMESTRE\PLANES%20DE%20ACCI&#211;N\1149_Seguimiento%201149%20v3_1904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STION"/>
      <sheetName val="INVERSION"/>
      <sheetName val="ACTIVIDADES"/>
      <sheetName val="TERRITORIALIZACION"/>
    </sheetNames>
    <sheetDataSet>
      <sheetData sheetId="0">
        <row r="4">
          <cell r="P4" t="str">
            <v>DIRECCION GESTION CORPORATIVA</v>
          </cell>
        </row>
        <row r="5">
          <cell r="P5" t="str">
            <v>1149 - PROTECCIÓN Y BIENESTAR ANIMAL</v>
          </cell>
        </row>
      </sheetData>
      <sheetData sheetId="1">
        <row r="9">
          <cell r="A9" t="str">
            <v>BIENESTAR DE LA FAUNA EN EL DISTRITO CAPITAL
</v>
          </cell>
          <cell r="C9" t="str">
            <v>CREAR 1 INSTITUTO  PROTECCIÓN Y BIENESTAR ANIMAL</v>
          </cell>
        </row>
        <row r="15">
          <cell r="C15" t="str">
            <v>CONSTRUIR  1 CASA ECOLOGICA ANIMAL</v>
          </cell>
        </row>
        <row r="21">
          <cell r="C21" t="str">
            <v>CONSTRUIR Y DOTAR 1 CENTRO DE RECEPCIÓN Y REHABILITACIÓN DE FLORA Y FAUNA SILVESTRE</v>
          </cell>
        </row>
        <row r="27">
          <cell r="A27" t="str">
            <v>POLÍTICA PÚBLICA ANIMAL 
</v>
          </cell>
          <cell r="C27" t="str">
            <v>IMPLEMENTAR 16 PROYECTOS PRIORIZADOS DEL PLAN DE ACCIÓN DE LA POLÍTICA PÚBLICA DISTRITAL DE PROTECCIÓN Y BIENESTAR  ANIMAL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21"/>
  <sheetViews>
    <sheetView tabSelected="1" view="pageBreakPreview" zoomScale="60" zoomScaleNormal="60" zoomScalePageLayoutView="0" workbookViewId="0" topLeftCell="A1">
      <selection activeCell="F14" sqref="F14"/>
    </sheetView>
  </sheetViews>
  <sheetFormatPr defaultColWidth="11.421875" defaultRowHeight="15"/>
  <cols>
    <col min="1" max="1" width="11.421875" style="4" customWidth="1"/>
    <col min="2" max="2" width="15.00390625" style="4" customWidth="1"/>
    <col min="3" max="3" width="11.421875" style="4" customWidth="1"/>
    <col min="4" max="4" width="36.7109375" style="4" customWidth="1"/>
    <col min="5" max="5" width="11.421875" style="4" customWidth="1"/>
    <col min="6" max="6" width="36.421875" style="4" customWidth="1"/>
    <col min="7" max="7" width="13.00390625" style="4" customWidth="1"/>
    <col min="8" max="8" width="15.00390625" style="4" customWidth="1"/>
    <col min="9" max="26" width="11.421875" style="4" customWidth="1"/>
    <col min="27" max="27" width="33.28125" style="4" customWidth="1"/>
    <col min="28" max="28" width="26.7109375" style="4" customWidth="1"/>
    <col min="29" max="29" width="23.8515625" style="4" customWidth="1"/>
    <col min="30" max="30" width="30.57421875" style="4" customWidth="1"/>
    <col min="31" max="31" width="28.00390625" style="4" customWidth="1"/>
    <col min="32" max="36" width="11.421875" style="4" customWidth="1"/>
    <col min="37" max="37" width="20.00390625" style="4" customWidth="1"/>
    <col min="38" max="38" width="16.140625" style="4" customWidth="1"/>
    <col min="39" max="39" width="61.7109375" style="4" customWidth="1"/>
    <col min="40" max="43" width="53.140625" style="4" customWidth="1"/>
    <col min="44" max="16384" width="11.421875" style="4" customWidth="1"/>
  </cols>
  <sheetData>
    <row r="1" spans="1:43" s="19" customFormat="1" ht="21" customHeight="1" thickBot="1">
      <c r="A1" s="17"/>
      <c r="B1" s="17"/>
      <c r="C1" s="17"/>
      <c r="D1" s="17"/>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7"/>
      <c r="AH1" s="17"/>
      <c r="AI1" s="17"/>
      <c r="AJ1" s="17"/>
      <c r="AK1" s="17"/>
      <c r="AL1" s="17"/>
      <c r="AM1" s="17"/>
      <c r="AN1" s="17"/>
      <c r="AO1" s="17"/>
      <c r="AP1" s="17"/>
      <c r="AQ1" s="17"/>
    </row>
    <row r="2" spans="1:43" s="19" customFormat="1" ht="38.25" customHeight="1">
      <c r="A2" s="133"/>
      <c r="B2" s="134"/>
      <c r="C2" s="134"/>
      <c r="D2" s="134"/>
      <c r="E2" s="134"/>
      <c r="F2" s="135"/>
      <c r="G2" s="139" t="s">
        <v>0</v>
      </c>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40"/>
    </row>
    <row r="3" spans="1:43" s="19" customFormat="1" ht="28.5" customHeight="1">
      <c r="A3" s="136"/>
      <c r="B3" s="137"/>
      <c r="C3" s="137"/>
      <c r="D3" s="137"/>
      <c r="E3" s="137"/>
      <c r="F3" s="138"/>
      <c r="G3" s="141" t="s">
        <v>1</v>
      </c>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2"/>
    </row>
    <row r="4" spans="1:43" s="19" customFormat="1" ht="27.75" customHeight="1">
      <c r="A4" s="136"/>
      <c r="B4" s="137"/>
      <c r="C4" s="137"/>
      <c r="D4" s="137"/>
      <c r="E4" s="137"/>
      <c r="F4" s="138"/>
      <c r="G4" s="141" t="s">
        <v>63</v>
      </c>
      <c r="H4" s="141"/>
      <c r="I4" s="141"/>
      <c r="J4" s="141"/>
      <c r="K4" s="141"/>
      <c r="L4" s="141"/>
      <c r="M4" s="141"/>
      <c r="N4" s="141"/>
      <c r="O4" s="141"/>
      <c r="P4" s="141" t="s">
        <v>115</v>
      </c>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2"/>
    </row>
    <row r="5" spans="1:43" s="19" customFormat="1" ht="26.25" customHeight="1">
      <c r="A5" s="136"/>
      <c r="B5" s="137"/>
      <c r="C5" s="137"/>
      <c r="D5" s="137"/>
      <c r="E5" s="137"/>
      <c r="F5" s="138"/>
      <c r="G5" s="141" t="s">
        <v>64</v>
      </c>
      <c r="H5" s="141"/>
      <c r="I5" s="141"/>
      <c r="J5" s="141"/>
      <c r="K5" s="141"/>
      <c r="L5" s="141"/>
      <c r="M5" s="141"/>
      <c r="N5" s="141"/>
      <c r="O5" s="141"/>
      <c r="P5" s="141" t="s">
        <v>110</v>
      </c>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2"/>
    </row>
    <row r="6" spans="1:43" s="19" customFormat="1" ht="15.75">
      <c r="A6" s="20"/>
      <c r="B6" s="21"/>
      <c r="C6" s="21"/>
      <c r="D6" s="21"/>
      <c r="E6" s="21"/>
      <c r="F6" s="21"/>
      <c r="G6" s="21"/>
      <c r="H6" s="21"/>
      <c r="I6" s="22"/>
      <c r="J6" s="22"/>
      <c r="K6" s="22"/>
      <c r="L6" s="22"/>
      <c r="M6" s="22"/>
      <c r="N6" s="22"/>
      <c r="O6" s="22"/>
      <c r="P6" s="22"/>
      <c r="Q6" s="22"/>
      <c r="R6" s="22"/>
      <c r="S6" s="22"/>
      <c r="T6" s="22"/>
      <c r="U6" s="22"/>
      <c r="V6" s="22"/>
      <c r="W6" s="22"/>
      <c r="X6" s="22"/>
      <c r="Y6" s="22"/>
      <c r="Z6" s="22"/>
      <c r="AA6" s="22"/>
      <c r="AB6" s="22"/>
      <c r="AC6" s="22"/>
      <c r="AD6" s="22"/>
      <c r="AE6" s="22"/>
      <c r="AF6" s="22"/>
      <c r="AG6" s="21"/>
      <c r="AH6" s="21"/>
      <c r="AI6" s="21"/>
      <c r="AJ6" s="21"/>
      <c r="AK6" s="21"/>
      <c r="AL6" s="21"/>
      <c r="AM6" s="21"/>
      <c r="AN6" s="21"/>
      <c r="AO6" s="21"/>
      <c r="AP6" s="21"/>
      <c r="AQ6" s="23"/>
    </row>
    <row r="7" spans="1:43" s="19" customFormat="1" ht="30" customHeight="1">
      <c r="A7" s="143" t="s">
        <v>65</v>
      </c>
      <c r="B7" s="141"/>
      <c r="C7" s="141"/>
      <c r="D7" s="141"/>
      <c r="E7" s="141"/>
      <c r="F7" s="141"/>
      <c r="G7" s="141"/>
      <c r="H7" s="141"/>
      <c r="I7" s="141"/>
      <c r="J7" s="141"/>
      <c r="K7" s="141"/>
      <c r="L7" s="141"/>
      <c r="M7" s="141"/>
      <c r="N7" s="141"/>
      <c r="O7" s="141"/>
      <c r="P7" s="145" t="s">
        <v>66</v>
      </c>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6"/>
    </row>
    <row r="8" spans="1:43" s="19" customFormat="1" ht="30" customHeight="1" thickBot="1">
      <c r="A8" s="147" t="s">
        <v>2</v>
      </c>
      <c r="B8" s="148"/>
      <c r="C8" s="148" t="s">
        <v>2</v>
      </c>
      <c r="D8" s="148"/>
      <c r="E8" s="148"/>
      <c r="F8" s="148"/>
      <c r="G8" s="148"/>
      <c r="H8" s="148"/>
      <c r="I8" s="148"/>
      <c r="J8" s="148"/>
      <c r="K8" s="148"/>
      <c r="L8" s="148"/>
      <c r="M8" s="148"/>
      <c r="N8" s="148"/>
      <c r="O8" s="148"/>
      <c r="P8" s="149" t="s">
        <v>87</v>
      </c>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50"/>
    </row>
    <row r="9" spans="1:43" s="19" customFormat="1" ht="36" customHeight="1" thickBot="1">
      <c r="A9" s="24"/>
      <c r="B9" s="25"/>
      <c r="C9" s="25"/>
      <c r="D9" s="25"/>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1"/>
      <c r="AH9" s="21"/>
      <c r="AI9" s="21"/>
      <c r="AJ9" s="21"/>
      <c r="AK9" s="21"/>
      <c r="AL9" s="21"/>
      <c r="AM9" s="21"/>
      <c r="AN9" s="21"/>
      <c r="AO9" s="21"/>
      <c r="AP9" s="21"/>
      <c r="AQ9" s="23"/>
    </row>
    <row r="10" spans="1:43" s="27" customFormat="1" ht="70.5" customHeight="1">
      <c r="A10" s="151" t="s">
        <v>67</v>
      </c>
      <c r="B10" s="152"/>
      <c r="C10" s="152" t="s">
        <v>68</v>
      </c>
      <c r="D10" s="152"/>
      <c r="E10" s="152" t="s">
        <v>69</v>
      </c>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t="s">
        <v>70</v>
      </c>
      <c r="AL10" s="152" t="s">
        <v>71</v>
      </c>
      <c r="AM10" s="157" t="s">
        <v>72</v>
      </c>
      <c r="AN10" s="157" t="s">
        <v>73</v>
      </c>
      <c r="AO10" s="157" t="s">
        <v>74</v>
      </c>
      <c r="AP10" s="157" t="s">
        <v>75</v>
      </c>
      <c r="AQ10" s="160" t="s">
        <v>76</v>
      </c>
    </row>
    <row r="11" spans="1:43" s="28" customFormat="1" ht="45.75" customHeight="1">
      <c r="A11" s="155" t="s">
        <v>3</v>
      </c>
      <c r="B11" s="153" t="s">
        <v>77</v>
      </c>
      <c r="C11" s="153" t="s">
        <v>4</v>
      </c>
      <c r="D11" s="153" t="s">
        <v>78</v>
      </c>
      <c r="E11" s="153" t="s">
        <v>5</v>
      </c>
      <c r="F11" s="153" t="s">
        <v>6</v>
      </c>
      <c r="G11" s="153" t="s">
        <v>7</v>
      </c>
      <c r="H11" s="153" t="s">
        <v>8</v>
      </c>
      <c r="I11" s="153" t="s">
        <v>79</v>
      </c>
      <c r="J11" s="165" t="s">
        <v>80</v>
      </c>
      <c r="K11" s="166"/>
      <c r="L11" s="166"/>
      <c r="M11" s="166"/>
      <c r="N11" s="166"/>
      <c r="O11" s="166"/>
      <c r="P11" s="166"/>
      <c r="Q11" s="166"/>
      <c r="R11" s="166"/>
      <c r="S11" s="166"/>
      <c r="T11" s="166"/>
      <c r="U11" s="166"/>
      <c r="V11" s="166"/>
      <c r="W11" s="166"/>
      <c r="X11" s="166"/>
      <c r="Y11" s="166"/>
      <c r="Z11" s="166"/>
      <c r="AA11" s="166"/>
      <c r="AB11" s="166"/>
      <c r="AC11" s="166"/>
      <c r="AD11" s="166"/>
      <c r="AE11" s="166"/>
      <c r="AF11" s="167"/>
      <c r="AG11" s="144" t="s">
        <v>81</v>
      </c>
      <c r="AH11" s="144"/>
      <c r="AI11" s="144"/>
      <c r="AJ11" s="144"/>
      <c r="AK11" s="153"/>
      <c r="AL11" s="153"/>
      <c r="AM11" s="158"/>
      <c r="AN11" s="158"/>
      <c r="AO11" s="158"/>
      <c r="AP11" s="158"/>
      <c r="AQ11" s="161"/>
    </row>
    <row r="12" spans="1:43" s="28" customFormat="1" ht="51" customHeight="1">
      <c r="A12" s="155"/>
      <c r="B12" s="153"/>
      <c r="C12" s="153"/>
      <c r="D12" s="153"/>
      <c r="E12" s="153"/>
      <c r="F12" s="153"/>
      <c r="G12" s="153"/>
      <c r="H12" s="153"/>
      <c r="I12" s="153"/>
      <c r="J12" s="144">
        <v>2016</v>
      </c>
      <c r="K12" s="144"/>
      <c r="L12" s="144"/>
      <c r="M12" s="144">
        <v>2017</v>
      </c>
      <c r="N12" s="144"/>
      <c r="O12" s="144"/>
      <c r="P12" s="144"/>
      <c r="Q12" s="144"/>
      <c r="R12" s="144">
        <v>2018</v>
      </c>
      <c r="S12" s="144"/>
      <c r="T12" s="144"/>
      <c r="U12" s="144"/>
      <c r="V12" s="144"/>
      <c r="W12" s="144">
        <v>2019</v>
      </c>
      <c r="X12" s="144"/>
      <c r="Y12" s="144"/>
      <c r="Z12" s="144"/>
      <c r="AA12" s="144"/>
      <c r="AB12" s="144">
        <v>2020</v>
      </c>
      <c r="AC12" s="144"/>
      <c r="AD12" s="144"/>
      <c r="AE12" s="144"/>
      <c r="AF12" s="144"/>
      <c r="AG12" s="153" t="s">
        <v>52</v>
      </c>
      <c r="AH12" s="153" t="s">
        <v>82</v>
      </c>
      <c r="AI12" s="153" t="s">
        <v>51</v>
      </c>
      <c r="AJ12" s="153" t="s">
        <v>83</v>
      </c>
      <c r="AK12" s="153"/>
      <c r="AL12" s="153"/>
      <c r="AM12" s="158"/>
      <c r="AN12" s="158"/>
      <c r="AO12" s="158"/>
      <c r="AP12" s="158"/>
      <c r="AQ12" s="161"/>
    </row>
    <row r="13" spans="1:43" s="28" customFormat="1" ht="54" customHeight="1">
      <c r="A13" s="156"/>
      <c r="B13" s="154"/>
      <c r="C13" s="154"/>
      <c r="D13" s="154"/>
      <c r="E13" s="154"/>
      <c r="F13" s="154"/>
      <c r="G13" s="154"/>
      <c r="H13" s="154"/>
      <c r="I13" s="154"/>
      <c r="J13" s="29" t="s">
        <v>51</v>
      </c>
      <c r="K13" s="29" t="s">
        <v>83</v>
      </c>
      <c r="L13" s="29" t="s">
        <v>84</v>
      </c>
      <c r="M13" s="29" t="s">
        <v>52</v>
      </c>
      <c r="N13" s="29" t="s">
        <v>82</v>
      </c>
      <c r="O13" s="29" t="s">
        <v>51</v>
      </c>
      <c r="P13" s="29" t="s">
        <v>83</v>
      </c>
      <c r="Q13" s="29" t="s">
        <v>84</v>
      </c>
      <c r="R13" s="29" t="s">
        <v>52</v>
      </c>
      <c r="S13" s="29" t="s">
        <v>82</v>
      </c>
      <c r="T13" s="29" t="s">
        <v>51</v>
      </c>
      <c r="U13" s="29" t="s">
        <v>83</v>
      </c>
      <c r="V13" s="29" t="s">
        <v>84</v>
      </c>
      <c r="W13" s="29" t="s">
        <v>52</v>
      </c>
      <c r="X13" s="29" t="s">
        <v>82</v>
      </c>
      <c r="Y13" s="29" t="s">
        <v>51</v>
      </c>
      <c r="Z13" s="29" t="s">
        <v>83</v>
      </c>
      <c r="AA13" s="29" t="s">
        <v>84</v>
      </c>
      <c r="AB13" s="29" t="s">
        <v>52</v>
      </c>
      <c r="AC13" s="29" t="s">
        <v>82</v>
      </c>
      <c r="AD13" s="29" t="s">
        <v>51</v>
      </c>
      <c r="AE13" s="29" t="s">
        <v>83</v>
      </c>
      <c r="AF13" s="29" t="s">
        <v>84</v>
      </c>
      <c r="AG13" s="154"/>
      <c r="AH13" s="154"/>
      <c r="AI13" s="154"/>
      <c r="AJ13" s="154"/>
      <c r="AK13" s="154"/>
      <c r="AL13" s="154"/>
      <c r="AM13" s="159"/>
      <c r="AN13" s="159"/>
      <c r="AO13" s="159"/>
      <c r="AP13" s="159"/>
      <c r="AQ13" s="162"/>
    </row>
    <row r="14" spans="1:43" ht="315">
      <c r="A14" s="132">
        <v>179</v>
      </c>
      <c r="B14" s="132" t="s">
        <v>86</v>
      </c>
      <c r="C14" s="34">
        <v>451</v>
      </c>
      <c r="D14" s="45" t="s">
        <v>58</v>
      </c>
      <c r="E14" s="34">
        <v>354</v>
      </c>
      <c r="F14" s="32" t="s">
        <v>59</v>
      </c>
      <c r="G14" s="33" t="s">
        <v>98</v>
      </c>
      <c r="H14" s="67" t="s">
        <v>99</v>
      </c>
      <c r="I14" s="46">
        <v>1</v>
      </c>
      <c r="J14" s="34">
        <v>0.2</v>
      </c>
      <c r="K14" s="69">
        <v>0.2</v>
      </c>
      <c r="L14" s="69">
        <v>0.1</v>
      </c>
      <c r="M14" s="69">
        <v>0.1</v>
      </c>
      <c r="N14" s="69">
        <v>0.5</v>
      </c>
      <c r="O14" s="69"/>
      <c r="P14" s="69"/>
      <c r="Q14" s="69"/>
      <c r="R14" s="69">
        <v>0.8</v>
      </c>
      <c r="S14" s="69"/>
      <c r="T14" s="69"/>
      <c r="U14" s="69"/>
      <c r="V14" s="69"/>
      <c r="W14" s="69">
        <v>1</v>
      </c>
      <c r="X14" s="69"/>
      <c r="Y14" s="69"/>
      <c r="Z14" s="69"/>
      <c r="AA14" s="69"/>
      <c r="AB14" s="69">
        <v>0</v>
      </c>
      <c r="AC14" s="69"/>
      <c r="AD14" s="69"/>
      <c r="AE14" s="33"/>
      <c r="AF14" s="33"/>
      <c r="AG14" s="33">
        <v>0.05</v>
      </c>
      <c r="AH14" s="33">
        <v>0.15</v>
      </c>
      <c r="AI14" s="62"/>
      <c r="AJ14" s="62"/>
      <c r="AK14" s="116">
        <f>AH14/N14</f>
        <v>0.3</v>
      </c>
      <c r="AL14" s="63">
        <f>AH14/I14</f>
        <v>0.15</v>
      </c>
      <c r="AM14" s="71" t="s">
        <v>140</v>
      </c>
      <c r="AN14" s="71" t="s">
        <v>141</v>
      </c>
      <c r="AO14" s="71" t="s">
        <v>142</v>
      </c>
      <c r="AP14" s="71" t="s">
        <v>113</v>
      </c>
      <c r="AQ14" s="71" t="s">
        <v>118</v>
      </c>
    </row>
    <row r="15" spans="1:43" ht="409.5">
      <c r="A15" s="132"/>
      <c r="B15" s="132"/>
      <c r="C15" s="34">
        <v>449</v>
      </c>
      <c r="D15" s="45" t="s">
        <v>45</v>
      </c>
      <c r="E15" s="34">
        <v>352</v>
      </c>
      <c r="F15" s="32" t="s">
        <v>47</v>
      </c>
      <c r="G15" s="33" t="s">
        <v>100</v>
      </c>
      <c r="H15" s="67" t="s">
        <v>99</v>
      </c>
      <c r="I15" s="46">
        <v>16</v>
      </c>
      <c r="J15" s="34">
        <v>3</v>
      </c>
      <c r="K15" s="69">
        <v>3</v>
      </c>
      <c r="L15" s="69"/>
      <c r="M15" s="69">
        <v>8</v>
      </c>
      <c r="N15" s="69">
        <v>8</v>
      </c>
      <c r="O15" s="69"/>
      <c r="P15" s="69"/>
      <c r="Q15" s="69"/>
      <c r="R15" s="69">
        <v>12</v>
      </c>
      <c r="S15" s="69"/>
      <c r="T15" s="69"/>
      <c r="U15" s="69"/>
      <c r="V15" s="69"/>
      <c r="W15" s="69">
        <v>15</v>
      </c>
      <c r="X15" s="69"/>
      <c r="Y15" s="69"/>
      <c r="Z15" s="69"/>
      <c r="AA15" s="69"/>
      <c r="AB15" s="69">
        <v>16</v>
      </c>
      <c r="AC15" s="69"/>
      <c r="AD15" s="69"/>
      <c r="AE15" s="33"/>
      <c r="AF15" s="33"/>
      <c r="AG15" s="33">
        <v>4</v>
      </c>
      <c r="AH15" s="33">
        <v>5</v>
      </c>
      <c r="AI15" s="33">
        <f>+INVERSION!AH27</f>
        <v>0</v>
      </c>
      <c r="AJ15" s="33"/>
      <c r="AK15" s="116">
        <f>AH15/N15</f>
        <v>0.625</v>
      </c>
      <c r="AL15" s="63">
        <f>AH15/I15</f>
        <v>0.3125</v>
      </c>
      <c r="AM15" s="71" t="s">
        <v>143</v>
      </c>
      <c r="AN15" s="71" t="s">
        <v>144</v>
      </c>
      <c r="AO15" s="71" t="s">
        <v>145</v>
      </c>
      <c r="AP15" s="71" t="s">
        <v>120</v>
      </c>
      <c r="AQ15" s="71" t="s">
        <v>112</v>
      </c>
    </row>
    <row r="16" spans="1:43" ht="360">
      <c r="A16" s="132"/>
      <c r="B16" s="132"/>
      <c r="C16" s="34">
        <v>450</v>
      </c>
      <c r="D16" s="45" t="s">
        <v>60</v>
      </c>
      <c r="E16" s="34">
        <v>353</v>
      </c>
      <c r="F16" s="32" t="s">
        <v>49</v>
      </c>
      <c r="G16" s="33" t="s">
        <v>98</v>
      </c>
      <c r="H16" s="67" t="s">
        <v>99</v>
      </c>
      <c r="I16" s="46">
        <v>1</v>
      </c>
      <c r="J16" s="34">
        <v>0.1</v>
      </c>
      <c r="K16" s="69">
        <v>0.06</v>
      </c>
      <c r="L16" s="69">
        <v>0.06</v>
      </c>
      <c r="M16" s="69">
        <v>0.1</v>
      </c>
      <c r="N16" s="69">
        <v>0.1</v>
      </c>
      <c r="O16" s="69"/>
      <c r="P16" s="69"/>
      <c r="Q16" s="69"/>
      <c r="R16" s="69">
        <v>0.8</v>
      </c>
      <c r="S16" s="69"/>
      <c r="T16" s="69"/>
      <c r="U16" s="69"/>
      <c r="V16" s="69"/>
      <c r="W16" s="69">
        <v>1</v>
      </c>
      <c r="X16" s="69"/>
      <c r="Y16" s="69"/>
      <c r="Z16" s="69"/>
      <c r="AA16" s="69"/>
      <c r="AB16" s="69">
        <v>0</v>
      </c>
      <c r="AC16" s="69"/>
      <c r="AD16" s="69"/>
      <c r="AE16" s="33"/>
      <c r="AF16" s="33"/>
      <c r="AG16" s="33">
        <v>0.05</v>
      </c>
      <c r="AH16" s="33">
        <v>0.07</v>
      </c>
      <c r="AI16" s="62"/>
      <c r="AJ16" s="62"/>
      <c r="AK16" s="116">
        <f>AH16/N16</f>
        <v>0.7000000000000001</v>
      </c>
      <c r="AL16" s="63">
        <f>AH16/I16</f>
        <v>0.07</v>
      </c>
      <c r="AM16" s="71" t="s">
        <v>146</v>
      </c>
      <c r="AN16" s="71" t="s">
        <v>147</v>
      </c>
      <c r="AO16" s="71" t="s">
        <v>148</v>
      </c>
      <c r="AP16" s="71" t="s">
        <v>114</v>
      </c>
      <c r="AQ16" s="71" t="s">
        <v>149</v>
      </c>
    </row>
    <row r="17" spans="1:43" ht="315">
      <c r="A17" s="132"/>
      <c r="B17" s="132"/>
      <c r="C17" s="34">
        <v>428</v>
      </c>
      <c r="D17" s="45" t="s">
        <v>46</v>
      </c>
      <c r="E17" s="34">
        <v>344</v>
      </c>
      <c r="F17" s="32" t="s">
        <v>48</v>
      </c>
      <c r="G17" s="33" t="s">
        <v>98</v>
      </c>
      <c r="H17" s="67" t="s">
        <v>101</v>
      </c>
      <c r="I17" s="46">
        <v>1</v>
      </c>
      <c r="J17" s="61">
        <v>0.4</v>
      </c>
      <c r="K17" s="70">
        <v>0.4</v>
      </c>
      <c r="L17" s="69">
        <v>0.3</v>
      </c>
      <c r="M17" s="70">
        <v>0.2</v>
      </c>
      <c r="N17" s="69">
        <v>0.7</v>
      </c>
      <c r="O17" s="69"/>
      <c r="P17" s="69"/>
      <c r="Q17" s="69"/>
      <c r="R17" s="69"/>
      <c r="S17" s="69"/>
      <c r="T17" s="69"/>
      <c r="U17" s="69"/>
      <c r="V17" s="69"/>
      <c r="W17" s="69"/>
      <c r="X17" s="69"/>
      <c r="Y17" s="69"/>
      <c r="Z17" s="69"/>
      <c r="AA17" s="69"/>
      <c r="AB17" s="69"/>
      <c r="AC17" s="69"/>
      <c r="AD17" s="69"/>
      <c r="AE17" s="33"/>
      <c r="AF17" s="33"/>
      <c r="AG17" s="33">
        <v>0.2</v>
      </c>
      <c r="AH17" s="33">
        <v>0.6000000000000001</v>
      </c>
      <c r="AI17" s="33"/>
      <c r="AJ17" s="33"/>
      <c r="AK17" s="116">
        <f>AH17/N17</f>
        <v>0.8571428571428573</v>
      </c>
      <c r="AL17" s="63">
        <f>(AH17+L17)/I17</f>
        <v>0.9000000000000001</v>
      </c>
      <c r="AM17" s="71" t="s">
        <v>150</v>
      </c>
      <c r="AN17" s="71" t="s">
        <v>53</v>
      </c>
      <c r="AO17" s="71" t="s">
        <v>53</v>
      </c>
      <c r="AP17" s="71" t="s">
        <v>111</v>
      </c>
      <c r="AQ17" s="71" t="s">
        <v>112</v>
      </c>
    </row>
    <row r="18" spans="1:43" s="19" customFormat="1" ht="56.25" customHeight="1" thickBot="1">
      <c r="A18" s="30"/>
      <c r="B18" s="31"/>
      <c r="C18" s="163" t="s">
        <v>85</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4"/>
    </row>
    <row r="19" spans="3:43" ht="12.75">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row>
    <row r="20" spans="3:43" ht="12.75">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row>
    <row r="21" spans="3:43" ht="12.75">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row>
  </sheetData>
  <sheetProtection/>
  <mergeCells count="44">
    <mergeCell ref="C18:AQ18"/>
    <mergeCell ref="G11:G13"/>
    <mergeCell ref="H11:H13"/>
    <mergeCell ref="I11:I13"/>
    <mergeCell ref="J11:AF11"/>
    <mergeCell ref="AG11:AJ11"/>
    <mergeCell ref="R12:V12"/>
    <mergeCell ref="W12:AA12"/>
    <mergeCell ref="AB12:AF12"/>
    <mergeCell ref="AN10:AN13"/>
    <mergeCell ref="AG12:AG13"/>
    <mergeCell ref="AH12:AH13"/>
    <mergeCell ref="AI12:AI13"/>
    <mergeCell ref="AJ12:AJ13"/>
    <mergeCell ref="AP10:AP13"/>
    <mergeCell ref="AQ10:AQ13"/>
    <mergeCell ref="AM10:AM13"/>
    <mergeCell ref="AO10:AO13"/>
    <mergeCell ref="A11:A13"/>
    <mergeCell ref="B11:B13"/>
    <mergeCell ref="C11:C13"/>
    <mergeCell ref="D11:D13"/>
    <mergeCell ref="E11:E13"/>
    <mergeCell ref="F11:F13"/>
    <mergeCell ref="J12:L12"/>
    <mergeCell ref="M12:Q12"/>
    <mergeCell ref="P7:AQ7"/>
    <mergeCell ref="A8:O8"/>
    <mergeCell ref="P8:AQ8"/>
    <mergeCell ref="A10:B10"/>
    <mergeCell ref="C10:D10"/>
    <mergeCell ref="E10:AJ10"/>
    <mergeCell ref="AK10:AK13"/>
    <mergeCell ref="AL10:AL13"/>
    <mergeCell ref="B14:B17"/>
    <mergeCell ref="A14:A17"/>
    <mergeCell ref="A2:F5"/>
    <mergeCell ref="G2:AQ2"/>
    <mergeCell ref="G3:AQ3"/>
    <mergeCell ref="G4:O4"/>
    <mergeCell ref="P4:AQ4"/>
    <mergeCell ref="G5:O5"/>
    <mergeCell ref="P5:AQ5"/>
    <mergeCell ref="A7:O7"/>
  </mergeCells>
  <printOptions/>
  <pageMargins left="0.7" right="0.7" top="0.75" bottom="0.75" header="0.3" footer="0.3"/>
  <pageSetup horizontalDpi="600" verticalDpi="600" orientation="portrait" scale="14" r:id="rId2"/>
  <drawing r:id="rId1"/>
</worksheet>
</file>

<file path=xl/worksheets/sheet2.xml><?xml version="1.0" encoding="utf-8"?>
<worksheet xmlns="http://schemas.openxmlformats.org/spreadsheetml/2006/main" xmlns:r="http://schemas.openxmlformats.org/officeDocument/2006/relationships">
  <dimension ref="A1:AP38"/>
  <sheetViews>
    <sheetView view="pageBreakPreview" zoomScale="80" zoomScaleNormal="80" zoomScaleSheetLayoutView="80" zoomScalePageLayoutView="0" workbookViewId="0" topLeftCell="A1">
      <selection activeCell="AM9" sqref="AM9:AM14"/>
    </sheetView>
  </sheetViews>
  <sheetFormatPr defaultColWidth="11.421875" defaultRowHeight="15"/>
  <cols>
    <col min="1" max="2" width="11.421875" style="7" customWidth="1"/>
    <col min="3" max="3" width="20.00390625" style="7" customWidth="1"/>
    <col min="4" max="4" width="13.7109375" style="7" customWidth="1"/>
    <col min="5" max="5" width="25.140625" style="7" hidden="1" customWidth="1"/>
    <col min="6" max="6" width="15.7109375" style="7" hidden="1" customWidth="1"/>
    <col min="7" max="7" width="21.421875" style="7" customWidth="1"/>
    <col min="8" max="8" width="21.140625" style="10" customWidth="1"/>
    <col min="9" max="9" width="16.00390625" style="7" customWidth="1"/>
    <col min="10" max="33" width="21.7109375" style="7" customWidth="1"/>
    <col min="34" max="34" width="19.421875" style="7" customWidth="1"/>
    <col min="35" max="35" width="21.7109375" style="7" customWidth="1"/>
    <col min="36" max="36" width="18.28125" style="7" customWidth="1"/>
    <col min="37" max="37" width="15.57421875" style="7" customWidth="1"/>
    <col min="38" max="42" width="53.00390625" style="7" customWidth="1"/>
    <col min="43" max="16384" width="11.421875" style="7" customWidth="1"/>
  </cols>
  <sheetData>
    <row r="1" spans="1:42" s="19" customFormat="1" ht="38.25" customHeight="1">
      <c r="A1" s="181"/>
      <c r="B1" s="182"/>
      <c r="C1" s="182"/>
      <c r="D1" s="182"/>
      <c r="E1" s="182"/>
      <c r="F1" s="187" t="s">
        <v>0</v>
      </c>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9"/>
    </row>
    <row r="2" spans="1:42" s="19" customFormat="1" ht="30.75" customHeight="1">
      <c r="A2" s="183"/>
      <c r="B2" s="184"/>
      <c r="C2" s="184"/>
      <c r="D2" s="184"/>
      <c r="E2" s="184"/>
      <c r="F2" s="190" t="s">
        <v>9</v>
      </c>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2"/>
    </row>
    <row r="3" spans="1:42" s="19" customFormat="1" ht="27.75" customHeight="1">
      <c r="A3" s="183"/>
      <c r="B3" s="184"/>
      <c r="C3" s="184"/>
      <c r="D3" s="184"/>
      <c r="E3" s="184"/>
      <c r="F3" s="190" t="s">
        <v>63</v>
      </c>
      <c r="G3" s="191"/>
      <c r="H3" s="191"/>
      <c r="I3" s="191"/>
      <c r="J3" s="191"/>
      <c r="K3" s="191"/>
      <c r="L3" s="191"/>
      <c r="M3" s="191"/>
      <c r="N3" s="193"/>
      <c r="O3" s="190" t="str">
        <f>+GESTION!P4</f>
        <v>DIRECCION GESTION CORPORATIVA</v>
      </c>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2"/>
    </row>
    <row r="4" spans="1:42" s="19" customFormat="1" ht="26.25" customHeight="1" thickBot="1">
      <c r="A4" s="185"/>
      <c r="B4" s="186"/>
      <c r="C4" s="186"/>
      <c r="D4" s="186"/>
      <c r="E4" s="186"/>
      <c r="F4" s="194" t="s">
        <v>64</v>
      </c>
      <c r="G4" s="195"/>
      <c r="H4" s="195"/>
      <c r="I4" s="195"/>
      <c r="J4" s="195"/>
      <c r="K4" s="195"/>
      <c r="L4" s="195"/>
      <c r="M4" s="195"/>
      <c r="N4" s="196"/>
      <c r="O4" s="190" t="str">
        <f>+GESTION!P5</f>
        <v>1149 - PROTECCIÓN Y BIENESTAR ANIMAL</v>
      </c>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2"/>
    </row>
    <row r="5" spans="4:35" s="19" customFormat="1" ht="14.25" customHeight="1" thickBot="1">
      <c r="D5" s="36"/>
      <c r="E5" s="36"/>
      <c r="F5" s="36"/>
      <c r="G5" s="37"/>
      <c r="H5" s="38"/>
      <c r="I5" s="38"/>
      <c r="J5" s="38"/>
      <c r="K5" s="38"/>
      <c r="L5" s="38"/>
      <c r="M5" s="38"/>
      <c r="N5" s="38"/>
      <c r="O5" s="38"/>
      <c r="P5" s="35"/>
      <c r="Q5" s="38"/>
      <c r="R5" s="38"/>
      <c r="S5" s="38"/>
      <c r="T5" s="38"/>
      <c r="U5" s="38"/>
      <c r="V5" s="38"/>
      <c r="W5" s="38"/>
      <c r="X5" s="38"/>
      <c r="Y5" s="38"/>
      <c r="Z5" s="38"/>
      <c r="AA5" s="38"/>
      <c r="AB5" s="38"/>
      <c r="AC5" s="38"/>
      <c r="AD5" s="38"/>
      <c r="AE5" s="38"/>
      <c r="AH5" s="39"/>
      <c r="AI5" s="40"/>
    </row>
    <row r="6" spans="1:42" s="41" customFormat="1" ht="53.25" customHeight="1">
      <c r="A6" s="151" t="s">
        <v>10</v>
      </c>
      <c r="B6" s="152" t="s">
        <v>11</v>
      </c>
      <c r="C6" s="152"/>
      <c r="D6" s="152"/>
      <c r="E6" s="152" t="s">
        <v>88</v>
      </c>
      <c r="F6" s="198" t="s">
        <v>12</v>
      </c>
      <c r="G6" s="198" t="s">
        <v>13</v>
      </c>
      <c r="H6" s="198" t="s">
        <v>89</v>
      </c>
      <c r="I6" s="201" t="s">
        <v>90</v>
      </c>
      <c r="J6" s="202"/>
      <c r="K6" s="202"/>
      <c r="L6" s="202"/>
      <c r="M6" s="202"/>
      <c r="N6" s="202"/>
      <c r="O6" s="202"/>
      <c r="P6" s="202"/>
      <c r="Q6" s="202"/>
      <c r="R6" s="202"/>
      <c r="S6" s="202"/>
      <c r="T6" s="202"/>
      <c r="U6" s="202"/>
      <c r="V6" s="202"/>
      <c r="W6" s="202"/>
      <c r="X6" s="202"/>
      <c r="Y6" s="202"/>
      <c r="Z6" s="202"/>
      <c r="AA6" s="202"/>
      <c r="AB6" s="202"/>
      <c r="AC6" s="202"/>
      <c r="AD6" s="202"/>
      <c r="AE6" s="203"/>
      <c r="AF6" s="204" t="s">
        <v>56</v>
      </c>
      <c r="AG6" s="205"/>
      <c r="AH6" s="205"/>
      <c r="AI6" s="206"/>
      <c r="AJ6" s="198" t="s">
        <v>91</v>
      </c>
      <c r="AK6" s="198" t="s">
        <v>92</v>
      </c>
      <c r="AL6" s="153" t="s">
        <v>93</v>
      </c>
      <c r="AM6" s="153" t="s">
        <v>94</v>
      </c>
      <c r="AN6" s="153" t="s">
        <v>95</v>
      </c>
      <c r="AO6" s="153" t="s">
        <v>96</v>
      </c>
      <c r="AP6" s="212" t="s">
        <v>97</v>
      </c>
    </row>
    <row r="7" spans="1:42" s="41" customFormat="1" ht="53.25" customHeight="1">
      <c r="A7" s="155"/>
      <c r="B7" s="153"/>
      <c r="C7" s="153"/>
      <c r="D7" s="153"/>
      <c r="E7" s="153"/>
      <c r="F7" s="199"/>
      <c r="G7" s="199"/>
      <c r="H7" s="199"/>
      <c r="I7" s="165">
        <v>2016</v>
      </c>
      <c r="J7" s="166"/>
      <c r="K7" s="167"/>
      <c r="L7" s="165">
        <v>2017</v>
      </c>
      <c r="M7" s="166"/>
      <c r="N7" s="166"/>
      <c r="O7" s="166"/>
      <c r="P7" s="167"/>
      <c r="Q7" s="165">
        <v>2018</v>
      </c>
      <c r="R7" s="166"/>
      <c r="S7" s="166"/>
      <c r="T7" s="166"/>
      <c r="U7" s="167"/>
      <c r="V7" s="165">
        <v>2019</v>
      </c>
      <c r="W7" s="166"/>
      <c r="X7" s="166"/>
      <c r="Y7" s="166"/>
      <c r="Z7" s="167"/>
      <c r="AA7" s="165">
        <v>2020</v>
      </c>
      <c r="AB7" s="166"/>
      <c r="AC7" s="166"/>
      <c r="AD7" s="166"/>
      <c r="AE7" s="167"/>
      <c r="AF7" s="165" t="s">
        <v>57</v>
      </c>
      <c r="AG7" s="166"/>
      <c r="AH7" s="166"/>
      <c r="AI7" s="167"/>
      <c r="AJ7" s="199"/>
      <c r="AK7" s="199"/>
      <c r="AL7" s="153"/>
      <c r="AM7" s="153"/>
      <c r="AN7" s="153"/>
      <c r="AO7" s="153"/>
      <c r="AP7" s="213"/>
    </row>
    <row r="8" spans="1:42" s="41" customFormat="1" ht="55.5" customHeight="1" thickBot="1">
      <c r="A8" s="215"/>
      <c r="B8" s="42" t="s">
        <v>4</v>
      </c>
      <c r="C8" s="42" t="s">
        <v>14</v>
      </c>
      <c r="D8" s="42" t="s">
        <v>15</v>
      </c>
      <c r="E8" s="197"/>
      <c r="F8" s="200"/>
      <c r="G8" s="200"/>
      <c r="H8" s="199"/>
      <c r="I8" s="66" t="s">
        <v>51</v>
      </c>
      <c r="J8" s="66" t="s">
        <v>83</v>
      </c>
      <c r="K8" s="66" t="s">
        <v>84</v>
      </c>
      <c r="L8" s="66" t="s">
        <v>52</v>
      </c>
      <c r="M8" s="66" t="s">
        <v>82</v>
      </c>
      <c r="N8" s="66" t="s">
        <v>51</v>
      </c>
      <c r="O8" s="43" t="s">
        <v>83</v>
      </c>
      <c r="P8" s="66" t="s">
        <v>84</v>
      </c>
      <c r="Q8" s="44" t="s">
        <v>52</v>
      </c>
      <c r="R8" s="66" t="s">
        <v>82</v>
      </c>
      <c r="S8" s="66" t="s">
        <v>51</v>
      </c>
      <c r="T8" s="66" t="s">
        <v>83</v>
      </c>
      <c r="U8" s="66" t="s">
        <v>84</v>
      </c>
      <c r="V8" s="66" t="s">
        <v>52</v>
      </c>
      <c r="W8" s="66" t="s">
        <v>82</v>
      </c>
      <c r="X8" s="66" t="s">
        <v>51</v>
      </c>
      <c r="Y8" s="66" t="s">
        <v>83</v>
      </c>
      <c r="Z8" s="66" t="s">
        <v>84</v>
      </c>
      <c r="AA8" s="66" t="s">
        <v>52</v>
      </c>
      <c r="AB8" s="66" t="s">
        <v>82</v>
      </c>
      <c r="AC8" s="66" t="s">
        <v>51</v>
      </c>
      <c r="AD8" s="66" t="s">
        <v>83</v>
      </c>
      <c r="AE8" s="66" t="s">
        <v>84</v>
      </c>
      <c r="AF8" s="66" t="s">
        <v>52</v>
      </c>
      <c r="AG8" s="66" t="s">
        <v>82</v>
      </c>
      <c r="AH8" s="66" t="s">
        <v>51</v>
      </c>
      <c r="AI8" s="66" t="s">
        <v>83</v>
      </c>
      <c r="AJ8" s="200"/>
      <c r="AK8" s="200"/>
      <c r="AL8" s="153"/>
      <c r="AM8" s="153"/>
      <c r="AN8" s="153"/>
      <c r="AO8" s="153"/>
      <c r="AP8" s="214"/>
    </row>
    <row r="9" spans="1:42" ht="24.75" customHeight="1">
      <c r="A9" s="175" t="s">
        <v>41</v>
      </c>
      <c r="B9" s="173">
        <v>1</v>
      </c>
      <c r="C9" s="179" t="s">
        <v>54</v>
      </c>
      <c r="D9" s="180" t="s">
        <v>50</v>
      </c>
      <c r="E9" s="174">
        <f>+GESTION!C17</f>
        <v>428</v>
      </c>
      <c r="F9" s="173" t="s">
        <v>53</v>
      </c>
      <c r="G9" s="54" t="s">
        <v>32</v>
      </c>
      <c r="H9" s="127">
        <v>1</v>
      </c>
      <c r="I9" s="73">
        <v>0.4</v>
      </c>
      <c r="J9" s="73">
        <v>0.4</v>
      </c>
      <c r="K9" s="73">
        <v>0.3</v>
      </c>
      <c r="L9" s="73">
        <v>0.2</v>
      </c>
      <c r="M9" s="73">
        <v>0.7</v>
      </c>
      <c r="N9" s="73"/>
      <c r="O9" s="73"/>
      <c r="P9" s="73"/>
      <c r="Q9" s="73"/>
      <c r="R9" s="73"/>
      <c r="S9" s="73"/>
      <c r="T9" s="73"/>
      <c r="U9" s="73"/>
      <c r="V9" s="73"/>
      <c r="W9" s="73"/>
      <c r="X9" s="73"/>
      <c r="Y9" s="73"/>
      <c r="Z9" s="73"/>
      <c r="AA9" s="73"/>
      <c r="AB9" s="73"/>
      <c r="AC9" s="73"/>
      <c r="AD9" s="73"/>
      <c r="AE9" s="73"/>
      <c r="AF9" s="72">
        <v>0.2</v>
      </c>
      <c r="AG9" s="72">
        <v>0.6000000000000001</v>
      </c>
      <c r="AH9" s="73"/>
      <c r="AI9" s="73"/>
      <c r="AJ9" s="120">
        <f>AG9/M9</f>
        <v>0.8571428571428573</v>
      </c>
      <c r="AK9" s="94">
        <f>(AG9+K9)/H9</f>
        <v>0.9000000000000001</v>
      </c>
      <c r="AL9" s="220" t="s">
        <v>150</v>
      </c>
      <c r="AM9" s="219" t="s">
        <v>53</v>
      </c>
      <c r="AN9" s="219" t="s">
        <v>53</v>
      </c>
      <c r="AO9" s="223" t="s">
        <v>111</v>
      </c>
      <c r="AP9" s="224" t="s">
        <v>112</v>
      </c>
    </row>
    <row r="10" spans="1:42" ht="24.75" customHeight="1">
      <c r="A10" s="176"/>
      <c r="B10" s="173"/>
      <c r="C10" s="179"/>
      <c r="D10" s="180"/>
      <c r="E10" s="172"/>
      <c r="F10" s="173"/>
      <c r="G10" s="55" t="s">
        <v>33</v>
      </c>
      <c r="H10" s="74">
        <f>+J10+L10</f>
        <v>555988433</v>
      </c>
      <c r="I10" s="12">
        <v>237847838</v>
      </c>
      <c r="J10" s="12">
        <v>235988433</v>
      </c>
      <c r="K10" s="12">
        <v>235988433</v>
      </c>
      <c r="L10" s="12">
        <v>320000000</v>
      </c>
      <c r="M10" s="12">
        <v>320000000</v>
      </c>
      <c r="N10" s="75"/>
      <c r="O10" s="75"/>
      <c r="P10" s="75"/>
      <c r="Q10" s="75"/>
      <c r="R10" s="75"/>
      <c r="S10" s="75"/>
      <c r="T10" s="75"/>
      <c r="U10" s="75"/>
      <c r="V10" s="75"/>
      <c r="W10" s="75"/>
      <c r="X10" s="75"/>
      <c r="Y10" s="75"/>
      <c r="Z10" s="75"/>
      <c r="AA10" s="75"/>
      <c r="AB10" s="75"/>
      <c r="AC10" s="75"/>
      <c r="AD10" s="75"/>
      <c r="AE10" s="75"/>
      <c r="AF10" s="74">
        <v>86361000</v>
      </c>
      <c r="AG10" s="74">
        <v>86361000</v>
      </c>
      <c r="AH10" s="76"/>
      <c r="AI10" s="12"/>
      <c r="AJ10" s="121">
        <f>AG10/M10</f>
        <v>0.269878125</v>
      </c>
      <c r="AK10" s="94">
        <f>(AG10+K10)/H10</f>
        <v>0.5797772289266313</v>
      </c>
      <c r="AL10" s="221"/>
      <c r="AM10" s="219"/>
      <c r="AN10" s="219"/>
      <c r="AO10" s="223"/>
      <c r="AP10" s="225"/>
    </row>
    <row r="11" spans="1:42" ht="24.75" customHeight="1">
      <c r="A11" s="176"/>
      <c r="B11" s="173"/>
      <c r="C11" s="179"/>
      <c r="D11" s="180"/>
      <c r="E11" s="172"/>
      <c r="F11" s="173"/>
      <c r="G11" s="55" t="s">
        <v>34</v>
      </c>
      <c r="H11" s="77">
        <v>0</v>
      </c>
      <c r="I11" s="78">
        <v>0</v>
      </c>
      <c r="J11" s="78">
        <v>0</v>
      </c>
      <c r="K11" s="78">
        <v>0</v>
      </c>
      <c r="L11" s="78">
        <v>0</v>
      </c>
      <c r="M11" s="78">
        <v>0</v>
      </c>
      <c r="N11" s="78"/>
      <c r="O11" s="78"/>
      <c r="P11" s="78"/>
      <c r="Q11" s="78"/>
      <c r="R11" s="78"/>
      <c r="S11" s="78"/>
      <c r="T11" s="78"/>
      <c r="U11" s="78"/>
      <c r="V11" s="78"/>
      <c r="W11" s="78"/>
      <c r="X11" s="78"/>
      <c r="Y11" s="78"/>
      <c r="Z11" s="78"/>
      <c r="AA11" s="78"/>
      <c r="AB11" s="78"/>
      <c r="AC11" s="78"/>
      <c r="AD11" s="78"/>
      <c r="AE11" s="78"/>
      <c r="AF11" s="77"/>
      <c r="AG11" s="77">
        <v>0</v>
      </c>
      <c r="AH11" s="79"/>
      <c r="AI11" s="78"/>
      <c r="AJ11" s="122"/>
      <c r="AK11" s="95"/>
      <c r="AL11" s="221"/>
      <c r="AM11" s="219"/>
      <c r="AN11" s="219"/>
      <c r="AO11" s="223"/>
      <c r="AP11" s="225"/>
    </row>
    <row r="12" spans="1:42" ht="24.75" customHeight="1">
      <c r="A12" s="176"/>
      <c r="B12" s="173"/>
      <c r="C12" s="179"/>
      <c r="D12" s="180"/>
      <c r="E12" s="172"/>
      <c r="F12" s="173"/>
      <c r="G12" s="55" t="s">
        <v>35</v>
      </c>
      <c r="H12" s="77">
        <v>0</v>
      </c>
      <c r="I12" s="78">
        <v>0</v>
      </c>
      <c r="J12" s="78">
        <v>0</v>
      </c>
      <c r="K12" s="78">
        <v>0</v>
      </c>
      <c r="L12" s="78">
        <v>136744068</v>
      </c>
      <c r="M12" s="78">
        <v>136744068</v>
      </c>
      <c r="N12" s="78"/>
      <c r="O12" s="78"/>
      <c r="P12" s="78"/>
      <c r="Q12" s="78"/>
      <c r="R12" s="78"/>
      <c r="S12" s="78"/>
      <c r="T12" s="78"/>
      <c r="U12" s="78"/>
      <c r="V12" s="78"/>
      <c r="W12" s="78"/>
      <c r="X12" s="78"/>
      <c r="Y12" s="78"/>
      <c r="Z12" s="78"/>
      <c r="AA12" s="78"/>
      <c r="AB12" s="78"/>
      <c r="AC12" s="78"/>
      <c r="AD12" s="78"/>
      <c r="AE12" s="78"/>
      <c r="AF12" s="77">
        <v>35900856</v>
      </c>
      <c r="AG12" s="77">
        <v>67238898</v>
      </c>
      <c r="AH12" s="78"/>
      <c r="AI12" s="78"/>
      <c r="AJ12" s="122"/>
      <c r="AK12" s="95"/>
      <c r="AL12" s="221"/>
      <c r="AM12" s="219"/>
      <c r="AN12" s="219"/>
      <c r="AO12" s="223"/>
      <c r="AP12" s="225"/>
    </row>
    <row r="13" spans="1:42" ht="24.75" customHeight="1">
      <c r="A13" s="176"/>
      <c r="B13" s="173"/>
      <c r="C13" s="179"/>
      <c r="D13" s="180"/>
      <c r="E13" s="172"/>
      <c r="F13" s="173"/>
      <c r="G13" s="55" t="s">
        <v>36</v>
      </c>
      <c r="H13" s="77">
        <f aca="true" t="shared" si="0" ref="H13:J14">+H9+H11</f>
        <v>1</v>
      </c>
      <c r="I13" s="78">
        <f t="shared" si="0"/>
        <v>0.4</v>
      </c>
      <c r="J13" s="78">
        <f t="shared" si="0"/>
        <v>0.4</v>
      </c>
      <c r="K13" s="78">
        <v>0.3</v>
      </c>
      <c r="L13" s="78">
        <v>0.2</v>
      </c>
      <c r="M13" s="78">
        <v>0.7</v>
      </c>
      <c r="N13" s="78"/>
      <c r="O13" s="78"/>
      <c r="P13" s="78"/>
      <c r="Q13" s="78"/>
      <c r="R13" s="78"/>
      <c r="S13" s="78"/>
      <c r="T13" s="78"/>
      <c r="U13" s="78"/>
      <c r="V13" s="78"/>
      <c r="W13" s="78"/>
      <c r="X13" s="78"/>
      <c r="Y13" s="78"/>
      <c r="Z13" s="78"/>
      <c r="AA13" s="78"/>
      <c r="AB13" s="78"/>
      <c r="AC13" s="78"/>
      <c r="AD13" s="78"/>
      <c r="AE13" s="78"/>
      <c r="AF13" s="77"/>
      <c r="AG13" s="77">
        <v>0.6000000000000001</v>
      </c>
      <c r="AH13" s="80"/>
      <c r="AI13" s="80"/>
      <c r="AJ13" s="122"/>
      <c r="AK13" s="95"/>
      <c r="AL13" s="221"/>
      <c r="AM13" s="219"/>
      <c r="AN13" s="219"/>
      <c r="AO13" s="223"/>
      <c r="AP13" s="225"/>
    </row>
    <row r="14" spans="1:42" ht="24.75" customHeight="1" thickBot="1">
      <c r="A14" s="176"/>
      <c r="B14" s="173"/>
      <c r="C14" s="179"/>
      <c r="D14" s="180"/>
      <c r="E14" s="172"/>
      <c r="F14" s="173"/>
      <c r="G14" s="56" t="s">
        <v>37</v>
      </c>
      <c r="H14" s="81">
        <f t="shared" si="0"/>
        <v>555988433</v>
      </c>
      <c r="I14" s="82">
        <f t="shared" si="0"/>
        <v>237847838</v>
      </c>
      <c r="J14" s="82">
        <f t="shared" si="0"/>
        <v>235988433</v>
      </c>
      <c r="K14" s="82">
        <v>235988433</v>
      </c>
      <c r="L14" s="82">
        <v>320000000</v>
      </c>
      <c r="M14" s="82">
        <v>456744068</v>
      </c>
      <c r="N14" s="83"/>
      <c r="O14" s="83"/>
      <c r="P14" s="83"/>
      <c r="Q14" s="83"/>
      <c r="R14" s="83"/>
      <c r="S14" s="83"/>
      <c r="T14" s="83"/>
      <c r="U14" s="83"/>
      <c r="V14" s="83"/>
      <c r="W14" s="83"/>
      <c r="X14" s="83"/>
      <c r="Y14" s="83"/>
      <c r="Z14" s="83"/>
      <c r="AA14" s="83"/>
      <c r="AB14" s="83"/>
      <c r="AC14" s="83"/>
      <c r="AD14" s="83"/>
      <c r="AE14" s="83"/>
      <c r="AF14" s="81">
        <f>+AF10+AF12</f>
        <v>122261856</v>
      </c>
      <c r="AG14" s="81">
        <v>153599898</v>
      </c>
      <c r="AH14" s="84"/>
      <c r="AI14" s="84"/>
      <c r="AJ14" s="123"/>
      <c r="AK14" s="96"/>
      <c r="AL14" s="222"/>
      <c r="AM14" s="219"/>
      <c r="AN14" s="219"/>
      <c r="AO14" s="223"/>
      <c r="AP14" s="226"/>
    </row>
    <row r="15" spans="1:42" ht="24.75" customHeight="1">
      <c r="A15" s="176"/>
      <c r="B15" s="173">
        <v>2</v>
      </c>
      <c r="C15" s="172" t="s">
        <v>42</v>
      </c>
      <c r="D15" s="178" t="s">
        <v>31</v>
      </c>
      <c r="E15" s="174">
        <v>451</v>
      </c>
      <c r="F15" s="173" t="s">
        <v>53</v>
      </c>
      <c r="G15" s="54" t="s">
        <v>32</v>
      </c>
      <c r="H15" s="72">
        <v>1</v>
      </c>
      <c r="I15" s="73">
        <v>0.2</v>
      </c>
      <c r="J15" s="73">
        <v>0.2</v>
      </c>
      <c r="K15" s="73">
        <v>0.1</v>
      </c>
      <c r="L15" s="73">
        <v>0.1</v>
      </c>
      <c r="M15" s="73">
        <v>0.5</v>
      </c>
      <c r="N15" s="73"/>
      <c r="O15" s="73"/>
      <c r="P15" s="73"/>
      <c r="Q15" s="73">
        <v>0.8</v>
      </c>
      <c r="R15" s="73"/>
      <c r="S15" s="73"/>
      <c r="T15" s="73"/>
      <c r="U15" s="73"/>
      <c r="V15" s="73">
        <v>1</v>
      </c>
      <c r="W15" s="73"/>
      <c r="X15" s="73"/>
      <c r="Y15" s="73"/>
      <c r="Z15" s="73"/>
      <c r="AA15" s="73"/>
      <c r="AB15" s="73"/>
      <c r="AC15" s="73"/>
      <c r="AD15" s="73"/>
      <c r="AE15" s="73"/>
      <c r="AF15" s="72">
        <v>0.05</v>
      </c>
      <c r="AG15" s="72">
        <v>0.15</v>
      </c>
      <c r="AH15" s="85"/>
      <c r="AI15" s="73"/>
      <c r="AJ15" s="120">
        <f>AG15/M15</f>
        <v>0.3</v>
      </c>
      <c r="AK15" s="94">
        <f>AG15/H15</f>
        <v>0.15</v>
      </c>
      <c r="AL15" s="216" t="s">
        <v>140</v>
      </c>
      <c r="AM15" s="227" t="s">
        <v>141</v>
      </c>
      <c r="AN15" s="227" t="s">
        <v>142</v>
      </c>
      <c r="AO15" s="227" t="s">
        <v>113</v>
      </c>
      <c r="AP15" s="224" t="s">
        <v>118</v>
      </c>
    </row>
    <row r="16" spans="1:42" ht="24.75" customHeight="1">
      <c r="A16" s="176"/>
      <c r="B16" s="173"/>
      <c r="C16" s="172"/>
      <c r="D16" s="178"/>
      <c r="E16" s="172"/>
      <c r="F16" s="173"/>
      <c r="G16" s="55" t="s">
        <v>33</v>
      </c>
      <c r="H16" s="74">
        <f>J16+L16+Q16</f>
        <v>54430274374</v>
      </c>
      <c r="I16" s="12">
        <v>15051294122</v>
      </c>
      <c r="J16" s="12">
        <v>14762710374</v>
      </c>
      <c r="K16" s="12">
        <v>94984378</v>
      </c>
      <c r="L16" s="12">
        <v>27167564000</v>
      </c>
      <c r="M16" s="12">
        <v>27197564000</v>
      </c>
      <c r="N16" s="12"/>
      <c r="O16" s="12"/>
      <c r="P16" s="12"/>
      <c r="Q16" s="12">
        <v>12500000000</v>
      </c>
      <c r="R16" s="12"/>
      <c r="S16" s="12"/>
      <c r="T16" s="12"/>
      <c r="U16" s="12"/>
      <c r="V16" s="12">
        <v>0</v>
      </c>
      <c r="W16" s="12"/>
      <c r="X16" s="12"/>
      <c r="Y16" s="12"/>
      <c r="Z16" s="12"/>
      <c r="AA16" s="12">
        <v>0</v>
      </c>
      <c r="AB16" s="12"/>
      <c r="AC16" s="12"/>
      <c r="AD16" s="12"/>
      <c r="AE16" s="12"/>
      <c r="AF16" s="74">
        <v>0</v>
      </c>
      <c r="AG16" s="74">
        <v>106324050</v>
      </c>
      <c r="AH16" s="76"/>
      <c r="AI16" s="12"/>
      <c r="AJ16" s="121">
        <f>AG16/M16</f>
        <v>0.003909322540798139</v>
      </c>
      <c r="AK16" s="97">
        <f>(AG16+K16)/H16</f>
        <v>0.0036984643255107323</v>
      </c>
      <c r="AL16" s="217"/>
      <c r="AM16" s="228"/>
      <c r="AN16" s="228"/>
      <c r="AO16" s="228"/>
      <c r="AP16" s="225"/>
    </row>
    <row r="17" spans="1:42" ht="24.75" customHeight="1">
      <c r="A17" s="176"/>
      <c r="B17" s="173"/>
      <c r="C17" s="172"/>
      <c r="D17" s="178"/>
      <c r="E17" s="172"/>
      <c r="F17" s="173"/>
      <c r="G17" s="55" t="s">
        <v>34</v>
      </c>
      <c r="H17" s="77">
        <v>0</v>
      </c>
      <c r="I17" s="86">
        <v>0</v>
      </c>
      <c r="J17" s="86">
        <v>0</v>
      </c>
      <c r="K17" s="86">
        <v>0</v>
      </c>
      <c r="L17" s="86"/>
      <c r="M17" s="86"/>
      <c r="N17" s="86"/>
      <c r="O17" s="86"/>
      <c r="P17" s="86"/>
      <c r="Q17" s="86"/>
      <c r="R17" s="86"/>
      <c r="S17" s="86"/>
      <c r="T17" s="86"/>
      <c r="U17" s="86"/>
      <c r="V17" s="86"/>
      <c r="W17" s="86"/>
      <c r="X17" s="86"/>
      <c r="Y17" s="86"/>
      <c r="Z17" s="86"/>
      <c r="AA17" s="86"/>
      <c r="AB17" s="86"/>
      <c r="AC17" s="86"/>
      <c r="AD17" s="86"/>
      <c r="AE17" s="86"/>
      <c r="AF17" s="77"/>
      <c r="AG17" s="77">
        <v>0</v>
      </c>
      <c r="AH17" s="79"/>
      <c r="AI17" s="78"/>
      <c r="AJ17" s="122"/>
      <c r="AK17" s="95"/>
      <c r="AL17" s="217"/>
      <c r="AM17" s="228"/>
      <c r="AN17" s="228"/>
      <c r="AO17" s="228"/>
      <c r="AP17" s="225"/>
    </row>
    <row r="18" spans="1:42" ht="24.75" customHeight="1">
      <c r="A18" s="176"/>
      <c r="B18" s="173"/>
      <c r="C18" s="172"/>
      <c r="D18" s="178"/>
      <c r="E18" s="172"/>
      <c r="F18" s="173"/>
      <c r="G18" s="55" t="s">
        <v>35</v>
      </c>
      <c r="H18" s="77">
        <v>0</v>
      </c>
      <c r="I18" s="78">
        <v>0</v>
      </c>
      <c r="J18" s="78">
        <v>0</v>
      </c>
      <c r="K18" s="78">
        <v>0</v>
      </c>
      <c r="L18" s="78">
        <v>38645417</v>
      </c>
      <c r="M18" s="78">
        <v>9364577</v>
      </c>
      <c r="N18" s="78"/>
      <c r="O18" s="78"/>
      <c r="P18" s="78"/>
      <c r="Q18" s="78"/>
      <c r="R18" s="78"/>
      <c r="S18" s="78"/>
      <c r="T18" s="78"/>
      <c r="U18" s="78"/>
      <c r="V18" s="78"/>
      <c r="W18" s="78"/>
      <c r="X18" s="78"/>
      <c r="Y18" s="78"/>
      <c r="Z18" s="78"/>
      <c r="AA18" s="78"/>
      <c r="AB18" s="78"/>
      <c r="AC18" s="78"/>
      <c r="AD18" s="78"/>
      <c r="AE18" s="78"/>
      <c r="AF18" s="77">
        <v>24938589</v>
      </c>
      <c r="AG18" s="77">
        <v>9364577</v>
      </c>
      <c r="AH18" s="78"/>
      <c r="AI18" s="78"/>
      <c r="AJ18" s="122"/>
      <c r="AK18" s="95"/>
      <c r="AL18" s="217"/>
      <c r="AM18" s="228"/>
      <c r="AN18" s="228"/>
      <c r="AO18" s="228"/>
      <c r="AP18" s="225"/>
    </row>
    <row r="19" spans="1:42" ht="24.75" customHeight="1">
      <c r="A19" s="176"/>
      <c r="B19" s="173"/>
      <c r="C19" s="172"/>
      <c r="D19" s="178"/>
      <c r="E19" s="172"/>
      <c r="F19" s="173"/>
      <c r="G19" s="55" t="s">
        <v>36</v>
      </c>
      <c r="H19" s="77">
        <f aca="true" t="shared" si="1" ref="H19:J20">+H15+H17</f>
        <v>1</v>
      </c>
      <c r="I19" s="78">
        <f t="shared" si="1"/>
        <v>0.2</v>
      </c>
      <c r="J19" s="78">
        <f t="shared" si="1"/>
        <v>0.2</v>
      </c>
      <c r="K19" s="78">
        <v>0.1</v>
      </c>
      <c r="L19" s="78">
        <v>0.1</v>
      </c>
      <c r="M19" s="78">
        <v>0.5</v>
      </c>
      <c r="N19" s="78"/>
      <c r="O19" s="78"/>
      <c r="P19" s="78"/>
      <c r="Q19" s="78">
        <f>+Q15+Q17</f>
        <v>0.8</v>
      </c>
      <c r="R19" s="78"/>
      <c r="S19" s="78"/>
      <c r="T19" s="78"/>
      <c r="U19" s="78"/>
      <c r="V19" s="78">
        <v>0.9</v>
      </c>
      <c r="W19" s="78"/>
      <c r="X19" s="78"/>
      <c r="Y19" s="78"/>
      <c r="Z19" s="78"/>
      <c r="AA19" s="78">
        <f>+AA15+AA17</f>
        <v>0</v>
      </c>
      <c r="AB19" s="78"/>
      <c r="AC19" s="78"/>
      <c r="AD19" s="78"/>
      <c r="AE19" s="78"/>
      <c r="AF19" s="77"/>
      <c r="AG19" s="77">
        <v>0.15</v>
      </c>
      <c r="AH19" s="80"/>
      <c r="AI19" s="80"/>
      <c r="AJ19" s="122"/>
      <c r="AK19" s="95"/>
      <c r="AL19" s="217"/>
      <c r="AM19" s="228"/>
      <c r="AN19" s="228"/>
      <c r="AO19" s="228"/>
      <c r="AP19" s="225"/>
    </row>
    <row r="20" spans="1:42" ht="24.75" customHeight="1" thickBot="1">
      <c r="A20" s="176"/>
      <c r="B20" s="173"/>
      <c r="C20" s="172"/>
      <c r="D20" s="178"/>
      <c r="E20" s="172"/>
      <c r="F20" s="173"/>
      <c r="G20" s="56" t="s">
        <v>37</v>
      </c>
      <c r="H20" s="87">
        <f t="shared" si="1"/>
        <v>54430274374</v>
      </c>
      <c r="I20" s="83">
        <f t="shared" si="1"/>
        <v>15051294122</v>
      </c>
      <c r="J20" s="83">
        <f t="shared" si="1"/>
        <v>14762710374</v>
      </c>
      <c r="K20" s="83">
        <v>94984378</v>
      </c>
      <c r="L20" s="83">
        <v>27167564000</v>
      </c>
      <c r="M20" s="83">
        <v>27206928577</v>
      </c>
      <c r="N20" s="83"/>
      <c r="O20" s="83"/>
      <c r="P20" s="83"/>
      <c r="Q20" s="83">
        <f>+Q16+Q18</f>
        <v>12500000000</v>
      </c>
      <c r="R20" s="83"/>
      <c r="S20" s="83"/>
      <c r="T20" s="83"/>
      <c r="U20" s="83"/>
      <c r="V20" s="83">
        <f>+V16+V18</f>
        <v>0</v>
      </c>
      <c r="W20" s="83"/>
      <c r="X20" s="83"/>
      <c r="Y20" s="83"/>
      <c r="Z20" s="83"/>
      <c r="AA20" s="83">
        <f>+AA16+AA18</f>
        <v>0</v>
      </c>
      <c r="AB20" s="83"/>
      <c r="AC20" s="83"/>
      <c r="AD20" s="83"/>
      <c r="AE20" s="83"/>
      <c r="AF20" s="87">
        <f>+AF18+AF16</f>
        <v>24938589</v>
      </c>
      <c r="AG20" s="87">
        <v>115688627</v>
      </c>
      <c r="AH20" s="84"/>
      <c r="AI20" s="84"/>
      <c r="AJ20" s="123"/>
      <c r="AK20" s="96"/>
      <c r="AL20" s="218"/>
      <c r="AM20" s="229"/>
      <c r="AN20" s="229"/>
      <c r="AO20" s="229"/>
      <c r="AP20" s="226"/>
    </row>
    <row r="21" spans="1:42" ht="24.75" customHeight="1">
      <c r="A21" s="176"/>
      <c r="B21" s="173">
        <v>3</v>
      </c>
      <c r="C21" s="172" t="s">
        <v>44</v>
      </c>
      <c r="D21" s="173" t="s">
        <v>31</v>
      </c>
      <c r="E21" s="174">
        <v>450</v>
      </c>
      <c r="F21" s="173" t="s">
        <v>53</v>
      </c>
      <c r="G21" s="54" t="s">
        <v>32</v>
      </c>
      <c r="H21" s="72">
        <v>1</v>
      </c>
      <c r="I21" s="73">
        <v>0.1</v>
      </c>
      <c r="J21" s="85">
        <v>0.06</v>
      </c>
      <c r="K21" s="85">
        <v>0.06</v>
      </c>
      <c r="L21" s="85">
        <v>0.05</v>
      </c>
      <c r="M21" s="85">
        <v>0.1</v>
      </c>
      <c r="N21" s="73"/>
      <c r="O21" s="73"/>
      <c r="P21" s="73"/>
      <c r="Q21" s="73">
        <v>0.8</v>
      </c>
      <c r="R21" s="73"/>
      <c r="S21" s="73"/>
      <c r="T21" s="73"/>
      <c r="U21" s="73"/>
      <c r="V21" s="73">
        <v>1</v>
      </c>
      <c r="W21" s="73"/>
      <c r="X21" s="73"/>
      <c r="Y21" s="73"/>
      <c r="Z21" s="73"/>
      <c r="AA21" s="73"/>
      <c r="AB21" s="73"/>
      <c r="AC21" s="73"/>
      <c r="AD21" s="73"/>
      <c r="AE21" s="73"/>
      <c r="AF21" s="72">
        <v>0.05</v>
      </c>
      <c r="AG21" s="72">
        <v>0.07</v>
      </c>
      <c r="AH21" s="85"/>
      <c r="AI21" s="85"/>
      <c r="AJ21" s="120">
        <f>AG21/M21</f>
        <v>0.7000000000000001</v>
      </c>
      <c r="AK21" s="128">
        <f>AG21/H21</f>
        <v>0.07</v>
      </c>
      <c r="AL21" s="216" t="s">
        <v>146</v>
      </c>
      <c r="AM21" s="227" t="s">
        <v>147</v>
      </c>
      <c r="AN21" s="227" t="s">
        <v>148</v>
      </c>
      <c r="AO21" s="227" t="s">
        <v>114</v>
      </c>
      <c r="AP21" s="224" t="s">
        <v>119</v>
      </c>
    </row>
    <row r="22" spans="1:42" ht="24.75" customHeight="1">
      <c r="A22" s="176"/>
      <c r="B22" s="173"/>
      <c r="C22" s="172"/>
      <c r="D22" s="173"/>
      <c r="E22" s="172"/>
      <c r="F22" s="173"/>
      <c r="G22" s="55" t="s">
        <v>33</v>
      </c>
      <c r="H22" s="74">
        <f>J22+L22+Q22</f>
        <v>7044155058</v>
      </c>
      <c r="I22" s="12">
        <v>3000000000</v>
      </c>
      <c r="J22" s="12">
        <v>3038362258</v>
      </c>
      <c r="K22" s="12">
        <v>226672293</v>
      </c>
      <c r="L22" s="12">
        <v>4005792800</v>
      </c>
      <c r="M22" s="12">
        <v>4005792800</v>
      </c>
      <c r="N22" s="12"/>
      <c r="O22" s="12"/>
      <c r="P22" s="12"/>
      <c r="Q22" s="12">
        <v>0</v>
      </c>
      <c r="R22" s="12"/>
      <c r="S22" s="12"/>
      <c r="T22" s="12"/>
      <c r="U22" s="12"/>
      <c r="V22" s="12">
        <v>0</v>
      </c>
      <c r="W22" s="12"/>
      <c r="X22" s="12"/>
      <c r="Y22" s="12"/>
      <c r="Z22" s="12"/>
      <c r="AA22" s="12">
        <v>0</v>
      </c>
      <c r="AB22" s="12"/>
      <c r="AC22" s="12"/>
      <c r="AD22" s="12"/>
      <c r="AE22" s="12"/>
      <c r="AF22" s="74">
        <v>1392050</v>
      </c>
      <c r="AG22" s="74">
        <v>301501494</v>
      </c>
      <c r="AH22" s="76"/>
      <c r="AI22" s="12"/>
      <c r="AJ22" s="121">
        <f>AG22/M22</f>
        <v>0.07526637273899939</v>
      </c>
      <c r="AK22" s="128">
        <f>(AG22+K22)/H22</f>
        <v>0.07498043167010592</v>
      </c>
      <c r="AL22" s="217"/>
      <c r="AM22" s="228"/>
      <c r="AN22" s="228"/>
      <c r="AO22" s="228"/>
      <c r="AP22" s="225"/>
    </row>
    <row r="23" spans="1:42" ht="24.75" customHeight="1">
      <c r="A23" s="176"/>
      <c r="B23" s="173"/>
      <c r="C23" s="172"/>
      <c r="D23" s="173"/>
      <c r="E23" s="172"/>
      <c r="F23" s="173"/>
      <c r="G23" s="55" t="s">
        <v>34</v>
      </c>
      <c r="H23" s="77"/>
      <c r="I23" s="78">
        <v>0</v>
      </c>
      <c r="J23" s="78">
        <v>0</v>
      </c>
      <c r="K23" s="78">
        <v>0</v>
      </c>
      <c r="L23" s="78">
        <v>0</v>
      </c>
      <c r="M23" s="78"/>
      <c r="N23" s="78"/>
      <c r="O23" s="78"/>
      <c r="P23" s="78"/>
      <c r="Q23" s="78">
        <v>0</v>
      </c>
      <c r="R23" s="78"/>
      <c r="S23" s="78"/>
      <c r="T23" s="78"/>
      <c r="U23" s="78"/>
      <c r="V23" s="78">
        <v>0</v>
      </c>
      <c r="W23" s="78"/>
      <c r="X23" s="78"/>
      <c r="Y23" s="78"/>
      <c r="Z23" s="78"/>
      <c r="AA23" s="78"/>
      <c r="AB23" s="78"/>
      <c r="AC23" s="78"/>
      <c r="AD23" s="78"/>
      <c r="AE23" s="78"/>
      <c r="AF23" s="77"/>
      <c r="AG23" s="77"/>
      <c r="AH23" s="79"/>
      <c r="AI23" s="78"/>
      <c r="AJ23" s="122"/>
      <c r="AK23" s="94"/>
      <c r="AL23" s="217"/>
      <c r="AM23" s="228"/>
      <c r="AN23" s="228"/>
      <c r="AO23" s="228"/>
      <c r="AP23" s="225"/>
    </row>
    <row r="24" spans="1:42" ht="24.75" customHeight="1">
      <c r="A24" s="176"/>
      <c r="B24" s="173"/>
      <c r="C24" s="172"/>
      <c r="D24" s="173"/>
      <c r="E24" s="172"/>
      <c r="F24" s="173"/>
      <c r="G24" s="55" t="s">
        <v>35</v>
      </c>
      <c r="H24" s="77"/>
      <c r="I24" s="78">
        <v>0</v>
      </c>
      <c r="J24" s="78">
        <v>0</v>
      </c>
      <c r="K24" s="78">
        <v>0</v>
      </c>
      <c r="L24" s="78">
        <v>11839644</v>
      </c>
      <c r="M24" s="78">
        <v>46467420</v>
      </c>
      <c r="N24" s="78"/>
      <c r="O24" s="78"/>
      <c r="P24" s="78"/>
      <c r="Q24" s="78"/>
      <c r="R24" s="78"/>
      <c r="S24" s="78"/>
      <c r="T24" s="78"/>
      <c r="U24" s="78"/>
      <c r="V24" s="78"/>
      <c r="W24" s="78"/>
      <c r="X24" s="78"/>
      <c r="Y24" s="78"/>
      <c r="Z24" s="78"/>
      <c r="AA24" s="78"/>
      <c r="AB24" s="78"/>
      <c r="AC24" s="78"/>
      <c r="AD24" s="78"/>
      <c r="AE24" s="78"/>
      <c r="AF24" s="77">
        <v>11839644</v>
      </c>
      <c r="AG24" s="77">
        <v>46467420</v>
      </c>
      <c r="AH24" s="78"/>
      <c r="AI24" s="78"/>
      <c r="AJ24" s="122"/>
      <c r="AK24" s="94"/>
      <c r="AL24" s="217"/>
      <c r="AM24" s="228"/>
      <c r="AN24" s="228"/>
      <c r="AO24" s="228"/>
      <c r="AP24" s="225"/>
    </row>
    <row r="25" spans="1:42" ht="24.75" customHeight="1">
      <c r="A25" s="176"/>
      <c r="B25" s="173"/>
      <c r="C25" s="172"/>
      <c r="D25" s="173"/>
      <c r="E25" s="172"/>
      <c r="F25" s="173"/>
      <c r="G25" s="55" t="s">
        <v>36</v>
      </c>
      <c r="H25" s="77">
        <f aca="true" t="shared" si="2" ref="H25:J26">+H21+H23</f>
        <v>1</v>
      </c>
      <c r="I25" s="78">
        <f t="shared" si="2"/>
        <v>0.1</v>
      </c>
      <c r="J25" s="78">
        <f t="shared" si="2"/>
        <v>0.06</v>
      </c>
      <c r="K25" s="78">
        <v>0.06</v>
      </c>
      <c r="L25" s="78">
        <v>0.05</v>
      </c>
      <c r="M25" s="78">
        <v>0.1</v>
      </c>
      <c r="N25" s="78"/>
      <c r="O25" s="78"/>
      <c r="P25" s="78"/>
      <c r="Q25" s="78">
        <f>+Q21+Q23</f>
        <v>0.8</v>
      </c>
      <c r="R25" s="78"/>
      <c r="S25" s="78"/>
      <c r="T25" s="78"/>
      <c r="U25" s="78"/>
      <c r="V25" s="78">
        <v>0.9</v>
      </c>
      <c r="W25" s="78"/>
      <c r="X25" s="78"/>
      <c r="Y25" s="78"/>
      <c r="Z25" s="78"/>
      <c r="AA25" s="78">
        <f>+AA21+AA23</f>
        <v>0</v>
      </c>
      <c r="AB25" s="78"/>
      <c r="AC25" s="78"/>
      <c r="AD25" s="78"/>
      <c r="AE25" s="78"/>
      <c r="AF25" s="77"/>
      <c r="AG25" s="77">
        <v>0.07</v>
      </c>
      <c r="AH25" s="80"/>
      <c r="AI25" s="93"/>
      <c r="AJ25" s="122"/>
      <c r="AK25" s="94"/>
      <c r="AL25" s="217"/>
      <c r="AM25" s="228"/>
      <c r="AN25" s="228"/>
      <c r="AO25" s="228"/>
      <c r="AP25" s="225"/>
    </row>
    <row r="26" spans="1:42" ht="24.75" customHeight="1" thickBot="1">
      <c r="A26" s="177"/>
      <c r="B26" s="173"/>
      <c r="C26" s="172"/>
      <c r="D26" s="173"/>
      <c r="E26" s="172"/>
      <c r="F26" s="173"/>
      <c r="G26" s="56" t="s">
        <v>37</v>
      </c>
      <c r="H26" s="87">
        <f t="shared" si="2"/>
        <v>7044155058</v>
      </c>
      <c r="I26" s="83">
        <f t="shared" si="2"/>
        <v>3000000000</v>
      </c>
      <c r="J26" s="83">
        <f t="shared" si="2"/>
        <v>3038362258</v>
      </c>
      <c r="K26" s="83">
        <v>226672293</v>
      </c>
      <c r="L26" s="83">
        <v>4005792800</v>
      </c>
      <c r="M26" s="83">
        <v>4052260220</v>
      </c>
      <c r="N26" s="83"/>
      <c r="O26" s="83"/>
      <c r="P26" s="83"/>
      <c r="Q26" s="83">
        <f>+Q22+Q24</f>
        <v>0</v>
      </c>
      <c r="R26" s="83"/>
      <c r="S26" s="83"/>
      <c r="T26" s="83"/>
      <c r="U26" s="83"/>
      <c r="V26" s="83">
        <f>+V22+V24</f>
        <v>0</v>
      </c>
      <c r="W26" s="83"/>
      <c r="X26" s="83"/>
      <c r="Y26" s="83"/>
      <c r="Z26" s="83"/>
      <c r="AA26" s="83">
        <f>+AA22+AA24</f>
        <v>0</v>
      </c>
      <c r="AB26" s="83"/>
      <c r="AC26" s="83"/>
      <c r="AD26" s="83"/>
      <c r="AE26" s="83"/>
      <c r="AF26" s="87">
        <f>+AF24+AF22</f>
        <v>13231694</v>
      </c>
      <c r="AG26" s="87">
        <v>347968914</v>
      </c>
      <c r="AH26" s="84"/>
      <c r="AI26" s="84"/>
      <c r="AJ26" s="123"/>
      <c r="AK26" s="94"/>
      <c r="AL26" s="218"/>
      <c r="AM26" s="229"/>
      <c r="AN26" s="229"/>
      <c r="AO26" s="229"/>
      <c r="AP26" s="226"/>
    </row>
    <row r="27" spans="1:42" ht="24.75" customHeight="1">
      <c r="A27" s="172" t="s">
        <v>43</v>
      </c>
      <c r="B27" s="173">
        <v>4</v>
      </c>
      <c r="C27" s="172" t="s">
        <v>55</v>
      </c>
      <c r="D27" s="173" t="s">
        <v>31</v>
      </c>
      <c r="E27" s="174">
        <v>449</v>
      </c>
      <c r="F27" s="173" t="s">
        <v>53</v>
      </c>
      <c r="G27" s="54" t="s">
        <v>32</v>
      </c>
      <c r="H27" s="88">
        <v>16</v>
      </c>
      <c r="I27" s="89">
        <v>3</v>
      </c>
      <c r="J27" s="89">
        <v>3</v>
      </c>
      <c r="K27" s="89">
        <v>2.4</v>
      </c>
      <c r="L27" s="89">
        <v>8</v>
      </c>
      <c r="M27" s="89">
        <v>8</v>
      </c>
      <c r="N27" s="89"/>
      <c r="O27" s="89"/>
      <c r="P27" s="89"/>
      <c r="Q27" s="89">
        <v>12</v>
      </c>
      <c r="R27" s="89"/>
      <c r="S27" s="89"/>
      <c r="T27" s="89"/>
      <c r="U27" s="89"/>
      <c r="V27" s="89">
        <v>15</v>
      </c>
      <c r="W27" s="89"/>
      <c r="X27" s="89"/>
      <c r="Y27" s="89"/>
      <c r="Z27" s="89"/>
      <c r="AA27" s="89">
        <v>16</v>
      </c>
      <c r="AB27" s="89"/>
      <c r="AC27" s="89"/>
      <c r="AD27" s="89"/>
      <c r="AE27" s="89"/>
      <c r="AF27" s="88">
        <v>8</v>
      </c>
      <c r="AG27" s="88">
        <v>5</v>
      </c>
      <c r="AH27" s="73"/>
      <c r="AI27" s="89"/>
      <c r="AJ27" s="120">
        <f>AG27/M27</f>
        <v>0.625</v>
      </c>
      <c r="AK27" s="128">
        <f>AG27/H27</f>
        <v>0.3125</v>
      </c>
      <c r="AL27" s="216" t="s">
        <v>143</v>
      </c>
      <c r="AM27" s="227" t="s">
        <v>144</v>
      </c>
      <c r="AN27" s="227" t="s">
        <v>145</v>
      </c>
      <c r="AO27" s="227" t="s">
        <v>120</v>
      </c>
      <c r="AP27" s="224" t="s">
        <v>112</v>
      </c>
    </row>
    <row r="28" spans="1:42" ht="24.75" customHeight="1">
      <c r="A28" s="172"/>
      <c r="B28" s="173"/>
      <c r="C28" s="172"/>
      <c r="D28" s="173"/>
      <c r="E28" s="172"/>
      <c r="F28" s="173"/>
      <c r="G28" s="55" t="s">
        <v>33</v>
      </c>
      <c r="H28" s="74">
        <f>+J28+L28+Q28+V28+AA28</f>
        <v>3220718825</v>
      </c>
      <c r="I28" s="12">
        <v>863121681</v>
      </c>
      <c r="J28" s="12">
        <v>849869625</v>
      </c>
      <c r="K28" s="12">
        <v>818061436</v>
      </c>
      <c r="L28" s="12">
        <v>870849200</v>
      </c>
      <c r="M28" s="12">
        <v>840849200</v>
      </c>
      <c r="N28" s="12"/>
      <c r="O28" s="12"/>
      <c r="P28" s="12"/>
      <c r="Q28" s="12">
        <v>700000000</v>
      </c>
      <c r="R28" s="12"/>
      <c r="S28" s="12"/>
      <c r="T28" s="12"/>
      <c r="U28" s="12"/>
      <c r="V28" s="12">
        <v>500000000</v>
      </c>
      <c r="W28" s="12"/>
      <c r="X28" s="12"/>
      <c r="Y28" s="12"/>
      <c r="Z28" s="12"/>
      <c r="AA28" s="12">
        <v>300000000</v>
      </c>
      <c r="AB28" s="12"/>
      <c r="AC28" s="12"/>
      <c r="AD28" s="12"/>
      <c r="AE28" s="12"/>
      <c r="AF28" s="74">
        <f>100204950+1392050</f>
        <v>101597000</v>
      </c>
      <c r="AG28" s="74">
        <v>210115500</v>
      </c>
      <c r="AH28" s="76"/>
      <c r="AI28" s="12"/>
      <c r="AJ28" s="121">
        <f>AG28/M28</f>
        <v>0.2498848782873314</v>
      </c>
      <c r="AK28" s="128">
        <f>(AG28+K28)/H28</f>
        <v>0.319238341459379</v>
      </c>
      <c r="AL28" s="217"/>
      <c r="AM28" s="228"/>
      <c r="AN28" s="228"/>
      <c r="AO28" s="228"/>
      <c r="AP28" s="225"/>
    </row>
    <row r="29" spans="1:42" ht="24.75" customHeight="1">
      <c r="A29" s="172"/>
      <c r="B29" s="173"/>
      <c r="C29" s="172"/>
      <c r="D29" s="173"/>
      <c r="E29" s="172"/>
      <c r="F29" s="173"/>
      <c r="G29" s="55" t="s">
        <v>34</v>
      </c>
      <c r="H29" s="77"/>
      <c r="I29" s="78"/>
      <c r="J29" s="78">
        <v>0</v>
      </c>
      <c r="K29" s="78">
        <v>0</v>
      </c>
      <c r="L29" s="78"/>
      <c r="M29" s="78">
        <v>0</v>
      </c>
      <c r="N29" s="78"/>
      <c r="O29" s="78"/>
      <c r="P29" s="78"/>
      <c r="Q29" s="78"/>
      <c r="R29" s="78"/>
      <c r="S29" s="78"/>
      <c r="T29" s="78"/>
      <c r="U29" s="78"/>
      <c r="V29" s="78"/>
      <c r="W29" s="78"/>
      <c r="X29" s="78"/>
      <c r="Y29" s="78"/>
      <c r="Z29" s="78"/>
      <c r="AA29" s="78"/>
      <c r="AB29" s="78"/>
      <c r="AC29" s="78"/>
      <c r="AD29" s="78"/>
      <c r="AE29" s="78"/>
      <c r="AF29" s="77"/>
      <c r="AG29" s="77"/>
      <c r="AH29" s="79"/>
      <c r="AI29" s="78"/>
      <c r="AJ29" s="122"/>
      <c r="AK29" s="94"/>
      <c r="AL29" s="217"/>
      <c r="AM29" s="228"/>
      <c r="AN29" s="228"/>
      <c r="AO29" s="228"/>
      <c r="AP29" s="225"/>
    </row>
    <row r="30" spans="1:42" ht="24.75" customHeight="1">
      <c r="A30" s="172"/>
      <c r="B30" s="173"/>
      <c r="C30" s="172"/>
      <c r="D30" s="173"/>
      <c r="E30" s="172"/>
      <c r="F30" s="173"/>
      <c r="G30" s="55" t="s">
        <v>35</v>
      </c>
      <c r="H30" s="77"/>
      <c r="I30" s="78"/>
      <c r="J30" s="78">
        <v>0</v>
      </c>
      <c r="K30" s="78">
        <v>0</v>
      </c>
      <c r="L30" s="78">
        <v>648983657</v>
      </c>
      <c r="M30" s="78">
        <v>643636721</v>
      </c>
      <c r="N30" s="78"/>
      <c r="O30" s="78"/>
      <c r="P30" s="78"/>
      <c r="Q30" s="78"/>
      <c r="R30" s="78"/>
      <c r="S30" s="78"/>
      <c r="T30" s="78"/>
      <c r="U30" s="78"/>
      <c r="V30" s="78"/>
      <c r="W30" s="78"/>
      <c r="X30" s="78"/>
      <c r="Y30" s="78"/>
      <c r="Z30" s="78"/>
      <c r="AA30" s="78"/>
      <c r="AB30" s="78"/>
      <c r="AC30" s="78"/>
      <c r="AD30" s="78"/>
      <c r="AE30" s="78"/>
      <c r="AF30" s="77">
        <f>75891128</f>
        <v>75891128</v>
      </c>
      <c r="AG30" s="77">
        <v>322652621</v>
      </c>
      <c r="AH30" s="78"/>
      <c r="AI30" s="78"/>
      <c r="AJ30" s="122"/>
      <c r="AK30" s="94"/>
      <c r="AL30" s="217"/>
      <c r="AM30" s="228"/>
      <c r="AN30" s="228"/>
      <c r="AO30" s="228"/>
      <c r="AP30" s="225"/>
    </row>
    <row r="31" spans="1:42" ht="24.75" customHeight="1">
      <c r="A31" s="172"/>
      <c r="B31" s="173"/>
      <c r="C31" s="172"/>
      <c r="D31" s="173"/>
      <c r="E31" s="172"/>
      <c r="F31" s="173"/>
      <c r="G31" s="55" t="s">
        <v>36</v>
      </c>
      <c r="H31" s="77">
        <f aca="true" t="shared" si="3" ref="H31:J32">+H27+H29</f>
        <v>16</v>
      </c>
      <c r="I31" s="78">
        <f t="shared" si="3"/>
        <v>3</v>
      </c>
      <c r="J31" s="78">
        <f t="shared" si="3"/>
        <v>3</v>
      </c>
      <c r="K31" s="78">
        <v>2.4</v>
      </c>
      <c r="L31" s="78">
        <v>8</v>
      </c>
      <c r="M31" s="78">
        <v>8</v>
      </c>
      <c r="N31" s="78"/>
      <c r="O31" s="78"/>
      <c r="P31" s="78"/>
      <c r="Q31" s="78">
        <f>+Q27+Q29</f>
        <v>12</v>
      </c>
      <c r="R31" s="78"/>
      <c r="S31" s="78"/>
      <c r="T31" s="78"/>
      <c r="U31" s="78"/>
      <c r="V31" s="78">
        <f>+V27+V29</f>
        <v>15</v>
      </c>
      <c r="W31" s="78"/>
      <c r="X31" s="78"/>
      <c r="Y31" s="78"/>
      <c r="Z31" s="78"/>
      <c r="AA31" s="78">
        <f>+AA27+AA29</f>
        <v>16</v>
      </c>
      <c r="AB31" s="78"/>
      <c r="AC31" s="78"/>
      <c r="AD31" s="78"/>
      <c r="AE31" s="78"/>
      <c r="AF31" s="77"/>
      <c r="AG31" s="77">
        <v>5</v>
      </c>
      <c r="AH31" s="80"/>
      <c r="AI31" s="80"/>
      <c r="AJ31" s="122"/>
      <c r="AK31" s="94"/>
      <c r="AL31" s="217"/>
      <c r="AM31" s="228"/>
      <c r="AN31" s="228"/>
      <c r="AO31" s="228"/>
      <c r="AP31" s="225"/>
    </row>
    <row r="32" spans="1:42" ht="24.75" customHeight="1" thickBot="1">
      <c r="A32" s="172"/>
      <c r="B32" s="173"/>
      <c r="C32" s="172"/>
      <c r="D32" s="173"/>
      <c r="E32" s="172"/>
      <c r="F32" s="173"/>
      <c r="G32" s="56" t="s">
        <v>37</v>
      </c>
      <c r="H32" s="87">
        <f t="shared" si="3"/>
        <v>3220718825</v>
      </c>
      <c r="I32" s="83">
        <f t="shared" si="3"/>
        <v>863121681</v>
      </c>
      <c r="J32" s="65">
        <f t="shared" si="3"/>
        <v>849869625</v>
      </c>
      <c r="K32" s="65">
        <v>818061436</v>
      </c>
      <c r="L32" s="65">
        <v>870849200</v>
      </c>
      <c r="M32" s="65">
        <v>1484485921</v>
      </c>
      <c r="N32" s="83"/>
      <c r="O32" s="83"/>
      <c r="P32" s="83"/>
      <c r="Q32" s="83">
        <f>+Q28+Q30</f>
        <v>700000000</v>
      </c>
      <c r="R32" s="83"/>
      <c r="S32" s="83"/>
      <c r="T32" s="83"/>
      <c r="U32" s="83"/>
      <c r="V32" s="83">
        <f>+V28+V30</f>
        <v>500000000</v>
      </c>
      <c r="W32" s="83"/>
      <c r="X32" s="83"/>
      <c r="Y32" s="83"/>
      <c r="Z32" s="83"/>
      <c r="AA32" s="83">
        <f>+AA28+AA30</f>
        <v>300000000</v>
      </c>
      <c r="AB32" s="83"/>
      <c r="AC32" s="83"/>
      <c r="AD32" s="83"/>
      <c r="AE32" s="83"/>
      <c r="AF32" s="87">
        <f>+AF30+AF28</f>
        <v>177488128</v>
      </c>
      <c r="AG32" s="87">
        <v>532768121</v>
      </c>
      <c r="AH32" s="84"/>
      <c r="AI32" s="84"/>
      <c r="AJ32" s="123"/>
      <c r="AK32" s="94"/>
      <c r="AL32" s="218"/>
      <c r="AM32" s="229"/>
      <c r="AN32" s="229"/>
      <c r="AO32" s="229"/>
      <c r="AP32" s="226"/>
    </row>
    <row r="33" spans="1:42" ht="32.25" customHeight="1">
      <c r="A33" s="168" t="s">
        <v>61</v>
      </c>
      <c r="B33" s="168"/>
      <c r="C33" s="168"/>
      <c r="D33" s="168"/>
      <c r="E33" s="168"/>
      <c r="F33" s="169"/>
      <c r="G33" s="13" t="s">
        <v>33</v>
      </c>
      <c r="H33" s="124">
        <f>+H32+H26+H20+H14</f>
        <v>65251136690</v>
      </c>
      <c r="I33" s="124">
        <f>+I32+I26+I20+I14</f>
        <v>19152263641</v>
      </c>
      <c r="J33" s="124">
        <f aca="true" t="shared" si="4" ref="J33:AI33">+J32+J26+J20+J14</f>
        <v>18886930690</v>
      </c>
      <c r="K33" s="124">
        <f t="shared" si="4"/>
        <v>1375706540</v>
      </c>
      <c r="L33" s="90">
        <f>+L10+L16+L22+L28</f>
        <v>32364206000</v>
      </c>
      <c r="M33" s="90">
        <f>+M10+M16+M22+M28</f>
        <v>32364206000</v>
      </c>
      <c r="N33" s="90">
        <f t="shared" si="4"/>
        <v>0</v>
      </c>
      <c r="O33" s="90">
        <f t="shared" si="4"/>
        <v>0</v>
      </c>
      <c r="P33" s="90">
        <f t="shared" si="4"/>
        <v>0</v>
      </c>
      <c r="Q33" s="90">
        <f t="shared" si="4"/>
        <v>13200000000</v>
      </c>
      <c r="R33" s="90">
        <f t="shared" si="4"/>
        <v>0</v>
      </c>
      <c r="S33" s="90">
        <f t="shared" si="4"/>
        <v>0</v>
      </c>
      <c r="T33" s="90">
        <f t="shared" si="4"/>
        <v>0</v>
      </c>
      <c r="U33" s="90">
        <f t="shared" si="4"/>
        <v>0</v>
      </c>
      <c r="V33" s="90">
        <f t="shared" si="4"/>
        <v>500000000</v>
      </c>
      <c r="W33" s="90">
        <f t="shared" si="4"/>
        <v>0</v>
      </c>
      <c r="X33" s="90">
        <f t="shared" si="4"/>
        <v>0</v>
      </c>
      <c r="Y33" s="90">
        <f t="shared" si="4"/>
        <v>0</v>
      </c>
      <c r="Z33" s="90">
        <f t="shared" si="4"/>
        <v>0</v>
      </c>
      <c r="AA33" s="90">
        <f t="shared" si="4"/>
        <v>300000000</v>
      </c>
      <c r="AB33" s="90">
        <f t="shared" si="4"/>
        <v>0</v>
      </c>
      <c r="AC33" s="90">
        <f t="shared" si="4"/>
        <v>0</v>
      </c>
      <c r="AD33" s="90">
        <f t="shared" si="4"/>
        <v>0</v>
      </c>
      <c r="AE33" s="90">
        <f t="shared" si="4"/>
        <v>0</v>
      </c>
      <c r="AF33" s="117">
        <f>+AF10+AF16+AF22+AF28</f>
        <v>189350050</v>
      </c>
      <c r="AG33" s="117">
        <f>+AG10+AG16+AG22+AG28</f>
        <v>704302044</v>
      </c>
      <c r="AH33" s="90">
        <f t="shared" si="4"/>
        <v>0</v>
      </c>
      <c r="AI33" s="90">
        <f t="shared" si="4"/>
        <v>0</v>
      </c>
      <c r="AJ33" s="207"/>
      <c r="AK33" s="208"/>
      <c r="AL33" s="209"/>
      <c r="AM33" s="209"/>
      <c r="AN33" s="209"/>
      <c r="AO33" s="209"/>
      <c r="AP33" s="209"/>
    </row>
    <row r="34" spans="1:42" ht="29.25" customHeight="1">
      <c r="A34" s="170"/>
      <c r="B34" s="170"/>
      <c r="C34" s="170"/>
      <c r="D34" s="170"/>
      <c r="E34" s="170"/>
      <c r="F34" s="171"/>
      <c r="G34" s="8" t="s">
        <v>35</v>
      </c>
      <c r="H34" s="125">
        <f>+H30+H24+H18+H12</f>
        <v>0</v>
      </c>
      <c r="I34" s="125">
        <f>+I30+I24+I18+I12</f>
        <v>0</v>
      </c>
      <c r="J34" s="125"/>
      <c r="K34" s="125"/>
      <c r="L34" s="98">
        <f>+L30+L24+L18+L12</f>
        <v>836212786</v>
      </c>
      <c r="M34" s="98">
        <f>+M30+M24+M18+M12</f>
        <v>836212786</v>
      </c>
      <c r="N34" s="91"/>
      <c r="O34" s="91"/>
      <c r="P34" s="91"/>
      <c r="Q34" s="91">
        <f>+Q30+Q24+Q18+Q12</f>
        <v>0</v>
      </c>
      <c r="R34" s="91"/>
      <c r="S34" s="91"/>
      <c r="T34" s="91"/>
      <c r="U34" s="91"/>
      <c r="V34" s="91">
        <f>+V30+V24+V18+V12</f>
        <v>0</v>
      </c>
      <c r="W34" s="91"/>
      <c r="X34" s="91"/>
      <c r="Y34" s="91"/>
      <c r="Z34" s="91"/>
      <c r="AA34" s="91">
        <f>+AA30+AA24+AA18+AA12</f>
        <v>0</v>
      </c>
      <c r="AB34" s="91"/>
      <c r="AC34" s="91"/>
      <c r="AD34" s="91"/>
      <c r="AE34" s="91"/>
      <c r="AF34" s="118">
        <f>+AF30+AF24+AF18+AF12</f>
        <v>148570217</v>
      </c>
      <c r="AG34" s="118">
        <f>+AG30+AG24+AG18+AG12</f>
        <v>445723516</v>
      </c>
      <c r="AH34" s="91"/>
      <c r="AI34" s="91"/>
      <c r="AJ34" s="207"/>
      <c r="AK34" s="210"/>
      <c r="AL34" s="210"/>
      <c r="AM34" s="210"/>
      <c r="AN34" s="210"/>
      <c r="AO34" s="210"/>
      <c r="AP34" s="210"/>
    </row>
    <row r="35" spans="1:42" ht="31.5" customHeight="1" thickBot="1">
      <c r="A35" s="170"/>
      <c r="B35" s="170"/>
      <c r="C35" s="170"/>
      <c r="D35" s="170"/>
      <c r="E35" s="170"/>
      <c r="F35" s="171"/>
      <c r="G35" s="9" t="s">
        <v>61</v>
      </c>
      <c r="H35" s="126">
        <f>+H34+H33</f>
        <v>65251136690</v>
      </c>
      <c r="I35" s="126">
        <f>+I34+I33</f>
        <v>19152263641</v>
      </c>
      <c r="J35" s="126">
        <f aca="true" t="shared" si="5" ref="J35:AI35">+J34+J33</f>
        <v>18886930690</v>
      </c>
      <c r="K35" s="126">
        <f t="shared" si="5"/>
        <v>1375706540</v>
      </c>
      <c r="L35" s="92">
        <f t="shared" si="5"/>
        <v>33200418786</v>
      </c>
      <c r="M35" s="92">
        <f>+M34+M33</f>
        <v>33200418786</v>
      </c>
      <c r="N35" s="92">
        <f t="shared" si="5"/>
        <v>0</v>
      </c>
      <c r="O35" s="92">
        <f t="shared" si="5"/>
        <v>0</v>
      </c>
      <c r="P35" s="92">
        <f t="shared" si="5"/>
        <v>0</v>
      </c>
      <c r="Q35" s="92">
        <f t="shared" si="5"/>
        <v>13200000000</v>
      </c>
      <c r="R35" s="92">
        <f t="shared" si="5"/>
        <v>0</v>
      </c>
      <c r="S35" s="92">
        <f t="shared" si="5"/>
        <v>0</v>
      </c>
      <c r="T35" s="92">
        <f t="shared" si="5"/>
        <v>0</v>
      </c>
      <c r="U35" s="92">
        <f t="shared" si="5"/>
        <v>0</v>
      </c>
      <c r="V35" s="92">
        <f t="shared" si="5"/>
        <v>500000000</v>
      </c>
      <c r="W35" s="92">
        <f t="shared" si="5"/>
        <v>0</v>
      </c>
      <c r="X35" s="92">
        <f t="shared" si="5"/>
        <v>0</v>
      </c>
      <c r="Y35" s="92">
        <f t="shared" si="5"/>
        <v>0</v>
      </c>
      <c r="Z35" s="92">
        <f t="shared" si="5"/>
        <v>0</v>
      </c>
      <c r="AA35" s="92">
        <f t="shared" si="5"/>
        <v>300000000</v>
      </c>
      <c r="AB35" s="92">
        <f t="shared" si="5"/>
        <v>0</v>
      </c>
      <c r="AC35" s="92">
        <f t="shared" si="5"/>
        <v>0</v>
      </c>
      <c r="AD35" s="92">
        <f t="shared" si="5"/>
        <v>0</v>
      </c>
      <c r="AE35" s="92">
        <f t="shared" si="5"/>
        <v>0</v>
      </c>
      <c r="AF35" s="119">
        <f>+AF34+AF33</f>
        <v>337920267</v>
      </c>
      <c r="AG35" s="119">
        <f>+AG34+AG33</f>
        <v>1150025560</v>
      </c>
      <c r="AH35" s="92">
        <f t="shared" si="5"/>
        <v>0</v>
      </c>
      <c r="AI35" s="92">
        <f t="shared" si="5"/>
        <v>0</v>
      </c>
      <c r="AJ35" s="207"/>
      <c r="AK35" s="210"/>
      <c r="AL35" s="210"/>
      <c r="AM35" s="210"/>
      <c r="AN35" s="210"/>
      <c r="AO35" s="210"/>
      <c r="AP35" s="210"/>
    </row>
    <row r="36" spans="1:42" s="19" customFormat="1" ht="71.25" customHeight="1">
      <c r="A36" s="211" t="s">
        <v>85</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row>
    <row r="37" spans="10:12" ht="12.75">
      <c r="J37" s="64"/>
      <c r="L37" s="14"/>
    </row>
    <row r="38" ht="12.75">
      <c r="J38" s="64"/>
    </row>
  </sheetData>
  <sheetProtection/>
  <mergeCells count="73">
    <mergeCell ref="AL21:AL26"/>
    <mergeCell ref="AM21:AM26"/>
    <mergeCell ref="AN21:AN26"/>
    <mergeCell ref="AO21:AO26"/>
    <mergeCell ref="AP21:AP26"/>
    <mergeCell ref="AL27:AL32"/>
    <mergeCell ref="AM27:AM32"/>
    <mergeCell ref="AN27:AN32"/>
    <mergeCell ref="AO27:AO32"/>
    <mergeCell ref="AP27:AP32"/>
    <mergeCell ref="AO9:AO14"/>
    <mergeCell ref="AP9:AP14"/>
    <mergeCell ref="AM15:AM20"/>
    <mergeCell ref="AN15:AN20"/>
    <mergeCell ref="AO15:AO20"/>
    <mergeCell ref="AP15:AP20"/>
    <mergeCell ref="AL15:AL20"/>
    <mergeCell ref="AM9:AM14"/>
    <mergeCell ref="AN9:AN14"/>
    <mergeCell ref="AL9:AL14"/>
    <mergeCell ref="AJ6:AJ8"/>
    <mergeCell ref="AK6:AK8"/>
    <mergeCell ref="AL6:AL8"/>
    <mergeCell ref="AJ33:AP35"/>
    <mergeCell ref="A36:AP36"/>
    <mergeCell ref="AN6:AN8"/>
    <mergeCell ref="AO6:AO8"/>
    <mergeCell ref="AP6:AP8"/>
    <mergeCell ref="I7:K7"/>
    <mergeCell ref="L7:P7"/>
    <mergeCell ref="AM6:AM8"/>
    <mergeCell ref="A6:A8"/>
    <mergeCell ref="B6:D7"/>
    <mergeCell ref="E6:E8"/>
    <mergeCell ref="F6:F8"/>
    <mergeCell ref="G6:G8"/>
    <mergeCell ref="H6:H8"/>
    <mergeCell ref="AF7:AI7"/>
    <mergeCell ref="I6:AE6"/>
    <mergeCell ref="AF6:AI6"/>
    <mergeCell ref="Q7:U7"/>
    <mergeCell ref="V7:Z7"/>
    <mergeCell ref="AA7:AE7"/>
    <mergeCell ref="A1:E4"/>
    <mergeCell ref="F1:AP1"/>
    <mergeCell ref="F2:AP2"/>
    <mergeCell ref="F3:N3"/>
    <mergeCell ref="O3:AP3"/>
    <mergeCell ref="F4:N4"/>
    <mergeCell ref="O4:AP4"/>
    <mergeCell ref="E9:E14"/>
    <mergeCell ref="F9:F14"/>
    <mergeCell ref="F15:F20"/>
    <mergeCell ref="D21:D26"/>
    <mergeCell ref="E21:E26"/>
    <mergeCell ref="F21:F26"/>
    <mergeCell ref="E15:E20"/>
    <mergeCell ref="A9:A26"/>
    <mergeCell ref="B15:B20"/>
    <mergeCell ref="C15:C20"/>
    <mergeCell ref="D15:D20"/>
    <mergeCell ref="B9:B14"/>
    <mergeCell ref="C9:C14"/>
    <mergeCell ref="B21:B26"/>
    <mergeCell ref="C21:C26"/>
    <mergeCell ref="D9:D14"/>
    <mergeCell ref="A33:F35"/>
    <mergeCell ref="A27:A32"/>
    <mergeCell ref="B27:B32"/>
    <mergeCell ref="C27:C32"/>
    <mergeCell ref="D27:D32"/>
    <mergeCell ref="E27:E32"/>
    <mergeCell ref="F27:F32"/>
  </mergeCells>
  <printOptions/>
  <pageMargins left="0.7" right="0.7" top="0.75" bottom="0.75" header="0.3" footer="0.3"/>
  <pageSetup horizontalDpi="600" verticalDpi="600" orientation="portrait" scale="11" r:id="rId4"/>
  <ignoredErrors>
    <ignoredError sqref="H35:I35 H34:I34 J35:K35 AH35"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V42"/>
  <sheetViews>
    <sheetView view="pageBreakPreview" zoomScale="60" zoomScaleNormal="60" zoomScalePageLayoutView="0" workbookViewId="0" topLeftCell="A1">
      <selection activeCell="C11" sqref="C11:C12"/>
    </sheetView>
  </sheetViews>
  <sheetFormatPr defaultColWidth="11.421875" defaultRowHeight="15"/>
  <cols>
    <col min="1" max="1" width="20.421875" style="0" customWidth="1"/>
    <col min="2" max="2" width="26.28125" style="0" customWidth="1"/>
    <col min="3" max="3" width="70.421875" style="0" customWidth="1"/>
    <col min="4" max="6" width="11.421875" style="0" customWidth="1"/>
    <col min="7" max="7" width="8.00390625" style="0" customWidth="1"/>
    <col min="8" max="8" width="8.421875" style="0" customWidth="1"/>
    <col min="9" max="12" width="8.140625" style="0" customWidth="1"/>
    <col min="13" max="13" width="10.140625" style="0" customWidth="1"/>
    <col min="14" max="14" width="10.140625" style="11" customWidth="1"/>
    <col min="15" max="19" width="10.140625" style="0" customWidth="1"/>
    <col min="20" max="20" width="11.421875" style="0" customWidth="1"/>
    <col min="21" max="21" width="11.421875" style="99" customWidth="1"/>
    <col min="22" max="22" width="90.7109375" style="0" customWidth="1"/>
  </cols>
  <sheetData>
    <row r="1" spans="1:22" s="47" customFormat="1" ht="33" customHeight="1">
      <c r="A1" s="269"/>
      <c r="B1" s="270"/>
      <c r="C1" s="275" t="s">
        <v>0</v>
      </c>
      <c r="D1" s="275"/>
      <c r="E1" s="275"/>
      <c r="F1" s="275"/>
      <c r="G1" s="275"/>
      <c r="H1" s="275"/>
      <c r="I1" s="275"/>
      <c r="J1" s="275"/>
      <c r="K1" s="275"/>
      <c r="L1" s="275"/>
      <c r="M1" s="275"/>
      <c r="N1" s="275"/>
      <c r="O1" s="275"/>
      <c r="P1" s="275"/>
      <c r="Q1" s="275"/>
      <c r="R1" s="275"/>
      <c r="S1" s="275"/>
      <c r="T1" s="275"/>
      <c r="U1" s="275"/>
      <c r="V1" s="276"/>
    </row>
    <row r="2" spans="1:22" s="47" customFormat="1" ht="30" customHeight="1">
      <c r="A2" s="271"/>
      <c r="B2" s="272"/>
      <c r="C2" s="277" t="s">
        <v>16</v>
      </c>
      <c r="D2" s="277"/>
      <c r="E2" s="277"/>
      <c r="F2" s="277"/>
      <c r="G2" s="277"/>
      <c r="H2" s="277"/>
      <c r="I2" s="277"/>
      <c r="J2" s="277"/>
      <c r="K2" s="277"/>
      <c r="L2" s="277"/>
      <c r="M2" s="277"/>
      <c r="N2" s="277"/>
      <c r="O2" s="277"/>
      <c r="P2" s="277"/>
      <c r="Q2" s="277"/>
      <c r="R2" s="277"/>
      <c r="S2" s="277"/>
      <c r="T2" s="277"/>
      <c r="U2" s="277"/>
      <c r="V2" s="278"/>
    </row>
    <row r="3" spans="1:22" s="47" customFormat="1" ht="27.75" customHeight="1">
      <c r="A3" s="271"/>
      <c r="B3" s="272"/>
      <c r="C3" s="48" t="s">
        <v>63</v>
      </c>
      <c r="D3" s="279" t="str">
        <f>+'[1]GESTION'!P4</f>
        <v>DIRECCION GESTION CORPORATIVA</v>
      </c>
      <c r="E3" s="279"/>
      <c r="F3" s="279"/>
      <c r="G3" s="279"/>
      <c r="H3" s="279"/>
      <c r="I3" s="279"/>
      <c r="J3" s="279"/>
      <c r="K3" s="279"/>
      <c r="L3" s="279"/>
      <c r="M3" s="279"/>
      <c r="N3" s="279"/>
      <c r="O3" s="279"/>
      <c r="P3" s="279"/>
      <c r="Q3" s="279"/>
      <c r="R3" s="279"/>
      <c r="S3" s="279"/>
      <c r="T3" s="279"/>
      <c r="U3" s="279"/>
      <c r="V3" s="280"/>
    </row>
    <row r="4" spans="1:22" s="47" customFormat="1" ht="33" customHeight="1" thickBot="1">
      <c r="A4" s="273"/>
      <c r="B4" s="274"/>
      <c r="C4" s="49" t="s">
        <v>102</v>
      </c>
      <c r="D4" s="281" t="str">
        <f>+'[1]GESTION'!P5</f>
        <v>1149 - PROTECCIÓN Y BIENESTAR ANIMAL</v>
      </c>
      <c r="E4" s="281"/>
      <c r="F4" s="281"/>
      <c r="G4" s="281"/>
      <c r="H4" s="281"/>
      <c r="I4" s="281"/>
      <c r="J4" s="281"/>
      <c r="K4" s="281"/>
      <c r="L4" s="281"/>
      <c r="M4" s="281"/>
      <c r="N4" s="281"/>
      <c r="O4" s="281"/>
      <c r="P4" s="281"/>
      <c r="Q4" s="281"/>
      <c r="R4" s="281"/>
      <c r="S4" s="281"/>
      <c r="T4" s="281"/>
      <c r="U4" s="281"/>
      <c r="V4" s="282"/>
    </row>
    <row r="5" spans="1:22" s="50" customFormat="1" ht="42.75" customHeight="1" thickBot="1">
      <c r="A5" s="1"/>
      <c r="B5" s="2"/>
      <c r="C5" s="3"/>
      <c r="D5" s="247" t="s">
        <v>19</v>
      </c>
      <c r="E5" s="248"/>
      <c r="F5" s="249" t="s">
        <v>139</v>
      </c>
      <c r="G5" s="249"/>
      <c r="H5" s="249"/>
      <c r="I5" s="249"/>
      <c r="J5" s="249"/>
      <c r="K5" s="249"/>
      <c r="L5" s="249"/>
      <c r="M5" s="249"/>
      <c r="N5" s="249"/>
      <c r="O5" s="249"/>
      <c r="P5" s="249"/>
      <c r="Q5" s="249"/>
      <c r="R5" s="249"/>
      <c r="S5" s="249"/>
      <c r="T5" s="249" t="s">
        <v>20</v>
      </c>
      <c r="U5" s="249"/>
      <c r="V5" s="289" t="s">
        <v>103</v>
      </c>
    </row>
    <row r="6" spans="1:22" s="50" customFormat="1" ht="44.25" customHeight="1" thickBot="1">
      <c r="A6" s="16" t="s">
        <v>10</v>
      </c>
      <c r="B6" s="15" t="s">
        <v>17</v>
      </c>
      <c r="C6" s="15" t="s">
        <v>18</v>
      </c>
      <c r="D6" s="59" t="s">
        <v>21</v>
      </c>
      <c r="E6" s="59" t="s">
        <v>22</v>
      </c>
      <c r="F6" s="59" t="s">
        <v>23</v>
      </c>
      <c r="G6" s="52" t="s">
        <v>104</v>
      </c>
      <c r="H6" s="52" t="s">
        <v>105</v>
      </c>
      <c r="I6" s="52" t="s">
        <v>106</v>
      </c>
      <c r="J6" s="52" t="s">
        <v>107</v>
      </c>
      <c r="K6" s="52" t="s">
        <v>108</v>
      </c>
      <c r="L6" s="52" t="s">
        <v>109</v>
      </c>
      <c r="M6" s="52" t="s">
        <v>24</v>
      </c>
      <c r="N6" s="52" t="s">
        <v>116</v>
      </c>
      <c r="O6" s="52" t="s">
        <v>117</v>
      </c>
      <c r="P6" s="52" t="s">
        <v>25</v>
      </c>
      <c r="Q6" s="52" t="s">
        <v>26</v>
      </c>
      <c r="R6" s="52" t="s">
        <v>27</v>
      </c>
      <c r="S6" s="51" t="s">
        <v>28</v>
      </c>
      <c r="T6" s="51" t="s">
        <v>29</v>
      </c>
      <c r="U6" s="102" t="s">
        <v>30</v>
      </c>
      <c r="V6" s="290"/>
    </row>
    <row r="7" spans="1:22" ht="37.5" customHeight="1" thickBot="1">
      <c r="A7" s="288" t="str">
        <f>+'[1]INVERSION'!A9</f>
        <v>BIENESTAR DE LA FAUNA EN EL DISTRITO CAPITAL
</v>
      </c>
      <c r="B7" s="266" t="str">
        <f>+'[1]INVERSION'!C9</f>
        <v>CREAR 1 INSTITUTO  PROTECCIÓN Y BIENESTAR ANIMAL</v>
      </c>
      <c r="C7" s="299" t="s">
        <v>138</v>
      </c>
      <c r="D7" s="234" t="s">
        <v>40</v>
      </c>
      <c r="E7" s="234" t="s">
        <v>40</v>
      </c>
      <c r="F7" s="57" t="s">
        <v>38</v>
      </c>
      <c r="G7" s="103">
        <v>0</v>
      </c>
      <c r="H7" s="103">
        <v>0.05</v>
      </c>
      <c r="I7" s="103">
        <v>0.2</v>
      </c>
      <c r="J7" s="129">
        <v>0.25</v>
      </c>
      <c r="K7" s="129">
        <v>0.2</v>
      </c>
      <c r="L7" s="129">
        <v>0.3</v>
      </c>
      <c r="M7" s="104">
        <v>0</v>
      </c>
      <c r="N7" s="104">
        <v>0</v>
      </c>
      <c r="O7" s="104">
        <v>0</v>
      </c>
      <c r="P7" s="104">
        <v>0</v>
      </c>
      <c r="Q7" s="104">
        <v>0</v>
      </c>
      <c r="R7" s="104">
        <v>0</v>
      </c>
      <c r="S7" s="105">
        <f aca="true" t="shared" si="0" ref="S7:S12">SUM(G7:R7)</f>
        <v>1</v>
      </c>
      <c r="T7" s="243">
        <v>0.1</v>
      </c>
      <c r="U7" s="246">
        <v>0.05</v>
      </c>
      <c r="V7" s="250" t="s">
        <v>151</v>
      </c>
    </row>
    <row r="8" spans="1:22" ht="37.5" customHeight="1" thickBot="1">
      <c r="A8" s="288"/>
      <c r="B8" s="266"/>
      <c r="C8" s="299"/>
      <c r="D8" s="234"/>
      <c r="E8" s="234"/>
      <c r="F8" s="5" t="s">
        <v>39</v>
      </c>
      <c r="G8" s="103">
        <v>0</v>
      </c>
      <c r="H8" s="103">
        <v>0.05</v>
      </c>
      <c r="I8" s="103">
        <v>0.2</v>
      </c>
      <c r="J8" s="130">
        <v>0.25</v>
      </c>
      <c r="K8" s="130">
        <v>0.2</v>
      </c>
      <c r="L8" s="130">
        <v>0.2</v>
      </c>
      <c r="M8" s="104"/>
      <c r="N8" s="104"/>
      <c r="O8" s="104"/>
      <c r="P8" s="104"/>
      <c r="Q8" s="104"/>
      <c r="R8" s="104"/>
      <c r="S8" s="105">
        <f t="shared" si="0"/>
        <v>0.8999999999999999</v>
      </c>
      <c r="T8" s="243"/>
      <c r="U8" s="242"/>
      <c r="V8" s="251"/>
    </row>
    <row r="9" spans="1:22" ht="29.25" customHeight="1" thickBot="1">
      <c r="A9" s="288"/>
      <c r="B9" s="266"/>
      <c r="C9" s="283" t="s">
        <v>137</v>
      </c>
      <c r="D9" s="234" t="s">
        <v>40</v>
      </c>
      <c r="E9" s="234" t="s">
        <v>40</v>
      </c>
      <c r="F9" s="6" t="s">
        <v>38</v>
      </c>
      <c r="G9" s="104">
        <v>0.2</v>
      </c>
      <c r="H9" s="104">
        <v>0.2</v>
      </c>
      <c r="I9" s="104">
        <v>0.2</v>
      </c>
      <c r="J9" s="103">
        <v>0.2</v>
      </c>
      <c r="K9" s="103">
        <v>0.2</v>
      </c>
      <c r="L9" s="103">
        <v>0</v>
      </c>
      <c r="M9" s="104"/>
      <c r="N9" s="104"/>
      <c r="O9" s="104"/>
      <c r="P9" s="104"/>
      <c r="Q9" s="104"/>
      <c r="R9" s="104"/>
      <c r="S9" s="105">
        <f t="shared" si="0"/>
        <v>1</v>
      </c>
      <c r="T9" s="243"/>
      <c r="U9" s="241">
        <v>0.05</v>
      </c>
      <c r="V9" s="252" t="s">
        <v>152</v>
      </c>
    </row>
    <row r="10" spans="1:22" ht="62.25" customHeight="1" thickBot="1">
      <c r="A10" s="288"/>
      <c r="B10" s="266"/>
      <c r="C10" s="283"/>
      <c r="D10" s="234"/>
      <c r="E10" s="234"/>
      <c r="F10" s="5" t="s">
        <v>39</v>
      </c>
      <c r="G10" s="104">
        <v>0.2</v>
      </c>
      <c r="H10" s="104">
        <v>0.2</v>
      </c>
      <c r="I10" s="104">
        <v>0.2</v>
      </c>
      <c r="J10" s="131">
        <v>0.2</v>
      </c>
      <c r="K10" s="131">
        <v>0.1</v>
      </c>
      <c r="L10" s="131">
        <v>0</v>
      </c>
      <c r="M10" s="106"/>
      <c r="N10" s="106"/>
      <c r="O10" s="106"/>
      <c r="P10" s="106"/>
      <c r="Q10" s="106"/>
      <c r="R10" s="106"/>
      <c r="S10" s="105">
        <f t="shared" si="0"/>
        <v>0.9</v>
      </c>
      <c r="T10" s="243"/>
      <c r="U10" s="242"/>
      <c r="V10" s="253"/>
    </row>
    <row r="11" spans="1:22" ht="41.25" customHeight="1" thickBot="1">
      <c r="A11" s="230" t="str">
        <f>+'[1]INVERSION'!A9</f>
        <v>BIENESTAR DE LA FAUNA EN EL DISTRITO CAPITAL
</v>
      </c>
      <c r="B11" s="232" t="str">
        <f>+'[1]INVERSION'!C15</f>
        <v>CONSTRUIR  1 CASA ECOLOGICA ANIMAL</v>
      </c>
      <c r="C11" s="285" t="s">
        <v>136</v>
      </c>
      <c r="D11" s="239" t="s">
        <v>135</v>
      </c>
      <c r="E11" s="239"/>
      <c r="F11" s="6" t="s">
        <v>38</v>
      </c>
      <c r="G11" s="104">
        <v>0.1</v>
      </c>
      <c r="H11" s="104">
        <v>0.2</v>
      </c>
      <c r="I11" s="104">
        <v>0.2</v>
      </c>
      <c r="J11" s="103">
        <v>0.2</v>
      </c>
      <c r="K11" s="103">
        <v>0.2</v>
      </c>
      <c r="L11" s="103">
        <v>0.1</v>
      </c>
      <c r="M11" s="104">
        <v>0</v>
      </c>
      <c r="N11" s="104">
        <v>0</v>
      </c>
      <c r="O11" s="104">
        <v>0</v>
      </c>
      <c r="P11" s="104">
        <v>0</v>
      </c>
      <c r="Q11" s="104">
        <v>0</v>
      </c>
      <c r="R11" s="104">
        <v>0</v>
      </c>
      <c r="S11" s="107">
        <f t="shared" si="0"/>
        <v>0.9999999999999999</v>
      </c>
      <c r="T11" s="243">
        <v>0.35</v>
      </c>
      <c r="U11" s="241">
        <v>0.05</v>
      </c>
      <c r="V11" s="258" t="s">
        <v>153</v>
      </c>
    </row>
    <row r="12" spans="1:22" ht="120.75" customHeight="1" thickBot="1">
      <c r="A12" s="230"/>
      <c r="B12" s="232"/>
      <c r="C12" s="293"/>
      <c r="D12" s="240"/>
      <c r="E12" s="240"/>
      <c r="F12" s="5" t="s">
        <v>39</v>
      </c>
      <c r="G12" s="104">
        <v>0.1</v>
      </c>
      <c r="H12" s="104">
        <v>0.1</v>
      </c>
      <c r="I12" s="104">
        <v>0.1</v>
      </c>
      <c r="J12" s="131">
        <v>0.02</v>
      </c>
      <c r="K12" s="131">
        <v>0.02</v>
      </c>
      <c r="L12" s="131">
        <v>0.02</v>
      </c>
      <c r="M12" s="106"/>
      <c r="N12" s="106"/>
      <c r="O12" s="106"/>
      <c r="P12" s="106"/>
      <c r="Q12" s="106"/>
      <c r="R12" s="106"/>
      <c r="S12" s="107">
        <f t="shared" si="0"/>
        <v>0.3600000000000001</v>
      </c>
      <c r="T12" s="243"/>
      <c r="U12" s="242"/>
      <c r="V12" s="259"/>
    </row>
    <row r="13" spans="1:22" ht="41.25" customHeight="1" thickBot="1">
      <c r="A13" s="230"/>
      <c r="B13" s="232"/>
      <c r="C13" s="284" t="s">
        <v>134</v>
      </c>
      <c r="D13" s="237" t="s">
        <v>40</v>
      </c>
      <c r="E13" s="294"/>
      <c r="F13" s="6" t="s">
        <v>38</v>
      </c>
      <c r="G13" s="104">
        <v>0</v>
      </c>
      <c r="H13" s="104">
        <v>0</v>
      </c>
      <c r="I13" s="104">
        <v>0</v>
      </c>
      <c r="J13" s="103">
        <v>0</v>
      </c>
      <c r="K13" s="103">
        <v>0</v>
      </c>
      <c r="L13" s="103">
        <v>0</v>
      </c>
      <c r="M13" s="104">
        <v>0.5</v>
      </c>
      <c r="N13" s="104">
        <v>0.5</v>
      </c>
      <c r="O13" s="104">
        <v>0</v>
      </c>
      <c r="P13" s="104">
        <v>0</v>
      </c>
      <c r="Q13" s="104">
        <v>0</v>
      </c>
      <c r="R13" s="104">
        <v>0</v>
      </c>
      <c r="S13" s="107">
        <f>SUM(M13:R13)</f>
        <v>1</v>
      </c>
      <c r="T13" s="243"/>
      <c r="U13" s="241">
        <v>0.25</v>
      </c>
      <c r="V13" s="244" t="s">
        <v>129</v>
      </c>
    </row>
    <row r="14" spans="1:22" ht="41.25" customHeight="1" thickBot="1">
      <c r="A14" s="230"/>
      <c r="B14" s="232"/>
      <c r="C14" s="285"/>
      <c r="D14" s="238"/>
      <c r="E14" s="295"/>
      <c r="F14" s="5" t="s">
        <v>39</v>
      </c>
      <c r="G14" s="104">
        <v>0</v>
      </c>
      <c r="H14" s="104">
        <v>0</v>
      </c>
      <c r="I14" s="104">
        <v>0</v>
      </c>
      <c r="J14" s="131">
        <v>0</v>
      </c>
      <c r="K14" s="131">
        <v>0</v>
      </c>
      <c r="L14" s="131">
        <v>0</v>
      </c>
      <c r="M14" s="106"/>
      <c r="N14" s="106"/>
      <c r="O14" s="106"/>
      <c r="P14" s="106"/>
      <c r="Q14" s="106"/>
      <c r="R14" s="106"/>
      <c r="S14" s="107">
        <f>SUM(M14:R14)</f>
        <v>0</v>
      </c>
      <c r="T14" s="243"/>
      <c r="U14" s="242"/>
      <c r="V14" s="245"/>
    </row>
    <row r="15" spans="1:22" ht="41.25" customHeight="1" thickBot="1">
      <c r="A15" s="230"/>
      <c r="B15" s="232"/>
      <c r="C15" s="284" t="s">
        <v>130</v>
      </c>
      <c r="D15" s="237" t="s">
        <v>40</v>
      </c>
      <c r="E15" s="294"/>
      <c r="F15" s="6" t="s">
        <v>38</v>
      </c>
      <c r="G15" s="104">
        <v>0</v>
      </c>
      <c r="H15" s="104">
        <v>0</v>
      </c>
      <c r="I15" s="104">
        <v>0</v>
      </c>
      <c r="J15" s="103">
        <v>0</v>
      </c>
      <c r="K15" s="103">
        <v>0</v>
      </c>
      <c r="L15" s="103">
        <v>0</v>
      </c>
      <c r="M15" s="104">
        <v>0</v>
      </c>
      <c r="N15" s="104">
        <v>0.2</v>
      </c>
      <c r="O15" s="104">
        <v>0.2</v>
      </c>
      <c r="P15" s="104">
        <v>0.2</v>
      </c>
      <c r="Q15" s="104">
        <v>0.2</v>
      </c>
      <c r="R15" s="104">
        <v>0.2</v>
      </c>
      <c r="S15" s="107">
        <f>SUM(M15:R15)</f>
        <v>1</v>
      </c>
      <c r="T15" s="243"/>
      <c r="U15" s="241">
        <v>0.05</v>
      </c>
      <c r="V15" s="244" t="s">
        <v>129</v>
      </c>
    </row>
    <row r="16" spans="1:22" ht="41.25" customHeight="1" thickBot="1">
      <c r="A16" s="231"/>
      <c r="B16" s="233"/>
      <c r="C16" s="297"/>
      <c r="D16" s="298"/>
      <c r="E16" s="295"/>
      <c r="F16" s="58" t="s">
        <v>39</v>
      </c>
      <c r="G16" s="108">
        <v>0</v>
      </c>
      <c r="H16" s="108">
        <v>0</v>
      </c>
      <c r="I16" s="108">
        <v>0</v>
      </c>
      <c r="J16" s="131">
        <v>0</v>
      </c>
      <c r="K16" s="131">
        <v>0</v>
      </c>
      <c r="L16" s="131">
        <v>0</v>
      </c>
      <c r="M16" s="109"/>
      <c r="N16" s="109"/>
      <c r="O16" s="109"/>
      <c r="P16" s="109"/>
      <c r="Q16" s="109"/>
      <c r="R16" s="109"/>
      <c r="S16" s="110">
        <f>SUM(M16:R16)</f>
        <v>0</v>
      </c>
      <c r="T16" s="243"/>
      <c r="U16" s="296"/>
      <c r="V16" s="245"/>
    </row>
    <row r="17" spans="1:22" ht="41.25" customHeight="1">
      <c r="A17" s="300" t="str">
        <f>+'[1]INVERSION'!A9</f>
        <v>BIENESTAR DE LA FAUNA EN EL DISTRITO CAPITAL
</v>
      </c>
      <c r="B17" s="304" t="str">
        <f>+'[1]INVERSION'!C21</f>
        <v>CONSTRUIR Y DOTAR 1 CENTRO DE RECEPCIÓN Y REHABILITACIÓN DE FLORA Y FAUNA SILVESTRE</v>
      </c>
      <c r="C17" s="286" t="s">
        <v>133</v>
      </c>
      <c r="D17" s="237" t="s">
        <v>40</v>
      </c>
      <c r="E17" s="234" t="s">
        <v>40</v>
      </c>
      <c r="F17" s="57" t="s">
        <v>38</v>
      </c>
      <c r="G17" s="106">
        <v>0</v>
      </c>
      <c r="H17" s="106">
        <v>0</v>
      </c>
      <c r="I17" s="106">
        <v>0.1</v>
      </c>
      <c r="J17" s="103">
        <v>0.1</v>
      </c>
      <c r="K17" s="103">
        <v>0.1</v>
      </c>
      <c r="L17" s="103">
        <v>0.1</v>
      </c>
      <c r="M17" s="106">
        <v>0.1</v>
      </c>
      <c r="N17" s="106">
        <v>0.1</v>
      </c>
      <c r="O17" s="106">
        <v>0.1</v>
      </c>
      <c r="P17" s="106">
        <v>0.1</v>
      </c>
      <c r="Q17" s="106">
        <v>0.1</v>
      </c>
      <c r="R17" s="106">
        <v>0.1</v>
      </c>
      <c r="S17" s="107">
        <f>SUM(I17:R17)</f>
        <v>0.9999999999999999</v>
      </c>
      <c r="T17" s="261">
        <v>0.35</v>
      </c>
      <c r="U17" s="246">
        <v>0.05</v>
      </c>
      <c r="V17" s="244" t="s">
        <v>154</v>
      </c>
    </row>
    <row r="18" spans="1:22" ht="41.25" customHeight="1" thickBot="1">
      <c r="A18" s="230"/>
      <c r="B18" s="232"/>
      <c r="C18" s="287"/>
      <c r="D18" s="238"/>
      <c r="E18" s="234"/>
      <c r="F18" s="5" t="s">
        <v>39</v>
      </c>
      <c r="G18" s="106">
        <v>0</v>
      </c>
      <c r="H18" s="106">
        <v>0</v>
      </c>
      <c r="I18" s="106">
        <v>0.1</v>
      </c>
      <c r="J18" s="131">
        <v>0.1</v>
      </c>
      <c r="K18" s="131">
        <v>0.1</v>
      </c>
      <c r="L18" s="131">
        <v>0.1</v>
      </c>
      <c r="M18" s="106"/>
      <c r="N18" s="106"/>
      <c r="O18" s="106"/>
      <c r="P18" s="106"/>
      <c r="Q18" s="106"/>
      <c r="R18" s="106"/>
      <c r="S18" s="107">
        <f>SUM(I18:R18)</f>
        <v>0.4</v>
      </c>
      <c r="T18" s="261"/>
      <c r="U18" s="242"/>
      <c r="V18" s="245"/>
    </row>
    <row r="19" spans="1:22" ht="45" customHeight="1" thickBot="1">
      <c r="A19" s="230"/>
      <c r="B19" s="232"/>
      <c r="C19" s="283" t="s">
        <v>132</v>
      </c>
      <c r="D19" s="237" t="s">
        <v>40</v>
      </c>
      <c r="E19" s="234" t="s">
        <v>40</v>
      </c>
      <c r="F19" s="57" t="s">
        <v>38</v>
      </c>
      <c r="G19" s="111">
        <v>0.5</v>
      </c>
      <c r="H19" s="111">
        <v>0.5</v>
      </c>
      <c r="I19" s="111">
        <v>0</v>
      </c>
      <c r="J19" s="103">
        <v>0</v>
      </c>
      <c r="K19" s="103">
        <v>0</v>
      </c>
      <c r="L19" s="103">
        <v>0</v>
      </c>
      <c r="M19" s="111">
        <v>0</v>
      </c>
      <c r="N19" s="111">
        <v>0</v>
      </c>
      <c r="O19" s="111">
        <v>0</v>
      </c>
      <c r="P19" s="111">
        <v>0</v>
      </c>
      <c r="Q19" s="111">
        <v>0</v>
      </c>
      <c r="R19" s="111">
        <v>0</v>
      </c>
      <c r="S19" s="112">
        <f>SUM(G19:R19)</f>
        <v>1</v>
      </c>
      <c r="T19" s="261"/>
      <c r="U19" s="246">
        <v>0.025</v>
      </c>
      <c r="V19" s="306" t="s">
        <v>155</v>
      </c>
    </row>
    <row r="20" spans="1:22" ht="45" customHeight="1" thickBot="1">
      <c r="A20" s="230"/>
      <c r="B20" s="232"/>
      <c r="C20" s="283"/>
      <c r="D20" s="238"/>
      <c r="E20" s="234"/>
      <c r="F20" s="5" t="s">
        <v>39</v>
      </c>
      <c r="G20" s="104">
        <v>0.5</v>
      </c>
      <c r="H20" s="104">
        <v>0.5</v>
      </c>
      <c r="I20" s="104">
        <v>0</v>
      </c>
      <c r="J20" s="131">
        <v>0</v>
      </c>
      <c r="K20" s="131">
        <v>0</v>
      </c>
      <c r="L20" s="131">
        <v>0</v>
      </c>
      <c r="M20" s="106"/>
      <c r="N20" s="106"/>
      <c r="O20" s="106"/>
      <c r="P20" s="106"/>
      <c r="Q20" s="106"/>
      <c r="R20" s="106"/>
      <c r="S20" s="112">
        <f>SUM(G20:R20)</f>
        <v>1</v>
      </c>
      <c r="T20" s="261"/>
      <c r="U20" s="242"/>
      <c r="V20" s="307"/>
    </row>
    <row r="21" spans="1:22" ht="45.75" customHeight="1" thickBot="1">
      <c r="A21" s="230"/>
      <c r="B21" s="232"/>
      <c r="C21" s="267" t="s">
        <v>131</v>
      </c>
      <c r="D21" s="237" t="s">
        <v>40</v>
      </c>
      <c r="E21" s="234" t="s">
        <v>40</v>
      </c>
      <c r="F21" s="6" t="s">
        <v>38</v>
      </c>
      <c r="G21" s="104">
        <v>0</v>
      </c>
      <c r="H21" s="104">
        <v>0</v>
      </c>
      <c r="I21" s="104">
        <v>0.5</v>
      </c>
      <c r="J21" s="103">
        <v>0.5</v>
      </c>
      <c r="K21" s="103">
        <v>0</v>
      </c>
      <c r="L21" s="103">
        <v>0</v>
      </c>
      <c r="M21" s="104">
        <v>0</v>
      </c>
      <c r="N21" s="104">
        <v>0</v>
      </c>
      <c r="O21" s="104">
        <v>0</v>
      </c>
      <c r="P21" s="104">
        <v>0</v>
      </c>
      <c r="Q21" s="104">
        <v>0</v>
      </c>
      <c r="R21" s="104">
        <v>0</v>
      </c>
      <c r="S21" s="107">
        <f>SUM(G21:R21)</f>
        <v>1</v>
      </c>
      <c r="T21" s="261"/>
      <c r="U21" s="241">
        <v>0.25</v>
      </c>
      <c r="V21" s="254" t="s">
        <v>156</v>
      </c>
    </row>
    <row r="22" spans="1:22" ht="45.75" customHeight="1" thickBot="1">
      <c r="A22" s="230"/>
      <c r="B22" s="232"/>
      <c r="C22" s="268"/>
      <c r="D22" s="238"/>
      <c r="E22" s="234"/>
      <c r="F22" s="5" t="s">
        <v>39</v>
      </c>
      <c r="G22" s="104">
        <v>0</v>
      </c>
      <c r="H22" s="104">
        <v>0</v>
      </c>
      <c r="I22" s="104">
        <v>0.25</v>
      </c>
      <c r="J22" s="131">
        <v>0</v>
      </c>
      <c r="K22" s="131">
        <v>0</v>
      </c>
      <c r="L22" s="131">
        <v>0</v>
      </c>
      <c r="M22" s="106"/>
      <c r="N22" s="106"/>
      <c r="O22" s="106"/>
      <c r="P22" s="106"/>
      <c r="Q22" s="106"/>
      <c r="R22" s="106"/>
      <c r="S22" s="107">
        <f>SUM(M22:R22)</f>
        <v>0</v>
      </c>
      <c r="T22" s="261"/>
      <c r="U22" s="242"/>
      <c r="V22" s="255"/>
    </row>
    <row r="23" spans="1:22" ht="45.75" customHeight="1" thickBot="1">
      <c r="A23" s="230"/>
      <c r="B23" s="232"/>
      <c r="C23" s="267" t="s">
        <v>130</v>
      </c>
      <c r="D23" s="237" t="s">
        <v>40</v>
      </c>
      <c r="E23" s="234" t="s">
        <v>40</v>
      </c>
      <c r="F23" s="6" t="s">
        <v>38</v>
      </c>
      <c r="G23" s="104">
        <v>0</v>
      </c>
      <c r="H23" s="104">
        <v>0</v>
      </c>
      <c r="I23" s="104">
        <v>0</v>
      </c>
      <c r="J23" s="103">
        <v>0</v>
      </c>
      <c r="K23" s="103">
        <v>0.125</v>
      </c>
      <c r="L23" s="103">
        <v>0.125</v>
      </c>
      <c r="M23" s="113">
        <v>0.125</v>
      </c>
      <c r="N23" s="113">
        <v>0.125</v>
      </c>
      <c r="O23" s="113">
        <v>0.125</v>
      </c>
      <c r="P23" s="113">
        <v>0.125</v>
      </c>
      <c r="Q23" s="113">
        <v>0.125</v>
      </c>
      <c r="R23" s="113">
        <v>0.125</v>
      </c>
      <c r="S23" s="107">
        <f>SUM(G23:R23)</f>
        <v>1</v>
      </c>
      <c r="T23" s="261"/>
      <c r="U23" s="241">
        <v>0.025</v>
      </c>
      <c r="V23" s="244" t="s">
        <v>157</v>
      </c>
    </row>
    <row r="24" spans="1:22" ht="45.75" customHeight="1" thickBot="1">
      <c r="A24" s="231"/>
      <c r="B24" s="233"/>
      <c r="C24" s="305"/>
      <c r="D24" s="298"/>
      <c r="E24" s="234"/>
      <c r="F24" s="58" t="s">
        <v>39</v>
      </c>
      <c r="G24" s="104">
        <v>0</v>
      </c>
      <c r="H24" s="104">
        <v>0</v>
      </c>
      <c r="I24" s="104">
        <v>0</v>
      </c>
      <c r="J24" s="131">
        <v>0</v>
      </c>
      <c r="K24" s="131">
        <v>0</v>
      </c>
      <c r="L24" s="131">
        <v>0</v>
      </c>
      <c r="M24" s="114"/>
      <c r="N24" s="114"/>
      <c r="O24" s="114"/>
      <c r="P24" s="114"/>
      <c r="Q24" s="114"/>
      <c r="R24" s="114"/>
      <c r="S24" s="115">
        <f>SUM(M24:R24)</f>
        <v>0</v>
      </c>
      <c r="T24" s="301"/>
      <c r="U24" s="296"/>
      <c r="V24" s="245"/>
    </row>
    <row r="25" spans="1:22" ht="36" customHeight="1" thickBot="1">
      <c r="A25" s="263" t="str">
        <f>+'[1]INVERSION'!A27</f>
        <v>POLÍTICA PÚBLICA ANIMAL 
</v>
      </c>
      <c r="B25" s="265" t="str">
        <f>+'[1]INVERSION'!C27</f>
        <v>IMPLEMENTAR 16 PROYECTOS PRIORIZADOS DEL PLAN DE ACCIÓN DE LA POLÍTICA PÚBLICA DISTRITAL DE PROTECCIÓN Y BIENESTAR  ANIMAL</v>
      </c>
      <c r="C25" s="302" t="s">
        <v>128</v>
      </c>
      <c r="D25" s="236" t="s">
        <v>40</v>
      </c>
      <c r="E25" s="236" t="s">
        <v>40</v>
      </c>
      <c r="F25" s="57" t="s">
        <v>38</v>
      </c>
      <c r="G25" s="104">
        <v>0</v>
      </c>
      <c r="H25" s="104">
        <v>0</v>
      </c>
      <c r="I25" s="104">
        <v>0.1</v>
      </c>
      <c r="J25" s="104">
        <v>0.1</v>
      </c>
      <c r="K25" s="104">
        <v>0.1</v>
      </c>
      <c r="L25" s="104">
        <v>0.1</v>
      </c>
      <c r="M25" s="104">
        <v>0.1</v>
      </c>
      <c r="N25" s="104">
        <v>0.1</v>
      </c>
      <c r="O25" s="104">
        <v>0.1</v>
      </c>
      <c r="P25" s="104">
        <v>0.1</v>
      </c>
      <c r="Q25" s="104">
        <v>0.1</v>
      </c>
      <c r="R25" s="104">
        <v>0.1</v>
      </c>
      <c r="S25" s="105">
        <f aca="true" t="shared" si="1" ref="S25:S40">SUM(G25:R25)</f>
        <v>0.9999999999999999</v>
      </c>
      <c r="T25" s="260">
        <v>0.2</v>
      </c>
      <c r="U25" s="262">
        <v>0.04</v>
      </c>
      <c r="V25" s="258" t="s">
        <v>158</v>
      </c>
    </row>
    <row r="26" spans="1:22" ht="36" customHeight="1" thickBot="1">
      <c r="A26" s="264"/>
      <c r="B26" s="266"/>
      <c r="C26" s="303"/>
      <c r="D26" s="234"/>
      <c r="E26" s="234"/>
      <c r="F26" s="5" t="s">
        <v>39</v>
      </c>
      <c r="G26" s="104">
        <v>0</v>
      </c>
      <c r="H26" s="104">
        <v>0</v>
      </c>
      <c r="I26" s="104">
        <v>0.1</v>
      </c>
      <c r="J26" s="104">
        <v>0.1</v>
      </c>
      <c r="K26" s="104">
        <v>0.1</v>
      </c>
      <c r="L26" s="104">
        <v>0.1</v>
      </c>
      <c r="M26" s="104"/>
      <c r="N26" s="104"/>
      <c r="O26" s="104"/>
      <c r="P26" s="104"/>
      <c r="Q26" s="104"/>
      <c r="R26" s="104"/>
      <c r="S26" s="105">
        <f t="shared" si="1"/>
        <v>0.4</v>
      </c>
      <c r="T26" s="261"/>
      <c r="U26" s="241"/>
      <c r="V26" s="259"/>
    </row>
    <row r="27" spans="1:22" ht="31.5" customHeight="1" thickBot="1">
      <c r="A27" s="264"/>
      <c r="B27" s="266"/>
      <c r="C27" s="291" t="s">
        <v>127</v>
      </c>
      <c r="D27" s="234" t="s">
        <v>40</v>
      </c>
      <c r="E27" s="234"/>
      <c r="F27" s="57" t="s">
        <v>38</v>
      </c>
      <c r="G27" s="104">
        <v>0.05</v>
      </c>
      <c r="H27" s="104">
        <v>0.09</v>
      </c>
      <c r="I27" s="104">
        <v>0.09</v>
      </c>
      <c r="J27" s="104">
        <v>0.09</v>
      </c>
      <c r="K27" s="104">
        <v>0.09</v>
      </c>
      <c r="L27" s="104">
        <v>0.09</v>
      </c>
      <c r="M27" s="104">
        <v>0.09</v>
      </c>
      <c r="N27" s="104">
        <v>0.09</v>
      </c>
      <c r="O27" s="104">
        <v>0.09</v>
      </c>
      <c r="P27" s="104">
        <v>0.09</v>
      </c>
      <c r="Q27" s="104">
        <v>0.09</v>
      </c>
      <c r="R27" s="104">
        <v>0.05</v>
      </c>
      <c r="S27" s="105">
        <f t="shared" si="1"/>
        <v>0.9999999999999999</v>
      </c>
      <c r="T27" s="261"/>
      <c r="U27" s="235">
        <v>0.02</v>
      </c>
      <c r="V27" s="258" t="s">
        <v>159</v>
      </c>
    </row>
    <row r="28" spans="1:22" ht="65.25" customHeight="1" thickBot="1">
      <c r="A28" s="264"/>
      <c r="B28" s="266"/>
      <c r="C28" s="292"/>
      <c r="D28" s="234"/>
      <c r="E28" s="234"/>
      <c r="F28" s="5" t="s">
        <v>39</v>
      </c>
      <c r="G28" s="104">
        <v>0</v>
      </c>
      <c r="H28" s="104">
        <v>0.09</v>
      </c>
      <c r="I28" s="104">
        <v>0.09</v>
      </c>
      <c r="J28" s="104">
        <v>0.09</v>
      </c>
      <c r="K28" s="104">
        <v>0.09</v>
      </c>
      <c r="L28" s="104">
        <v>0.09</v>
      </c>
      <c r="M28" s="104"/>
      <c r="N28" s="104"/>
      <c r="O28" s="104"/>
      <c r="P28" s="104"/>
      <c r="Q28" s="104"/>
      <c r="R28" s="104"/>
      <c r="S28" s="105">
        <f t="shared" si="1"/>
        <v>0.44999999999999996</v>
      </c>
      <c r="T28" s="261"/>
      <c r="U28" s="235"/>
      <c r="V28" s="259"/>
    </row>
    <row r="29" spans="1:22" ht="31.5" customHeight="1" thickBot="1">
      <c r="A29" s="264"/>
      <c r="B29" s="266"/>
      <c r="C29" s="291" t="s">
        <v>126</v>
      </c>
      <c r="D29" s="234" t="s">
        <v>40</v>
      </c>
      <c r="E29" s="234" t="s">
        <v>40</v>
      </c>
      <c r="F29" s="57" t="s">
        <v>38</v>
      </c>
      <c r="G29" s="104">
        <v>0.1</v>
      </c>
      <c r="H29" s="104">
        <v>0.1</v>
      </c>
      <c r="I29" s="104">
        <v>0.2</v>
      </c>
      <c r="J29" s="104">
        <v>0.3</v>
      </c>
      <c r="K29" s="104">
        <v>0.2</v>
      </c>
      <c r="L29" s="104">
        <v>0.1</v>
      </c>
      <c r="M29" s="104">
        <v>0</v>
      </c>
      <c r="N29" s="104">
        <v>0</v>
      </c>
      <c r="O29" s="104">
        <v>0</v>
      </c>
      <c r="P29" s="104">
        <v>0</v>
      </c>
      <c r="Q29" s="104">
        <v>0</v>
      </c>
      <c r="R29" s="104">
        <v>0</v>
      </c>
      <c r="S29" s="105">
        <f t="shared" si="1"/>
        <v>0.9999999999999999</v>
      </c>
      <c r="T29" s="261"/>
      <c r="U29" s="235">
        <v>0.04</v>
      </c>
      <c r="V29" s="258" t="s">
        <v>160</v>
      </c>
    </row>
    <row r="30" spans="1:22" ht="119.25" customHeight="1" thickBot="1">
      <c r="A30" s="264"/>
      <c r="B30" s="266"/>
      <c r="C30" s="292"/>
      <c r="D30" s="234"/>
      <c r="E30" s="234"/>
      <c r="F30" s="5" t="s">
        <v>39</v>
      </c>
      <c r="G30" s="104">
        <v>0.1</v>
      </c>
      <c r="H30" s="104">
        <v>0.1</v>
      </c>
      <c r="I30" s="104">
        <v>0.2</v>
      </c>
      <c r="J30" s="104">
        <v>0.1</v>
      </c>
      <c r="K30" s="104">
        <v>0.2</v>
      </c>
      <c r="L30" s="104">
        <v>0.1</v>
      </c>
      <c r="M30" s="104"/>
      <c r="N30" s="104"/>
      <c r="O30" s="104"/>
      <c r="P30" s="104"/>
      <c r="Q30" s="104"/>
      <c r="R30" s="104"/>
      <c r="S30" s="105">
        <f t="shared" si="1"/>
        <v>0.7999999999999999</v>
      </c>
      <c r="T30" s="261"/>
      <c r="U30" s="235"/>
      <c r="V30" s="259"/>
    </row>
    <row r="31" spans="1:22" ht="33" customHeight="1" thickBot="1">
      <c r="A31" s="264"/>
      <c r="B31" s="266"/>
      <c r="C31" s="291" t="s">
        <v>125</v>
      </c>
      <c r="D31" s="101"/>
      <c r="E31" s="101"/>
      <c r="F31" s="57" t="s">
        <v>38</v>
      </c>
      <c r="G31" s="104">
        <v>0.25</v>
      </c>
      <c r="H31" s="104">
        <v>0.25</v>
      </c>
      <c r="I31" s="104">
        <v>0.1</v>
      </c>
      <c r="J31" s="104">
        <v>0.1</v>
      </c>
      <c r="K31" s="104">
        <v>0.1</v>
      </c>
      <c r="L31" s="104">
        <v>0.1</v>
      </c>
      <c r="M31" s="104">
        <v>0.1</v>
      </c>
      <c r="N31" s="104">
        <v>0</v>
      </c>
      <c r="O31" s="104">
        <v>0</v>
      </c>
      <c r="P31" s="104">
        <v>0</v>
      </c>
      <c r="Q31" s="104">
        <v>0</v>
      </c>
      <c r="R31" s="104">
        <v>0</v>
      </c>
      <c r="S31" s="105">
        <f t="shared" si="1"/>
        <v>0.9999999999999999</v>
      </c>
      <c r="T31" s="261"/>
      <c r="U31" s="241">
        <v>0.03</v>
      </c>
      <c r="V31" s="258" t="s">
        <v>161</v>
      </c>
    </row>
    <row r="32" spans="1:22" ht="91.5" customHeight="1" thickBot="1">
      <c r="A32" s="264"/>
      <c r="B32" s="266"/>
      <c r="C32" s="292"/>
      <c r="D32" s="101"/>
      <c r="E32" s="101"/>
      <c r="F32" s="5" t="s">
        <v>39</v>
      </c>
      <c r="G32" s="104">
        <v>0.25</v>
      </c>
      <c r="H32" s="104">
        <v>0.25</v>
      </c>
      <c r="I32" s="104">
        <v>0.1</v>
      </c>
      <c r="J32" s="104">
        <v>0.1</v>
      </c>
      <c r="K32" s="104">
        <v>0.1</v>
      </c>
      <c r="L32" s="104">
        <v>0.1</v>
      </c>
      <c r="M32" s="104"/>
      <c r="N32" s="104"/>
      <c r="O32" s="104"/>
      <c r="P32" s="104"/>
      <c r="Q32" s="104"/>
      <c r="R32" s="104"/>
      <c r="S32" s="105">
        <f t="shared" si="1"/>
        <v>0.8999999999999999</v>
      </c>
      <c r="T32" s="261"/>
      <c r="U32" s="242"/>
      <c r="V32" s="259"/>
    </row>
    <row r="33" spans="1:22" ht="33" customHeight="1" thickBot="1">
      <c r="A33" s="264"/>
      <c r="B33" s="266"/>
      <c r="C33" s="291" t="s">
        <v>124</v>
      </c>
      <c r="D33" s="101"/>
      <c r="E33" s="101"/>
      <c r="F33" s="57" t="s">
        <v>38</v>
      </c>
      <c r="G33" s="104">
        <v>0</v>
      </c>
      <c r="H33" s="104">
        <v>0.1</v>
      </c>
      <c r="I33" s="104">
        <v>0.2</v>
      </c>
      <c r="J33" s="104">
        <v>0.3</v>
      </c>
      <c r="K33" s="104">
        <v>0.2</v>
      </c>
      <c r="L33" s="104">
        <v>0.1</v>
      </c>
      <c r="M33" s="104">
        <v>0.1</v>
      </c>
      <c r="N33" s="104">
        <v>0</v>
      </c>
      <c r="O33" s="104">
        <v>0</v>
      </c>
      <c r="P33" s="104">
        <v>0</v>
      </c>
      <c r="Q33" s="104">
        <v>0</v>
      </c>
      <c r="R33" s="104">
        <v>0</v>
      </c>
      <c r="S33" s="105">
        <f t="shared" si="1"/>
        <v>1</v>
      </c>
      <c r="T33" s="261"/>
      <c r="U33" s="241">
        <v>0.01</v>
      </c>
      <c r="V33" s="258" t="s">
        <v>162</v>
      </c>
    </row>
    <row r="34" spans="1:22" ht="45" customHeight="1" thickBot="1">
      <c r="A34" s="264"/>
      <c r="B34" s="266"/>
      <c r="C34" s="292"/>
      <c r="D34" s="101"/>
      <c r="E34" s="101"/>
      <c r="F34" s="5" t="s">
        <v>39</v>
      </c>
      <c r="G34" s="104">
        <v>0</v>
      </c>
      <c r="H34" s="104">
        <v>0.05</v>
      </c>
      <c r="I34" s="104">
        <v>0.2</v>
      </c>
      <c r="J34" s="104">
        <v>0.3</v>
      </c>
      <c r="K34" s="104">
        <v>0.2</v>
      </c>
      <c r="L34" s="104">
        <v>0.15</v>
      </c>
      <c r="M34" s="104"/>
      <c r="N34" s="104"/>
      <c r="O34" s="104"/>
      <c r="P34" s="104"/>
      <c r="Q34" s="104"/>
      <c r="R34" s="104"/>
      <c r="S34" s="105">
        <f t="shared" si="1"/>
        <v>0.9</v>
      </c>
      <c r="T34" s="261"/>
      <c r="U34" s="242"/>
      <c r="V34" s="259"/>
    </row>
    <row r="35" spans="1:22" ht="36" customHeight="1" thickBot="1">
      <c r="A35" s="264"/>
      <c r="B35" s="266"/>
      <c r="C35" s="302" t="s">
        <v>123</v>
      </c>
      <c r="D35" s="236" t="s">
        <v>40</v>
      </c>
      <c r="E35" s="236" t="s">
        <v>40</v>
      </c>
      <c r="F35" s="57" t="s">
        <v>38</v>
      </c>
      <c r="G35" s="104">
        <v>0</v>
      </c>
      <c r="H35" s="104">
        <v>0</v>
      </c>
      <c r="I35" s="104">
        <v>0</v>
      </c>
      <c r="J35" s="104">
        <v>0</v>
      </c>
      <c r="K35" s="104">
        <v>0</v>
      </c>
      <c r="L35" s="104">
        <v>0</v>
      </c>
      <c r="M35" s="104">
        <v>0</v>
      </c>
      <c r="N35" s="104">
        <v>0</v>
      </c>
      <c r="O35" s="104">
        <v>0</v>
      </c>
      <c r="P35" s="104">
        <v>1</v>
      </c>
      <c r="Q35" s="104">
        <v>0</v>
      </c>
      <c r="R35" s="104">
        <v>0</v>
      </c>
      <c r="S35" s="105">
        <f t="shared" si="1"/>
        <v>1</v>
      </c>
      <c r="T35" s="261"/>
      <c r="U35" s="262">
        <v>0.01</v>
      </c>
      <c r="V35" s="310" t="s">
        <v>163</v>
      </c>
    </row>
    <row r="36" spans="1:22" ht="36" customHeight="1" thickBot="1">
      <c r="A36" s="264"/>
      <c r="B36" s="266"/>
      <c r="C36" s="303"/>
      <c r="D36" s="234"/>
      <c r="E36" s="234"/>
      <c r="F36" s="5" t="s">
        <v>39</v>
      </c>
      <c r="G36" s="104">
        <v>0</v>
      </c>
      <c r="H36" s="104">
        <v>0</v>
      </c>
      <c r="I36" s="104">
        <v>0</v>
      </c>
      <c r="J36" s="104">
        <v>0</v>
      </c>
      <c r="K36" s="104">
        <v>0</v>
      </c>
      <c r="L36" s="104">
        <v>0</v>
      </c>
      <c r="M36" s="104"/>
      <c r="N36" s="104"/>
      <c r="O36" s="104"/>
      <c r="P36" s="104"/>
      <c r="Q36" s="104"/>
      <c r="R36" s="104"/>
      <c r="S36" s="105">
        <f t="shared" si="1"/>
        <v>0</v>
      </c>
      <c r="T36" s="261"/>
      <c r="U36" s="241"/>
      <c r="V36" s="311"/>
    </row>
    <row r="37" spans="1:22" ht="36" customHeight="1" thickBot="1">
      <c r="A37" s="264"/>
      <c r="B37" s="266"/>
      <c r="C37" s="302" t="s">
        <v>122</v>
      </c>
      <c r="D37" s="236" t="s">
        <v>40</v>
      </c>
      <c r="E37" s="236" t="s">
        <v>40</v>
      </c>
      <c r="F37" s="57" t="s">
        <v>38</v>
      </c>
      <c r="G37" s="104">
        <v>0</v>
      </c>
      <c r="H37" s="104">
        <v>0</v>
      </c>
      <c r="I37" s="104">
        <v>0</v>
      </c>
      <c r="J37" s="104">
        <v>0.2</v>
      </c>
      <c r="K37" s="104">
        <v>0.2</v>
      </c>
      <c r="L37" s="104">
        <v>0.3</v>
      </c>
      <c r="M37" s="104">
        <v>0.2</v>
      </c>
      <c r="N37" s="104">
        <v>0.1</v>
      </c>
      <c r="O37" s="104">
        <v>0</v>
      </c>
      <c r="P37" s="104">
        <v>0</v>
      </c>
      <c r="Q37" s="104">
        <v>0</v>
      </c>
      <c r="R37" s="104">
        <v>0</v>
      </c>
      <c r="S37" s="105">
        <f t="shared" si="1"/>
        <v>0.9999999999999999</v>
      </c>
      <c r="T37" s="261"/>
      <c r="U37" s="262">
        <v>0.02</v>
      </c>
      <c r="V37" s="258" t="s">
        <v>164</v>
      </c>
    </row>
    <row r="38" spans="1:22" ht="36" customHeight="1" thickBot="1">
      <c r="A38" s="264"/>
      <c r="B38" s="266"/>
      <c r="C38" s="303"/>
      <c r="D38" s="234"/>
      <c r="E38" s="234"/>
      <c r="F38" s="5" t="s">
        <v>39</v>
      </c>
      <c r="G38" s="104">
        <v>0</v>
      </c>
      <c r="H38" s="104">
        <v>0</v>
      </c>
      <c r="I38" s="104">
        <v>0</v>
      </c>
      <c r="J38" s="104">
        <v>0.2</v>
      </c>
      <c r="K38" s="104">
        <v>0.2</v>
      </c>
      <c r="L38" s="104">
        <v>0.3</v>
      </c>
      <c r="M38" s="104"/>
      <c r="N38" s="104"/>
      <c r="O38" s="104"/>
      <c r="P38" s="104"/>
      <c r="Q38" s="104"/>
      <c r="R38" s="104"/>
      <c r="S38" s="105">
        <f t="shared" si="1"/>
        <v>0.7</v>
      </c>
      <c r="T38" s="261"/>
      <c r="U38" s="241"/>
      <c r="V38" s="259"/>
    </row>
    <row r="39" spans="1:22" ht="54" customHeight="1" thickBot="1">
      <c r="A39" s="264"/>
      <c r="B39" s="266"/>
      <c r="C39" s="291" t="s">
        <v>121</v>
      </c>
      <c r="D39" s="234" t="s">
        <v>40</v>
      </c>
      <c r="E39" s="234" t="s">
        <v>40</v>
      </c>
      <c r="F39" s="57" t="s">
        <v>38</v>
      </c>
      <c r="G39" s="104">
        <v>0</v>
      </c>
      <c r="H39" s="104">
        <v>0</v>
      </c>
      <c r="I39" s="104">
        <v>0.1</v>
      </c>
      <c r="J39" s="104">
        <v>0.2</v>
      </c>
      <c r="K39" s="104">
        <v>0.25</v>
      </c>
      <c r="L39" s="104">
        <v>0.25</v>
      </c>
      <c r="M39" s="104">
        <v>0.1</v>
      </c>
      <c r="N39" s="104">
        <v>0.1</v>
      </c>
      <c r="O39" s="104">
        <v>0</v>
      </c>
      <c r="P39" s="104">
        <v>0</v>
      </c>
      <c r="Q39" s="104">
        <v>0</v>
      </c>
      <c r="R39" s="104">
        <v>0</v>
      </c>
      <c r="S39" s="105">
        <f t="shared" si="1"/>
        <v>1</v>
      </c>
      <c r="T39" s="261"/>
      <c r="U39" s="235">
        <v>0.03</v>
      </c>
      <c r="V39" s="308" t="s">
        <v>165</v>
      </c>
    </row>
    <row r="40" spans="1:22" ht="74.25" customHeight="1">
      <c r="A40" s="264"/>
      <c r="B40" s="266"/>
      <c r="C40" s="292"/>
      <c r="D40" s="234"/>
      <c r="E40" s="234"/>
      <c r="F40" s="5" t="s">
        <v>39</v>
      </c>
      <c r="G40" s="104">
        <v>0</v>
      </c>
      <c r="H40" s="104">
        <v>0</v>
      </c>
      <c r="I40" s="104">
        <v>0.1</v>
      </c>
      <c r="J40" s="104">
        <v>0</v>
      </c>
      <c r="K40" s="104">
        <v>0</v>
      </c>
      <c r="L40" s="104">
        <v>0</v>
      </c>
      <c r="M40" s="104"/>
      <c r="N40" s="104"/>
      <c r="O40" s="104"/>
      <c r="P40" s="104"/>
      <c r="Q40" s="104"/>
      <c r="R40" s="104"/>
      <c r="S40" s="105">
        <f t="shared" si="1"/>
        <v>0.1</v>
      </c>
      <c r="T40" s="261"/>
      <c r="U40" s="235"/>
      <c r="V40" s="309"/>
    </row>
    <row r="41" spans="1:22" ht="30.75" customHeight="1">
      <c r="A41" s="256" t="s">
        <v>62</v>
      </c>
      <c r="B41" s="256"/>
      <c r="C41" s="256"/>
      <c r="D41" s="256"/>
      <c r="E41" s="256"/>
      <c r="F41" s="256"/>
      <c r="G41" s="256"/>
      <c r="H41" s="256"/>
      <c r="I41" s="256"/>
      <c r="J41" s="256"/>
      <c r="K41" s="256"/>
      <c r="L41" s="256"/>
      <c r="M41" s="256"/>
      <c r="N41" s="256"/>
      <c r="O41" s="256"/>
      <c r="P41" s="256"/>
      <c r="Q41" s="256"/>
      <c r="R41" s="256"/>
      <c r="S41" s="257"/>
      <c r="T41" s="53">
        <f>SUM(T7:T40)</f>
        <v>1</v>
      </c>
      <c r="U41" s="100">
        <f>SUM(U7:U40)</f>
        <v>1.0000000000000002</v>
      </c>
      <c r="V41" s="60"/>
    </row>
    <row r="42" spans="1:22" s="19" customFormat="1" ht="51" customHeight="1">
      <c r="A42" s="211" t="s">
        <v>85</v>
      </c>
      <c r="B42" s="211"/>
      <c r="C42" s="211"/>
      <c r="D42" s="211"/>
      <c r="E42" s="211"/>
      <c r="F42" s="211"/>
      <c r="G42" s="211"/>
      <c r="H42" s="211"/>
      <c r="I42" s="211"/>
      <c r="J42" s="211"/>
      <c r="K42" s="211"/>
      <c r="L42" s="211"/>
      <c r="M42" s="211"/>
      <c r="N42" s="211"/>
      <c r="O42" s="211"/>
      <c r="P42" s="211"/>
      <c r="Q42" s="211"/>
      <c r="R42" s="211"/>
      <c r="S42" s="211"/>
      <c r="T42" s="211"/>
      <c r="U42" s="211"/>
      <c r="V42" s="211"/>
    </row>
  </sheetData>
  <sheetProtection/>
  <mergeCells count="104">
    <mergeCell ref="V35:V36"/>
    <mergeCell ref="U31:U32"/>
    <mergeCell ref="V31:V32"/>
    <mergeCell ref="C37:C38"/>
    <mergeCell ref="D37:D38"/>
    <mergeCell ref="E37:E38"/>
    <mergeCell ref="U37:U38"/>
    <mergeCell ref="V37:V38"/>
    <mergeCell ref="C35:C36"/>
    <mergeCell ref="E35:E36"/>
    <mergeCell ref="V19:V20"/>
    <mergeCell ref="C39:C40"/>
    <mergeCell ref="U33:U34"/>
    <mergeCell ref="V27:V28"/>
    <mergeCell ref="V29:V30"/>
    <mergeCell ref="V33:V34"/>
    <mergeCell ref="V39:V40"/>
    <mergeCell ref="U23:U24"/>
    <mergeCell ref="U35:U36"/>
    <mergeCell ref="E39:E40"/>
    <mergeCell ref="A17:A24"/>
    <mergeCell ref="D17:D18"/>
    <mergeCell ref="E17:E18"/>
    <mergeCell ref="T17:T24"/>
    <mergeCell ref="C25:C26"/>
    <mergeCell ref="C27:C28"/>
    <mergeCell ref="B17:B24"/>
    <mergeCell ref="E19:E20"/>
    <mergeCell ref="C23:C24"/>
    <mergeCell ref="D23:D24"/>
    <mergeCell ref="D35:D36"/>
    <mergeCell ref="T7:T10"/>
    <mergeCell ref="U7:U8"/>
    <mergeCell ref="U9:U10"/>
    <mergeCell ref="E9:E10"/>
    <mergeCell ref="B7:B10"/>
    <mergeCell ref="C7:C8"/>
    <mergeCell ref="D7:D8"/>
    <mergeCell ref="E7:E8"/>
    <mergeCell ref="C9:C10"/>
    <mergeCell ref="D9:D10"/>
    <mergeCell ref="U21:U22"/>
    <mergeCell ref="C11:C12"/>
    <mergeCell ref="E13:E14"/>
    <mergeCell ref="U15:U16"/>
    <mergeCell ref="U19:U20"/>
    <mergeCell ref="C15:C16"/>
    <mergeCell ref="D15:D16"/>
    <mergeCell ref="E15:E16"/>
    <mergeCell ref="E21:E22"/>
    <mergeCell ref="E23:E24"/>
    <mergeCell ref="C33:C34"/>
    <mergeCell ref="E27:E28"/>
    <mergeCell ref="E29:E30"/>
    <mergeCell ref="D27:D28"/>
    <mergeCell ref="C31:C32"/>
    <mergeCell ref="C29:C30"/>
    <mergeCell ref="A1:B4"/>
    <mergeCell ref="C1:V1"/>
    <mergeCell ref="C2:V2"/>
    <mergeCell ref="D3:V3"/>
    <mergeCell ref="D4:V4"/>
    <mergeCell ref="C19:C20"/>
    <mergeCell ref="C13:C14"/>
    <mergeCell ref="C17:C18"/>
    <mergeCell ref="A7:A10"/>
    <mergeCell ref="V5:V6"/>
    <mergeCell ref="A41:S41"/>
    <mergeCell ref="V11:V12"/>
    <mergeCell ref="T25:T40"/>
    <mergeCell ref="U25:U26"/>
    <mergeCell ref="A25:A40"/>
    <mergeCell ref="E25:E26"/>
    <mergeCell ref="V25:V26"/>
    <mergeCell ref="B25:B40"/>
    <mergeCell ref="C21:C22"/>
    <mergeCell ref="D21:D22"/>
    <mergeCell ref="D5:E5"/>
    <mergeCell ref="F5:S5"/>
    <mergeCell ref="T5:U5"/>
    <mergeCell ref="A42:V42"/>
    <mergeCell ref="V7:V8"/>
    <mergeCell ref="V9:V10"/>
    <mergeCell ref="V13:V14"/>
    <mergeCell ref="V15:V16"/>
    <mergeCell ref="V21:V22"/>
    <mergeCell ref="V23:V24"/>
    <mergeCell ref="D11:D12"/>
    <mergeCell ref="E11:E12"/>
    <mergeCell ref="U13:U14"/>
    <mergeCell ref="T11:T16"/>
    <mergeCell ref="U11:U12"/>
    <mergeCell ref="V17:V18"/>
    <mergeCell ref="U17:U18"/>
    <mergeCell ref="A11:A16"/>
    <mergeCell ref="B11:B16"/>
    <mergeCell ref="D29:D30"/>
    <mergeCell ref="D39:D40"/>
    <mergeCell ref="U27:U28"/>
    <mergeCell ref="U29:U30"/>
    <mergeCell ref="U39:U40"/>
    <mergeCell ref="D25:D26"/>
    <mergeCell ref="D13:D14"/>
    <mergeCell ref="D19:D20"/>
  </mergeCells>
  <printOptions/>
  <pageMargins left="0.7" right="0.7" top="0.75" bottom="0.75" header="0.3" footer="0.3"/>
  <pageSetup horizontalDpi="600" verticalDpi="600" orientation="portrait"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ANGELICA.ORTIZ</cp:lastModifiedBy>
  <dcterms:created xsi:type="dcterms:W3CDTF">2016-06-15T16:46:59Z</dcterms:created>
  <dcterms:modified xsi:type="dcterms:W3CDTF">2017-08-14T16:15:56Z</dcterms:modified>
  <cp:category/>
  <cp:version/>
  <cp:contentType/>
  <cp:contentStatus/>
</cp:coreProperties>
</file>