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905" activeTab="3"/>
  </bookViews>
  <sheets>
    <sheet name="GESTION" sheetId="1" r:id="rId1"/>
    <sheet name="INVERSION" sheetId="2" r:id="rId2"/>
    <sheet name="ACTIVIDADES " sheetId="3" r:id="rId3"/>
    <sheet name="TERRITORIALIZACIÓN" sheetId="4" r:id="rId4"/>
  </sheets>
  <externalReferences>
    <externalReference r:id="rId7"/>
    <externalReference r:id="rId8"/>
    <externalReference r:id="rId9"/>
    <externalReference r:id="rId10"/>
  </externalReferences>
  <definedNames>
    <definedName name="_xlnm.Print_Area" localSheetId="2">'ACTIVIDADES '!$A$1:$V$42</definedName>
  </definedNames>
  <calcPr fullCalcOnLoad="1"/>
</workbook>
</file>

<file path=xl/comments2.xml><?xml version="1.0" encoding="utf-8"?>
<comments xmlns="http://schemas.openxmlformats.org/spreadsheetml/2006/main">
  <authors>
    <author>ANGELICA.ORTIZ</author>
  </authors>
  <commentList>
    <comment ref="T21" authorId="0">
      <text>
        <r>
          <rPr>
            <b/>
            <sz val="9"/>
            <rFont val="Tahoma"/>
            <family val="2"/>
          </rPr>
          <t>ANGELICA.ORTIZ:</t>
        </r>
        <r>
          <rPr>
            <sz val="9"/>
            <rFont val="Tahoma"/>
            <family val="2"/>
          </rPr>
          <t xml:space="preserve">
META PARA EJECUTAR CON REGALIAS $25MIL MLLNS
</t>
        </r>
      </text>
    </comment>
  </commentList>
</comments>
</file>

<file path=xl/comments4.xml><?xml version="1.0" encoding="utf-8"?>
<comments xmlns="http://schemas.openxmlformats.org/spreadsheetml/2006/main">
  <authors>
    <author>paola.rodriguez</author>
    <author>YULIED.PENARANDA</author>
  </authors>
  <commentList>
    <comment ref="W6" authorId="0">
      <text>
        <r>
          <rPr>
            <b/>
            <sz val="9"/>
            <rFont val="Tahoma"/>
            <family val="2"/>
          </rPr>
          <t>paola.rodriguez:</t>
        </r>
        <r>
          <rPr>
            <sz val="9"/>
            <rFont val="Tahoma"/>
            <family val="2"/>
          </rPr>
          <t xml:space="preserve">
0-5 Primera infancia.
6-13 Infancia
14-17 Adolescencia
18-26 Juventud
27-59 Adultez
60 o mas personas.
Grupo etario sin definir.</t>
        </r>
      </text>
    </comment>
    <comment ref="X6" authorId="1">
      <text>
        <r>
          <rPr>
            <b/>
            <sz val="9"/>
            <rFont val="Tahoma"/>
            <family val="2"/>
          </rPr>
          <t>YULIED.PENARANDA:</t>
        </r>
        <r>
          <rPr>
            <sz val="9"/>
            <rFont val="Tahoma"/>
            <family val="2"/>
          </rPr>
          <t xml:space="preserve">
• Ciudadanos-as habitantes de calle.
• Personas en situación de desplazamiento.
• Mujeres gestantes y lactantes.
• Personas cabeza de familia.
• Reincorporados-as.
• Personas vinculadas a la prostitución.
• Personas con discapacidad.
• Personas consumidoras de sustancias psicoactivas.
• Servidores y servidoras públicos.
• Niños y niñas de primera infancia.
• Niños, niñas y adolecentes en riesgo social.
• Niños, niñas y adolecentes escolarizados.
• Niños, niñas y adolecentes desescolarizados.
• Jóvenes escolarizados.
• Jóvenes desescolarizados.
• Adultos-as  trabajador-a formal.
• Adultos-as  trabajador-a informal.
• Familias en situación de vulnerabilidad.
• Familias en emergencia social y catastrófica.
• Familias ubicadas en zonas en zonas de alto deterioro.
• Sector LGBT.
• Comunidad en general.
</t>
        </r>
      </text>
    </comment>
    <comment ref="Y6" authorId="1">
      <text>
        <r>
          <rPr>
            <b/>
            <sz val="9"/>
            <rFont val="Tahoma"/>
            <family val="2"/>
          </rPr>
          <t>YULIED.PENARANDA:</t>
        </r>
        <r>
          <rPr>
            <sz val="9"/>
            <rFont val="Tahoma"/>
            <family val="2"/>
          </rPr>
          <t xml:space="preserve">
• Afrocolombianos.
• Indígenas.
• ROM
• Raizales.
• No identifica grupos étnicos.
• Otros grupos étnicos.
</t>
        </r>
      </text>
    </comment>
  </commentList>
</comments>
</file>

<file path=xl/sharedStrings.xml><?xml version="1.0" encoding="utf-8"?>
<sst xmlns="http://schemas.openxmlformats.org/spreadsheetml/2006/main" count="440" uniqueCount="225">
  <si>
    <t>SECRETARÍA DISTRITAL DE AMBIENTE</t>
  </si>
  <si>
    <t xml:space="preserve">FORMATO DE ACTUALIZACIÓN Y SEGUIMIENTO AL COMPONENTE DE GESTIÓN 
</t>
  </si>
  <si>
    <t>Programa Plan de Desarrollo</t>
  </si>
  <si>
    <t>1,1 COD.</t>
  </si>
  <si>
    <t>2,1 COD.</t>
  </si>
  <si>
    <t>3,1 COD.</t>
  </si>
  <si>
    <t>3,2 INDICADOR</t>
  </si>
  <si>
    <t>3,3 UNIDAD DE MEDIDA</t>
  </si>
  <si>
    <t>3,4 TIPOLOGÍA</t>
  </si>
  <si>
    <t>FORMATO DE ACTUALIZACIÓN Y SEGUIMIENTO AL COMPONENTE DE INVERSIÓN</t>
  </si>
  <si>
    <t>1, LÍNEA DE ACCIÓN</t>
  </si>
  <si>
    <t>2,  META DE PROYECTO</t>
  </si>
  <si>
    <t>4, COD. META PROYECTO PRIORITARIO</t>
  </si>
  <si>
    <t>5, VARIABLE REQUERIDA</t>
  </si>
  <si>
    <t>2,2 META</t>
  </si>
  <si>
    <t>2,3 TIPOLOGÍA</t>
  </si>
  <si>
    <t>FORMATO ACTUALIZACIÓN Y SEGUIMIENTO A LAS ACTIVIDADES</t>
  </si>
  <si>
    <t>2, META DE PROYECTO</t>
  </si>
  <si>
    <t>3, ACTIVIDAD</t>
  </si>
  <si>
    <t>4, SE EJECUTA CON RECURSOS DE:</t>
  </si>
  <si>
    <t xml:space="preserve">6,PONDERACIÓN VERTICAL </t>
  </si>
  <si>
    <t>4,1 VIGENCIA</t>
  </si>
  <si>
    <t>4,2 RESERVA</t>
  </si>
  <si>
    <t>VARIABLES</t>
  </si>
  <si>
    <t>Jul</t>
  </si>
  <si>
    <t>Oct</t>
  </si>
  <si>
    <t>Nov</t>
  </si>
  <si>
    <t>Dic</t>
  </si>
  <si>
    <t>Total</t>
  </si>
  <si>
    <t>6,1 META</t>
  </si>
  <si>
    <t>6,2 ACTIVIDAD</t>
  </si>
  <si>
    <t>CRECIENTE</t>
  </si>
  <si>
    <t>MAGNITUD META</t>
  </si>
  <si>
    <t>PRESUPUESTO VIGENCIA</t>
  </si>
  <si>
    <t>MAGNITUD META DE RESERVAS</t>
  </si>
  <si>
    <t>RESERVA PRESUPUESTAL</t>
  </si>
  <si>
    <t>TOTAL MAGNITUD META</t>
  </si>
  <si>
    <t xml:space="preserve">TOTAL PRESUPUESTO </t>
  </si>
  <si>
    <t>Programado</t>
  </si>
  <si>
    <t>Ejecutado</t>
  </si>
  <si>
    <t>X</t>
  </si>
  <si>
    <t xml:space="preserve">BIENESTAR DE LA FAUNA EN EL DISTRITO CAPITAL
</t>
  </si>
  <si>
    <t>CONSTRUIR  1 CASA ECOLOGICA ANIMAL</t>
  </si>
  <si>
    <t xml:space="preserve">POLÍTICA PÚBLICA ANIMAL 
</t>
  </si>
  <si>
    <t>CONSTRUIR Y DOTAR 1 CENTRO DE RECEPCIÓN Y REHABILITACIÓN DE FLORA Y FAUNA SILVESTRE</t>
  </si>
  <si>
    <t xml:space="preserve">Priorizar e implementar 16 proyectos del plan de acción de la Política de Bienestar Animal </t>
  </si>
  <si>
    <t>Consolidar un Instituto de protección y bienestar animal</t>
  </si>
  <si>
    <t xml:space="preserve">Número de proyectos priorizados e implementados del plan de acción de la Política de Bienestar Animal </t>
  </si>
  <si>
    <t>Un instituto de protección y bienestar animal consolidado</t>
  </si>
  <si>
    <t>Nuevo Centro Recepción y Rehabilitación de Fauna y Flora Silvestre en operación.</t>
  </si>
  <si>
    <t>SUMA</t>
  </si>
  <si>
    <t>SEPT</t>
  </si>
  <si>
    <t>MAR</t>
  </si>
  <si>
    <t>N/A</t>
  </si>
  <si>
    <t>CREAR 1 INSTITUTO  PROTECCIÓN Y BIENESTAR ANIMAL</t>
  </si>
  <si>
    <t>IMPLEMENTAR 16 PROYECTOS PRIORIZADOS DEL PLAN DE ACCIÓN DE LA POLÍTICA PÚBLICA DISTRITAL DE PROTECCIÓN Y BIENESTAR  ANIMAL</t>
  </si>
  <si>
    <t>8, EJECUCIÓN</t>
  </si>
  <si>
    <t>8,1 SEGUIMIENTO VIGENCIA ACTUAL</t>
  </si>
  <si>
    <t>Construir un Centro de Protección y Bienestar Animal - Casa ecológica de los animales-.</t>
  </si>
  <si>
    <t>Una casa ecológica de los animales construida</t>
  </si>
  <si>
    <t>Construir un nuevo Centro Recepción y Rehabilitación de Fauna y Flora Silvestre.</t>
  </si>
  <si>
    <t>TOTAL PROYECTO</t>
  </si>
  <si>
    <t>TOTAL PONDERACIÓN</t>
  </si>
  <si>
    <t>DEPENDENCIA:</t>
  </si>
  <si>
    <t>CÓDIGO Y NOMBRE PROYECTO:</t>
  </si>
  <si>
    <t>Eje Plan de Desarrollo</t>
  </si>
  <si>
    <t>06 - Eje transversal Sostenibilidad ambiental basada en la eficiencia energética</t>
  </si>
  <si>
    <t xml:space="preserve"> 2, META PLAN DE DESARROLLO</t>
  </si>
  <si>
    <t>3, INDICADOR ASOCIADO A LA META PLAN DE DESARROLLO</t>
  </si>
  <si>
    <t>4, % CUMPLIMIENTO ACUMULADO
(Vigencia)</t>
  </si>
  <si>
    <t>5, % DE AVANCE CUATRIENIO</t>
  </si>
  <si>
    <t>6, DESCRIPCIÓN DE LOS AVANCES Y LOGROS ALCANZADOS</t>
  </si>
  <si>
    <t>7, RETRASOS</t>
  </si>
  <si>
    <t>8, SOLUCIONES PLANTEADAS</t>
  </si>
  <si>
    <t>9, BENEFICIOS</t>
  </si>
  <si>
    <t>10, FUENTE DE EVIDENCIAS</t>
  </si>
  <si>
    <t xml:space="preserve">1,2 PROYECTO PRIORITARIO  </t>
  </si>
  <si>
    <t>2,2  META PLAN DE DESARROLLO</t>
  </si>
  <si>
    <t>3,5 MAGNITUD PD</t>
  </si>
  <si>
    <t>3,6 PROGRAMACIÓN - ACTUALIZACIÓN</t>
  </si>
  <si>
    <t>3,7 SEGUIMIENTO VIGENCIA ACTUAL</t>
  </si>
  <si>
    <t>JUN</t>
  </si>
  <si>
    <t>DIC</t>
  </si>
  <si>
    <t>EJECUTADO</t>
  </si>
  <si>
    <t>Ambiente sano</t>
  </si>
  <si>
    <t>39 - Ambiente sano para la equidad y disfrute del ciudadano</t>
  </si>
  <si>
    <t>3, COD. META PDD A QUE SE ASOCIA META PROY</t>
  </si>
  <si>
    <t>6, MAGNITUD PD</t>
  </si>
  <si>
    <t>7, PROGRAMACIÓN - ACTUALIZACIÓN</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</si>
  <si>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</si>
  <si>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</si>
  <si>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</si>
  <si>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</si>
  <si>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</si>
  <si>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</si>
  <si>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</si>
  <si>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Unidad</t>
  </si>
  <si>
    <t>Creciente</t>
  </si>
  <si>
    <t>Proyectos</t>
  </si>
  <si>
    <t>Suma</t>
  </si>
  <si>
    <t>CÓDIGO Y NOMBRE DE PROYECTO:</t>
  </si>
  <si>
    <t xml:space="preserve">7, OBSERVACIONES AVANCE </t>
  </si>
  <si>
    <t>Ene</t>
  </si>
  <si>
    <t>Feb</t>
  </si>
  <si>
    <t>Mar</t>
  </si>
  <si>
    <t>Abr</t>
  </si>
  <si>
    <t>May</t>
  </si>
  <si>
    <t>Jun</t>
  </si>
  <si>
    <t>1149 - PROTECCIÓN Y BIENESTAR ANIMAL</t>
  </si>
  <si>
    <t>El INSTITUTO DISTRITAL DE PROTECCIÓN Y BIENESTAR ANIMAL– IPBA: Será un establecimiento público adscrito al Sector  Ambiente, con personería jurídica, autonomía administrativa y financiera, y patrimonio independiente, el cual tendrá la misionalidad  de ser el ente rector que genere, promueva, y coordine acciones a favor de los animales a través de la articulación institucional, empresa privada, academia y ciudadanía.</t>
  </si>
  <si>
    <t xml:space="preserve">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 </t>
  </si>
  <si>
    <t xml:space="preserve">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 </t>
  </si>
  <si>
    <t>DIRECCION GESTION CORPORATIVA</t>
  </si>
  <si>
    <t>Ago.</t>
  </si>
  <si>
    <t>Sep.</t>
  </si>
  <si>
    <t>La implementación de los proyectos priorizados del plan de acción de la Política Pública Distrital de Protección y Bienestar Animal; contribuye al fortalecimiento de los procesos de bienestar de la fauna en el distrito capital, asímismo para mitigar los impactos que generan los animales en la calle y finalmente para establecer los mecanimos ténicos y operativos para la aplicabilidad la normativiada en lo concerniente al maltrato animal.</t>
  </si>
  <si>
    <t>ELABORACIÓN DE LOS DOCUMENTOS REQUERIDOS PARA CONTRATAR LOS PROCESOS CON LOS QUE SE PRETENDE GARANTIZAR EL BIENESTAR DE LOS CANINOS Y FELINOS PROVENIENTES DE URGENCIAS DENTRO DEL MARCO  DE IMPLEMENTACIÓN DEL PROGRAMA DISTRITAL DE ADOPCIONES DE LA POLÍTICA PUBLICA DE PROTECCIÓN Y BIENESTAR ANIMAL</t>
  </si>
  <si>
    <t>DISEÑAR Y REALIZAR EL SEGUIMIENTO A LOS PROCESOS DE PARTICIPACIÓN  DE LA POLÍTICA PÚBLICA DISTRITAL DE PROTECCIÓN Y BIENESTAR ANIMAL</t>
  </si>
  <si>
    <t>CELEBRACIÓN ANUAL DE LA SEMANA DISTRITAL DE PROTECCIÓN Y BIENESTAR ANIMAL</t>
  </si>
  <si>
    <t>IMPLEMENTACIÓN DEL  PROGRAMA DE COMUNICACIONES, EN EL MARCO DEL PLAN DE ACCIÓN DE LA POLÍTICA PÚBLICA DISTRITAL DE PROTECCIÓN Y BIENESTAR ANIMAL.</t>
  </si>
  <si>
    <t>DISEÑO DEL PROGRAMA DE EDUCACIÓN Y SENSIBILIZACIÓN EN MATERIA DE PROTECCIÓN Y BIENESTAR ANIMAL Y  EL PROGRAMA DE REGULACIÓN DE PRESTADORES DE SERVICIOS PARA Y CON LOS ANIMALES</t>
  </si>
  <si>
    <t xml:space="preserve">REALIZAR EL REGISTRO E IMPLANTACION DE MICROCHIPS, ASI COMO EL MANTENIMIENTO A LA PLATAFORMA DE CONTROL </t>
  </si>
  <si>
    <t>ELABORACIÓN DE LOS DOCUMENTOS Y PLANES REQUERIDOS PARA EL MANEJO DE PALOMAS DEL DISTRITO CAPITAL, EN EL MARCO DEL PLAN DE ACCIÓN DE LA POLÍTICA PÚBLICA DISTRITAL DE PROTECCIÓN Y BIENESTAR ANIMAL</t>
  </si>
  <si>
    <t xml:space="preserve">AUMENTAR LA COBERTURA  DE ATENCION A SALUD INTEGRAL Y URGENCIAS VETERINARIAS DE LOS CANINOS Y FELINOS SIN DUEÑO O EN CONDICIÓN DE CALLE </t>
  </si>
  <si>
    <t>REALIZAR EL SEGUIMIENTO CONTRACTUAL, ADMINISTRATIVO, TECNICO Y FINANCIERO DE LA CONSTRUCCION Y DOTACION DEL CRRFFS</t>
  </si>
  <si>
    <t>REALIZAR EL PROCESO DE ADJUDICACION Y CONTRATACION PARA LA CONSTRUCCION Y DOTACION DEL CRRFFS, INCLUYENDO LA INTERVENTORIA.</t>
  </si>
  <si>
    <t>LLEVAR A CABO EL PROCESO PRECONTRACTUAL PARA LA ADJUDICACION DE LA LICITACION DE LA CONSTRUCCION Y DOTACION DEL CRRFFS, INCLUYENDO LA INTERVENTORIA.</t>
  </si>
  <si>
    <t>REALIZAR LAS ACCIONES NECESARIAS PARA GARANTIZAR EL TRASLADO Y OPERACIÓN DEL CRRFFS DURANTE EL DESARROLLO DE LA FASE CONSTRUCTIVA</t>
  </si>
  <si>
    <t>REALIZAR EL PROCESO DE ADJUDICACION Y CONTRATACION PARA LA CONSTRUCCION DE LA CEA, INCLUYENDO LA INTERVENTORIA.</t>
  </si>
  <si>
    <t>x</t>
  </si>
  <si>
    <t>LLEVAR A CABO EL PROCESO PRECONTRACTUAL PARA LA ADJUDICACION DE LA LICITACION DE LA CONSTRUCCION DE LA CEA, INCLUYENDO LA INTERVENTORIA.</t>
  </si>
  <si>
    <t xml:space="preserve">GESTION INTERINSTITUCIONAL PARA LA CONSTITUCIÓN DE PLANTA DE PERSONAL Y LOS DEMAS PROCESOS DE PLANEACIÓN  Y PRESUPUESTO QUE SE REQUIERAN PARA LA PUESTA EN MARCHA DEL IDPBA. </t>
  </si>
  <si>
    <t xml:space="preserve">ELABORACIÓN DEL MANUAL DE PROCESOS Y PROCEDIMIENTOS DEL INSTITUTO DE PROTECCIÓN Y BIENESTAR ANIMAL </t>
  </si>
  <si>
    <t>5, PONDERACIÓN HORIZONTAL AÑO: _2017__</t>
  </si>
  <si>
    <t xml:space="preserve">
Se determinaron los contenidos y la estructura requerida para la elaboración del manual de procesos y procedimientos del instituto de protección y bienestar animal
</t>
  </si>
  <si>
    <t>FORMATO DE  ACTUALIZACIÓN Y SEGUIMIENTO A LA TERRITORIALIZACIÓN DE LA INVERSIÓN</t>
  </si>
  <si>
    <t>PROYECTO:</t>
  </si>
  <si>
    <t>PERIODO:</t>
  </si>
  <si>
    <t>1, COD. META</t>
  </si>
  <si>
    <t>2, Meta Proyecto</t>
  </si>
  <si>
    <t>3, Nombre -Punto de inversión (Localidad, Especial, Distrital)</t>
  </si>
  <si>
    <t>4, Variable</t>
  </si>
  <si>
    <t>5, Programación-Actualización</t>
  </si>
  <si>
    <t>6, Actualización</t>
  </si>
  <si>
    <t xml:space="preserve">7, SEGUIMIENTO </t>
  </si>
  <si>
    <t>8, LOCALIZACIÓN GEOGRÁFICA</t>
  </si>
  <si>
    <t>9,  POBLACIÓN</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</si>
  <si>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</si>
  <si>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</si>
  <si>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</si>
  <si>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</si>
  <si>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</si>
  <si>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</si>
  <si>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</si>
  <si>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</si>
  <si>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</si>
  <si>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</si>
  <si>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</si>
  <si>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</si>
  <si>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</si>
  <si>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</si>
  <si>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</si>
  <si>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</si>
  <si>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</si>
  <si>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</si>
  <si>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</si>
  <si>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</si>
  <si>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</si>
  <si>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Distrital</t>
  </si>
  <si>
    <t>Magnitud Vigencia</t>
  </si>
  <si>
    <t>D.C</t>
  </si>
  <si>
    <t>NA</t>
  </si>
  <si>
    <t>N.A.</t>
  </si>
  <si>
    <t>TODOS</t>
  </si>
  <si>
    <t xml:space="preserve">COMUNIDAD EN GENERAL </t>
  </si>
  <si>
    <t>Recursos Vigencia</t>
  </si>
  <si>
    <t>Magnitud Reservas</t>
  </si>
  <si>
    <t>Reservas Presupuestales</t>
  </si>
  <si>
    <t>Especial ( la construcción de la casa ecológica se realizara en predios del Municipio de Funza, sin embargo el fin del proyecto se centra en brindar un espacio ideal a los animales domésticos que sufren alguna condición de maltrato en el Distrito Capital</t>
  </si>
  <si>
    <t>ENGATIVA</t>
  </si>
  <si>
    <t>CALLE 64# 128 -50</t>
  </si>
  <si>
    <t>TOTALES - PROYECTO</t>
  </si>
  <si>
    <t>Total Recursos Vigencia - Proyecto</t>
  </si>
  <si>
    <t>Total  Recursos Reservas - Proyecto</t>
  </si>
  <si>
    <t xml:space="preserve">La Secretaria Distrital de Ambiente en cumplimiento de la meta proyecto de inversión y su meta plan de desarrollo implemento los siguientes proyectos:
Comunicación: Implementación del programa  a través de  campañas para la esterilización, vacunación, sistemas de identificación de perros y gatos, adopción, urgencias veterinarias los cuales se divulgaron a través de los medios masivos y virales de comunicación, de igual manera se vienen realizando campañas educativas y pedagógicas en los diferentes colegios del distrito. 
Educación y capacitación: Se diseñó el programa de educación y sensibilización en materia de protección y bienestar animal el cual definió  la construcción de una estrategia lúdica y pedagógica, así las cosas se han realizado jornadas en 289 colegios de las localidades de suba, Engativá, Puente Aranda y Kennedy. Adicionalmente se vinculó a esta estrategia a la policía nacional mediante la capacitación a 50 de sus unidades, por otro lado se han sensibilizado y concienciado a un número cercano a las 1000 personas en actividades lúdico educativas en las localidades de Usme, Ciudad Bolívar, Tunjuelito y Antonio Nariño
Fortalecimiento de la participación ciudadana: La SDA ha venido trabajando en cada una de las localidades del distrito para la conformación de los concejos locales de protección y bienestar animal a través de los cuales se realiza acompañamiento a las juntas administradoras locales jal para su conformación, a 30 de junio se tiene conformados 12 y los 8 restantes se encuentran en proceso de creación. 
Creación e implementación sistema de identificación, registró y monitoreo de caninos y felinos: Se realizó el registro de 3000 animales e implantación de 1000 chips, así como el mantenimiento y ajustes a la plataforma de control denominada ciudadano de 4 patas. Logrando así que los animales adoptados sean fácilmente identificables en caso de pérdida o robo, así como su respectivo propietario. En el marco del Convenio interadministrativo suscrito con el IDPYBA, se hizo entrega física de 5000 chips entre implantados y físicos, 174 lectores y una plataforma web, las cuales continuara usando el IDPYBA, para el cumplimiento de su misionalidad y la meta compartida. 
Prevención y atención de la salud animal: Mediante el contrato suscrito con la Universidad de Ciencias Aplicadas y Ambientales - UDCA  cuyo objeto es la  prestación de servicios para la atención de urgencias veterinarias y atención integral  a la fauna doméstica del distrito capital, en este sentido a la fecha se atendieron 310 urgencias de caninos y felinos. 
Semana de protección y bienestar animal: Cabe señalar que la meta tiene una tipología incremental , por lo tanto se relaciona la implementación del proyecto “Celebración anual de la Semana Distrital de Protección y Bienestar Animal- SDPA” , la cual se realizó en la semana comprendida entre el 03 y 09 de octubre de 2016, llevándose a cabo actividades tales como lanzamiento del programa de educación y sensibilización de protección y bienestar animal en las instituciones educativas distritales, encuentro de paseadores caninos, graduación de voluntarios de protección y bienestar animal, coordinación de las jornadas de esterilización y adopción, encuentro de entidades distritales para la protección y bienestar animal entre otras actividades de orden académico y lúdico. 
</t>
  </si>
  <si>
    <t>Archivos Dirección de gestión Corporativa</t>
  </si>
  <si>
    <t>Contratos y demas documento s que se puedan citar del avande de los proyectos impelementados</t>
  </si>
  <si>
    <t xml:space="preserve">Se realizaron los estudios previos para la contratación de personal, insumos, alimento las cuales son acciones tendientes a garantizar los servicios del actual CRRFFS en atención a dar cumplimiento a la meta resultado del PDD "poner en marcha el nuevo centro recepción y rehabilitación de fauna y  flora silvestre contemplándose la implantación de soluciones provisionales alternas durante la fase constructiva para garantizar la continuidad en las acciones de control de los dos recursos" adicionalmente se adelantaron los estudios previos a fin de establecer un convenio interadministrativo con IDPYBA a fin de  cumplir con la misionalidad del instituto haciendo entrega fisica de los animales, sin dejar de lado las tareas indelegables como autoridad ambiental (Incautaciones y disposicion final de los animales), con el fin  de garantizar la atención a la fauna que encuentra actualmente en el CRRFFS. De acuerdo al cronograma del proceso No SDA-LP-013-2017 la adjudicación de esta licitación del contrato de obra se realizó el dia 12 de septiembre, donde fue declarada desierta y dando paso a que la SDA, realice un proceso de selección abreviada según lo contemplado en la ley 1150 de 2007, con el fin de ser adjudicado en el mes de noviembre de 2017
</t>
  </si>
  <si>
    <t>Archivos internos de la DGC,  Resolución 2397 del 20 de Septiembre 2017</t>
  </si>
  <si>
    <t xml:space="preserve">Dando cumplimiento a la meta proyecto de inversión y meta plan de desarrollo se creó el instituto mediante el decreto 546 de 2016 ““Por medio del cual se crea el Instituto Distrital de Protección y Bienestar Animal – IDPYBA”, como un establecimiento público adscrito al sector ambiente, con autonomía administrativa, financiera, y presupuestal”; además en 2017 se apoyó en la estructuración y creación de la planta Global del IDPYBA, mediante acuerdo 004 del 11 de Julio de 2017y estatutos internos según acuerdo 002 del 11 de Julio de 2017.
Desde la Secretaria Distrital de Ambiente –SDA se apoyó en la formulación y viabilidad de los proyectos de inversión los cuales cuentan con sus fichas de formulación y fichas EBI con los cuales se dará cumplimiento a las metas plan de desarrollo a cargo.
</t>
  </si>
  <si>
    <t xml:space="preserve">Decreto 546 de 2016 ““Por medio del cual se crea el Instituto Distrital de Protección y Bienestar Animal – IDPYBA”
Acuerdo 004 del 11 de Julio de 2017
Acuerdo 002 del 11 de Julio de 2017
Documentos que reposan en los archivos de la oficina de protección y bienestar animal 
</t>
  </si>
  <si>
    <t>PROGRAMACIÓN INICIAL CUATRIENIO</t>
  </si>
  <si>
    <t>PROGR. ANUAL CORTE  SEPT</t>
  </si>
  <si>
    <t>PROGR. ANUAL CORTE DIC</t>
  </si>
  <si>
    <t>REPROGRAMACIÓN VIGENCIA</t>
  </si>
  <si>
    <t>PROGR. ANUAL CORTE  MAR</t>
  </si>
  <si>
    <t>PROGR. ANUAL CORTE  JUN</t>
  </si>
  <si>
    <t xml:space="preserve">1,PRIMERA CATEGORIA </t>
  </si>
  <si>
    <t>PROGRAMA</t>
  </si>
  <si>
    <t>126PG01-PR02-F-2-V10.0</t>
  </si>
  <si>
    <t>PROGRAMACIÓN ANUAL</t>
  </si>
  <si>
    <t>PROGR. ANUAL CORTE  DIC</t>
  </si>
  <si>
    <t>En el primer trimestre se elaboró  el documento técnico para el departamento administrativo del servicio civil distrital para el concepto de viabilidad de la planta de personal del instituto distrital de protección y bienestar animal, de igual manera, se desarrolló y presentó  el documento técnico a la secretaria distrital de hacienda  para la viabilidad financiera .finalmente, se elaboraron las fichas de formulación y fichas EBI de los proyectos de inversión a ejecutar en la puesta en marcha del instituto.
En el segundo trimestre se proyectó el acuerdo de régimen salarial del instituto ; se realiza el estudio tecnico con con concepto favorable por el Departamento del Servicio Civil.
Igualmente, se realiza estudio de viabildad financiera por parte de Secretaría de Hacienda, donde se define el recurso para el funcionamiento e inversión de la entidad.
Se trabajo articuladamente con Secretaría de Hacienda el Acuerdo del Concejo de Bogotá para asignar recursos al IDPYBA, una vez se surtieron estos pasos, se cuenta con Decreto de liquidación presupuestal para poner en marcha el instituto.
En el mes de Julio el IDPYBA, cuenta con autonomia financiera, administrativa e inicia su contratación, por lo anterior desde las Metas Plan de desarrollo Distrital, la secretaria dara cierre a la meta proyecto de inversion con cumplimento al 100%</t>
  </si>
  <si>
    <t xml:space="preserve">Se realizaron los estudios previos para la contratación de personal, insumos, alimento las cuales son acciones tendientes a garantizar los servicios del actual CRRFFS en atención a dar cumplimiento a la meta resultado del PDD "poner en marcha el nuevo centro recepción y rehabilitación de fauna y  flora silvestre contemplándose la implantación de soluciones provisionales alternas durante la fase constructiva para garantizar la continuidad en las acciones de control de los dos recursos" adicionalmente se adelantaron los estudios previos a fin de establecer un convenio interadministrativo con IDPYBA a fin de  cumplir con la misionalidad del instituto haciendo entrega fisica de los animales, sin dejar de lado las tareas indelegables como autoridad ambiental (Incautaciones y disposicion final de los animales), con el fin  de garantizar la atención a la fauna que encuentra actualmente en el CRRFFS. 
</t>
  </si>
  <si>
    <t xml:space="preserve">Se elaboraron los estudios previos para la adjudicación del contrato de obra previa actualización de precios unitarios debido a que estos se encontraban presupuestados y calculados a la vigencia 2015.
La Secretaria Distrital de Ambiente para el proceso SDA-CM-028-2017 correspondiente a la Interventoría para la Construcción del CRRFFS ha efectuado las siguientes acciones
1. Publicación de Proyecto de Pliego de condiciones: 18 de Septiembre de 2017.
2. La entidad se vio en la necesidad de realizar una adenda al proceso contractual, debido al alto número de observaciones allegadas al proyecto de pliego de condiciones.
3. Publicación Respuesta de Observaciones por parte de la Entidad: 03 de Octubre de 2017.
4. Publicación de pliegos definitivos: 03 de Octubre de 2017.
5. El proceso se encuentra dentro de la etapa de presentación de ofertas, la cual tendrá cierre el jueves 19 de octubre de 2017.  
</t>
  </si>
  <si>
    <t xml:space="preserve">Mediante el contrato suscrito con la Universidad de Ciencias Aplicadas y Ambientales - UDCA  cuyo objeto es la  prestación de servicios para la atención de urgencias veterinarias y atención integral  a la fauna doméstica del distrito capital, en este sentido a la fecha se atendieron 310 urgencias de caninos y felinos. </t>
  </si>
  <si>
    <t xml:space="preserve">Como parte del trabajo se ha adelantado un pre diagnóstico teniendo en cuenta las quejas más frecuentes de los ciudadanos de los cuales se han revisado 19 quejas relacionadas con problemática de palomas, en torno a la superpoblación y los daños que causan a la infraestructura. De igual manera, se han realizado 8 visitas de verificación donde se ha evidenciado en algunas sobrepoblaciones de Columba livia (especie de paloma más común).  Se ha creado el borrador de la metodología a usar para la fase de campo con las técnicas de observaciones y los datos a recolectar.  Así mismo se ha realizado un trabajo previo en el diseño de material temático para la gestión ética del manejo de palomas, donde se incluye el tema de bienestar animal. Este material está pensado para la sensibilizaciòn de la ciudadanía. Todos estos insumos permiten adelantar un primer trabajo en el que se ha realizado el borrador inicial del plan de manejo de animales sinantrópicos: donde se enfatiza los métodos propuestos para resolver la problemática junto al protocolo de visitas de palomas a seguir. Finalmente, se ha hecho una revisión y análisis de los formatos de diagnóstico del congreso de la república, palacio de justicia y la Secretaría Distrital Integración Social. De igual manera este proyecto sera acogido por  el IDPYBA, por su misionalidad será quien acoja este programa dentro de sus funciones </t>
  </si>
  <si>
    <t xml:space="preserve">Se realizó el registro de 3000 animales e implantación de 1000 chips, así como el mantenimiento y ajustes a la plataforma de control denominada ciudadano de 4 patas. Logrando así que los animales adoptados sean fácilmente identificables en caso de pérdida o robo, así como su respectivo propietario. En el marco del Convenio interadministrativo suscrito con el IDPYBA, se hizo entrega física de 5000 chips entre implantados y físicos, 174 lectores y una plataforma web, las cuales continuara usando el IDPYBA, para el cumplimiento de su misionalidad y la meta compartida. Cumplimiento del proyecto 80% </t>
  </si>
  <si>
    <t>Se diseñó el programa de educación y sensibilización en materia de protección y bienestar animal el cual definió  la construcción de una estrategia lúdica y pedagógica, así las cosas se han realizado jornadas en 289 colegios de las localidades de suba, Engativá, Puente Aranda y Kennedy. Adicionalmente se vinculó a esta estrategia a la policía nacional mediante la capacitación a 50 de sus unidades, por otro lado se han sensibilizado y concienciado a un número cercano a las 1000 personas en actividades lúdico educativas en las localidades de Usme, Ciudad Bolívar, Tunjuelito y Antonio Nariño. Cumplimiento del proyecto 100%</t>
  </si>
  <si>
    <t>Comunicación: Implementación del programa  a través de  campañas para la esterilización, vacunación, sistemas de identificación de perros y gatos, adopción, urgencias veterinarias los cuales se divulgaron a través de los medios masivos y virales de comunicación, de igual manera se vienen realizando campañas educativas y pedagógicas en los diferentes colegios del distrito. El cumplimiento de este programa fue al 100%</t>
  </si>
  <si>
    <t>la meta cuenta con una tipología incremental, por lo tanto se relaciona la implementación del proyecto “Celebración anual de la Semana Distrital de Protección y Bienestar Animal- SDPA” , la cual se realizó en la semana comprendida entre el 03 y 09 de octubre de 2016, llevándose a cabo actividades tales como lanzamiento del programa de educación y sensibilización de protección y bienestar animal en las instituciones educativas distritales, encuentro de paseadores caninos, graduación de voluntarios de protección y bienestar animal, coordinación de las jornadas de esterilización y adopción, encuentro de entidades distritales para la protección y bienestar animal entre otras actividades de orden académico y lúdico.  Cabe señalar que la implementacion de este proyecto en el 2017 la realizara el Instituto dentro de la ejecución de su meta.</t>
  </si>
  <si>
    <t>La SDA ha venido trabajando en cada una de las localidades del distrito para la conformación de los concejos locales de protección y bienestar animal a través de los cuales se realiza acompañamiento a las juntas administradoras locales jal para su conformación, a 30 de junio se tiene conformados 12 y los 8 restantes se encuentran en proceso de creación. Cumplimiento del proyecto 70%</t>
  </si>
  <si>
    <t>No presente avance en esta actividad</t>
  </si>
  <si>
    <t xml:space="preserve">Dirección:  Centro de recepcion y rehabilitacion de flora y fauna silvestre.  
Descripción: Construccion y dotacion del CRRFFS, MPI3. Engativá. </t>
  </si>
  <si>
    <t xml:space="preserve">NUMERO INTERSEXUAL </t>
  </si>
  <si>
    <t>REALIZAR EL SEGUIMIENTO CONTRACTUAL, ADMINISTRATIVO, TECNICO Y FINANCIERO DE LA CONSTRUCCION Y DOTACION DEL CEA</t>
  </si>
  <si>
    <t xml:space="preserve">El día 23 de enero de 2017 el ICANH emitió autorización para la elaboración del plan manejo arqueológico, quedando supeditado el inicio de las obras de construcción hasta tanto no se realizara dicho plan, por lo anterior se evidencio la necesidad de contratar un arqueólogo con el fin de estructurar los estudios y documentos previos para la escogencia del contratista idóneo quien realizara el rescate arqueológico a que haya lugar en el predio donde se construirá la CEA.
El día 7 de abril la CAR Cundinamarca a través del acto administrativo 101, otorgo autorización de aprovechamiento forestal único de 2 individuos arbóreos, los cuales serán talados y su madera aprovechada, respecto a este item durante el trimestre julio - septiembre al SDA, haciendo uso del convenio suscrito con la EAAB, ya realizo la visita pertinente para el talado y aprovechamiento respectivo.
Producto de análisis realizados por el arqueólogo contratado por la DGC y tras visita técnica realizada en el mes de junio al predio se determinó la viabilidad de iniciar las obras desde otro punto diferente al inicialmente planteado, a fin de no interferir en las acciones de rescate arqueológico puesto que los polígonos a intervenir se encontraron en lo que sería la etapa inicial de construcción. 
Se publico el proceso de obra SDA-LP-048-2017  y de Interventoria SDA-CM-069-2017, con el fin de construir la casa ecologica de los animales 
</t>
  </si>
  <si>
    <t xml:space="preserve">La entidad  procedió a iniciar la LICITACION número SDA-LP-048-2017 , presentándose a la misma tres oferentes y logrando adjudicar por la cuantía de VENTICINCO MIL SESENTA Y SIETE MILLONES SETECIENTOS VEINTISIETE  MIL OCHOCIENTOS DIEZ PESOS ($25,067,727,810.00) M/CTE. Al CONSORCIO ECOCASA y suscribiendo el contrato No. 20171382. A la fecha ya se ha aprobado las pólizas respectivas y estamos en proceso de constitución de contrato de fiducia para el anticipo pactado, así como revisión del proyecto de planos y demás documentos para con ello proceder al inicio de la obra, posterior a que el lote respectivo sea desocupado de los animales silvestres que aún permanecen en el lugar. 
Así mismo, se adelantó el concurso de méritos SDA-CM-069-2017, cuyo objeto era la interventoría sobre la obra de la Casa Ecologica de Los Animales,  cuya adjudicación tuvo lugar el día 28 de Diciembre de 2017 a la firma CCONSORCIO INTERAMBIENTAL PT, suscribiéndose el contrato de interventoría número SDA- CM- 20171397, por valor de MIL SETECIENTOS DOCE MILLONES QUINIENTOS SESENTA Y CUATRO MIL SETECIENTOS  PESOS ($1,712,564,700 ) M/cte. De igual forma se ha adelantado las reuniones tanto el contratista de obra e interventoría para conocer los pormenores de la obra y así iniciar de manera pronta y adecuada la misma. </t>
  </si>
  <si>
    <t>Dado que el proceso de licitacion y concurso de meritos se adjudico el 28 de Diciembre de 2017, debido a la reprogramacion de inicio para la obra,  no ha sido posible realizar el seguimiento contractual, administrativo tecnico y financiero de la construccion y dotacion del CEA</t>
  </si>
  <si>
    <t xml:space="preserve">La entidad  procedió a iniciar la LICITACION número SDA-LP-048-2017 , presentándose a la misma tres oferentes y logrando adjudicar por la cuantía de VENTICINCO MIL SESENTA Y SIETE MILLONES SETECIENTOS VEINTISIETE  MIL OCHOCIENTOS DIEZ PESOS ($25,067,727,810.00) M/CTE. Al CONSORCIO ECOCASA y suscribiendo el contrato NO. 20171382. A la fecha ya se ha aprobado las pólizas respectivas y estamos en proceso de constitución de contrato de fiducia para el anticipo pactado, así como revisión del proyecto de planos y demás documentos para con ello proceder al inicio de la obra, posterior a que el lote respectivo sea desocupado de los animales silvestres que aún permanecen en el lugar. 
Así mismo, se adelantó el concurso de méritos SDA-CM-069-2017, cuyo objeto era la interventoría sobre la obra de la Casa Ecologica de Los Animales,  cuya adjudicación tuvo lugar el día 28 de Diciembre de 2017 a la firma CCONSORCIO INTERAMBIENTAL PT, suscribiéndose el contrato de interventoría número SDA- CM- 20171397, por valor de MIL SETECIENTOS DOCE MILLONES QUINIENTOS SESENTA Y CUATRO MIL SETECIENTOS  PESOS ($1,712,564,700 ) M/cte. De igual forma se ha adelantado las reuniones tanto el contratista de obra e interventoría para conocer los pormenores de la obra y así iniciar de manera pronta y adecuada la misma. 
Producto de análisis realizados por el arqueólogo contratado por la DGC y tras visita técnica realizada en el mes de junio al predio se determinó la viabilidad de iniciar las obras desde otro punto diferente al inicialmente planteado, a fin de no interferir en las acciones de rescate arqueológico puesto que los polígonos a intervenir se encontraron en lo que sería la etapa inicial de construcción. 
Así las cosas el borrador de estudios previos para la adjudicación del contrato de obra se está ajustando de acuerdo al cambio de fase a construir inicialmente. De otro lado dado que la invitacion a concursar para la elaboracion del plan de manejo arqueologico y su respectivo permiso, no tuvo oferentes, se considera aprovechar el personal contratado por la SDA, para que realice el tramite requerido  
</t>
  </si>
  <si>
    <t xml:space="preserve">La entidad  procedió a iniciar la LICITACION número SDA-LP-048-2017 , presentándose a la misma tres oferentes y logrando adjudicar por la cuantía de VENTICINCO MIL SESENTA Y SIETE MILLONES SETECIENTOS VEINTISIETE  MIL OCHOCIENTOS DIEZ PESOS ($25,067,727,810.00) M/CTE. Al CONSORCIO ECOCASA y suscribiendo el contrato NO. 20171382. A la fecha ya se ha aprobado las pólizas respectivas y estamos en proceso de constitución de contrato de fiducia para el anticipo pactado, así como revisión del proyecto de planos y demás documentos para con ello proceder al inicio de la obra, posterior a que el lote respectivo sea desocupado de los animales silvestres que aún permanecen en el lugar. 
 Así mismo, se adelantó el concurso de méritos SDA-CM-069-2017, cuyo objeto era la interventoría sobre la obra de la Casa Ecologica de Los Animales,  cuya adjudicación tuvo lugar el día 28 de Diciembre de 2017 a la firma CCONSORCIO INTERAMBIENTAL PT, suscribiéndose el contrato de interventoría número SDA- CM- 20171397, por valor de MIL SETECIENTOS DOCE MILLONES QUINIENTOS SESENTA Y CUATRO MIL SETECIENTOS  PESOS ($1,712,564,700 ) M/cte. De igual forma se ha adelantado las reuniones tanto el contratista de obra e interventoría para conocer los pormenores de la obra y así iniciar de manera pronta y adecuada la misma. 
</t>
  </si>
  <si>
    <t xml:space="preserve">Se ajusto el cronograma de obra para que se ajuste a las necesidades de la entidad en cuanto a tiempos y pruspuesto; no obstante sin compromenter calidad de la obra </t>
  </si>
  <si>
    <t>Dado que el proceso de licitacion y concurso de meritos se adjudico el 28 de Diciembre de 2017, debido a la reprogramacion de inicio para la obra,  no ha sido posible realizar el seguimiento contractual, administrativo tecnico y financiero de la construccion y dotacion del CRRFFS</t>
  </si>
  <si>
    <t xml:space="preserve">La entidad  procedió a iniciar la selección abreviada número SDA-SAM-064-2017 por declaratoria de desierta de la licitación conforme a la resolución de apertura No.3476 del 07 de Diciembre de 2017, presentándose a la misma cinco oferentes y logrando adjudicar por la cuantía de VENTICINCO MIL QUINIENTOS CUARENTA Y OCHO MILLONES SEISCIENTOS DIECISEIS MIL TREINTA Y CUATRO PESOS ($ 25.548.616.034) M/CTE. Al Consorcio Rehabilitación 2017 y suscribiendo el contrato NO. 20171399. A la fecha ya se ha aprobado las pólizas respectivas y estamos en proceso de constitución de contrato de fiducia para el anticipo pactado, así como revisión del proyecto de planos y demás documentos para con ello proceder al inicio de la obra, posterior a que el lote respectivo sea desocupado de los animales silvestres que aún permanecen en el lugar. 
Así mismo, se adelantó el concurso de méritos SDA-CM-028-2017, cuyo objeto era la interventoría sobre la obra del centro de fauna y flora silvestre, la cual fue publicada el 18 de septiembre de 2017 y cuya adjudicación tuvo lugar el día 28 de Diciembre de 2017 a la firma CONSORCIO INTERAMBIENTE, suscribiéndose el contrato de interventoría número SDA- CM- 20171398, por valor de MIL NOVECIENTOS NOVENTA Y NUEVE MILLONES NOVECIENTOS NOVENTA Y NUEVE MIL OCHOCIENTOS SETENTA PESOS ($1.999.999.870 ) M/cte. De igual forma se ha adelantado las reuniones tanto el contratista de obra e interventoría para conocer los pormenores de la obra y así iniciar de manera pronta y adecuada la misma. 
</t>
  </si>
  <si>
    <t xml:space="preserve">La entidad  procedió a iniciar la selección abreviada número SDA-SAM-064-2017 por declaratoria de desierta de la licitación conforme a la resolución de apertura No.3476 del 07 de Diciembre de 2017, presentándose a la misma cinco oferentes y logrando adjudicar por la cuantía de VENTICINCO MIL QUINIENTOS CUARENTA Y OCHO MILLONES SEISCIENTOS DIECISEIS MIL TREINTA Y CUATRO PESOS ($ 25.548.616.034) M/CTE. Al Consorcio Rehabilitación 2017 y suscribiendo el contrato NO. 20171399. A la fecha ya se ha aprobado las pólizas respectivas y estamos en proceso de constitución de contrato de fiducia para el anticipo pactado, así como revisión del proyecto de planos y demás documentos para con ello proceder al inicio de la obra, posterior a que el lote respectivo sea desocupado de los animales silvestres que aún permanecen en el lugar. 
Así mismo, se adelantó el concurso de méritos SDA-CM-028-2017, cuyo objeto era la interventoría sobre la obra del centro de fauna y flora silvestre, la cual fue publicada el 18 de septiembre de 2017 y cuya adjudicación tuvo lugar el día 28 de Diciembre de 2017 a la firma CONSORCIO INTERAMBIENTE, suscribiéndose el contrato de interventoría número SDA- CM- 20171398, por valor de MIL NOVECIENTOS NOVENTA Y NUEVE MILLONES NOVECIENTOS NOVENTA Y NUEVE MIL OCHOCIENTOS SETENTA PESOS ($1.999.999.870 ) M/cte. De igual forma se ha adelantado las reuniones tanto el contratista de obra e interventoría para conocer los pormenores de la obra y así iniciar de manera pronta y adecuada la misma. </t>
  </si>
</sst>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
    <numFmt numFmtId="179" formatCode="_-* #,##0\ _€_-;\-* #,##0\ _€_-;_-* &quot;-&quot;??\ _€_-;_-@_-"/>
    <numFmt numFmtId="180" formatCode="[$$-240A]\ #,##0"/>
    <numFmt numFmtId="181" formatCode="_-* #,##0.00\ &quot;€&quot;_-;\-* #,##0.00\ &quot;€&quot;_-;_-* &quot;-&quot;??\ &quot;€&quot;_-;_-@_-"/>
    <numFmt numFmtId="182" formatCode="#,##0.0"/>
    <numFmt numFmtId="183" formatCode="_(* #,##0_);_(* \(#,##0\);_(* &quot;-&quot;??_);_(@_)"/>
    <numFmt numFmtId="184" formatCode="_(* #,##0.0_);_(* \(#,##0.0\);_(*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240A]dddd\,\ dd&quot; de &quot;mmmm&quot; de &quot;yyyy"/>
    <numFmt numFmtId="190" formatCode="[$-240A]hh:mm:ss\ AM/PM"/>
    <numFmt numFmtId="191" formatCode="&quot;$&quot;\ #,##0.00"/>
    <numFmt numFmtId="192" formatCode="0.0"/>
    <numFmt numFmtId="193" formatCode="0.000%"/>
    <numFmt numFmtId="194" formatCode="0.0000%"/>
    <numFmt numFmtId="195" formatCode="#,##0.000"/>
    <numFmt numFmtId="196" formatCode="_(* #,##0.000_);_(* \(#,##0.000\);_(* &quot;-&quot;??_);_(@_)"/>
    <numFmt numFmtId="197" formatCode="_(&quot;$&quot;\ * #,##0.0_);_(&quot;$&quot;\ * \(#,##0.0\);_(&quot;$&quot;\ * &quot;-&quot;??_);_(@_)"/>
    <numFmt numFmtId="198" formatCode="_(&quot;$&quot;\ * #,##0_);_(&quot;$&quot;\ * \(#,##0\);_(&quot;$&quot;\ * &quot;-&quot;??_);_(@_)"/>
    <numFmt numFmtId="199" formatCode="_(* #,##0.0_);_(* \(#,##0.0\);_(* &quot;-&quot;_);_(@_)"/>
    <numFmt numFmtId="200" formatCode="_(* #,##0.00_);_(* \(#,##0.00\);_(* &quot;-&quot;_);_(@_)"/>
  </numFmts>
  <fonts count="73">
    <font>
      <sz val="11"/>
      <color theme="1"/>
      <name val="Calibri"/>
      <family val="2"/>
    </font>
    <font>
      <sz val="11"/>
      <color indexed="8"/>
      <name val="Calibri"/>
      <family val="2"/>
    </font>
    <font>
      <b/>
      <sz val="8"/>
      <name val="Arial"/>
      <family val="2"/>
    </font>
    <font>
      <sz val="10"/>
      <name val="Arial"/>
      <family val="2"/>
    </font>
    <font>
      <sz val="8"/>
      <name val="Arial"/>
      <family val="2"/>
    </font>
    <font>
      <sz val="10"/>
      <name val="Arial Narrow"/>
      <family val="2"/>
    </font>
    <font>
      <b/>
      <sz val="10"/>
      <name val="Arial Narrow"/>
      <family val="2"/>
    </font>
    <font>
      <b/>
      <sz val="9"/>
      <name val="Tahoma"/>
      <family val="2"/>
    </font>
    <font>
      <sz val="9"/>
      <name val="Tahoma"/>
      <family val="2"/>
    </font>
    <font>
      <b/>
      <sz val="10"/>
      <name val="Arial"/>
      <family val="2"/>
    </font>
    <font>
      <sz val="9"/>
      <name val="Arial"/>
      <family val="2"/>
    </font>
    <font>
      <sz val="10"/>
      <color indexed="8"/>
      <name val="Arial"/>
      <family val="2"/>
    </font>
    <font>
      <b/>
      <sz val="14"/>
      <name val="Arial"/>
      <family val="2"/>
    </font>
    <font>
      <sz val="12"/>
      <name val="Arial"/>
      <family val="2"/>
    </font>
    <font>
      <sz val="12"/>
      <color indexed="8"/>
      <name val="Arial"/>
      <family val="2"/>
    </font>
    <font>
      <b/>
      <sz val="12"/>
      <name val="Tahoma"/>
      <family val="2"/>
    </font>
    <font>
      <b/>
      <sz val="18"/>
      <name val="Arial"/>
      <family val="2"/>
    </font>
    <font>
      <sz val="14"/>
      <name val="Calibri"/>
      <family val="2"/>
    </font>
    <font>
      <sz val="14"/>
      <name val="Arial Narrow"/>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Calibri"/>
      <family val="2"/>
    </font>
    <font>
      <b/>
      <sz val="10"/>
      <color indexed="8"/>
      <name val="Arial"/>
      <family val="2"/>
    </font>
    <font>
      <sz val="11"/>
      <color indexed="8"/>
      <name val="Arial Narrow"/>
      <family val="2"/>
    </font>
    <font>
      <sz val="10"/>
      <name val="Calibri"/>
      <family val="2"/>
    </font>
    <font>
      <sz val="10"/>
      <color indexed="10"/>
      <name val="Arial"/>
      <family val="2"/>
    </font>
    <font>
      <sz val="14"/>
      <color indexed="63"/>
      <name val="Arial Narrow"/>
      <family val="2"/>
    </font>
    <font>
      <sz val="14"/>
      <color indexed="8"/>
      <name val="Arial Narrow"/>
      <family val="2"/>
    </font>
    <font>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Calibri"/>
      <family val="2"/>
    </font>
    <font>
      <sz val="10"/>
      <color theme="1"/>
      <name val="Arial"/>
      <family val="2"/>
    </font>
    <font>
      <b/>
      <sz val="10"/>
      <color theme="1"/>
      <name val="Arial"/>
      <family val="2"/>
    </font>
    <font>
      <sz val="12"/>
      <color theme="1"/>
      <name val="Arial"/>
      <family val="2"/>
    </font>
    <font>
      <sz val="11"/>
      <color theme="1"/>
      <name val="Arial Narrow"/>
      <family val="2"/>
    </font>
    <font>
      <sz val="10"/>
      <color rgb="FFFF0000"/>
      <name val="Arial"/>
      <family val="2"/>
    </font>
    <font>
      <sz val="14"/>
      <color theme="1"/>
      <name val="Arial Narrow"/>
      <family val="2"/>
    </font>
    <font>
      <sz val="14"/>
      <color rgb="FF222222"/>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7BB800"/>
        <bgColor indexed="64"/>
      </patternFill>
    </fill>
    <fill>
      <patternFill patternType="solid">
        <fgColor rgb="FF92D050"/>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style="thin"/>
      <right style="thin"/>
      <top style="thin"/>
      <bottom style="medium"/>
    </border>
    <border>
      <left style="thin"/>
      <right style="thin"/>
      <top style="thin"/>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bottom style="thin"/>
    </border>
    <border>
      <left style="medium"/>
      <right style="thin"/>
      <top style="thin"/>
      <bottom style="medium"/>
    </border>
    <border>
      <left style="thin"/>
      <right/>
      <top style="thin"/>
      <bottom style="medium"/>
    </border>
    <border>
      <left style="thin"/>
      <right style="thin"/>
      <top/>
      <bottom/>
    </border>
    <border>
      <left/>
      <right style="thin"/>
      <top/>
      <bottom/>
    </border>
    <border>
      <left style="thin"/>
      <right/>
      <top/>
      <bottom/>
    </border>
    <border>
      <left style="medium"/>
      <right style="thin"/>
      <top/>
      <bottom/>
    </border>
    <border>
      <left style="thin"/>
      <right style="medium"/>
      <top/>
      <bottom/>
    </border>
    <border>
      <left/>
      <right style="thin"/>
      <top style="thin"/>
      <bottom style="thin"/>
    </border>
    <border>
      <left/>
      <right style="thin"/>
      <top style="medium"/>
      <bottom style="thin"/>
    </border>
    <border>
      <left/>
      <right style="thin"/>
      <top style="thin"/>
      <bottom style="medium"/>
    </border>
    <border>
      <left style="thin"/>
      <right/>
      <top style="medium"/>
      <bottom style="thin"/>
    </border>
    <border>
      <left style="thin"/>
      <right/>
      <top style="thin"/>
      <bottom style="thin"/>
    </border>
    <border>
      <left style="thin"/>
      <right style="medium"/>
      <top style="medium"/>
      <bottom style="thin"/>
    </border>
    <border>
      <left style="thin"/>
      <right style="medium"/>
      <top style="thin"/>
      <bottom style="thin"/>
    </border>
    <border>
      <left style="thin"/>
      <right style="medium"/>
      <top style="thin"/>
      <bottom/>
    </border>
    <border>
      <left/>
      <right style="medium"/>
      <top/>
      <bottom style="medium"/>
    </border>
    <border>
      <left/>
      <right/>
      <top style="thin"/>
      <bottom style="thin"/>
    </border>
    <border>
      <left style="thin"/>
      <right style="medium"/>
      <top style="thin"/>
      <bottom style="medium"/>
    </border>
    <border>
      <left/>
      <right/>
      <top style="medium"/>
      <bottom/>
    </border>
    <border>
      <left/>
      <right style="thin"/>
      <top style="medium"/>
      <bottom/>
    </border>
    <border>
      <left/>
      <right style="thin"/>
      <top style="thin"/>
      <bottom/>
    </border>
    <border>
      <left>
        <color indexed="63"/>
      </left>
      <right style="thin"/>
      <top/>
      <bottom style="thin"/>
    </border>
    <border>
      <left style="thin"/>
      <right style="thin"/>
      <top/>
      <bottom style="medium"/>
    </border>
    <border>
      <left/>
      <right/>
      <top style="thin"/>
      <bottom/>
    </border>
    <border>
      <left style="thin"/>
      <right style="medium"/>
      <top style="medium"/>
      <bottom/>
    </border>
    <border>
      <left style="thin"/>
      <right style="medium"/>
      <top/>
      <bottom style="medium"/>
    </border>
    <border>
      <left/>
      <right/>
      <top style="medium"/>
      <bottom style="thin"/>
    </border>
    <border>
      <left/>
      <right style="medium"/>
      <top style="medium"/>
      <bottom style="thin"/>
    </border>
    <border>
      <left/>
      <right style="medium"/>
      <top style="thin"/>
      <bottom style="thin"/>
    </border>
    <border>
      <left/>
      <right/>
      <top style="thin"/>
      <bottom style="medium"/>
    </border>
    <border>
      <left style="thin"/>
      <right>
        <color indexed="63"/>
      </right>
      <top style="medium"/>
      <bottom>
        <color indexed="63"/>
      </bottom>
    </border>
    <border>
      <left style="thin"/>
      <right style="medium"/>
      <top/>
      <bottom style="thin"/>
    </border>
    <border>
      <left style="medium"/>
      <right style="thin"/>
      <top style="medium"/>
      <bottom/>
    </border>
    <border>
      <left style="medium"/>
      <right style="thin"/>
      <top/>
      <bottom style="medium"/>
    </border>
    <border>
      <left style="medium"/>
      <right style="medium"/>
      <top style="medium"/>
      <bottom/>
    </border>
    <border>
      <left style="medium"/>
      <right style="medium"/>
      <top/>
      <bottom/>
    </border>
    <border>
      <left style="medium"/>
      <right style="medium"/>
      <top style="medium"/>
      <bottom style="thin"/>
    </border>
    <border>
      <left style="medium"/>
      <right style="medium"/>
      <top style="thin"/>
      <bottom>
        <color indexed="63"/>
      </bottom>
    </border>
    <border>
      <left style="medium"/>
      <right/>
      <top style="medium"/>
      <bottom style="medium"/>
    </border>
    <border>
      <left/>
      <right/>
      <top style="medium"/>
      <bottom style="medium"/>
    </border>
    <border>
      <left/>
      <right style="medium"/>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1" fillId="0" borderId="0" applyFont="0" applyFill="0" applyBorder="0" applyAlignment="0" applyProtection="0"/>
    <xf numFmtId="0" fontId="56" fillId="31" borderId="0" applyNumberFormat="0" applyBorder="0" applyAlignment="0" applyProtection="0"/>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1" fillId="0" borderId="8" applyNumberFormat="0" applyFill="0" applyAlignment="0" applyProtection="0"/>
    <xf numFmtId="0" fontId="63" fillId="0" borderId="9" applyNumberFormat="0" applyFill="0" applyAlignment="0" applyProtection="0"/>
  </cellStyleXfs>
  <cellXfs count="366">
    <xf numFmtId="0" fontId="0" fillId="0" borderId="0" xfId="0" applyFont="1" applyAlignment="1">
      <alignment/>
    </xf>
    <xf numFmtId="0" fontId="6" fillId="0" borderId="0" xfId="55" applyFont="1" applyAlignment="1">
      <alignment vertical="center"/>
      <protection/>
    </xf>
    <xf numFmtId="0" fontId="5" fillId="0" borderId="0" xfId="55" applyFont="1" applyAlignment="1">
      <alignment vertical="center"/>
      <protection/>
    </xf>
    <xf numFmtId="0" fontId="5" fillId="0" borderId="0" xfId="55" applyFont="1" applyFill="1" applyAlignment="1">
      <alignment horizontal="left" vertical="center"/>
      <protection/>
    </xf>
    <xf numFmtId="0" fontId="64" fillId="0" borderId="0" xfId="0" applyFont="1" applyAlignment="1">
      <alignment/>
    </xf>
    <xf numFmtId="0" fontId="65" fillId="0" borderId="0" xfId="0" applyFont="1" applyAlignment="1">
      <alignment/>
    </xf>
    <xf numFmtId="0" fontId="65" fillId="0" borderId="0" xfId="0" applyFont="1" applyAlignment="1">
      <alignment horizontal="center" vertical="center"/>
    </xf>
    <xf numFmtId="1" fontId="0" fillId="0" borderId="0" xfId="0" applyNumberFormat="1" applyAlignment="1">
      <alignment/>
    </xf>
    <xf numFmtId="3" fontId="3" fillId="33" borderId="10" xfId="0" applyNumberFormat="1" applyFont="1" applyFill="1" applyBorder="1" applyAlignment="1">
      <alignment horizontal="center" vertical="center" wrapText="1"/>
    </xf>
    <xf numFmtId="0" fontId="66" fillId="0" borderId="0" xfId="0" applyFont="1" applyAlignment="1">
      <alignment/>
    </xf>
    <xf numFmtId="0" fontId="6" fillId="34" borderId="11" xfId="55" applyFont="1" applyFill="1" applyBorder="1" applyAlignment="1">
      <alignment horizontal="center" vertical="center" wrapText="1"/>
      <protection/>
    </xf>
    <xf numFmtId="0" fontId="6" fillId="34" borderId="12" xfId="55" applyFont="1" applyFill="1" applyBorder="1" applyAlignment="1">
      <alignment horizontal="center" vertical="center" wrapText="1"/>
      <protection/>
    </xf>
    <xf numFmtId="0" fontId="0" fillId="33" borderId="0" xfId="0" applyFill="1" applyAlignment="1">
      <alignment/>
    </xf>
    <xf numFmtId="0" fontId="0" fillId="33" borderId="0" xfId="0" applyFill="1" applyAlignment="1">
      <alignment horizontal="center"/>
    </xf>
    <xf numFmtId="0" fontId="0" fillId="0" borderId="0" xfId="0" applyFill="1" applyAlignment="1">
      <alignment/>
    </xf>
    <xf numFmtId="0" fontId="67" fillId="33" borderId="13" xfId="0" applyFont="1" applyFill="1" applyBorder="1" applyAlignment="1">
      <alignment/>
    </xf>
    <xf numFmtId="0" fontId="67" fillId="33" borderId="0" xfId="0" applyFont="1" applyFill="1" applyBorder="1" applyAlignment="1">
      <alignment/>
    </xf>
    <xf numFmtId="0" fontId="67" fillId="33" borderId="0" xfId="0" applyFont="1" applyFill="1" applyBorder="1" applyAlignment="1">
      <alignment horizontal="center"/>
    </xf>
    <xf numFmtId="0" fontId="67" fillId="33" borderId="14" xfId="0" applyFont="1" applyFill="1" applyBorder="1" applyAlignment="1">
      <alignment/>
    </xf>
    <xf numFmtId="0" fontId="13" fillId="33" borderId="13" xfId="0" applyFont="1" applyFill="1" applyBorder="1" applyAlignment="1">
      <alignment vertical="top" wrapText="1"/>
    </xf>
    <xf numFmtId="0" fontId="13" fillId="33" borderId="0" xfId="0" applyFont="1" applyFill="1" applyBorder="1" applyAlignment="1">
      <alignment vertical="top" wrapText="1"/>
    </xf>
    <xf numFmtId="0" fontId="13" fillId="33" borderId="0" xfId="0" applyFont="1" applyFill="1" applyBorder="1" applyAlignment="1">
      <alignment horizontal="center" vertical="center" wrapText="1"/>
    </xf>
    <xf numFmtId="0" fontId="13" fillId="0" borderId="0" xfId="55" applyFont="1" applyBorder="1" applyAlignment="1">
      <alignment vertical="center"/>
      <protection/>
    </xf>
    <xf numFmtId="0" fontId="14" fillId="0" borderId="0" xfId="0" applyFont="1" applyAlignment="1">
      <alignment/>
    </xf>
    <xf numFmtId="0" fontId="0" fillId="0" borderId="15" xfId="0" applyFill="1" applyBorder="1" applyAlignment="1">
      <alignment/>
    </xf>
    <xf numFmtId="0" fontId="0" fillId="0" borderId="16" xfId="0" applyFill="1" applyBorder="1" applyAlignment="1">
      <alignment/>
    </xf>
    <xf numFmtId="0" fontId="13" fillId="0" borderId="10" xfId="0" applyFont="1" applyFill="1" applyBorder="1" applyAlignment="1">
      <alignment horizontal="center"/>
    </xf>
    <xf numFmtId="0" fontId="3" fillId="0" borderId="0" xfId="0" applyFont="1" applyFill="1" applyAlignment="1">
      <alignment/>
    </xf>
    <xf numFmtId="0" fontId="4" fillId="0" borderId="0" xfId="0" applyFont="1" applyFill="1" applyAlignment="1">
      <alignment/>
    </xf>
    <xf numFmtId="0" fontId="13" fillId="0" borderId="0" xfId="0" applyFont="1" applyFill="1" applyAlignment="1">
      <alignment horizontal="center"/>
    </xf>
    <xf numFmtId="0" fontId="0" fillId="0" borderId="0" xfId="0" applyFill="1" applyAlignment="1">
      <alignment horizontal="center"/>
    </xf>
    <xf numFmtId="179" fontId="0" fillId="0" borderId="0" xfId="0" applyNumberFormat="1" applyFill="1" applyAlignment="1">
      <alignment horizontal="center"/>
    </xf>
    <xf numFmtId="0" fontId="68" fillId="0" borderId="0" xfId="0" applyFont="1" applyFill="1" applyAlignment="1">
      <alignment horizontal="center" vertical="center"/>
    </xf>
    <xf numFmtId="0" fontId="13" fillId="35" borderId="17" xfId="0" applyFont="1" applyFill="1" applyBorder="1" applyAlignment="1">
      <alignment horizontal="center" vertical="center" wrapText="1"/>
    </xf>
    <xf numFmtId="0" fontId="13" fillId="0" borderId="10" xfId="0" applyFont="1" applyFill="1" applyBorder="1" applyAlignment="1">
      <alignment horizontal="justify" vertical="center" wrapText="1"/>
    </xf>
    <xf numFmtId="0" fontId="3" fillId="0" borderId="0" xfId="55" applyBorder="1" applyAlignment="1">
      <alignment vertical="center"/>
      <protection/>
    </xf>
    <xf numFmtId="0" fontId="9" fillId="34" borderId="10" xfId="55" applyFont="1" applyFill="1" applyBorder="1" applyAlignment="1">
      <alignment horizontal="left" vertical="center" wrapText="1"/>
      <protection/>
    </xf>
    <xf numFmtId="0" fontId="9" fillId="34" borderId="17" xfId="55" applyFont="1" applyFill="1" applyBorder="1" applyAlignment="1">
      <alignment horizontal="left" vertical="center" wrapText="1"/>
      <protection/>
    </xf>
    <xf numFmtId="0" fontId="3" fillId="36" borderId="0" xfId="55" applyFill="1" applyBorder="1" applyAlignment="1">
      <alignment vertical="center"/>
      <protection/>
    </xf>
    <xf numFmtId="0" fontId="9" fillId="34" borderId="18" xfId="55" applyFont="1" applyFill="1" applyBorder="1" applyAlignment="1">
      <alignment horizontal="center" vertical="center" wrapText="1"/>
      <protection/>
    </xf>
    <xf numFmtId="10" fontId="3" fillId="34" borderId="18" xfId="55" applyNumberFormat="1" applyFont="1" applyFill="1" applyBorder="1" applyAlignment="1">
      <alignment horizontal="center" vertical="center" wrapText="1"/>
      <protection/>
    </xf>
    <xf numFmtId="0" fontId="2" fillId="34" borderId="18" xfId="55" applyFont="1" applyFill="1" applyBorder="1" applyAlignment="1">
      <alignment horizontal="center" vertical="center" textRotation="180" wrapText="1"/>
      <protection/>
    </xf>
    <xf numFmtId="41" fontId="65" fillId="0" borderId="0" xfId="0" applyNumberFormat="1" applyFont="1" applyAlignment="1">
      <alignment/>
    </xf>
    <xf numFmtId="3" fontId="3" fillId="33" borderId="17" xfId="0" applyNumberFormat="1"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41" fillId="0" borderId="0" xfId="0" applyFont="1" applyAlignment="1">
      <alignment/>
    </xf>
    <xf numFmtId="0" fontId="13" fillId="33" borderId="10" xfId="0" applyFont="1" applyFill="1" applyBorder="1" applyAlignment="1">
      <alignment horizontal="center" vertical="center"/>
    </xf>
    <xf numFmtId="192" fontId="13" fillId="33" borderId="10" xfId="58" applyNumberFormat="1" applyFont="1" applyFill="1" applyBorder="1" applyAlignment="1">
      <alignment horizontal="center" vertical="center"/>
    </xf>
    <xf numFmtId="182" fontId="3" fillId="33" borderId="19" xfId="0" applyNumberFormat="1" applyFont="1" applyFill="1" applyBorder="1" applyAlignment="1">
      <alignment horizontal="center" vertical="center" wrapText="1"/>
    </xf>
    <xf numFmtId="182" fontId="3" fillId="33" borderId="20" xfId="0" applyNumberFormat="1" applyFont="1" applyFill="1" applyBorder="1" applyAlignment="1">
      <alignment horizontal="center" vertical="center" wrapText="1"/>
    </xf>
    <xf numFmtId="3" fontId="3" fillId="33" borderId="21" xfId="0" applyNumberFormat="1" applyFont="1" applyFill="1" applyBorder="1" applyAlignment="1">
      <alignment horizontal="center" vertical="center" wrapText="1"/>
    </xf>
    <xf numFmtId="3" fontId="3" fillId="33" borderId="10" xfId="0" applyNumberFormat="1" applyFont="1" applyFill="1" applyBorder="1" applyAlignment="1">
      <alignment horizontal="right" vertical="center" wrapText="1"/>
    </xf>
    <xf numFmtId="3" fontId="3" fillId="33" borderId="10" xfId="51" applyNumberFormat="1" applyFont="1" applyFill="1" applyBorder="1" applyAlignment="1">
      <alignment horizontal="center" vertical="center" wrapText="1"/>
    </xf>
    <xf numFmtId="0" fontId="3" fillId="33" borderId="21"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22" xfId="0" applyFont="1" applyFill="1" applyBorder="1" applyAlignment="1">
      <alignment horizontal="center" vertical="center"/>
    </xf>
    <xf numFmtId="182" fontId="3" fillId="33" borderId="10" xfId="0" applyNumberFormat="1" applyFont="1" applyFill="1" applyBorder="1" applyAlignment="1">
      <alignment horizontal="center" vertical="center"/>
    </xf>
    <xf numFmtId="3" fontId="3" fillId="33" borderId="23" xfId="51" applyNumberFormat="1" applyFont="1" applyFill="1" applyBorder="1" applyAlignment="1">
      <alignment horizontal="center" vertical="center"/>
    </xf>
    <xf numFmtId="3" fontId="3" fillId="33" borderId="17" xfId="51" applyNumberFormat="1" applyFont="1" applyFill="1" applyBorder="1" applyAlignment="1">
      <alignment horizontal="center" vertical="center"/>
    </xf>
    <xf numFmtId="41" fontId="3" fillId="33" borderId="17" xfId="51" applyNumberFormat="1" applyFont="1" applyFill="1" applyBorder="1" applyAlignment="1">
      <alignment horizontal="center" vertical="center"/>
    </xf>
    <xf numFmtId="3" fontId="3" fillId="33" borderId="17" xfId="51" applyNumberFormat="1" applyFont="1" applyFill="1" applyBorder="1" applyAlignment="1">
      <alignment horizontal="center" vertical="center" wrapText="1"/>
    </xf>
    <xf numFmtId="4" fontId="3" fillId="33" borderId="20" xfId="0" applyNumberFormat="1" applyFont="1" applyFill="1" applyBorder="1" applyAlignment="1">
      <alignment horizontal="center" vertical="center" wrapText="1"/>
    </xf>
    <xf numFmtId="41" fontId="3" fillId="33" borderId="10" xfId="0" applyNumberFormat="1" applyFont="1" applyFill="1" applyBorder="1" applyAlignment="1">
      <alignment horizontal="center" vertical="center"/>
    </xf>
    <xf numFmtId="41" fontId="3" fillId="33" borderId="23" xfId="51" applyNumberFormat="1" applyFont="1" applyFill="1" applyBorder="1" applyAlignment="1">
      <alignment horizontal="center" vertical="center"/>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41" fontId="9" fillId="33" borderId="22" xfId="0" applyNumberFormat="1" applyFont="1" applyFill="1" applyBorder="1" applyAlignment="1">
      <alignment/>
    </xf>
    <xf numFmtId="0" fontId="3" fillId="33" borderId="10" xfId="0" applyFont="1" applyFill="1" applyBorder="1" applyAlignment="1" applyProtection="1">
      <alignment vertical="center" wrapText="1"/>
      <protection locked="0"/>
    </xf>
    <xf numFmtId="41" fontId="9" fillId="33" borderId="10" xfId="0" applyNumberFormat="1" applyFont="1" applyFill="1" applyBorder="1" applyAlignment="1" applyProtection="1">
      <alignment vertical="center" wrapText="1"/>
      <protection locked="0"/>
    </xf>
    <xf numFmtId="4" fontId="3" fillId="33" borderId="10" xfId="0" applyNumberFormat="1" applyFont="1" applyFill="1" applyBorder="1" applyAlignment="1">
      <alignment horizontal="center" vertical="center"/>
    </xf>
    <xf numFmtId="9" fontId="3" fillId="33" borderId="22" xfId="58" applyFont="1" applyFill="1" applyBorder="1" applyAlignment="1">
      <alignment horizontal="center" vertical="center" wrapText="1"/>
    </xf>
    <xf numFmtId="9" fontId="3" fillId="33" borderId="10" xfId="58" applyFont="1" applyFill="1" applyBorder="1" applyAlignment="1">
      <alignment horizontal="center" vertical="center" wrapText="1"/>
    </xf>
    <xf numFmtId="9" fontId="3" fillId="33" borderId="17" xfId="58" applyFont="1" applyFill="1" applyBorder="1" applyAlignment="1">
      <alignment horizontal="center" vertical="center" wrapText="1"/>
    </xf>
    <xf numFmtId="178" fontId="3" fillId="33" borderId="10" xfId="58" applyNumberFormat="1" applyFont="1" applyFill="1" applyBorder="1" applyAlignment="1">
      <alignment horizontal="center" vertical="center" wrapText="1"/>
    </xf>
    <xf numFmtId="183" fontId="3" fillId="33" borderId="10" xfId="48" applyNumberFormat="1" applyFont="1" applyFill="1" applyBorder="1" applyAlignment="1" applyProtection="1">
      <alignment vertical="center" wrapText="1"/>
      <protection locked="0"/>
    </xf>
    <xf numFmtId="178" fontId="0" fillId="0" borderId="0" xfId="0" applyNumberFormat="1" applyAlignment="1">
      <alignment horizontal="center"/>
    </xf>
    <xf numFmtId="178" fontId="9" fillId="34" borderId="18" xfId="55" applyNumberFormat="1" applyFont="1" applyFill="1" applyBorder="1" applyAlignment="1">
      <alignment horizontal="center" vertical="center" wrapText="1"/>
      <protection/>
    </xf>
    <xf numFmtId="198" fontId="3" fillId="33" borderId="19" xfId="51" applyNumberFormat="1" applyFont="1" applyFill="1" applyBorder="1" applyAlignment="1">
      <alignment horizontal="center" vertical="center"/>
    </xf>
    <xf numFmtId="198" fontId="3" fillId="33" borderId="21" xfId="51" applyNumberFormat="1" applyFont="1" applyFill="1" applyBorder="1" applyAlignment="1">
      <alignment horizontal="center" vertical="center" wrapText="1"/>
    </xf>
    <xf numFmtId="198" fontId="3" fillId="33" borderId="21" xfId="51" applyNumberFormat="1" applyFont="1" applyFill="1" applyBorder="1" applyAlignment="1">
      <alignment horizontal="center" vertical="center"/>
    </xf>
    <xf numFmtId="9" fontId="3" fillId="33" borderId="19" xfId="58" applyFont="1" applyFill="1" applyBorder="1" applyAlignment="1">
      <alignment horizontal="center" vertical="center" wrapText="1"/>
    </xf>
    <xf numFmtId="9" fontId="3" fillId="33" borderId="21" xfId="58" applyFont="1" applyFill="1" applyBorder="1" applyAlignment="1">
      <alignment horizontal="center" vertical="center"/>
    </xf>
    <xf numFmtId="9" fontId="3" fillId="33" borderId="23" xfId="58" applyFont="1" applyFill="1" applyBorder="1" applyAlignment="1">
      <alignment horizontal="center" vertical="center"/>
    </xf>
    <xf numFmtId="198" fontId="3" fillId="33" borderId="20" xfId="51" applyNumberFormat="1" applyFont="1" applyFill="1" applyBorder="1" applyAlignment="1">
      <alignment horizontal="center" vertical="center" wrapText="1"/>
    </xf>
    <xf numFmtId="198" fontId="3" fillId="33" borderId="10" xfId="51" applyNumberFormat="1" applyFont="1" applyFill="1" applyBorder="1" applyAlignment="1">
      <alignment horizontal="center" vertical="center" wrapText="1"/>
    </xf>
    <xf numFmtId="198" fontId="3" fillId="33" borderId="10" xfId="51" applyNumberFormat="1" applyFont="1" applyFill="1" applyBorder="1" applyAlignment="1">
      <alignment horizontal="center" vertical="center"/>
    </xf>
    <xf numFmtId="3" fontId="3" fillId="33" borderId="19" xfId="0" applyNumberFormat="1" applyFont="1" applyFill="1" applyBorder="1" applyAlignment="1">
      <alignment horizontal="center" vertical="center" wrapText="1"/>
    </xf>
    <xf numFmtId="178" fontId="3" fillId="33" borderId="22" xfId="58" applyNumberFormat="1" applyFont="1" applyFill="1" applyBorder="1" applyAlignment="1">
      <alignment horizontal="center" vertical="center" wrapText="1"/>
    </xf>
    <xf numFmtId="0" fontId="19" fillId="35" borderId="24" xfId="56" applyFont="1" applyFill="1" applyBorder="1" applyAlignment="1">
      <alignment horizontal="center" vertical="center" wrapText="1"/>
      <protection/>
    </xf>
    <xf numFmtId="0" fontId="2" fillId="35" borderId="25" xfId="56" applyFont="1" applyFill="1" applyBorder="1" applyAlignment="1">
      <alignment horizontal="center" vertical="center" wrapText="1"/>
      <protection/>
    </xf>
    <xf numFmtId="0" fontId="2" fillId="35" borderId="26" xfId="56" applyFont="1" applyFill="1" applyBorder="1" applyAlignment="1">
      <alignment horizontal="center" vertical="center" wrapText="1"/>
      <protection/>
    </xf>
    <xf numFmtId="0" fontId="2" fillId="35" borderId="27" xfId="56" applyFont="1" applyFill="1" applyBorder="1" applyAlignment="1">
      <alignment horizontal="center" vertical="center" wrapText="1"/>
      <protection/>
    </xf>
    <xf numFmtId="0" fontId="2" fillId="35" borderId="28" xfId="56" applyFont="1" applyFill="1" applyBorder="1" applyAlignment="1">
      <alignment horizontal="center" vertical="center"/>
      <protection/>
    </xf>
    <xf numFmtId="0" fontId="2" fillId="35" borderId="29" xfId="56" applyFont="1" applyFill="1" applyBorder="1" applyAlignment="1">
      <alignment horizontal="center" vertical="center" wrapText="1"/>
      <protection/>
    </xf>
    <xf numFmtId="180" fontId="4" fillId="0" borderId="10" xfId="56" applyNumberFormat="1" applyFont="1" applyFill="1" applyBorder="1" applyAlignment="1">
      <alignment horizontal="left" vertical="center" wrapText="1"/>
      <protection/>
    </xf>
    <xf numFmtId="4" fontId="2" fillId="0" borderId="10" xfId="56" applyNumberFormat="1" applyFont="1" applyFill="1" applyBorder="1" applyAlignment="1">
      <alignment horizontal="center" vertical="center" wrapText="1"/>
      <protection/>
    </xf>
    <xf numFmtId="0" fontId="11" fillId="0" borderId="22" xfId="0" applyFont="1" applyFill="1" applyBorder="1" applyAlignment="1">
      <alignment horizontal="center" vertical="center" wrapText="1"/>
    </xf>
    <xf numFmtId="3" fontId="3" fillId="0" borderId="22" xfId="0" applyNumberFormat="1" applyFont="1" applyFill="1" applyBorder="1" applyAlignment="1">
      <alignment horizontal="center" vertical="center"/>
    </xf>
    <xf numFmtId="3" fontId="3" fillId="0" borderId="22" xfId="0" applyNumberFormat="1" applyFont="1" applyBorder="1" applyAlignment="1">
      <alignment horizontal="center" vertical="center"/>
    </xf>
    <xf numFmtId="0" fontId="0" fillId="0" borderId="22" xfId="0" applyBorder="1" applyAlignment="1">
      <alignment/>
    </xf>
    <xf numFmtId="0" fontId="15" fillId="0" borderId="0" xfId="0" applyFont="1" applyFill="1" applyAlignment="1">
      <alignment vertical="center"/>
    </xf>
    <xf numFmtId="0" fontId="13" fillId="35" borderId="17" xfId="0" applyFont="1" applyFill="1" applyBorder="1" applyAlignment="1">
      <alignment horizontal="center" vertical="center" wrapText="1"/>
    </xf>
    <xf numFmtId="182" fontId="3" fillId="33" borderId="25" xfId="0" applyNumberFormat="1" applyFont="1" applyFill="1" applyBorder="1" applyAlignment="1">
      <alignment horizontal="center" vertical="center" wrapText="1"/>
    </xf>
    <xf numFmtId="44" fontId="3" fillId="33" borderId="10" xfId="51" applyFont="1" applyFill="1" applyBorder="1" applyAlignment="1">
      <alignment horizontal="right" vertical="center" wrapText="1"/>
    </xf>
    <xf numFmtId="44" fontId="3" fillId="33" borderId="10" xfId="51" applyFont="1" applyFill="1" applyBorder="1" applyAlignment="1">
      <alignment horizontal="center" vertical="center" wrapText="1"/>
    </xf>
    <xf numFmtId="0" fontId="3" fillId="33" borderId="10" xfId="0" applyFont="1" applyFill="1" applyBorder="1" applyAlignment="1" applyProtection="1">
      <alignment horizontal="center" vertical="center" wrapText="1"/>
      <protection locked="0"/>
    </xf>
    <xf numFmtId="41" fontId="9" fillId="33" borderId="10" xfId="0" applyNumberFormat="1" applyFont="1" applyFill="1" applyBorder="1" applyAlignment="1" applyProtection="1">
      <alignment horizontal="center" vertical="center" wrapText="1"/>
      <protection locked="0"/>
    </xf>
    <xf numFmtId="41" fontId="9" fillId="33" borderId="22" xfId="0" applyNumberFormat="1" applyFont="1" applyFill="1" applyBorder="1" applyAlignment="1">
      <alignment horizontal="center" vertical="center"/>
    </xf>
    <xf numFmtId="0" fontId="13" fillId="35" borderId="30" xfId="0" applyFont="1" applyFill="1" applyBorder="1" applyAlignment="1">
      <alignment vertical="center"/>
    </xf>
    <xf numFmtId="3" fontId="3" fillId="33" borderId="31" xfId="0" applyNumberFormat="1" applyFont="1" applyFill="1" applyBorder="1" applyAlignment="1">
      <alignment horizontal="center" vertical="center" wrapText="1"/>
    </xf>
    <xf numFmtId="3" fontId="3" fillId="33" borderId="30" xfId="0" applyNumberFormat="1" applyFont="1" applyFill="1" applyBorder="1" applyAlignment="1">
      <alignment horizontal="center" vertical="center" wrapText="1"/>
    </xf>
    <xf numFmtId="0" fontId="3" fillId="33" borderId="30" xfId="0" applyFont="1" applyFill="1" applyBorder="1" applyAlignment="1">
      <alignment horizontal="center" vertical="center"/>
    </xf>
    <xf numFmtId="3" fontId="3" fillId="33" borderId="32" xfId="51" applyNumberFormat="1" applyFont="1" applyFill="1" applyBorder="1" applyAlignment="1">
      <alignment horizontal="center" vertical="center"/>
    </xf>
    <xf numFmtId="182" fontId="3" fillId="33" borderId="31" xfId="0" applyNumberFormat="1" applyFont="1" applyFill="1" applyBorder="1" applyAlignment="1">
      <alignment horizontal="center" vertical="center" wrapText="1"/>
    </xf>
    <xf numFmtId="41" fontId="3" fillId="33" borderId="32" xfId="51" applyNumberFormat="1" applyFont="1" applyFill="1" applyBorder="1" applyAlignment="1">
      <alignment horizontal="center" vertical="center"/>
    </xf>
    <xf numFmtId="0" fontId="3" fillId="33" borderId="31" xfId="0" applyFont="1" applyFill="1" applyBorder="1" applyAlignment="1">
      <alignment horizontal="center" vertical="center"/>
    </xf>
    <xf numFmtId="198" fontId="3" fillId="33" borderId="22" xfId="51" applyNumberFormat="1" applyFont="1" applyFill="1" applyBorder="1" applyAlignment="1">
      <alignment horizontal="center" vertical="center" wrapText="1"/>
    </xf>
    <xf numFmtId="0" fontId="13" fillId="0" borderId="0" xfId="0" applyFont="1" applyFill="1" applyBorder="1" applyAlignment="1">
      <alignment horizontal="center"/>
    </xf>
    <xf numFmtId="198" fontId="3" fillId="33" borderId="10" xfId="51" applyNumberFormat="1" applyFont="1" applyFill="1" applyBorder="1" applyAlignment="1" applyProtection="1">
      <alignment vertical="center" wrapText="1"/>
      <protection locked="0"/>
    </xf>
    <xf numFmtId="178" fontId="3" fillId="33" borderId="19" xfId="58" applyNumberFormat="1" applyFont="1" applyFill="1" applyBorder="1" applyAlignment="1">
      <alignment horizontal="center" vertical="center" wrapText="1"/>
    </xf>
    <xf numFmtId="178" fontId="3" fillId="33" borderId="21" xfId="58" applyNumberFormat="1" applyFont="1" applyFill="1" applyBorder="1" applyAlignment="1">
      <alignment horizontal="center" vertical="center" wrapText="1"/>
    </xf>
    <xf numFmtId="4" fontId="3" fillId="33" borderId="19" xfId="0" applyNumberFormat="1" applyFont="1" applyFill="1" applyBorder="1" applyAlignment="1">
      <alignment horizontal="center" vertical="center" wrapText="1"/>
    </xf>
    <xf numFmtId="4" fontId="4" fillId="0" borderId="10" xfId="56" applyNumberFormat="1" applyFont="1" applyFill="1" applyBorder="1" applyAlignment="1">
      <alignment horizontal="center" vertical="center" wrapText="1"/>
      <protection/>
    </xf>
    <xf numFmtId="180" fontId="4" fillId="0" borderId="10" xfId="56" applyNumberFormat="1" applyFont="1" applyFill="1" applyBorder="1" applyAlignment="1">
      <alignment vertical="center" wrapText="1"/>
      <protection/>
    </xf>
    <xf numFmtId="0" fontId="4" fillId="0" borderId="10" xfId="56" applyFont="1" applyFill="1" applyBorder="1" applyAlignment="1">
      <alignment horizontal="left" vertical="center" wrapText="1"/>
      <protection/>
    </xf>
    <xf numFmtId="0" fontId="2" fillId="35" borderId="17" xfId="56" applyFont="1" applyFill="1" applyBorder="1" applyAlignment="1">
      <alignment horizontal="center" vertical="center" wrapText="1"/>
      <protection/>
    </xf>
    <xf numFmtId="0" fontId="3" fillId="0" borderId="18" xfId="0" applyFont="1" applyBorder="1" applyAlignment="1">
      <alignment horizontal="center" wrapText="1"/>
    </xf>
    <xf numFmtId="3" fontId="3" fillId="0" borderId="18" xfId="0" applyNumberFormat="1" applyFont="1" applyBorder="1" applyAlignment="1">
      <alignment horizontal="center" vertical="center"/>
    </xf>
    <xf numFmtId="0" fontId="0" fillId="0" borderId="18" xfId="0" applyBorder="1" applyAlignment="1">
      <alignment/>
    </xf>
    <xf numFmtId="2" fontId="3" fillId="33" borderId="23" xfId="58" applyNumberFormat="1" applyFont="1" applyFill="1" applyBorder="1" applyAlignment="1">
      <alignment horizontal="center" vertical="center"/>
    </xf>
    <xf numFmtId="2" fontId="3" fillId="33" borderId="21" xfId="58" applyNumberFormat="1" applyFont="1" applyFill="1" applyBorder="1" applyAlignment="1">
      <alignment horizontal="center" vertical="center"/>
    </xf>
    <xf numFmtId="44" fontId="3" fillId="33" borderId="21" xfId="51" applyFont="1" applyFill="1" applyBorder="1" applyAlignment="1">
      <alignment horizontal="center" vertical="center"/>
    </xf>
    <xf numFmtId="44" fontId="3" fillId="33" borderId="10" xfId="51" applyFont="1" applyFill="1" applyBorder="1" applyAlignment="1">
      <alignment horizontal="center" vertical="center"/>
    </xf>
    <xf numFmtId="3" fontId="69"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xf>
    <xf numFmtId="44" fontId="3" fillId="33" borderId="22" xfId="51" applyFont="1" applyFill="1" applyBorder="1" applyAlignment="1">
      <alignment horizontal="center" vertical="center" wrapText="1"/>
    </xf>
    <xf numFmtId="200" fontId="3" fillId="33" borderId="10" xfId="0" applyNumberFormat="1" applyFont="1" applyFill="1" applyBorder="1" applyAlignment="1">
      <alignment horizontal="center" vertical="center"/>
    </xf>
    <xf numFmtId="0" fontId="13" fillId="33" borderId="10" xfId="0" applyFont="1" applyFill="1" applyBorder="1" applyAlignment="1">
      <alignment horizontal="center" vertical="center" wrapText="1"/>
    </xf>
    <xf numFmtId="0" fontId="13" fillId="33" borderId="10" xfId="0" applyFont="1" applyFill="1" applyBorder="1" applyAlignment="1">
      <alignment horizontal="justify" vertical="center" wrapText="1"/>
    </xf>
    <xf numFmtId="0" fontId="13" fillId="33" borderId="30" xfId="0" applyFont="1" applyFill="1" applyBorder="1" applyAlignment="1">
      <alignment horizontal="center" vertical="center"/>
    </xf>
    <xf numFmtId="4" fontId="13" fillId="33" borderId="10" xfId="0" applyNumberFormat="1" applyFont="1" applyFill="1" applyBorder="1" applyAlignment="1">
      <alignment horizontal="center" vertical="center"/>
    </xf>
    <xf numFmtId="178" fontId="13" fillId="33" borderId="10" xfId="0" applyNumberFormat="1" applyFont="1" applyFill="1" applyBorder="1" applyAlignment="1">
      <alignment horizontal="center" vertical="center"/>
    </xf>
    <xf numFmtId="9" fontId="13" fillId="33" borderId="10" xfId="0" applyNumberFormat="1" applyFont="1" applyFill="1" applyBorder="1" applyAlignment="1">
      <alignment horizontal="center" vertical="center"/>
    </xf>
    <xf numFmtId="0" fontId="10" fillId="33" borderId="33" xfId="0" applyFont="1" applyFill="1" applyBorder="1" applyAlignment="1" applyProtection="1">
      <alignment horizontal="center" vertical="center" wrapText="1"/>
      <protection locked="0"/>
    </xf>
    <xf numFmtId="0" fontId="10" fillId="33" borderId="34" xfId="0" applyFont="1" applyFill="1" applyBorder="1" applyAlignment="1" applyProtection="1">
      <alignment horizontal="center" vertical="center" wrapText="1"/>
      <protection locked="0"/>
    </xf>
    <xf numFmtId="0" fontId="10" fillId="33" borderId="24" xfId="0" applyFont="1" applyFill="1" applyBorder="1" applyAlignment="1" applyProtection="1">
      <alignment horizontal="center" vertical="center" wrapText="1"/>
      <protection locked="0"/>
    </xf>
    <xf numFmtId="199" fontId="3" fillId="33" borderId="17" xfId="51" applyNumberFormat="1" applyFont="1" applyFill="1" applyBorder="1" applyAlignment="1">
      <alignment vertical="center"/>
    </xf>
    <xf numFmtId="0" fontId="10" fillId="33" borderId="22" xfId="0" applyFont="1" applyFill="1" applyBorder="1" applyAlignment="1" applyProtection="1">
      <alignment horizontal="center" vertical="center" wrapText="1"/>
      <protection locked="0"/>
    </xf>
    <xf numFmtId="0" fontId="10" fillId="33" borderId="10" xfId="0" applyFont="1" applyFill="1" applyBorder="1" applyAlignment="1" applyProtection="1">
      <alignment horizontal="center" vertical="center" wrapText="1"/>
      <protection locked="0"/>
    </xf>
    <xf numFmtId="3" fontId="3" fillId="33" borderId="10" xfId="0" applyNumberFormat="1" applyFont="1" applyFill="1" applyBorder="1" applyAlignment="1" applyProtection="1">
      <alignment vertical="center" wrapText="1"/>
      <protection locked="0"/>
    </xf>
    <xf numFmtId="0" fontId="10" fillId="33" borderId="17" xfId="0" applyFont="1" applyFill="1" applyBorder="1" applyAlignment="1" applyProtection="1">
      <alignment horizontal="center" vertical="center" wrapText="1"/>
      <protection locked="0"/>
    </xf>
    <xf numFmtId="178" fontId="5" fillId="33" borderId="20" xfId="0" applyNumberFormat="1" applyFont="1" applyFill="1" applyBorder="1" applyAlignment="1">
      <alignment vertical="center"/>
    </xf>
    <xf numFmtId="178" fontId="5" fillId="33" borderId="10" xfId="0" applyNumberFormat="1" applyFont="1" applyFill="1" applyBorder="1" applyAlignment="1">
      <alignment vertical="center"/>
    </xf>
    <xf numFmtId="0" fontId="68" fillId="33" borderId="10" xfId="0" applyFont="1" applyFill="1" applyBorder="1" applyAlignment="1">
      <alignment horizontal="center" vertical="center"/>
    </xf>
    <xf numFmtId="0" fontId="19" fillId="35" borderId="34" xfId="56" applyFont="1" applyFill="1" applyBorder="1" applyAlignment="1">
      <alignment horizontal="center" vertical="center" wrapText="1"/>
      <protection/>
    </xf>
    <xf numFmtId="9" fontId="9" fillId="33" borderId="22" xfId="55" applyNumberFormat="1" applyFont="1" applyFill="1" applyBorder="1" applyAlignment="1">
      <alignment vertical="center" wrapText="1"/>
      <protection/>
    </xf>
    <xf numFmtId="9" fontId="9" fillId="33" borderId="22" xfId="55" applyNumberFormat="1" applyFont="1" applyFill="1" applyBorder="1" applyAlignment="1">
      <alignment horizontal="center" vertical="center" wrapText="1"/>
      <protection/>
    </xf>
    <xf numFmtId="0" fontId="0" fillId="33" borderId="22" xfId="0" applyFill="1" applyBorder="1" applyAlignment="1">
      <alignment/>
    </xf>
    <xf numFmtId="0" fontId="13" fillId="35" borderId="20" xfId="0" applyFont="1" applyFill="1" applyBorder="1" applyAlignment="1" applyProtection="1">
      <alignment horizontal="center" vertical="center" wrapText="1"/>
      <protection locked="0"/>
    </xf>
    <xf numFmtId="0" fontId="13" fillId="35" borderId="10" xfId="0" applyFont="1" applyFill="1" applyBorder="1" applyAlignment="1" applyProtection="1">
      <alignment horizontal="center" vertical="center" wrapText="1"/>
      <protection locked="0"/>
    </xf>
    <xf numFmtId="0" fontId="13" fillId="35" borderId="18" xfId="0" applyFont="1" applyFill="1" applyBorder="1" applyAlignment="1" applyProtection="1">
      <alignment horizontal="center" vertical="center" wrapText="1"/>
      <protection locked="0"/>
    </xf>
    <xf numFmtId="0" fontId="13" fillId="35" borderId="35" xfId="0" applyFont="1" applyFill="1" applyBorder="1" applyAlignment="1" applyProtection="1">
      <alignment horizontal="center" vertical="center" wrapText="1"/>
      <protection locked="0"/>
    </xf>
    <xf numFmtId="0" fontId="13" fillId="35" borderId="36" xfId="0" applyFont="1" applyFill="1" applyBorder="1" applyAlignment="1" applyProtection="1">
      <alignment horizontal="center" vertical="center" wrapText="1"/>
      <protection locked="0"/>
    </xf>
    <xf numFmtId="0" fontId="13" fillId="35" borderId="37" xfId="0" applyFont="1" applyFill="1" applyBorder="1" applyAlignment="1" applyProtection="1">
      <alignment horizontal="center" vertical="center" wrapText="1"/>
      <protection locked="0"/>
    </xf>
    <xf numFmtId="0" fontId="12" fillId="0" borderId="16" xfId="0" applyFont="1" applyFill="1" applyBorder="1" applyAlignment="1">
      <alignment horizontal="right" vertical="center"/>
    </xf>
    <xf numFmtId="0" fontId="12" fillId="0" borderId="38" xfId="0" applyFont="1" applyFill="1" applyBorder="1" applyAlignment="1">
      <alignment horizontal="right" vertical="center"/>
    </xf>
    <xf numFmtId="0" fontId="13" fillId="35" borderId="10"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13" fillId="35" borderId="10" xfId="0" applyFont="1" applyFill="1" applyBorder="1" applyAlignment="1">
      <alignment horizontal="center" vertical="center"/>
    </xf>
    <xf numFmtId="0" fontId="13" fillId="35" borderId="34" xfId="0" applyFont="1" applyFill="1" applyBorder="1" applyAlignment="1">
      <alignment horizontal="center" vertical="center"/>
    </xf>
    <xf numFmtId="0" fontId="13" fillId="35" borderId="39" xfId="0" applyFont="1" applyFill="1" applyBorder="1" applyAlignment="1">
      <alignment horizontal="center" vertical="center"/>
    </xf>
    <xf numFmtId="0" fontId="13" fillId="35" borderId="30" xfId="0" applyFont="1" applyFill="1" applyBorder="1" applyAlignment="1">
      <alignment horizontal="center" vertical="center"/>
    </xf>
    <xf numFmtId="0" fontId="12" fillId="35" borderId="23"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12" fillId="35" borderId="17"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3" fillId="35" borderId="31" xfId="0" applyFont="1" applyFill="1" applyBorder="1" applyAlignment="1">
      <alignment horizontal="center" vertical="center" wrapText="1"/>
    </xf>
    <xf numFmtId="0" fontId="13" fillId="35" borderId="20" xfId="0" applyFont="1" applyFill="1" applyBorder="1" applyAlignment="1">
      <alignment horizontal="center" vertical="center" wrapText="1"/>
    </xf>
    <xf numFmtId="0" fontId="13" fillId="35" borderId="21" xfId="0" applyFont="1" applyFill="1" applyBorder="1" applyAlignment="1">
      <alignment horizontal="center" vertical="center" wrapText="1"/>
    </xf>
    <xf numFmtId="0" fontId="13" fillId="35" borderId="23"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0" borderId="10" xfId="0" applyFont="1" applyBorder="1" applyAlignment="1">
      <alignment horizontal="center" vertical="center" wrapText="1"/>
    </xf>
    <xf numFmtId="0" fontId="67" fillId="0" borderId="12" xfId="0" applyFont="1" applyFill="1" applyBorder="1" applyAlignment="1">
      <alignment horizontal="center"/>
    </xf>
    <xf numFmtId="0" fontId="67" fillId="0" borderId="41" xfId="0" applyFont="1" applyFill="1" applyBorder="1" applyAlignment="1">
      <alignment horizontal="center"/>
    </xf>
    <xf numFmtId="0" fontId="67" fillId="0" borderId="42" xfId="0" applyFont="1" applyFill="1" applyBorder="1" applyAlignment="1">
      <alignment horizontal="center"/>
    </xf>
    <xf numFmtId="0" fontId="67" fillId="0" borderId="13" xfId="0" applyFont="1" applyFill="1" applyBorder="1" applyAlignment="1">
      <alignment horizontal="center"/>
    </xf>
    <xf numFmtId="0" fontId="67" fillId="0" borderId="0" xfId="0" applyFont="1" applyFill="1" applyBorder="1" applyAlignment="1">
      <alignment horizontal="center"/>
    </xf>
    <xf numFmtId="0" fontId="67" fillId="0" borderId="26" xfId="0" applyFont="1" applyFill="1" applyBorder="1" applyAlignment="1">
      <alignment horizontal="center"/>
    </xf>
    <xf numFmtId="0" fontId="12" fillId="35" borderId="20" xfId="0" applyFont="1" applyFill="1" applyBorder="1" applyAlignment="1">
      <alignment horizontal="center" vertical="center" wrapText="1"/>
    </xf>
    <xf numFmtId="0" fontId="12" fillId="35" borderId="35"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12" fillId="35" borderId="36" xfId="0" applyFont="1" applyFill="1" applyBorder="1" applyAlignment="1">
      <alignment horizontal="center" vertical="center" wrapText="1"/>
    </xf>
    <xf numFmtId="0" fontId="12" fillId="35" borderId="21" xfId="0" applyFont="1" applyFill="1" applyBorder="1" applyAlignment="1">
      <alignment horizontal="center" vertical="center" wrapText="1"/>
    </xf>
    <xf numFmtId="0" fontId="12" fillId="35" borderId="3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2" xfId="0" applyFont="1" applyFill="1" applyBorder="1" applyAlignment="1">
      <alignment horizontal="center" vertical="center" wrapText="1"/>
    </xf>
    <xf numFmtId="182" fontId="3" fillId="33" borderId="43" xfId="0" applyNumberFormat="1" applyFont="1" applyFill="1" applyBorder="1" applyAlignment="1">
      <alignment horizontal="justify" vertical="center" wrapText="1"/>
    </xf>
    <xf numFmtId="182" fontId="3" fillId="33" borderId="26" xfId="0" applyNumberFormat="1" applyFont="1" applyFill="1" applyBorder="1" applyAlignment="1">
      <alignment horizontal="justify" vertical="center" wrapText="1"/>
    </xf>
    <xf numFmtId="182" fontId="3" fillId="33" borderId="44" xfId="0" applyNumberFormat="1" applyFont="1" applyFill="1" applyBorder="1" applyAlignment="1">
      <alignment horizontal="justify" vertical="center" wrapText="1"/>
    </xf>
    <xf numFmtId="182" fontId="3" fillId="33" borderId="18" xfId="0" applyNumberFormat="1" applyFont="1" applyFill="1" applyBorder="1" applyAlignment="1">
      <alignment horizontal="center" vertical="center" wrapText="1"/>
    </xf>
    <xf numFmtId="182" fontId="3" fillId="33" borderId="25" xfId="0" applyNumberFormat="1" applyFont="1" applyFill="1" applyBorder="1" applyAlignment="1">
      <alignment horizontal="center" vertical="center" wrapText="1"/>
    </xf>
    <xf numFmtId="182" fontId="3" fillId="33" borderId="22" xfId="0" applyNumberFormat="1" applyFont="1" applyFill="1" applyBorder="1" applyAlignment="1">
      <alignment horizontal="center" vertical="center" wrapText="1"/>
    </xf>
    <xf numFmtId="182" fontId="3" fillId="33" borderId="18" xfId="0" applyNumberFormat="1" applyFont="1" applyFill="1" applyBorder="1" applyAlignment="1">
      <alignment horizontal="justify" vertical="center" wrapText="1"/>
    </xf>
    <xf numFmtId="182" fontId="3" fillId="33" borderId="25" xfId="0" applyNumberFormat="1" applyFont="1" applyFill="1" applyBorder="1" applyAlignment="1">
      <alignment horizontal="justify" vertical="center" wrapText="1"/>
    </xf>
    <xf numFmtId="182" fontId="3" fillId="33" borderId="22" xfId="0" applyNumberFormat="1" applyFont="1" applyFill="1" applyBorder="1" applyAlignment="1">
      <alignment horizontal="justify" vertical="center" wrapText="1"/>
    </xf>
    <xf numFmtId="182" fontId="65" fillId="33" borderId="43" xfId="0" applyNumberFormat="1" applyFont="1" applyFill="1" applyBorder="1" applyAlignment="1">
      <alignment horizontal="justify" vertical="center" wrapText="1"/>
    </xf>
    <xf numFmtId="182" fontId="65" fillId="33" borderId="26" xfId="0" applyNumberFormat="1" applyFont="1" applyFill="1" applyBorder="1" applyAlignment="1">
      <alignment horizontal="justify" vertical="center" wrapText="1"/>
    </xf>
    <xf numFmtId="182" fontId="65" fillId="33" borderId="44" xfId="0" applyNumberFormat="1" applyFont="1" applyFill="1" applyBorder="1" applyAlignment="1">
      <alignment horizontal="justify" vertical="center" wrapText="1"/>
    </xf>
    <xf numFmtId="0" fontId="65" fillId="33" borderId="10" xfId="0" applyFont="1" applyFill="1" applyBorder="1" applyAlignment="1">
      <alignment horizontal="center" vertical="center" wrapText="1"/>
    </xf>
    <xf numFmtId="0" fontId="65" fillId="33" borderId="10" xfId="0" applyFont="1" applyFill="1" applyBorder="1" applyAlignment="1">
      <alignment horizontal="center" vertical="center"/>
    </xf>
    <xf numFmtId="0" fontId="65" fillId="33" borderId="18" xfId="0" applyFont="1" applyFill="1" applyBorder="1" applyAlignment="1">
      <alignment horizontal="left" wrapText="1"/>
    </xf>
    <xf numFmtId="0" fontId="65" fillId="33" borderId="25" xfId="0" applyFont="1" applyFill="1" applyBorder="1" applyAlignment="1">
      <alignment horizontal="left"/>
    </xf>
    <xf numFmtId="0" fontId="65" fillId="33" borderId="22" xfId="0" applyFont="1" applyFill="1" applyBorder="1" applyAlignment="1">
      <alignment horizontal="left"/>
    </xf>
    <xf numFmtId="0" fontId="13" fillId="35" borderId="11" xfId="0" applyFont="1" applyFill="1" applyBorder="1" applyAlignment="1">
      <alignment horizontal="center" vertical="center" wrapText="1"/>
    </xf>
    <xf numFmtId="0" fontId="13" fillId="35" borderId="25" xfId="0" applyFont="1" applyFill="1" applyBorder="1" applyAlignment="1">
      <alignment horizontal="center" vertical="center" wrapText="1"/>
    </xf>
    <xf numFmtId="0" fontId="13" fillId="35" borderId="45" xfId="0" applyFont="1" applyFill="1" applyBorder="1" applyAlignment="1">
      <alignment horizontal="center" vertical="center" wrapText="1"/>
    </xf>
    <xf numFmtId="182" fontId="3" fillId="33" borderId="10" xfId="0" applyNumberFormat="1" applyFont="1" applyFill="1" applyBorder="1" applyAlignment="1">
      <alignment horizontal="justify" vertical="center" wrapText="1"/>
    </xf>
    <xf numFmtId="0" fontId="65" fillId="33" borderId="27" xfId="0" applyFont="1" applyFill="1" applyBorder="1" applyAlignment="1">
      <alignment horizontal="center"/>
    </xf>
    <xf numFmtId="0" fontId="65" fillId="33" borderId="0" xfId="0" applyFont="1" applyFill="1" applyBorder="1" applyAlignment="1">
      <alignment horizontal="center"/>
    </xf>
    <xf numFmtId="0" fontId="65" fillId="33" borderId="46" xfId="0" applyFont="1" applyFill="1" applyBorder="1" applyAlignment="1">
      <alignment horizontal="center"/>
    </xf>
    <xf numFmtId="0" fontId="65" fillId="33" borderId="0" xfId="0" applyFont="1" applyFill="1" applyAlignment="1">
      <alignment horizontal="center"/>
    </xf>
    <xf numFmtId="0" fontId="15" fillId="0" borderId="0" xfId="0" applyFont="1" applyFill="1" applyAlignment="1">
      <alignment horizontal="right" vertical="center"/>
    </xf>
    <xf numFmtId="0" fontId="13" fillId="35" borderId="47" xfId="0" applyFont="1" applyFill="1" applyBorder="1" applyAlignment="1">
      <alignment horizontal="center" vertical="center" wrapText="1"/>
    </xf>
    <xf numFmtId="0" fontId="13" fillId="35" borderId="29" xfId="0" applyFont="1" applyFill="1" applyBorder="1" applyAlignment="1">
      <alignment horizontal="center" vertical="center" wrapText="1"/>
    </xf>
    <xf numFmtId="0" fontId="13" fillId="35" borderId="48" xfId="0" applyFont="1" applyFill="1" applyBorder="1" applyAlignment="1">
      <alignment horizontal="center" vertical="center" wrapText="1"/>
    </xf>
    <xf numFmtId="0" fontId="13" fillId="35" borderId="33" xfId="0" applyFont="1" applyFill="1" applyBorder="1" applyAlignment="1">
      <alignment horizontal="center" vertical="center" wrapText="1"/>
    </xf>
    <xf numFmtId="0" fontId="13" fillId="35" borderId="49" xfId="0" applyFont="1" applyFill="1" applyBorder="1" applyAlignment="1">
      <alignment horizontal="center" vertical="center" wrapText="1"/>
    </xf>
    <xf numFmtId="0" fontId="0" fillId="0" borderId="19"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10" xfId="0" applyFill="1" applyBorder="1" applyAlignment="1">
      <alignment horizontal="center"/>
    </xf>
    <xf numFmtId="0" fontId="0" fillId="0" borderId="23" xfId="0" applyFill="1" applyBorder="1" applyAlignment="1">
      <alignment horizontal="center"/>
    </xf>
    <xf numFmtId="0" fontId="0" fillId="0" borderId="17" xfId="0" applyFill="1" applyBorder="1" applyAlignment="1">
      <alignment horizontal="center"/>
    </xf>
    <xf numFmtId="0" fontId="12" fillId="35" borderId="33" xfId="0" applyFont="1" applyFill="1" applyBorder="1" applyAlignment="1">
      <alignment horizontal="center" vertical="center" wrapText="1"/>
    </xf>
    <xf numFmtId="0" fontId="12" fillId="35" borderId="49" xfId="0" applyFont="1" applyFill="1" applyBorder="1" applyAlignment="1">
      <alignment horizontal="center" vertical="center" wrapText="1"/>
    </xf>
    <xf numFmtId="0" fontId="12" fillId="35" borderId="50" xfId="0" applyFont="1" applyFill="1" applyBorder="1" applyAlignment="1">
      <alignment horizontal="center" vertical="center" wrapText="1"/>
    </xf>
    <xf numFmtId="0" fontId="12" fillId="35" borderId="34" xfId="0" applyFont="1" applyFill="1" applyBorder="1" applyAlignment="1">
      <alignment horizontal="center" vertical="center" wrapText="1"/>
    </xf>
    <xf numFmtId="0" fontId="12" fillId="35" borderId="39" xfId="0" applyFont="1" applyFill="1" applyBorder="1" applyAlignment="1">
      <alignment horizontal="center" vertical="center" wrapText="1"/>
    </xf>
    <xf numFmtId="0" fontId="12" fillId="35" borderId="51" xfId="0" applyFont="1" applyFill="1" applyBorder="1" applyAlignment="1">
      <alignment horizontal="center" vertical="center" wrapText="1"/>
    </xf>
    <xf numFmtId="0" fontId="12" fillId="35" borderId="24" xfId="0" applyFont="1" applyFill="1" applyBorder="1" applyAlignment="1">
      <alignment horizontal="center" vertical="center" wrapText="1"/>
    </xf>
    <xf numFmtId="0" fontId="12" fillId="35" borderId="52" xfId="0" applyFont="1" applyFill="1" applyBorder="1" applyAlignment="1">
      <alignment horizontal="center" vertical="center" wrapText="1"/>
    </xf>
    <xf numFmtId="0" fontId="65" fillId="33" borderId="10" xfId="0" applyFont="1" applyFill="1" applyBorder="1" applyAlignment="1" quotePrefix="1">
      <alignment horizontal="center" vertical="center" wrapText="1"/>
    </xf>
    <xf numFmtId="0" fontId="65" fillId="33" borderId="18" xfId="0" applyFont="1" applyFill="1" applyBorder="1" applyAlignment="1">
      <alignment horizontal="center" vertical="center" wrapText="1"/>
    </xf>
    <xf numFmtId="0" fontId="65" fillId="33" borderId="25" xfId="0" applyFont="1" applyFill="1" applyBorder="1" applyAlignment="1">
      <alignment horizontal="center" vertical="center" wrapText="1"/>
    </xf>
    <xf numFmtId="0" fontId="65" fillId="33" borderId="22" xfId="0" applyFont="1" applyFill="1" applyBorder="1" applyAlignment="1">
      <alignment horizontal="center" vertical="center" wrapText="1"/>
    </xf>
    <xf numFmtId="43" fontId="65" fillId="33" borderId="10" xfId="48"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46" xfId="0" applyFont="1" applyFill="1" applyBorder="1" applyAlignment="1" applyProtection="1">
      <alignment horizontal="center" vertical="center" wrapText="1"/>
      <protection locked="0"/>
    </xf>
    <xf numFmtId="0" fontId="3" fillId="33" borderId="43"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0" fontId="3" fillId="33" borderId="26" xfId="0" applyFont="1" applyFill="1" applyBorder="1" applyAlignment="1" applyProtection="1">
      <alignment horizontal="center" vertical="center" wrapText="1"/>
      <protection locked="0"/>
    </xf>
    <xf numFmtId="0" fontId="13" fillId="35" borderId="53" xfId="0" applyFont="1" applyFill="1" applyBorder="1" applyAlignment="1">
      <alignment horizontal="center" vertical="center"/>
    </xf>
    <xf numFmtId="0" fontId="13" fillId="35" borderId="41" xfId="0" applyFont="1" applyFill="1" applyBorder="1" applyAlignment="1">
      <alignment horizontal="center" vertical="center"/>
    </xf>
    <xf numFmtId="0" fontId="13" fillId="35" borderId="42" xfId="0" applyFont="1" applyFill="1" applyBorder="1" applyAlignment="1">
      <alignment horizontal="center" vertical="center"/>
    </xf>
    <xf numFmtId="0" fontId="65" fillId="33" borderId="35" xfId="0" applyFont="1" applyFill="1" applyBorder="1" applyAlignment="1">
      <alignment horizontal="justify" vertical="center"/>
    </xf>
    <xf numFmtId="0" fontId="65" fillId="33" borderId="36" xfId="0" applyFont="1" applyFill="1" applyBorder="1" applyAlignment="1">
      <alignment horizontal="justify" vertical="center"/>
    </xf>
    <xf numFmtId="178" fontId="0" fillId="33" borderId="18" xfId="58" applyNumberFormat="1" applyFont="1" applyFill="1" applyBorder="1" applyAlignment="1">
      <alignment horizontal="center" vertical="center"/>
    </xf>
    <xf numFmtId="178" fontId="0" fillId="33" borderId="22" xfId="58" applyNumberFormat="1" applyFont="1" applyFill="1" applyBorder="1" applyAlignment="1">
      <alignment horizontal="center" vertical="center"/>
    </xf>
    <xf numFmtId="0" fontId="11" fillId="33" borderId="47" xfId="0" applyFont="1" applyFill="1" applyBorder="1" applyAlignment="1">
      <alignment horizontal="justify" vertical="center"/>
    </xf>
    <xf numFmtId="0" fontId="65" fillId="33" borderId="54" xfId="0" applyFont="1" applyFill="1" applyBorder="1" applyAlignment="1">
      <alignment horizontal="justify" vertical="center"/>
    </xf>
    <xf numFmtId="0" fontId="70" fillId="33" borderId="20" xfId="0" applyFont="1" applyFill="1" applyBorder="1" applyAlignment="1">
      <alignment horizontal="left" vertical="center" wrapText="1"/>
    </xf>
    <xf numFmtId="0" fontId="70" fillId="33" borderId="10" xfId="0" applyFont="1" applyFill="1" applyBorder="1" applyAlignment="1">
      <alignment horizontal="left" vertical="center" wrapText="1"/>
    </xf>
    <xf numFmtId="0" fontId="68" fillId="33" borderId="20" xfId="0" applyFont="1" applyFill="1" applyBorder="1" applyAlignment="1">
      <alignment horizontal="center" vertical="center"/>
    </xf>
    <xf numFmtId="0" fontId="68" fillId="33" borderId="10" xfId="0" applyFont="1" applyFill="1" applyBorder="1" applyAlignment="1">
      <alignment horizontal="center" vertical="center"/>
    </xf>
    <xf numFmtId="178" fontId="0" fillId="33" borderId="20" xfId="58" applyNumberFormat="1" applyFont="1" applyFill="1" applyBorder="1" applyAlignment="1">
      <alignment horizontal="center" vertical="center"/>
    </xf>
    <xf numFmtId="0" fontId="3" fillId="33" borderId="37" xfId="0" applyFont="1" applyFill="1" applyBorder="1" applyAlignment="1">
      <alignment horizontal="justify" vertical="center"/>
    </xf>
    <xf numFmtId="0" fontId="3" fillId="33" borderId="54" xfId="0" applyFont="1" applyFill="1" applyBorder="1" applyAlignment="1">
      <alignment horizontal="justify" vertical="center"/>
    </xf>
    <xf numFmtId="0" fontId="70" fillId="33" borderId="18" xfId="0" applyFont="1" applyFill="1" applyBorder="1" applyAlignment="1">
      <alignment horizontal="center" vertical="center" wrapText="1"/>
    </xf>
    <xf numFmtId="0" fontId="70" fillId="33" borderId="22" xfId="0" applyFont="1" applyFill="1" applyBorder="1" applyAlignment="1">
      <alignment horizontal="center" vertical="center" wrapText="1"/>
    </xf>
    <xf numFmtId="0" fontId="3" fillId="33" borderId="47" xfId="0" applyFont="1" applyFill="1" applyBorder="1" applyAlignment="1">
      <alignment horizontal="justify" vertical="center"/>
    </xf>
    <xf numFmtId="178" fontId="0" fillId="33" borderId="45" xfId="58" applyNumberFormat="1" applyFont="1" applyFill="1" applyBorder="1" applyAlignment="1">
      <alignment horizontal="center" vertical="center"/>
    </xf>
    <xf numFmtId="0" fontId="0" fillId="0" borderId="55" xfId="0" applyBorder="1" applyAlignment="1">
      <alignment horizontal="center" vertical="center" wrapText="1"/>
    </xf>
    <xf numFmtId="0" fontId="0" fillId="0" borderId="28" xfId="0" applyBorder="1" applyAlignment="1">
      <alignment horizontal="center" vertical="center" wrapText="1"/>
    </xf>
    <xf numFmtId="0" fontId="0" fillId="0" borderId="56" xfId="0" applyBorder="1" applyAlignment="1">
      <alignment horizontal="center" vertical="center" wrapText="1"/>
    </xf>
    <xf numFmtId="0" fontId="68" fillId="33" borderId="18" xfId="0" applyFont="1" applyFill="1" applyBorder="1" applyAlignment="1">
      <alignment horizontal="center" vertical="center"/>
    </xf>
    <xf numFmtId="0" fontId="68" fillId="33" borderId="22" xfId="0" applyFont="1" applyFill="1" applyBorder="1" applyAlignment="1">
      <alignment horizontal="center" vertical="center"/>
    </xf>
    <xf numFmtId="9" fontId="0" fillId="33" borderId="25" xfId="58" applyFont="1" applyFill="1" applyBorder="1" applyAlignment="1">
      <alignment horizontal="center" vertical="center"/>
    </xf>
    <xf numFmtId="9" fontId="0" fillId="33" borderId="45" xfId="58" applyFont="1" applyFill="1" applyBorder="1" applyAlignment="1">
      <alignment horizontal="center" vertical="center"/>
    </xf>
    <xf numFmtId="0" fontId="68" fillId="0" borderId="11"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45" xfId="0" applyFont="1" applyBorder="1" applyAlignment="1">
      <alignment horizontal="center" vertical="center" wrapText="1"/>
    </xf>
    <xf numFmtId="0" fontId="18" fillId="33" borderId="18" xfId="0" applyFont="1" applyFill="1" applyBorder="1" applyAlignment="1">
      <alignment horizontal="center" vertical="center" wrapText="1"/>
    </xf>
    <xf numFmtId="0" fontId="18" fillId="33" borderId="45" xfId="0" applyFont="1" applyFill="1" applyBorder="1" applyAlignment="1">
      <alignment horizontal="center" vertical="center" wrapText="1"/>
    </xf>
    <xf numFmtId="0" fontId="68" fillId="33" borderId="45" xfId="0" applyFont="1" applyFill="1" applyBorder="1" applyAlignment="1">
      <alignment horizontal="center" vertical="center"/>
    </xf>
    <xf numFmtId="9" fontId="0" fillId="33" borderId="10" xfId="58" applyFont="1" applyFill="1" applyBorder="1" applyAlignment="1">
      <alignment horizontal="center" vertical="center"/>
    </xf>
    <xf numFmtId="178" fontId="0" fillId="33" borderId="11" xfId="58" applyNumberFormat="1" applyFont="1" applyFill="1" applyBorder="1" applyAlignment="1">
      <alignment horizontal="center" vertical="center"/>
    </xf>
    <xf numFmtId="0" fontId="68" fillId="0" borderId="10" xfId="0" applyFont="1" applyBorder="1" applyAlignment="1">
      <alignment horizontal="center" vertical="center" wrapText="1"/>
    </xf>
    <xf numFmtId="0" fontId="18" fillId="33" borderId="10" xfId="0" applyFont="1" applyFill="1" applyBorder="1" applyAlignment="1">
      <alignment horizontal="center" vertical="center" wrapText="1"/>
    </xf>
    <xf numFmtId="0" fontId="18" fillId="33" borderId="22"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68" fillId="33" borderId="18" xfId="0" applyFont="1" applyFill="1" applyBorder="1" applyAlignment="1">
      <alignment horizontal="center" vertical="center" wrapText="1"/>
    </xf>
    <xf numFmtId="0" fontId="68" fillId="33" borderId="22" xfId="0" applyFont="1" applyFill="1" applyBorder="1" applyAlignment="1">
      <alignment horizontal="center" vertical="center" wrapText="1"/>
    </xf>
    <xf numFmtId="0" fontId="18" fillId="33" borderId="18" xfId="0" applyFont="1" applyFill="1" applyBorder="1" applyAlignment="1">
      <alignment horizontal="left" vertical="center" wrapText="1"/>
    </xf>
    <xf numFmtId="0" fontId="18" fillId="33" borderId="45" xfId="0" applyFont="1" applyFill="1" applyBorder="1" applyAlignment="1">
      <alignment horizontal="left" vertical="center" wrapText="1"/>
    </xf>
    <xf numFmtId="0" fontId="3" fillId="0" borderId="19" xfId="55" applyBorder="1">
      <alignment/>
      <protection/>
    </xf>
    <xf numFmtId="0" fontId="3" fillId="0" borderId="20" xfId="55" applyBorder="1">
      <alignment/>
      <protection/>
    </xf>
    <xf numFmtId="0" fontId="3" fillId="0" borderId="21" xfId="55" applyBorder="1">
      <alignment/>
      <protection/>
    </xf>
    <xf numFmtId="0" fontId="3" fillId="0" borderId="10" xfId="55" applyBorder="1">
      <alignment/>
      <protection/>
    </xf>
    <xf numFmtId="0" fontId="3" fillId="0" borderId="23" xfId="55" applyBorder="1">
      <alignment/>
      <protection/>
    </xf>
    <xf numFmtId="0" fontId="3" fillId="0" borderId="17" xfId="55" applyBorder="1">
      <alignment/>
      <protection/>
    </xf>
    <xf numFmtId="0" fontId="16" fillId="34" borderId="20" xfId="0" applyFont="1" applyFill="1" applyBorder="1" applyAlignment="1">
      <alignment horizontal="center" vertical="center" wrapText="1"/>
    </xf>
    <xf numFmtId="0" fontId="16" fillId="34" borderId="35" xfId="0"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16" fillId="34" borderId="36" xfId="0" applyFont="1" applyFill="1" applyBorder="1" applyAlignment="1">
      <alignment horizontal="center" vertical="center" wrapText="1"/>
    </xf>
    <xf numFmtId="0" fontId="17" fillId="34" borderId="10" xfId="0" applyFont="1" applyFill="1" applyBorder="1" applyAlignment="1">
      <alignment horizontal="center" vertical="center" wrapText="1"/>
    </xf>
    <xf numFmtId="0" fontId="17" fillId="34" borderId="36" xfId="0" applyFont="1" applyFill="1" applyBorder="1" applyAlignment="1">
      <alignment horizontal="center" vertical="center" wrapText="1"/>
    </xf>
    <xf numFmtId="0" fontId="17" fillId="34" borderId="17" xfId="0" applyFont="1" applyFill="1" applyBorder="1" applyAlignment="1">
      <alignment horizontal="center" vertical="center" wrapText="1"/>
    </xf>
    <xf numFmtId="0" fontId="17" fillId="34" borderId="40"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0" fillId="0" borderId="10" xfId="0" applyBorder="1" applyAlignment="1">
      <alignment horizontal="center" vertical="center" wrapText="1"/>
    </xf>
    <xf numFmtId="0" fontId="9" fillId="34" borderId="35" xfId="55" applyFont="1" applyFill="1" applyBorder="1" applyAlignment="1">
      <alignment horizontal="center" vertical="center" wrapText="1"/>
      <protection/>
    </xf>
    <xf numFmtId="0" fontId="9" fillId="34" borderId="37" xfId="55" applyFont="1" applyFill="1" applyBorder="1" applyAlignment="1">
      <alignment horizontal="center" vertical="center" wrapText="1"/>
      <protection/>
    </xf>
    <xf numFmtId="0" fontId="9" fillId="33" borderId="0" xfId="55" applyFont="1" applyFill="1" applyBorder="1" applyAlignment="1">
      <alignment horizontal="right" vertical="center" wrapText="1"/>
      <protection/>
    </xf>
    <xf numFmtId="0" fontId="9" fillId="33" borderId="26" xfId="55" applyFont="1" applyFill="1" applyBorder="1" applyAlignment="1">
      <alignment horizontal="right" vertical="center" wrapText="1"/>
      <protection/>
    </xf>
    <xf numFmtId="0" fontId="11" fillId="33" borderId="47" xfId="0" applyFont="1" applyFill="1" applyBorder="1" applyAlignment="1">
      <alignment horizontal="justify" vertical="center" wrapText="1"/>
    </xf>
    <xf numFmtId="9" fontId="0" fillId="33" borderId="11" xfId="58" applyFont="1" applyFill="1" applyBorder="1" applyAlignment="1">
      <alignment horizontal="center" vertical="center"/>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68" fillId="0" borderId="20" xfId="0" applyFont="1" applyBorder="1" applyAlignment="1">
      <alignment horizontal="center" vertical="center" wrapText="1"/>
    </xf>
    <xf numFmtId="0" fontId="18" fillId="33" borderId="22" xfId="0" applyFont="1" applyFill="1" applyBorder="1" applyAlignment="1">
      <alignment horizontal="center" vertical="center" wrapText="1"/>
    </xf>
    <xf numFmtId="0" fontId="2" fillId="34" borderId="33" xfId="55" applyFont="1" applyFill="1" applyBorder="1" applyAlignment="1">
      <alignment horizontal="center" vertical="center" wrapText="1"/>
      <protection/>
    </xf>
    <xf numFmtId="0" fontId="2" fillId="34" borderId="31" xfId="55" applyFont="1" applyFill="1" applyBorder="1" applyAlignment="1">
      <alignment horizontal="center" vertical="center" wrapText="1"/>
      <protection/>
    </xf>
    <xf numFmtId="0" fontId="9" fillId="34" borderId="20" xfId="55" applyFont="1" applyFill="1" applyBorder="1" applyAlignment="1">
      <alignment horizontal="center" vertical="center" wrapText="1"/>
      <protection/>
    </xf>
    <xf numFmtId="0" fontId="3" fillId="33" borderId="36" xfId="0" applyFont="1" applyFill="1" applyBorder="1" applyAlignment="1">
      <alignment horizontal="justify" vertical="center"/>
    </xf>
    <xf numFmtId="0" fontId="65" fillId="33" borderId="37" xfId="0" applyFont="1" applyFill="1" applyBorder="1" applyAlignment="1">
      <alignment horizontal="justify" vertical="center" wrapText="1"/>
    </xf>
    <xf numFmtId="0" fontId="65" fillId="33" borderId="37" xfId="0" applyFont="1" applyFill="1" applyBorder="1" applyAlignment="1">
      <alignment horizontal="justify" vertical="center"/>
    </xf>
    <xf numFmtId="0" fontId="3" fillId="33" borderId="37" xfId="0" applyFont="1" applyFill="1" applyBorder="1" applyAlignment="1">
      <alignment horizontal="center" vertical="center" wrapText="1"/>
    </xf>
    <xf numFmtId="0" fontId="3" fillId="33" borderId="54" xfId="0" applyFont="1" applyFill="1" applyBorder="1" applyAlignment="1">
      <alignment horizontal="center" vertical="center"/>
    </xf>
    <xf numFmtId="0" fontId="71" fillId="33" borderId="25" xfId="0" applyFont="1" applyFill="1" applyBorder="1" applyAlignment="1">
      <alignment horizontal="center" vertical="center" wrapText="1"/>
    </xf>
    <xf numFmtId="0" fontId="71" fillId="33" borderId="22" xfId="0" applyFont="1" applyFill="1" applyBorder="1" applyAlignment="1">
      <alignment horizontal="center" vertical="center" wrapText="1"/>
    </xf>
    <xf numFmtId="178" fontId="0" fillId="33" borderId="10" xfId="58" applyNumberFormat="1" applyFont="1" applyFill="1" applyBorder="1" applyAlignment="1">
      <alignment horizontal="center" vertical="center"/>
    </xf>
    <xf numFmtId="0" fontId="4" fillId="0" borderId="12" xfId="56" applyFont="1" applyBorder="1" applyAlignment="1">
      <alignment horizontal="center"/>
      <protection/>
    </xf>
    <xf numFmtId="0" fontId="4" fillId="0" borderId="41" xfId="56" applyFont="1" applyBorder="1" applyAlignment="1">
      <alignment horizontal="center"/>
      <protection/>
    </xf>
    <xf numFmtId="0" fontId="4" fillId="0" borderId="42" xfId="56" applyFont="1" applyBorder="1" applyAlignment="1">
      <alignment horizontal="center"/>
      <protection/>
    </xf>
    <xf numFmtId="0" fontId="4" fillId="0" borderId="13" xfId="56" applyFont="1" applyBorder="1" applyAlignment="1">
      <alignment horizontal="center"/>
      <protection/>
    </xf>
    <xf numFmtId="0" fontId="4" fillId="0" borderId="0" xfId="56" applyFont="1" applyBorder="1" applyAlignment="1">
      <alignment horizontal="center"/>
      <protection/>
    </xf>
    <xf numFmtId="0" fontId="4" fillId="0" borderId="26" xfId="56" applyFont="1" applyBorder="1" applyAlignment="1">
      <alignment horizontal="center"/>
      <protection/>
    </xf>
    <xf numFmtId="0" fontId="19" fillId="35" borderId="33" xfId="56" applyFont="1" applyFill="1" applyBorder="1" applyAlignment="1">
      <alignment horizontal="center" vertical="center" wrapText="1"/>
      <protection/>
    </xf>
    <xf numFmtId="0" fontId="19" fillId="35" borderId="49" xfId="56" applyFont="1" applyFill="1" applyBorder="1" applyAlignment="1">
      <alignment horizontal="center" vertical="center" wrapText="1"/>
      <protection/>
    </xf>
    <xf numFmtId="0" fontId="19" fillId="35" borderId="34" xfId="56" applyFont="1" applyFill="1" applyBorder="1" applyAlignment="1">
      <alignment horizontal="center" vertical="center" wrapText="1"/>
      <protection/>
    </xf>
    <xf numFmtId="0" fontId="19" fillId="35" borderId="39" xfId="56" applyFont="1" applyFill="1" applyBorder="1" applyAlignment="1">
      <alignment horizontal="center" vertical="center" wrapText="1"/>
      <protection/>
    </xf>
    <xf numFmtId="0" fontId="19" fillId="35" borderId="39" xfId="56" applyFont="1" applyFill="1" applyBorder="1" applyAlignment="1">
      <alignment horizontal="left" vertical="center" wrapText="1"/>
      <protection/>
    </xf>
    <xf numFmtId="0" fontId="19" fillId="35" borderId="52" xfId="56" applyFont="1" applyFill="1" applyBorder="1" applyAlignment="1">
      <alignment horizontal="center" vertical="center" wrapText="1"/>
      <protection/>
    </xf>
    <xf numFmtId="0" fontId="19" fillId="35" borderId="46" xfId="56" applyFont="1" applyFill="1" applyBorder="1" applyAlignment="1">
      <alignment horizontal="center" vertical="center" wrapText="1"/>
      <protection/>
    </xf>
    <xf numFmtId="0" fontId="2" fillId="35" borderId="57" xfId="56" applyFont="1" applyFill="1" applyBorder="1" applyAlignment="1">
      <alignment horizontal="center" vertical="center" wrapText="1"/>
      <protection/>
    </xf>
    <xf numFmtId="0" fontId="2" fillId="35" borderId="58" xfId="56" applyFont="1" applyFill="1" applyBorder="1" applyAlignment="1">
      <alignment horizontal="center" vertical="center" wrapText="1"/>
      <protection/>
    </xf>
    <xf numFmtId="0" fontId="2" fillId="35" borderId="12" xfId="56" applyFont="1" applyFill="1" applyBorder="1" applyAlignment="1">
      <alignment horizontal="center" vertical="center" wrapText="1"/>
      <protection/>
    </xf>
    <xf numFmtId="0" fontId="2" fillId="35" borderId="13" xfId="56" applyFont="1" applyFill="1" applyBorder="1" applyAlignment="1">
      <alignment horizontal="center" vertical="center" wrapText="1"/>
      <protection/>
    </xf>
    <xf numFmtId="0" fontId="2" fillId="35" borderId="59" xfId="56" applyFont="1" applyFill="1" applyBorder="1" applyAlignment="1">
      <alignment horizontal="center" vertical="center" wrapText="1"/>
      <protection/>
    </xf>
    <xf numFmtId="0" fontId="2" fillId="35" borderId="60" xfId="56" applyFont="1" applyFill="1" applyBorder="1" applyAlignment="1">
      <alignment horizontal="center" vertical="center" wrapText="1"/>
      <protection/>
    </xf>
    <xf numFmtId="0" fontId="2" fillId="35" borderId="61" xfId="56" applyFont="1" applyFill="1" applyBorder="1" applyAlignment="1">
      <alignment horizontal="center" vertical="center" wrapText="1"/>
      <protection/>
    </xf>
    <xf numFmtId="0" fontId="2" fillId="35" borderId="62" xfId="56" applyFont="1" applyFill="1" applyBorder="1" applyAlignment="1">
      <alignment horizontal="center" vertical="center" wrapText="1"/>
      <protection/>
    </xf>
    <xf numFmtId="0" fontId="2" fillId="35" borderId="63" xfId="56" applyFont="1" applyFill="1" applyBorder="1" applyAlignment="1">
      <alignment horizontal="center" vertical="center" wrapText="1"/>
      <protection/>
    </xf>
    <xf numFmtId="0" fontId="2" fillId="35" borderId="10" xfId="56" applyFont="1" applyFill="1" applyBorder="1" applyAlignment="1">
      <alignment horizontal="center" vertical="center" wrapText="1"/>
      <protection/>
    </xf>
    <xf numFmtId="0" fontId="4" fillId="0" borderId="10" xfId="56" applyFont="1" applyFill="1" applyBorder="1" applyAlignment="1">
      <alignment horizontal="center" vertical="center" wrapText="1"/>
      <protection/>
    </xf>
    <xf numFmtId="179" fontId="45" fillId="0" borderId="10" xfId="50" applyNumberFormat="1"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15" fillId="0" borderId="10" xfId="0" applyFont="1" applyFill="1" applyBorder="1" applyAlignment="1">
      <alignment horizontal="right"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Neutral" xfId="54"/>
    <cellStyle name="Normal 2" xfId="55"/>
    <cellStyle name="Normal 3 2" xfId="56"/>
    <cellStyle name="Notas" xfId="57"/>
    <cellStyle name="Percent" xfId="58"/>
    <cellStyle name="Porcentaje 2"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409575</xdr:colOff>
      <xdr:row>1</xdr:row>
      <xdr:rowOff>285750</xdr:rowOff>
    </xdr:from>
    <xdr:to>
      <xdr:col>4</xdr:col>
      <xdr:colOff>2209800</xdr:colOff>
      <xdr:row>5</xdr:row>
      <xdr:rowOff>0</xdr:rowOff>
    </xdr:to>
    <xdr:pic>
      <xdr:nvPicPr>
        <xdr:cNvPr id="1" name="Imagen 2"/>
        <xdr:cNvPicPr preferRelativeResize="1">
          <a:picLocks noChangeAspect="1"/>
        </xdr:cNvPicPr>
      </xdr:nvPicPr>
      <xdr:blipFill>
        <a:blip r:embed="rId1"/>
        <a:stretch>
          <a:fillRect/>
        </a:stretch>
      </xdr:blipFill>
      <xdr:spPr>
        <a:xfrm>
          <a:off x="3695700" y="552450"/>
          <a:ext cx="1800225" cy="124777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971550</xdr:colOff>
      <xdr:row>0</xdr:row>
      <xdr:rowOff>114300</xdr:rowOff>
    </xdr:from>
    <xdr:to>
      <xdr:col>4</xdr:col>
      <xdr:colOff>76200</xdr:colOff>
      <xdr:row>2</xdr:row>
      <xdr:rowOff>228600</xdr:rowOff>
    </xdr:to>
    <xdr:pic>
      <xdr:nvPicPr>
        <xdr:cNvPr id="1" name="Imagen 2"/>
        <xdr:cNvPicPr preferRelativeResize="1">
          <a:picLocks noChangeAspect="1"/>
        </xdr:cNvPicPr>
      </xdr:nvPicPr>
      <xdr:blipFill>
        <a:blip r:embed="rId1"/>
        <a:stretch>
          <a:fillRect/>
        </a:stretch>
      </xdr:blipFill>
      <xdr:spPr>
        <a:xfrm>
          <a:off x="2495550" y="114300"/>
          <a:ext cx="1352550" cy="99060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323850</xdr:rowOff>
    </xdr:from>
    <xdr:to>
      <xdr:col>1</xdr:col>
      <xdr:colOff>552450</xdr:colOff>
      <xdr:row>3</xdr:row>
      <xdr:rowOff>38100</xdr:rowOff>
    </xdr:to>
    <xdr:pic>
      <xdr:nvPicPr>
        <xdr:cNvPr id="1" name="Imagen 2"/>
        <xdr:cNvPicPr preferRelativeResize="1">
          <a:picLocks noChangeAspect="1"/>
        </xdr:cNvPicPr>
      </xdr:nvPicPr>
      <xdr:blipFill>
        <a:blip r:embed="rId1"/>
        <a:stretch>
          <a:fillRect/>
        </a:stretch>
      </xdr:blipFill>
      <xdr:spPr>
        <a:xfrm>
          <a:off x="285750" y="323850"/>
          <a:ext cx="809625" cy="866775"/>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981075</xdr:colOff>
      <xdr:row>0</xdr:row>
      <xdr:rowOff>38100</xdr:rowOff>
    </xdr:from>
    <xdr:to>
      <xdr:col>2</xdr:col>
      <xdr:colOff>790575</xdr:colOff>
      <xdr:row>3</xdr:row>
      <xdr:rowOff>104775</xdr:rowOff>
    </xdr:to>
    <xdr:pic>
      <xdr:nvPicPr>
        <xdr:cNvPr id="1" name="1 Imagen"/>
        <xdr:cNvPicPr preferRelativeResize="1">
          <a:picLocks noChangeAspect="1"/>
        </xdr:cNvPicPr>
      </xdr:nvPicPr>
      <xdr:blipFill>
        <a:blip r:embed="rId1"/>
        <a:stretch>
          <a:fillRect/>
        </a:stretch>
      </xdr:blipFill>
      <xdr:spPr>
        <a:xfrm>
          <a:off x="1743075" y="38100"/>
          <a:ext cx="1000125"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ica.ortiz.SDA\Documents\SEGPLAN\2017\II%20TRIMESTRE\PLANES%20DE%20ACCI&#211;N\1149_Seguimiento%201149%20v3_1904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ica.ortiz.SDA\Documents\SEGPLAN\2017\III%20TRIMESTRE\1149_actualizaci&#243;nSEGPLAN%203%20ER%20TRIMESTRE%2013-10-20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ngelica.ortiz.SDA\AppData\Local\Temp\Temp1_ParaPublicar%20(1).zip\ParaPublicar\114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ica.ortiz.SDA\Downloads\1149-Forma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STION"/>
      <sheetName val="INVERSION"/>
      <sheetName val="ACTIVIDADES"/>
      <sheetName val="TERRITORIALIZACION"/>
    </sheetNames>
    <sheetDataSet>
      <sheetData sheetId="0">
        <row r="4">
          <cell r="P4" t="str">
            <v>DIRECCION GESTION CORPORATIVA</v>
          </cell>
        </row>
        <row r="5">
          <cell r="P5" t="str">
            <v>1149 - PROTECCIÓN Y BIENESTAR ANIMAL</v>
          </cell>
        </row>
      </sheetData>
      <sheetData sheetId="1">
        <row r="9">
          <cell r="A9" t="str">
            <v>BIENESTAR DE LA FAUNA EN EL DISTRITO CAPITAL
</v>
          </cell>
          <cell r="C9" t="str">
            <v>CREAR 1 INSTITUTO  PROTECCIÓN Y BIENESTAR ANIMAL</v>
          </cell>
        </row>
        <row r="15">
          <cell r="C15" t="str">
            <v>CONSTRUIR  1 CASA ECOLOGICA ANIMAL</v>
          </cell>
        </row>
        <row r="21">
          <cell r="C21" t="str">
            <v>CONSTRUIR Y DOTAR 1 CENTRO DE RECEPCIÓN Y REHABILITACIÓN DE FLORA Y FAUNA SILVESTRE</v>
          </cell>
        </row>
        <row r="27">
          <cell r="A27" t="str">
            <v>POLÍTICA PÚBLICA ANIMAL 
</v>
          </cell>
          <cell r="C27" t="str">
            <v>IMPLEMENTAR 16 PROYECTOS PRIORIZADOS DEL PLAN DE ACCIÓN DE LA POLÍTICA PÚBLICA DISTRITAL DE PROTECCIÓN Y BIENESTAR  ANIMAL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ON"/>
      <sheetName val="INVERSION"/>
      <sheetName val="ACTIVIDADES "/>
      <sheetName val="TERRITORIALIZACIÓN"/>
    </sheetNames>
    <sheetDataSet>
      <sheetData sheetId="1">
        <row r="9">
          <cell r="N9">
            <v>0.7</v>
          </cell>
        </row>
        <row r="15">
          <cell r="N15">
            <v>0.5</v>
          </cell>
        </row>
        <row r="21">
          <cell r="N21">
            <v>0.1</v>
          </cell>
        </row>
        <row r="27">
          <cell r="N27">
            <v>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STION"/>
      <sheetName val="INVERSION"/>
      <sheetName val="ACTIVIDADES"/>
      <sheetName val="TERRITORIALIZACION"/>
    </sheetNames>
    <sheetDataSet>
      <sheetData sheetId="1">
        <row r="9">
          <cell r="B9">
            <v>1</v>
          </cell>
        </row>
        <row r="15">
          <cell r="B15">
            <v>2</v>
          </cell>
        </row>
        <row r="21">
          <cell r="B21">
            <v>3</v>
          </cell>
        </row>
        <row r="27">
          <cell r="B27">
            <v>4</v>
          </cell>
        </row>
      </sheetData>
      <sheetData sheetId="2">
        <row r="4">
          <cell r="D4" t="str">
            <v>1149 - PROTECCIÓN Y BIENESTAR ANIMAL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STION"/>
      <sheetName val="INVERSION"/>
      <sheetName val="ACTIVIDADES "/>
    </sheetNames>
    <sheetDataSet>
      <sheetData sheetId="1">
        <row r="9">
          <cell r="L9">
            <v>0.7</v>
          </cell>
          <cell r="M9">
            <v>0.7</v>
          </cell>
          <cell r="AF9">
            <v>0.2</v>
          </cell>
          <cell r="AG9">
            <v>0.4</v>
          </cell>
        </row>
        <row r="10">
          <cell r="L10">
            <v>320000000</v>
          </cell>
          <cell r="M10">
            <v>320000000</v>
          </cell>
          <cell r="AF10">
            <v>86361000</v>
          </cell>
          <cell r="AG10">
            <v>86361000</v>
          </cell>
        </row>
        <row r="11">
          <cell r="L11">
            <v>0</v>
          </cell>
          <cell r="M11">
            <v>0</v>
          </cell>
          <cell r="AF11">
            <v>0</v>
          </cell>
          <cell r="AG11">
            <v>0</v>
          </cell>
        </row>
        <row r="12">
          <cell r="L12">
            <v>136744068</v>
          </cell>
          <cell r="M12">
            <v>136744068</v>
          </cell>
          <cell r="AF12">
            <v>136744068</v>
          </cell>
          <cell r="AG12">
            <v>67238898</v>
          </cell>
        </row>
        <row r="15">
          <cell r="L15">
            <v>0.5</v>
          </cell>
          <cell r="M15">
            <v>0.5</v>
          </cell>
          <cell r="AF15">
            <v>0.05</v>
          </cell>
          <cell r="AG15">
            <v>0.15</v>
          </cell>
        </row>
        <row r="16">
          <cell r="L16">
            <v>27167564000</v>
          </cell>
          <cell r="M16">
            <v>27197564000</v>
          </cell>
          <cell r="AF16">
            <v>0</v>
          </cell>
          <cell r="AG16">
            <v>106324050</v>
          </cell>
        </row>
        <row r="17">
          <cell r="M17">
            <v>0</v>
          </cell>
          <cell r="AF17">
            <v>0</v>
          </cell>
          <cell r="AG17">
            <v>0</v>
          </cell>
        </row>
        <row r="18">
          <cell r="L18">
            <v>38645417</v>
          </cell>
          <cell r="M18">
            <v>9364577</v>
          </cell>
          <cell r="AF18">
            <v>9364577</v>
          </cell>
          <cell r="AG18">
            <v>9364577</v>
          </cell>
        </row>
        <row r="21">
          <cell r="L21">
            <v>0.05</v>
          </cell>
          <cell r="M21">
            <v>0.1</v>
          </cell>
          <cell r="AF21">
            <v>0.05</v>
          </cell>
          <cell r="AG21">
            <v>0.07</v>
          </cell>
        </row>
        <row r="22">
          <cell r="L22">
            <v>4005792800</v>
          </cell>
          <cell r="M22">
            <v>4005792800</v>
          </cell>
          <cell r="AF22">
            <v>1392050</v>
          </cell>
          <cell r="AG22">
            <v>301501494</v>
          </cell>
        </row>
        <row r="23">
          <cell r="L23">
            <v>0</v>
          </cell>
        </row>
        <row r="24">
          <cell r="L24">
            <v>11839644</v>
          </cell>
          <cell r="M24">
            <v>46467420</v>
          </cell>
          <cell r="AF24">
            <v>11839644</v>
          </cell>
          <cell r="AG24">
            <v>46467420</v>
          </cell>
        </row>
        <row r="27">
          <cell r="L27">
            <v>8</v>
          </cell>
          <cell r="M27">
            <v>8</v>
          </cell>
          <cell r="AF27">
            <v>4</v>
          </cell>
          <cell r="AG27">
            <v>5</v>
          </cell>
        </row>
        <row r="28">
          <cell r="L28">
            <v>870849200</v>
          </cell>
          <cell r="M28">
            <v>840849200</v>
          </cell>
          <cell r="AF28">
            <v>101597000</v>
          </cell>
          <cell r="AG28">
            <v>210115500</v>
          </cell>
        </row>
        <row r="29">
          <cell r="L29">
            <v>0</v>
          </cell>
          <cell r="M29">
            <v>0</v>
          </cell>
        </row>
        <row r="30">
          <cell r="L30">
            <v>648983657</v>
          </cell>
          <cell r="M30">
            <v>643636721</v>
          </cell>
          <cell r="AF30">
            <v>75891128</v>
          </cell>
          <cell r="AG30">
            <v>322652621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W21"/>
  <sheetViews>
    <sheetView view="pageBreakPreview" zoomScale="33" zoomScaleNormal="60" zoomScaleSheetLayoutView="33" zoomScalePageLayoutView="0" workbookViewId="0" topLeftCell="W7">
      <selection activeCell="D18" sqref="D18:AW18"/>
    </sheetView>
  </sheetViews>
  <sheetFormatPr defaultColWidth="11.421875" defaultRowHeight="15"/>
  <cols>
    <col min="1" max="2" width="11.421875" style="4" customWidth="1"/>
    <col min="3" max="3" width="15.00390625" style="4" customWidth="1"/>
    <col min="4" max="4" width="11.421875" style="4" customWidth="1"/>
    <col min="5" max="5" width="36.7109375" style="4" customWidth="1"/>
    <col min="6" max="6" width="11.421875" style="4" customWidth="1"/>
    <col min="7" max="7" width="36.421875" style="4" customWidth="1"/>
    <col min="8" max="8" width="13.00390625" style="4" customWidth="1"/>
    <col min="9" max="9" width="15.00390625" style="4" customWidth="1"/>
    <col min="10" max="10" width="11.421875" style="4" customWidth="1"/>
    <col min="11" max="37" width="18.7109375" style="4" customWidth="1"/>
    <col min="38" max="42" width="11.421875" style="4" customWidth="1"/>
    <col min="43" max="43" width="20.00390625" style="4" customWidth="1"/>
    <col min="44" max="44" width="16.140625" style="4" customWidth="1"/>
    <col min="45" max="45" width="76.421875" style="4" customWidth="1"/>
    <col min="46" max="47" width="53.140625" style="4" customWidth="1"/>
    <col min="48" max="49" width="53.140625" style="4" hidden="1" customWidth="1"/>
    <col min="50" max="16384" width="11.421875" style="4" customWidth="1"/>
  </cols>
  <sheetData>
    <row r="1" spans="1:49" s="14" customFormat="1" ht="21" customHeight="1" thickBot="1">
      <c r="A1" s="12"/>
      <c r="B1" s="12"/>
      <c r="C1" s="12"/>
      <c r="D1" s="12"/>
      <c r="E1" s="12"/>
      <c r="F1" s="12"/>
      <c r="G1" s="12"/>
      <c r="H1" s="12"/>
      <c r="I1" s="12"/>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2"/>
      <c r="AN1" s="12"/>
      <c r="AO1" s="12"/>
      <c r="AP1" s="12"/>
      <c r="AQ1" s="12"/>
      <c r="AR1" s="12"/>
      <c r="AS1" s="12"/>
      <c r="AT1" s="12"/>
      <c r="AU1" s="12"/>
      <c r="AV1" s="12"/>
      <c r="AW1" s="12"/>
    </row>
    <row r="2" spans="1:49" s="14" customFormat="1" ht="38.25" customHeight="1">
      <c r="A2" s="184"/>
      <c r="B2" s="185"/>
      <c r="C2" s="185"/>
      <c r="D2" s="185"/>
      <c r="E2" s="185"/>
      <c r="F2" s="185"/>
      <c r="G2" s="186"/>
      <c r="H2" s="190" t="s">
        <v>0</v>
      </c>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1"/>
    </row>
    <row r="3" spans="1:49" s="14" customFormat="1" ht="28.5" customHeight="1">
      <c r="A3" s="187"/>
      <c r="B3" s="188"/>
      <c r="C3" s="188"/>
      <c r="D3" s="188"/>
      <c r="E3" s="188"/>
      <c r="F3" s="188"/>
      <c r="G3" s="189"/>
      <c r="H3" s="192" t="s">
        <v>1</v>
      </c>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3"/>
    </row>
    <row r="4" spans="1:49" s="14" customFormat="1" ht="27.75" customHeight="1">
      <c r="A4" s="187"/>
      <c r="B4" s="188"/>
      <c r="C4" s="188"/>
      <c r="D4" s="188"/>
      <c r="E4" s="188"/>
      <c r="F4" s="188"/>
      <c r="G4" s="189"/>
      <c r="H4" s="192" t="s">
        <v>63</v>
      </c>
      <c r="I4" s="192"/>
      <c r="J4" s="192"/>
      <c r="K4" s="192"/>
      <c r="L4" s="192"/>
      <c r="M4" s="192"/>
      <c r="N4" s="192"/>
      <c r="O4" s="192"/>
      <c r="P4" s="192"/>
      <c r="Q4" s="192"/>
      <c r="R4" s="192"/>
      <c r="S4" s="192" t="s">
        <v>112</v>
      </c>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3"/>
    </row>
    <row r="5" spans="1:49" s="14" customFormat="1" ht="26.25" customHeight="1">
      <c r="A5" s="187"/>
      <c r="B5" s="188"/>
      <c r="C5" s="188"/>
      <c r="D5" s="188"/>
      <c r="E5" s="188"/>
      <c r="F5" s="188"/>
      <c r="G5" s="189"/>
      <c r="H5" s="192" t="s">
        <v>64</v>
      </c>
      <c r="I5" s="192"/>
      <c r="J5" s="192"/>
      <c r="K5" s="192"/>
      <c r="L5" s="192"/>
      <c r="M5" s="192"/>
      <c r="N5" s="192"/>
      <c r="O5" s="192"/>
      <c r="P5" s="192"/>
      <c r="Q5" s="192"/>
      <c r="R5" s="192"/>
      <c r="S5" s="192" t="s">
        <v>108</v>
      </c>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3"/>
    </row>
    <row r="6" spans="1:49" s="14" customFormat="1" ht="15.75">
      <c r="A6" s="15"/>
      <c r="B6" s="16"/>
      <c r="C6" s="16"/>
      <c r="D6" s="16"/>
      <c r="E6" s="16"/>
      <c r="F6" s="16"/>
      <c r="G6" s="16"/>
      <c r="H6" s="16"/>
      <c r="I6" s="16"/>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6"/>
      <c r="AN6" s="16"/>
      <c r="AO6" s="16"/>
      <c r="AP6" s="16"/>
      <c r="AQ6" s="16"/>
      <c r="AR6" s="16"/>
      <c r="AS6" s="16"/>
      <c r="AT6" s="16"/>
      <c r="AU6" s="16"/>
      <c r="AV6" s="16"/>
      <c r="AW6" s="18"/>
    </row>
    <row r="7" spans="1:49" s="14" customFormat="1" ht="30" customHeight="1">
      <c r="A7" s="194" t="s">
        <v>65</v>
      </c>
      <c r="B7" s="195"/>
      <c r="C7" s="192"/>
      <c r="D7" s="192"/>
      <c r="E7" s="192"/>
      <c r="F7" s="192"/>
      <c r="G7" s="192"/>
      <c r="H7" s="192"/>
      <c r="I7" s="192"/>
      <c r="J7" s="192"/>
      <c r="K7" s="192"/>
      <c r="L7" s="192"/>
      <c r="M7" s="192"/>
      <c r="N7" s="192"/>
      <c r="O7" s="192"/>
      <c r="P7" s="192"/>
      <c r="Q7" s="192"/>
      <c r="R7" s="192"/>
      <c r="S7" s="196" t="s">
        <v>66</v>
      </c>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7"/>
    </row>
    <row r="8" spans="1:49" s="14" customFormat="1" ht="30" customHeight="1" thickBot="1">
      <c r="A8" s="172" t="s">
        <v>2</v>
      </c>
      <c r="B8" s="173"/>
      <c r="C8" s="174"/>
      <c r="D8" s="174" t="s">
        <v>2</v>
      </c>
      <c r="E8" s="174"/>
      <c r="F8" s="174"/>
      <c r="G8" s="174"/>
      <c r="H8" s="174"/>
      <c r="I8" s="174"/>
      <c r="J8" s="174"/>
      <c r="K8" s="174"/>
      <c r="L8" s="174"/>
      <c r="M8" s="174"/>
      <c r="N8" s="174"/>
      <c r="O8" s="174"/>
      <c r="P8" s="174"/>
      <c r="Q8" s="174"/>
      <c r="R8" s="174"/>
      <c r="S8" s="175" t="s">
        <v>85</v>
      </c>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6"/>
    </row>
    <row r="9" spans="1:49" s="14" customFormat="1" ht="36" customHeight="1" thickBot="1">
      <c r="A9" s="19"/>
      <c r="B9" s="20"/>
      <c r="C9" s="20"/>
      <c r="D9" s="20"/>
      <c r="E9" s="20"/>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16"/>
      <c r="AN9" s="16"/>
      <c r="AO9" s="16"/>
      <c r="AP9" s="16"/>
      <c r="AQ9" s="16"/>
      <c r="AR9" s="16"/>
      <c r="AS9" s="16"/>
      <c r="AT9" s="16"/>
      <c r="AU9" s="16"/>
      <c r="AV9" s="16"/>
      <c r="AW9" s="18"/>
    </row>
    <row r="10" spans="1:49" s="22" customFormat="1" ht="70.5" customHeight="1">
      <c r="A10" s="177" t="s">
        <v>197</v>
      </c>
      <c r="B10" s="178"/>
      <c r="C10" s="179"/>
      <c r="D10" s="179" t="s">
        <v>67</v>
      </c>
      <c r="E10" s="179"/>
      <c r="F10" s="179" t="s">
        <v>68</v>
      </c>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t="s">
        <v>69</v>
      </c>
      <c r="AR10" s="179" t="s">
        <v>70</v>
      </c>
      <c r="AS10" s="158" t="s">
        <v>71</v>
      </c>
      <c r="AT10" s="158" t="s">
        <v>72</v>
      </c>
      <c r="AU10" s="158" t="s">
        <v>73</v>
      </c>
      <c r="AV10" s="158" t="s">
        <v>74</v>
      </c>
      <c r="AW10" s="161" t="s">
        <v>75</v>
      </c>
    </row>
    <row r="11" spans="1:49" s="23" customFormat="1" ht="45.75" customHeight="1">
      <c r="A11" s="180" t="s">
        <v>198</v>
      </c>
      <c r="B11" s="180" t="s">
        <v>3</v>
      </c>
      <c r="C11" s="166" t="s">
        <v>76</v>
      </c>
      <c r="D11" s="166" t="s">
        <v>4</v>
      </c>
      <c r="E11" s="166" t="s">
        <v>77</v>
      </c>
      <c r="F11" s="166" t="s">
        <v>5</v>
      </c>
      <c r="G11" s="166" t="s">
        <v>6</v>
      </c>
      <c r="H11" s="166" t="s">
        <v>7</v>
      </c>
      <c r="I11" s="166" t="s">
        <v>8</v>
      </c>
      <c r="J11" s="166" t="s">
        <v>78</v>
      </c>
      <c r="K11" s="169" t="s">
        <v>79</v>
      </c>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1"/>
      <c r="AM11" s="168" t="s">
        <v>80</v>
      </c>
      <c r="AN11" s="168"/>
      <c r="AO11" s="168"/>
      <c r="AP11" s="168"/>
      <c r="AQ11" s="166"/>
      <c r="AR11" s="166"/>
      <c r="AS11" s="159"/>
      <c r="AT11" s="159"/>
      <c r="AU11" s="159"/>
      <c r="AV11" s="159"/>
      <c r="AW11" s="162"/>
    </row>
    <row r="12" spans="1:49" s="23" customFormat="1" ht="51" customHeight="1">
      <c r="A12" s="180"/>
      <c r="B12" s="180"/>
      <c r="C12" s="166"/>
      <c r="D12" s="166"/>
      <c r="E12" s="166"/>
      <c r="F12" s="166"/>
      <c r="G12" s="166"/>
      <c r="H12" s="166"/>
      <c r="I12" s="166"/>
      <c r="J12" s="166"/>
      <c r="K12" s="169">
        <v>2016</v>
      </c>
      <c r="L12" s="170"/>
      <c r="M12" s="170"/>
      <c r="N12" s="171"/>
      <c r="O12" s="169">
        <v>2017</v>
      </c>
      <c r="P12" s="170"/>
      <c r="Q12" s="170"/>
      <c r="R12" s="170"/>
      <c r="S12" s="170"/>
      <c r="T12" s="171"/>
      <c r="U12" s="169">
        <v>2018</v>
      </c>
      <c r="V12" s="170"/>
      <c r="W12" s="170"/>
      <c r="X12" s="170"/>
      <c r="Y12" s="170"/>
      <c r="Z12" s="171"/>
      <c r="AA12" s="169">
        <v>2019</v>
      </c>
      <c r="AB12" s="170"/>
      <c r="AC12" s="170"/>
      <c r="AD12" s="170"/>
      <c r="AE12" s="170"/>
      <c r="AF12" s="171"/>
      <c r="AG12" s="169">
        <v>2020</v>
      </c>
      <c r="AH12" s="170"/>
      <c r="AI12" s="170"/>
      <c r="AJ12" s="170"/>
      <c r="AK12" s="170"/>
      <c r="AL12" s="171"/>
      <c r="AM12" s="166" t="s">
        <v>52</v>
      </c>
      <c r="AN12" s="166" t="s">
        <v>81</v>
      </c>
      <c r="AO12" s="166" t="s">
        <v>51</v>
      </c>
      <c r="AP12" s="166" t="s">
        <v>82</v>
      </c>
      <c r="AQ12" s="166"/>
      <c r="AR12" s="166"/>
      <c r="AS12" s="159"/>
      <c r="AT12" s="159"/>
      <c r="AU12" s="159"/>
      <c r="AV12" s="159"/>
      <c r="AW12" s="162"/>
    </row>
    <row r="13" spans="1:49" s="23" customFormat="1" ht="54" customHeight="1" thickBot="1">
      <c r="A13" s="181"/>
      <c r="B13" s="181"/>
      <c r="C13" s="182"/>
      <c r="D13" s="167"/>
      <c r="E13" s="167"/>
      <c r="F13" s="167"/>
      <c r="G13" s="167"/>
      <c r="H13" s="167"/>
      <c r="I13" s="167"/>
      <c r="J13" s="167"/>
      <c r="K13" s="101" t="s">
        <v>191</v>
      </c>
      <c r="L13" s="101" t="s">
        <v>192</v>
      </c>
      <c r="M13" s="101" t="s">
        <v>193</v>
      </c>
      <c r="N13" s="101" t="s">
        <v>83</v>
      </c>
      <c r="O13" s="101" t="s">
        <v>194</v>
      </c>
      <c r="P13" s="101" t="s">
        <v>195</v>
      </c>
      <c r="Q13" s="101" t="s">
        <v>196</v>
      </c>
      <c r="R13" s="101" t="s">
        <v>192</v>
      </c>
      <c r="S13" s="101" t="s">
        <v>193</v>
      </c>
      <c r="T13" s="101" t="s">
        <v>83</v>
      </c>
      <c r="U13" s="101" t="s">
        <v>194</v>
      </c>
      <c r="V13" s="101" t="s">
        <v>195</v>
      </c>
      <c r="W13" s="101" t="s">
        <v>196</v>
      </c>
      <c r="X13" s="101" t="s">
        <v>192</v>
      </c>
      <c r="Y13" s="101" t="s">
        <v>193</v>
      </c>
      <c r="Z13" s="101" t="s">
        <v>83</v>
      </c>
      <c r="AA13" s="101" t="s">
        <v>194</v>
      </c>
      <c r="AB13" s="101" t="s">
        <v>195</v>
      </c>
      <c r="AC13" s="101" t="s">
        <v>196</v>
      </c>
      <c r="AD13" s="101" t="s">
        <v>192</v>
      </c>
      <c r="AE13" s="101" t="s">
        <v>193</v>
      </c>
      <c r="AF13" s="101" t="s">
        <v>83</v>
      </c>
      <c r="AG13" s="101" t="s">
        <v>194</v>
      </c>
      <c r="AH13" s="101" t="s">
        <v>195</v>
      </c>
      <c r="AI13" s="101" t="s">
        <v>196</v>
      </c>
      <c r="AJ13" s="101" t="s">
        <v>192</v>
      </c>
      <c r="AK13" s="101" t="s">
        <v>193</v>
      </c>
      <c r="AL13" s="101" t="s">
        <v>83</v>
      </c>
      <c r="AM13" s="167"/>
      <c r="AN13" s="167"/>
      <c r="AO13" s="167"/>
      <c r="AP13" s="167"/>
      <c r="AQ13" s="167"/>
      <c r="AR13" s="167"/>
      <c r="AS13" s="160"/>
      <c r="AT13" s="160"/>
      <c r="AU13" s="160"/>
      <c r="AV13" s="160"/>
      <c r="AW13" s="163"/>
    </row>
    <row r="14" spans="1:49" ht="195" customHeight="1">
      <c r="A14" s="183">
        <v>39</v>
      </c>
      <c r="B14" s="198">
        <v>179</v>
      </c>
      <c r="C14" s="196" t="s">
        <v>84</v>
      </c>
      <c r="D14" s="46">
        <v>451</v>
      </c>
      <c r="E14" s="138" t="s">
        <v>58</v>
      </c>
      <c r="F14" s="46">
        <v>354</v>
      </c>
      <c r="G14" s="137" t="s">
        <v>59</v>
      </c>
      <c r="H14" s="46" t="s">
        <v>96</v>
      </c>
      <c r="I14" s="138" t="s">
        <v>97</v>
      </c>
      <c r="J14" s="139">
        <v>1</v>
      </c>
      <c r="K14" s="139"/>
      <c r="L14" s="46">
        <v>0.2</v>
      </c>
      <c r="M14" s="46">
        <v>0.2</v>
      </c>
      <c r="N14" s="46">
        <v>0.1</v>
      </c>
      <c r="O14" s="46"/>
      <c r="P14" s="46">
        <v>0.1</v>
      </c>
      <c r="Q14" s="46">
        <v>0.5</v>
      </c>
      <c r="R14" s="46">
        <f>+'[2]INVERSION'!N15</f>
        <v>0.5</v>
      </c>
      <c r="S14" s="46">
        <f>+INVERSION!AN19</f>
        <v>0.5</v>
      </c>
      <c r="T14" s="46">
        <v>0.35</v>
      </c>
      <c r="U14" s="46"/>
      <c r="V14" s="46">
        <v>0.8</v>
      </c>
      <c r="W14" s="46"/>
      <c r="X14" s="46"/>
      <c r="Y14" s="46"/>
      <c r="Z14" s="46"/>
      <c r="AA14" s="46"/>
      <c r="AB14" s="46">
        <v>1</v>
      </c>
      <c r="AC14" s="46"/>
      <c r="AD14" s="46"/>
      <c r="AE14" s="46"/>
      <c r="AF14" s="46"/>
      <c r="AG14" s="46"/>
      <c r="AH14" s="46">
        <v>0</v>
      </c>
      <c r="AI14" s="46"/>
      <c r="AJ14" s="46"/>
      <c r="AK14" s="46"/>
      <c r="AL14" s="46"/>
      <c r="AM14" s="46">
        <v>0.05</v>
      </c>
      <c r="AN14" s="46">
        <v>0.15</v>
      </c>
      <c r="AO14" s="140">
        <v>0.2</v>
      </c>
      <c r="AP14" s="140"/>
      <c r="AQ14" s="141">
        <f>AO14/R14</f>
        <v>0.4</v>
      </c>
      <c r="AR14" s="142">
        <f>AO14/J14</f>
        <v>0.2</v>
      </c>
      <c r="AS14" s="138" t="s">
        <v>219</v>
      </c>
      <c r="AT14" s="137" t="s">
        <v>218</v>
      </c>
      <c r="AU14" s="137" t="s">
        <v>221</v>
      </c>
      <c r="AV14" s="34" t="s">
        <v>110</v>
      </c>
      <c r="AW14" s="34" t="s">
        <v>185</v>
      </c>
    </row>
    <row r="15" spans="1:49" ht="189" customHeight="1">
      <c r="A15" s="183"/>
      <c r="B15" s="199"/>
      <c r="C15" s="196"/>
      <c r="D15" s="46">
        <v>449</v>
      </c>
      <c r="E15" s="138" t="s">
        <v>45</v>
      </c>
      <c r="F15" s="46">
        <v>352</v>
      </c>
      <c r="G15" s="137" t="s">
        <v>47</v>
      </c>
      <c r="H15" s="46" t="s">
        <v>98</v>
      </c>
      <c r="I15" s="138" t="s">
        <v>97</v>
      </c>
      <c r="J15" s="139">
        <v>5</v>
      </c>
      <c r="K15" s="139"/>
      <c r="L15" s="46">
        <v>3</v>
      </c>
      <c r="M15" s="46">
        <v>3</v>
      </c>
      <c r="N15" s="46"/>
      <c r="O15" s="46"/>
      <c r="P15" s="46">
        <v>8</v>
      </c>
      <c r="Q15" s="46">
        <v>8</v>
      </c>
      <c r="R15" s="46">
        <f>+'[2]INVERSION'!N27</f>
        <v>5</v>
      </c>
      <c r="S15" s="46">
        <f>+R15</f>
        <v>5</v>
      </c>
      <c r="T15" s="46">
        <v>5</v>
      </c>
      <c r="U15" s="46"/>
      <c r="V15" s="46">
        <v>0</v>
      </c>
      <c r="W15" s="46"/>
      <c r="X15" s="46"/>
      <c r="Y15" s="46"/>
      <c r="Z15" s="46"/>
      <c r="AA15" s="46"/>
      <c r="AB15" s="46">
        <v>0</v>
      </c>
      <c r="AC15" s="46"/>
      <c r="AD15" s="46"/>
      <c r="AE15" s="46"/>
      <c r="AF15" s="46"/>
      <c r="AG15" s="46"/>
      <c r="AH15" s="46">
        <v>0</v>
      </c>
      <c r="AI15" s="46"/>
      <c r="AJ15" s="46"/>
      <c r="AK15" s="46"/>
      <c r="AL15" s="46"/>
      <c r="AM15" s="46">
        <v>4</v>
      </c>
      <c r="AN15" s="46">
        <v>5</v>
      </c>
      <c r="AO15" s="46">
        <v>5</v>
      </c>
      <c r="AP15" s="46"/>
      <c r="AQ15" s="141">
        <f>AO15/R15</f>
        <v>1</v>
      </c>
      <c r="AR15" s="142">
        <f>AO15/J15</f>
        <v>1</v>
      </c>
      <c r="AS15" s="138" t="s">
        <v>184</v>
      </c>
      <c r="AT15" s="137" t="s">
        <v>53</v>
      </c>
      <c r="AU15" s="137" t="s">
        <v>53</v>
      </c>
      <c r="AV15" s="34" t="s">
        <v>115</v>
      </c>
      <c r="AW15" s="34" t="s">
        <v>186</v>
      </c>
    </row>
    <row r="16" spans="1:49" ht="172.5" customHeight="1">
      <c r="A16" s="183"/>
      <c r="B16" s="199"/>
      <c r="C16" s="196"/>
      <c r="D16" s="46">
        <v>450</v>
      </c>
      <c r="E16" s="138" t="s">
        <v>60</v>
      </c>
      <c r="F16" s="46">
        <v>353</v>
      </c>
      <c r="G16" s="137" t="s">
        <v>49</v>
      </c>
      <c r="H16" s="46" t="s">
        <v>96</v>
      </c>
      <c r="I16" s="138" t="s">
        <v>97</v>
      </c>
      <c r="J16" s="139">
        <v>1</v>
      </c>
      <c r="K16" s="139"/>
      <c r="L16" s="46">
        <v>0.1</v>
      </c>
      <c r="M16" s="46">
        <v>0.06</v>
      </c>
      <c r="N16" s="46">
        <v>0.06</v>
      </c>
      <c r="O16" s="46"/>
      <c r="P16" s="46">
        <v>0.1</v>
      </c>
      <c r="Q16" s="46">
        <v>0.1</v>
      </c>
      <c r="R16" s="140">
        <f>+'[2]INVERSION'!N21</f>
        <v>0.1</v>
      </c>
      <c r="S16" s="140">
        <f>+INVERSION!AN21</f>
        <v>0.09</v>
      </c>
      <c r="T16" s="46">
        <v>0.09</v>
      </c>
      <c r="U16" s="46"/>
      <c r="V16" s="46">
        <v>0.1</v>
      </c>
      <c r="W16" s="46"/>
      <c r="X16" s="46"/>
      <c r="Y16" s="46"/>
      <c r="Z16" s="46"/>
      <c r="AA16" s="46"/>
      <c r="AB16" s="46">
        <v>1</v>
      </c>
      <c r="AC16" s="46"/>
      <c r="AD16" s="46"/>
      <c r="AE16" s="46"/>
      <c r="AF16" s="46"/>
      <c r="AG16" s="46"/>
      <c r="AH16" s="46">
        <v>0</v>
      </c>
      <c r="AI16" s="46"/>
      <c r="AJ16" s="46"/>
      <c r="AK16" s="46"/>
      <c r="AL16" s="46"/>
      <c r="AM16" s="46">
        <v>0.05</v>
      </c>
      <c r="AN16" s="46">
        <v>0.07</v>
      </c>
      <c r="AO16" s="140">
        <v>0.08</v>
      </c>
      <c r="AP16" s="140"/>
      <c r="AQ16" s="141">
        <f>AO16/R16</f>
        <v>0.7999999999999999</v>
      </c>
      <c r="AR16" s="142">
        <f>AO16/J16</f>
        <v>0.08</v>
      </c>
      <c r="AS16" s="138" t="s">
        <v>187</v>
      </c>
      <c r="AT16" s="137" t="s">
        <v>53</v>
      </c>
      <c r="AU16" s="137" t="s">
        <v>53</v>
      </c>
      <c r="AV16" s="34" t="s">
        <v>111</v>
      </c>
      <c r="AW16" s="34" t="s">
        <v>188</v>
      </c>
    </row>
    <row r="17" spans="1:49" ht="195">
      <c r="A17" s="183"/>
      <c r="B17" s="200"/>
      <c r="C17" s="196"/>
      <c r="D17" s="46">
        <v>428</v>
      </c>
      <c r="E17" s="138" t="s">
        <v>46</v>
      </c>
      <c r="F17" s="46">
        <v>344</v>
      </c>
      <c r="G17" s="137" t="s">
        <v>48</v>
      </c>
      <c r="H17" s="46" t="s">
        <v>96</v>
      </c>
      <c r="I17" s="138" t="s">
        <v>99</v>
      </c>
      <c r="J17" s="139">
        <v>1</v>
      </c>
      <c r="K17" s="139"/>
      <c r="L17" s="47">
        <v>0.4</v>
      </c>
      <c r="M17" s="47">
        <v>0.4</v>
      </c>
      <c r="N17" s="46">
        <v>0.3</v>
      </c>
      <c r="O17" s="46"/>
      <c r="P17" s="47">
        <v>0.2</v>
      </c>
      <c r="Q17" s="46">
        <v>0.7</v>
      </c>
      <c r="R17" s="46">
        <f>+'[2]INVERSION'!N9</f>
        <v>0.7</v>
      </c>
      <c r="S17" s="46">
        <f>+INVERSION!Q9</f>
        <v>0.7</v>
      </c>
      <c r="T17" s="46">
        <v>0.7</v>
      </c>
      <c r="U17" s="46"/>
      <c r="V17" s="46"/>
      <c r="W17" s="46"/>
      <c r="X17" s="46"/>
      <c r="Y17" s="46"/>
      <c r="Z17" s="46"/>
      <c r="AA17" s="46"/>
      <c r="AB17" s="46"/>
      <c r="AC17" s="46"/>
      <c r="AD17" s="46"/>
      <c r="AE17" s="46"/>
      <c r="AF17" s="46"/>
      <c r="AG17" s="46"/>
      <c r="AH17" s="46"/>
      <c r="AI17" s="46"/>
      <c r="AJ17" s="46"/>
      <c r="AK17" s="46"/>
      <c r="AL17" s="46"/>
      <c r="AM17" s="46">
        <v>0.2</v>
      </c>
      <c r="AN17" s="46">
        <v>0.6000000000000001</v>
      </c>
      <c r="AO17" s="46">
        <v>0.7</v>
      </c>
      <c r="AP17" s="46"/>
      <c r="AQ17" s="141">
        <f>AO17/R17</f>
        <v>1</v>
      </c>
      <c r="AR17" s="142">
        <f>(AO17+N17)/J17</f>
        <v>1</v>
      </c>
      <c r="AS17" s="138" t="s">
        <v>189</v>
      </c>
      <c r="AT17" s="138" t="s">
        <v>53</v>
      </c>
      <c r="AU17" s="138" t="s">
        <v>53</v>
      </c>
      <c r="AV17" s="34" t="s">
        <v>109</v>
      </c>
      <c r="AW17" s="34" t="s">
        <v>190</v>
      </c>
    </row>
    <row r="18" spans="1:49" s="14" customFormat="1" ht="56.25" customHeight="1" thickBot="1">
      <c r="A18" s="24"/>
      <c r="B18" s="25"/>
      <c r="C18" s="25"/>
      <c r="D18" s="164" t="s">
        <v>199</v>
      </c>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5"/>
    </row>
    <row r="19" spans="4:49" ht="12.7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row>
    <row r="20" spans="4:49" ht="12.7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row>
    <row r="21" spans="4:49" ht="12.7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row>
  </sheetData>
  <sheetProtection/>
  <mergeCells count="46">
    <mergeCell ref="B14:B17"/>
    <mergeCell ref="K12:N12"/>
    <mergeCell ref="O12:T12"/>
    <mergeCell ref="U12:Z12"/>
    <mergeCell ref="AA12:AF12"/>
    <mergeCell ref="AG12:AL12"/>
    <mergeCell ref="B11:B13"/>
    <mergeCell ref="C14:C17"/>
    <mergeCell ref="E11:E13"/>
    <mergeCell ref="F11:F13"/>
    <mergeCell ref="A14:A17"/>
    <mergeCell ref="A2:G5"/>
    <mergeCell ref="H2:AW2"/>
    <mergeCell ref="H3:AW3"/>
    <mergeCell ref="H4:R4"/>
    <mergeCell ref="S4:AW4"/>
    <mergeCell ref="H5:R5"/>
    <mergeCell ref="S5:AW5"/>
    <mergeCell ref="A7:R7"/>
    <mergeCell ref="S7:AW7"/>
    <mergeCell ref="A8:R8"/>
    <mergeCell ref="S8:AW8"/>
    <mergeCell ref="A10:C10"/>
    <mergeCell ref="D10:E10"/>
    <mergeCell ref="F10:AP10"/>
    <mergeCell ref="AQ10:AQ13"/>
    <mergeCell ref="AR10:AR13"/>
    <mergeCell ref="A11:A13"/>
    <mergeCell ref="C11:C13"/>
    <mergeCell ref="D11:D13"/>
    <mergeCell ref="G11:G13"/>
    <mergeCell ref="AM12:AM13"/>
    <mergeCell ref="AN12:AN13"/>
    <mergeCell ref="AO12:AO13"/>
    <mergeCell ref="AP12:AP13"/>
    <mergeCell ref="K11:AL11"/>
    <mergeCell ref="AV10:AV13"/>
    <mergeCell ref="AW10:AW13"/>
    <mergeCell ref="AS10:AS13"/>
    <mergeCell ref="AU10:AU13"/>
    <mergeCell ref="D18:AW18"/>
    <mergeCell ref="H11:H13"/>
    <mergeCell ref="I11:I13"/>
    <mergeCell ref="J11:J13"/>
    <mergeCell ref="AM11:AP11"/>
    <mergeCell ref="AT10:AT13"/>
  </mergeCells>
  <printOptions/>
  <pageMargins left="0.7" right="0.7" top="0.75" bottom="0.75" header="0.3" footer="0.3"/>
  <pageSetup horizontalDpi="600" verticalDpi="600" orientation="portrait" scale="14" r:id="rId2"/>
  <drawing r:id="rId1"/>
</worksheet>
</file>

<file path=xl/worksheets/sheet2.xml><?xml version="1.0" encoding="utf-8"?>
<worksheet xmlns="http://schemas.openxmlformats.org/spreadsheetml/2006/main" xmlns:r="http://schemas.openxmlformats.org/officeDocument/2006/relationships">
  <dimension ref="A1:AU38"/>
  <sheetViews>
    <sheetView view="pageBreakPreview" zoomScale="80" zoomScaleNormal="80" zoomScaleSheetLayoutView="80" zoomScalePageLayoutView="0" workbookViewId="0" topLeftCell="AS24">
      <selection activeCell="B6" sqref="B6:D7"/>
    </sheetView>
  </sheetViews>
  <sheetFormatPr defaultColWidth="11.421875" defaultRowHeight="15"/>
  <cols>
    <col min="1" max="2" width="11.421875" style="5" customWidth="1"/>
    <col min="3" max="3" width="20.00390625" style="5" customWidth="1"/>
    <col min="4" max="4" width="13.7109375" style="5" customWidth="1"/>
    <col min="5" max="5" width="25.140625" style="5" customWidth="1"/>
    <col min="6" max="6" width="15.7109375" style="5" customWidth="1"/>
    <col min="7" max="7" width="21.421875" style="5" customWidth="1"/>
    <col min="8" max="9" width="21.140625" style="6" customWidth="1"/>
    <col min="10" max="10" width="18.7109375" style="5" customWidth="1"/>
    <col min="11" max="38" width="21.7109375" style="5" customWidth="1"/>
    <col min="39" max="39" width="19.421875" style="5" customWidth="1"/>
    <col min="40" max="40" width="21.7109375" style="5" customWidth="1"/>
    <col min="41" max="41" width="18.28125" style="5" customWidth="1"/>
    <col min="42" max="42" width="20.7109375" style="5" customWidth="1"/>
    <col min="43" max="47" width="53.00390625" style="5" customWidth="1"/>
    <col min="48" max="16384" width="11.421875" style="5" customWidth="1"/>
  </cols>
  <sheetData>
    <row r="1" spans="1:47" s="14" customFormat="1" ht="38.25" customHeight="1">
      <c r="A1" s="232"/>
      <c r="B1" s="233"/>
      <c r="C1" s="233"/>
      <c r="D1" s="233"/>
      <c r="E1" s="233"/>
      <c r="F1" s="238" t="s">
        <v>0</v>
      </c>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40"/>
    </row>
    <row r="2" spans="1:47" s="14" customFormat="1" ht="30.75" customHeight="1">
      <c r="A2" s="234"/>
      <c r="B2" s="235"/>
      <c r="C2" s="235"/>
      <c r="D2" s="235"/>
      <c r="E2" s="235"/>
      <c r="F2" s="241" t="s">
        <v>9</v>
      </c>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3"/>
    </row>
    <row r="3" spans="1:47" s="14" customFormat="1" ht="27.75" customHeight="1">
      <c r="A3" s="234"/>
      <c r="B3" s="235"/>
      <c r="C3" s="235"/>
      <c r="D3" s="235"/>
      <c r="E3" s="235"/>
      <c r="F3" s="241" t="s">
        <v>63</v>
      </c>
      <c r="G3" s="242"/>
      <c r="H3" s="242"/>
      <c r="I3" s="242"/>
      <c r="J3" s="242"/>
      <c r="K3" s="242"/>
      <c r="L3" s="242"/>
      <c r="M3" s="242"/>
      <c r="N3" s="242"/>
      <c r="O3" s="242"/>
      <c r="P3" s="195"/>
      <c r="Q3" s="241" t="str">
        <f>+GESTION!S4</f>
        <v>DIRECCION GESTION CORPORATIVA</v>
      </c>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3"/>
    </row>
    <row r="4" spans="1:47" s="14" customFormat="1" ht="26.25" customHeight="1" thickBot="1">
      <c r="A4" s="236"/>
      <c r="B4" s="237"/>
      <c r="C4" s="237"/>
      <c r="D4" s="237"/>
      <c r="E4" s="237"/>
      <c r="F4" s="244" t="s">
        <v>64</v>
      </c>
      <c r="G4" s="245"/>
      <c r="H4" s="245"/>
      <c r="I4" s="245"/>
      <c r="J4" s="245"/>
      <c r="K4" s="245"/>
      <c r="L4" s="245"/>
      <c r="M4" s="245"/>
      <c r="N4" s="245"/>
      <c r="O4" s="245"/>
      <c r="P4" s="173"/>
      <c r="Q4" s="241" t="str">
        <f>+GESTION!S5</f>
        <v>1149 - PROTECCIÓN Y BIENESTAR ANIMAL</v>
      </c>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3"/>
    </row>
    <row r="5" spans="4:40" s="14" customFormat="1" ht="14.25" customHeight="1" thickBot="1">
      <c r="D5" s="27"/>
      <c r="E5" s="27"/>
      <c r="F5" s="27"/>
      <c r="G5" s="28"/>
      <c r="H5" s="29"/>
      <c r="I5" s="29"/>
      <c r="J5" s="29"/>
      <c r="K5" s="29"/>
      <c r="L5" s="29"/>
      <c r="M5" s="29"/>
      <c r="N5" s="29"/>
      <c r="O5" s="29"/>
      <c r="P5" s="29"/>
      <c r="Q5" s="29"/>
      <c r="R5" s="26"/>
      <c r="S5" s="117"/>
      <c r="T5" s="29"/>
      <c r="U5" s="29"/>
      <c r="V5" s="29"/>
      <c r="W5" s="29"/>
      <c r="X5" s="29"/>
      <c r="Y5" s="29"/>
      <c r="Z5" s="29"/>
      <c r="AA5" s="29"/>
      <c r="AB5" s="29"/>
      <c r="AC5" s="29"/>
      <c r="AD5" s="29"/>
      <c r="AE5" s="29"/>
      <c r="AF5" s="29"/>
      <c r="AG5" s="29"/>
      <c r="AH5" s="29"/>
      <c r="AI5" s="29"/>
      <c r="AJ5" s="29"/>
      <c r="AM5" s="30"/>
      <c r="AN5" s="31"/>
    </row>
    <row r="6" spans="1:47" s="32" customFormat="1" ht="53.25" customHeight="1">
      <c r="A6" s="177" t="s">
        <v>10</v>
      </c>
      <c r="B6" s="179" t="s">
        <v>11</v>
      </c>
      <c r="C6" s="179"/>
      <c r="D6" s="179"/>
      <c r="E6" s="179" t="s">
        <v>86</v>
      </c>
      <c r="F6" s="218" t="s">
        <v>12</v>
      </c>
      <c r="G6" s="218" t="s">
        <v>13</v>
      </c>
      <c r="H6" s="218" t="s">
        <v>87</v>
      </c>
      <c r="I6" s="256" t="s">
        <v>88</v>
      </c>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8"/>
      <c r="AK6" s="230" t="s">
        <v>56</v>
      </c>
      <c r="AL6" s="231"/>
      <c r="AM6" s="231"/>
      <c r="AN6" s="178"/>
      <c r="AO6" s="218" t="s">
        <v>89</v>
      </c>
      <c r="AP6" s="218" t="s">
        <v>90</v>
      </c>
      <c r="AQ6" s="166" t="s">
        <v>91</v>
      </c>
      <c r="AR6" s="166" t="s">
        <v>92</v>
      </c>
      <c r="AS6" s="166" t="s">
        <v>93</v>
      </c>
      <c r="AT6" s="166" t="s">
        <v>94</v>
      </c>
      <c r="AU6" s="227" t="s">
        <v>95</v>
      </c>
    </row>
    <row r="7" spans="1:47" s="32" customFormat="1" ht="53.25" customHeight="1">
      <c r="A7" s="180"/>
      <c r="B7" s="166"/>
      <c r="C7" s="166"/>
      <c r="D7" s="166"/>
      <c r="E7" s="166"/>
      <c r="F7" s="219"/>
      <c r="G7" s="219"/>
      <c r="H7" s="219"/>
      <c r="I7" s="168">
        <v>2016</v>
      </c>
      <c r="J7" s="168"/>
      <c r="K7" s="168"/>
      <c r="L7" s="168"/>
      <c r="M7" s="169">
        <v>2017</v>
      </c>
      <c r="N7" s="170"/>
      <c r="O7" s="170"/>
      <c r="P7" s="170"/>
      <c r="Q7" s="170"/>
      <c r="R7" s="108"/>
      <c r="S7" s="169">
        <v>2018</v>
      </c>
      <c r="T7" s="170"/>
      <c r="U7" s="170"/>
      <c r="V7" s="170"/>
      <c r="W7" s="170"/>
      <c r="X7" s="171"/>
      <c r="Y7" s="169">
        <v>2019</v>
      </c>
      <c r="Z7" s="170"/>
      <c r="AA7" s="170"/>
      <c r="AB7" s="170"/>
      <c r="AC7" s="170"/>
      <c r="AD7" s="171"/>
      <c r="AE7" s="169">
        <v>2020</v>
      </c>
      <c r="AF7" s="170"/>
      <c r="AG7" s="170"/>
      <c r="AH7" s="170"/>
      <c r="AI7" s="170"/>
      <c r="AJ7" s="171"/>
      <c r="AK7" s="169" t="s">
        <v>57</v>
      </c>
      <c r="AL7" s="170"/>
      <c r="AM7" s="170"/>
      <c r="AN7" s="171"/>
      <c r="AO7" s="219"/>
      <c r="AP7" s="219"/>
      <c r="AQ7" s="166"/>
      <c r="AR7" s="166"/>
      <c r="AS7" s="166"/>
      <c r="AT7" s="166"/>
      <c r="AU7" s="228"/>
    </row>
    <row r="8" spans="1:47" s="32" customFormat="1" ht="55.5" customHeight="1" thickBot="1">
      <c r="A8" s="181"/>
      <c r="B8" s="33" t="s">
        <v>4</v>
      </c>
      <c r="C8" s="33" t="s">
        <v>14</v>
      </c>
      <c r="D8" s="33" t="s">
        <v>15</v>
      </c>
      <c r="E8" s="182"/>
      <c r="F8" s="220"/>
      <c r="G8" s="220"/>
      <c r="H8" s="219"/>
      <c r="I8" s="101" t="s">
        <v>200</v>
      </c>
      <c r="J8" s="101" t="s">
        <v>192</v>
      </c>
      <c r="K8" s="101" t="s">
        <v>201</v>
      </c>
      <c r="L8" s="101" t="s">
        <v>83</v>
      </c>
      <c r="M8" s="101" t="s">
        <v>194</v>
      </c>
      <c r="N8" s="101" t="s">
        <v>195</v>
      </c>
      <c r="O8" s="101" t="s">
        <v>196</v>
      </c>
      <c r="P8" s="101" t="s">
        <v>192</v>
      </c>
      <c r="Q8" s="101" t="s">
        <v>193</v>
      </c>
      <c r="R8" s="101" t="s">
        <v>83</v>
      </c>
      <c r="S8" s="101" t="s">
        <v>194</v>
      </c>
      <c r="T8" s="101" t="s">
        <v>195</v>
      </c>
      <c r="U8" s="101" t="s">
        <v>196</v>
      </c>
      <c r="V8" s="101" t="s">
        <v>192</v>
      </c>
      <c r="W8" s="101" t="s">
        <v>193</v>
      </c>
      <c r="X8" s="101" t="s">
        <v>83</v>
      </c>
      <c r="Y8" s="101" t="s">
        <v>194</v>
      </c>
      <c r="Z8" s="101" t="s">
        <v>195</v>
      </c>
      <c r="AA8" s="101" t="s">
        <v>196</v>
      </c>
      <c r="AB8" s="101" t="s">
        <v>192</v>
      </c>
      <c r="AC8" s="101" t="s">
        <v>193</v>
      </c>
      <c r="AD8" s="101" t="s">
        <v>83</v>
      </c>
      <c r="AE8" s="101" t="s">
        <v>194</v>
      </c>
      <c r="AF8" s="101" t="s">
        <v>195</v>
      </c>
      <c r="AG8" s="101" t="s">
        <v>196</v>
      </c>
      <c r="AH8" s="101" t="s">
        <v>192</v>
      </c>
      <c r="AI8" s="101" t="s">
        <v>193</v>
      </c>
      <c r="AJ8" s="101" t="s">
        <v>83</v>
      </c>
      <c r="AK8" s="44" t="s">
        <v>52</v>
      </c>
      <c r="AL8" s="44" t="s">
        <v>81</v>
      </c>
      <c r="AM8" s="44" t="s">
        <v>51</v>
      </c>
      <c r="AN8" s="44" t="s">
        <v>82</v>
      </c>
      <c r="AO8" s="220"/>
      <c r="AP8" s="220"/>
      <c r="AQ8" s="166"/>
      <c r="AR8" s="166"/>
      <c r="AS8" s="166"/>
      <c r="AT8" s="166"/>
      <c r="AU8" s="229"/>
    </row>
    <row r="9" spans="1:47" ht="24.75" customHeight="1" thickBot="1">
      <c r="A9" s="247" t="s">
        <v>41</v>
      </c>
      <c r="B9" s="214">
        <v>1</v>
      </c>
      <c r="C9" s="251" t="s">
        <v>54</v>
      </c>
      <c r="D9" s="214" t="s">
        <v>50</v>
      </c>
      <c r="E9" s="246">
        <f>+GESTION!D17</f>
        <v>428</v>
      </c>
      <c r="F9" s="214" t="s">
        <v>53</v>
      </c>
      <c r="G9" s="143" t="s">
        <v>32</v>
      </c>
      <c r="H9" s="86">
        <v>1</v>
      </c>
      <c r="I9" s="109"/>
      <c r="J9" s="49">
        <v>0.4</v>
      </c>
      <c r="K9" s="49">
        <v>0.4</v>
      </c>
      <c r="L9" s="49">
        <v>0.3</v>
      </c>
      <c r="M9" s="49"/>
      <c r="N9" s="49">
        <v>0.2</v>
      </c>
      <c r="O9" s="49">
        <v>0.7</v>
      </c>
      <c r="P9" s="49">
        <v>0.7</v>
      </c>
      <c r="Q9" s="49">
        <v>0.7</v>
      </c>
      <c r="R9" s="49"/>
      <c r="S9" s="49"/>
      <c r="T9" s="49">
        <v>0</v>
      </c>
      <c r="U9" s="49"/>
      <c r="V9" s="49"/>
      <c r="W9" s="49"/>
      <c r="X9" s="49"/>
      <c r="Y9" s="49"/>
      <c r="Z9" s="49">
        <v>0</v>
      </c>
      <c r="AA9" s="49"/>
      <c r="AB9" s="49"/>
      <c r="AC9" s="49"/>
      <c r="AD9" s="49"/>
      <c r="AE9" s="49"/>
      <c r="AF9" s="49"/>
      <c r="AG9" s="49"/>
      <c r="AH9" s="49"/>
      <c r="AI9" s="49"/>
      <c r="AJ9" s="49"/>
      <c r="AK9" s="48">
        <v>0.2</v>
      </c>
      <c r="AL9" s="48">
        <v>0.6000000000000001</v>
      </c>
      <c r="AM9" s="49">
        <v>0.7</v>
      </c>
      <c r="AN9" s="49">
        <v>0.7</v>
      </c>
      <c r="AO9" s="80">
        <f>AM9/P9</f>
        <v>1</v>
      </c>
      <c r="AP9" s="70">
        <f>(AM9+L9)/H9</f>
        <v>1</v>
      </c>
      <c r="AQ9" s="215" t="s">
        <v>189</v>
      </c>
      <c r="AR9" s="213" t="s">
        <v>53</v>
      </c>
      <c r="AS9" s="213" t="s">
        <v>53</v>
      </c>
      <c r="AT9" s="221" t="s">
        <v>109</v>
      </c>
      <c r="AU9" s="204" t="s">
        <v>190</v>
      </c>
    </row>
    <row r="10" spans="1:47" ht="24.75" customHeight="1">
      <c r="A10" s="248"/>
      <c r="B10" s="214"/>
      <c r="C10" s="251"/>
      <c r="D10" s="214"/>
      <c r="E10" s="213"/>
      <c r="F10" s="214"/>
      <c r="G10" s="144" t="s">
        <v>33</v>
      </c>
      <c r="H10" s="50">
        <f>+K10+N10</f>
        <v>555988433</v>
      </c>
      <c r="I10" s="110"/>
      <c r="J10" s="8">
        <v>237847838</v>
      </c>
      <c r="K10" s="8">
        <v>235988433</v>
      </c>
      <c r="L10" s="8">
        <v>235988433</v>
      </c>
      <c r="M10" s="8"/>
      <c r="N10" s="8">
        <v>320000000</v>
      </c>
      <c r="O10" s="8">
        <v>320000000</v>
      </c>
      <c r="P10" s="52">
        <v>86361000</v>
      </c>
      <c r="Q10" s="52">
        <v>86361000</v>
      </c>
      <c r="R10" s="51"/>
      <c r="S10" s="51"/>
      <c r="T10" s="103">
        <v>0</v>
      </c>
      <c r="U10" s="51"/>
      <c r="V10" s="51"/>
      <c r="W10" s="51"/>
      <c r="X10" s="51"/>
      <c r="Y10" s="51"/>
      <c r="Z10" s="103">
        <v>0</v>
      </c>
      <c r="AA10" s="51"/>
      <c r="AB10" s="51"/>
      <c r="AC10" s="51"/>
      <c r="AD10" s="51"/>
      <c r="AE10" s="51"/>
      <c r="AF10" s="51"/>
      <c r="AG10" s="51"/>
      <c r="AH10" s="51"/>
      <c r="AI10" s="51"/>
      <c r="AJ10" s="51"/>
      <c r="AK10" s="50">
        <v>86361000</v>
      </c>
      <c r="AL10" s="50">
        <v>86361000</v>
      </c>
      <c r="AM10" s="52">
        <v>86361000</v>
      </c>
      <c r="AN10" s="52">
        <v>86361000</v>
      </c>
      <c r="AO10" s="80">
        <f>AM10/P10</f>
        <v>1</v>
      </c>
      <c r="AP10" s="70">
        <f>(AM10+L10)/H10</f>
        <v>0.5797772289266313</v>
      </c>
      <c r="AQ10" s="216"/>
      <c r="AR10" s="214"/>
      <c r="AS10" s="214"/>
      <c r="AT10" s="221"/>
      <c r="AU10" s="205"/>
    </row>
    <row r="11" spans="1:47" ht="24.75" customHeight="1">
      <c r="A11" s="248"/>
      <c r="B11" s="214"/>
      <c r="C11" s="251"/>
      <c r="D11" s="214"/>
      <c r="E11" s="213"/>
      <c r="F11" s="214"/>
      <c r="G11" s="144" t="s">
        <v>34</v>
      </c>
      <c r="H11" s="53">
        <v>0</v>
      </c>
      <c r="I11" s="111"/>
      <c r="J11" s="54">
        <v>0</v>
      </c>
      <c r="K11" s="54">
        <v>0</v>
      </c>
      <c r="L11" s="54">
        <v>0</v>
      </c>
      <c r="M11" s="54"/>
      <c r="N11" s="54">
        <v>0</v>
      </c>
      <c r="O11" s="54">
        <v>0</v>
      </c>
      <c r="P11" s="54">
        <v>0</v>
      </c>
      <c r="Q11" s="54">
        <v>0</v>
      </c>
      <c r="R11" s="54"/>
      <c r="S11" s="54"/>
      <c r="T11" s="54"/>
      <c r="U11" s="54"/>
      <c r="V11" s="54"/>
      <c r="W11" s="54"/>
      <c r="X11" s="54"/>
      <c r="Y11" s="54"/>
      <c r="Z11" s="54"/>
      <c r="AA11" s="54"/>
      <c r="AB11" s="54"/>
      <c r="AC11" s="54"/>
      <c r="AD11" s="54"/>
      <c r="AE11" s="54"/>
      <c r="AF11" s="54"/>
      <c r="AG11" s="54"/>
      <c r="AH11" s="54"/>
      <c r="AI11" s="54"/>
      <c r="AJ11" s="54"/>
      <c r="AK11" s="53"/>
      <c r="AL11" s="53">
        <v>0</v>
      </c>
      <c r="AM11" s="55"/>
      <c r="AN11" s="55">
        <v>0</v>
      </c>
      <c r="AO11" s="81"/>
      <c r="AP11" s="71"/>
      <c r="AQ11" s="216"/>
      <c r="AR11" s="214"/>
      <c r="AS11" s="214"/>
      <c r="AT11" s="221"/>
      <c r="AU11" s="205"/>
    </row>
    <row r="12" spans="1:47" ht="24.75" customHeight="1">
      <c r="A12" s="248"/>
      <c r="B12" s="214"/>
      <c r="C12" s="251"/>
      <c r="D12" s="214"/>
      <c r="E12" s="213"/>
      <c r="F12" s="214"/>
      <c r="G12" s="144" t="s">
        <v>35</v>
      </c>
      <c r="H12" s="53">
        <v>0</v>
      </c>
      <c r="I12" s="111"/>
      <c r="J12" s="54">
        <v>0</v>
      </c>
      <c r="K12" s="54">
        <v>0</v>
      </c>
      <c r="L12" s="54">
        <v>0</v>
      </c>
      <c r="M12" s="54"/>
      <c r="N12" s="54">
        <v>136744068</v>
      </c>
      <c r="O12" s="54">
        <v>136744068</v>
      </c>
      <c r="P12" s="8">
        <v>136744068</v>
      </c>
      <c r="Q12" s="8">
        <v>136744068</v>
      </c>
      <c r="R12" s="54"/>
      <c r="S12" s="54"/>
      <c r="T12" s="54"/>
      <c r="U12" s="54"/>
      <c r="V12" s="54"/>
      <c r="W12" s="54"/>
      <c r="X12" s="54"/>
      <c r="Y12" s="54"/>
      <c r="Z12" s="54"/>
      <c r="AA12" s="54"/>
      <c r="AB12" s="54"/>
      <c r="AC12" s="54"/>
      <c r="AD12" s="54"/>
      <c r="AE12" s="54"/>
      <c r="AF12" s="54"/>
      <c r="AG12" s="54"/>
      <c r="AH12" s="54"/>
      <c r="AI12" s="54"/>
      <c r="AJ12" s="54"/>
      <c r="AK12" s="53">
        <v>35900856</v>
      </c>
      <c r="AL12" s="53">
        <v>67238898</v>
      </c>
      <c r="AM12" s="54">
        <v>136744068</v>
      </c>
      <c r="AN12" s="132">
        <v>136744068</v>
      </c>
      <c r="AO12" s="81"/>
      <c r="AP12" s="71"/>
      <c r="AQ12" s="216"/>
      <c r="AR12" s="214"/>
      <c r="AS12" s="214"/>
      <c r="AT12" s="221"/>
      <c r="AU12" s="205"/>
    </row>
    <row r="13" spans="1:47" ht="24.75" customHeight="1">
      <c r="A13" s="248"/>
      <c r="B13" s="214"/>
      <c r="C13" s="251"/>
      <c r="D13" s="214"/>
      <c r="E13" s="213"/>
      <c r="F13" s="214"/>
      <c r="G13" s="144" t="s">
        <v>36</v>
      </c>
      <c r="H13" s="53">
        <f aca="true" t="shared" si="0" ref="H13:K14">+H9+H11</f>
        <v>1</v>
      </c>
      <c r="I13" s="111"/>
      <c r="J13" s="54">
        <f t="shared" si="0"/>
        <v>0.4</v>
      </c>
      <c r="K13" s="54">
        <f t="shared" si="0"/>
        <v>0.4</v>
      </c>
      <c r="L13" s="54">
        <v>0.3</v>
      </c>
      <c r="M13" s="54"/>
      <c r="N13" s="54">
        <v>0.2</v>
      </c>
      <c r="O13" s="54">
        <v>0.7</v>
      </c>
      <c r="P13" s="56">
        <v>0.7</v>
      </c>
      <c r="Q13" s="56">
        <v>0.7</v>
      </c>
      <c r="R13" s="54"/>
      <c r="S13" s="54"/>
      <c r="T13" s="54"/>
      <c r="U13" s="54"/>
      <c r="V13" s="54"/>
      <c r="W13" s="54"/>
      <c r="X13" s="54"/>
      <c r="Y13" s="54"/>
      <c r="Z13" s="54"/>
      <c r="AA13" s="54"/>
      <c r="AB13" s="54"/>
      <c r="AC13" s="54"/>
      <c r="AD13" s="54"/>
      <c r="AE13" s="54"/>
      <c r="AF13" s="54"/>
      <c r="AG13" s="54"/>
      <c r="AH13" s="54"/>
      <c r="AI13" s="54"/>
      <c r="AJ13" s="54"/>
      <c r="AK13" s="53"/>
      <c r="AL13" s="53">
        <v>0.6000000000000001</v>
      </c>
      <c r="AM13" s="56">
        <v>0.7</v>
      </c>
      <c r="AN13" s="56">
        <v>0.7</v>
      </c>
      <c r="AO13" s="81"/>
      <c r="AP13" s="71"/>
      <c r="AQ13" s="216"/>
      <c r="AR13" s="214"/>
      <c r="AS13" s="214"/>
      <c r="AT13" s="221"/>
      <c r="AU13" s="205"/>
    </row>
    <row r="14" spans="1:47" ht="24.75" customHeight="1" thickBot="1">
      <c r="A14" s="248"/>
      <c r="B14" s="214"/>
      <c r="C14" s="251"/>
      <c r="D14" s="214"/>
      <c r="E14" s="213"/>
      <c r="F14" s="214"/>
      <c r="G14" s="145" t="s">
        <v>37</v>
      </c>
      <c r="H14" s="57">
        <f t="shared" si="0"/>
        <v>555988433</v>
      </c>
      <c r="I14" s="112"/>
      <c r="J14" s="58">
        <f t="shared" si="0"/>
        <v>237847838</v>
      </c>
      <c r="K14" s="58">
        <f t="shared" si="0"/>
        <v>235988433</v>
      </c>
      <c r="L14" s="58">
        <v>235988433</v>
      </c>
      <c r="M14" s="58"/>
      <c r="N14" s="58">
        <v>320000000</v>
      </c>
      <c r="O14" s="58">
        <v>456744068</v>
      </c>
      <c r="P14" s="59">
        <v>223105068</v>
      </c>
      <c r="Q14" s="59">
        <v>223105068</v>
      </c>
      <c r="R14" s="59"/>
      <c r="S14" s="59"/>
      <c r="T14" s="59"/>
      <c r="U14" s="59"/>
      <c r="V14" s="59"/>
      <c r="W14" s="59"/>
      <c r="X14" s="59"/>
      <c r="Y14" s="59"/>
      <c r="Z14" s="59"/>
      <c r="AA14" s="59"/>
      <c r="AB14" s="59"/>
      <c r="AC14" s="59"/>
      <c r="AD14" s="59"/>
      <c r="AE14" s="59"/>
      <c r="AF14" s="59"/>
      <c r="AG14" s="59"/>
      <c r="AH14" s="59"/>
      <c r="AI14" s="59"/>
      <c r="AJ14" s="59"/>
      <c r="AK14" s="57">
        <f>+AK10+AK12</f>
        <v>122261856</v>
      </c>
      <c r="AL14" s="57">
        <v>153599898</v>
      </c>
      <c r="AM14" s="60">
        <v>223105068</v>
      </c>
      <c r="AN14" s="60">
        <v>223105068</v>
      </c>
      <c r="AO14" s="82"/>
      <c r="AP14" s="72"/>
      <c r="AQ14" s="217"/>
      <c r="AR14" s="214"/>
      <c r="AS14" s="214"/>
      <c r="AT14" s="221"/>
      <c r="AU14" s="206"/>
    </row>
    <row r="15" spans="1:47" ht="24.75" customHeight="1" thickBot="1">
      <c r="A15" s="248"/>
      <c r="B15" s="214">
        <v>2</v>
      </c>
      <c r="C15" s="213" t="s">
        <v>42</v>
      </c>
      <c r="D15" s="250" t="s">
        <v>31</v>
      </c>
      <c r="E15" s="246">
        <v>451</v>
      </c>
      <c r="F15" s="214" t="s">
        <v>53</v>
      </c>
      <c r="G15" s="143" t="s">
        <v>32</v>
      </c>
      <c r="H15" s="48">
        <v>1</v>
      </c>
      <c r="I15" s="113"/>
      <c r="J15" s="49">
        <v>0.2</v>
      </c>
      <c r="K15" s="49">
        <v>0.2</v>
      </c>
      <c r="L15" s="49">
        <v>0.1</v>
      </c>
      <c r="M15" s="49"/>
      <c r="N15" s="49">
        <v>0.1</v>
      </c>
      <c r="O15" s="49">
        <v>0.5</v>
      </c>
      <c r="P15" s="49">
        <v>0.5</v>
      </c>
      <c r="Q15" s="49">
        <v>0.5</v>
      </c>
      <c r="R15" s="49"/>
      <c r="S15" s="49"/>
      <c r="T15" s="49">
        <v>0.5</v>
      </c>
      <c r="U15" s="49"/>
      <c r="V15" s="49"/>
      <c r="W15" s="49"/>
      <c r="X15" s="49"/>
      <c r="Y15" s="102"/>
      <c r="Z15" s="146">
        <v>0.1</v>
      </c>
      <c r="AA15" s="49"/>
      <c r="AB15" s="49"/>
      <c r="AC15" s="49"/>
      <c r="AD15" s="49"/>
      <c r="AE15" s="49"/>
      <c r="AF15" s="49"/>
      <c r="AG15" s="49"/>
      <c r="AH15" s="49"/>
      <c r="AI15" s="49"/>
      <c r="AJ15" s="49"/>
      <c r="AK15" s="48">
        <v>0.05</v>
      </c>
      <c r="AL15" s="48">
        <v>0.15</v>
      </c>
      <c r="AM15" s="61">
        <v>0.2</v>
      </c>
      <c r="AN15" s="61">
        <v>0.35</v>
      </c>
      <c r="AO15" s="80">
        <f>+AN15/Q15</f>
        <v>0.7</v>
      </c>
      <c r="AP15" s="70">
        <f>AM15/H15</f>
        <v>0.2</v>
      </c>
      <c r="AQ15" s="201" t="s">
        <v>220</v>
      </c>
      <c r="AR15" s="204" t="str">
        <f>+'ACTIVIDADES '!V15:V16</f>
        <v>Dado que el proceso de licitacion y concurso de meritos se adjudico el 28 de Diciembre de 2017, debido a la reprogramacion de inicio para la obra,  no ha sido posible realizar el seguimiento contractual, administrativo tecnico y financiero de la construccion y dotacion del CEA</v>
      </c>
      <c r="AS15" s="204" t="s">
        <v>221</v>
      </c>
      <c r="AT15" s="207" t="s">
        <v>110</v>
      </c>
      <c r="AU15" s="207" t="s">
        <v>185</v>
      </c>
    </row>
    <row r="16" spans="1:47" ht="24.75" customHeight="1">
      <c r="A16" s="248"/>
      <c r="B16" s="214"/>
      <c r="C16" s="213"/>
      <c r="D16" s="250"/>
      <c r="E16" s="213"/>
      <c r="F16" s="214"/>
      <c r="G16" s="144" t="s">
        <v>33</v>
      </c>
      <c r="H16" s="50">
        <f>K16+N16+T16</f>
        <v>42045274374</v>
      </c>
      <c r="I16" s="110"/>
      <c r="J16" s="8">
        <v>15051294122</v>
      </c>
      <c r="K16" s="8">
        <v>14762710374</v>
      </c>
      <c r="L16" s="8">
        <v>94984378</v>
      </c>
      <c r="M16" s="8"/>
      <c r="N16" s="8">
        <v>27167564000</v>
      </c>
      <c r="O16" s="8">
        <v>27197564000</v>
      </c>
      <c r="P16" s="8">
        <v>27197564000</v>
      </c>
      <c r="Q16" s="8">
        <v>27197564000</v>
      </c>
      <c r="R16" s="8"/>
      <c r="S16" s="8"/>
      <c r="T16" s="104">
        <v>115000000</v>
      </c>
      <c r="U16" s="8"/>
      <c r="V16" s="8"/>
      <c r="W16" s="8"/>
      <c r="X16" s="8"/>
      <c r="Y16" s="8"/>
      <c r="Z16" s="8">
        <v>0</v>
      </c>
      <c r="AA16" s="8"/>
      <c r="AB16" s="8"/>
      <c r="AC16" s="8"/>
      <c r="AD16" s="8"/>
      <c r="AE16" s="8"/>
      <c r="AF16" s="8">
        <v>0</v>
      </c>
      <c r="AG16" s="8"/>
      <c r="AH16" s="8"/>
      <c r="AI16" s="8"/>
      <c r="AJ16" s="8"/>
      <c r="AK16" s="50">
        <v>0</v>
      </c>
      <c r="AL16" s="50">
        <v>106324050</v>
      </c>
      <c r="AM16" s="52">
        <v>106324050</v>
      </c>
      <c r="AN16" s="8">
        <f>26780292510+AM16</f>
        <v>26886616560</v>
      </c>
      <c r="AO16" s="80">
        <f>+AN16/Q16</f>
        <v>0.988567084905104</v>
      </c>
      <c r="AP16" s="73">
        <f>(AM16+L16)/H16</f>
        <v>0.004787896642303405</v>
      </c>
      <c r="AQ16" s="202"/>
      <c r="AR16" s="205"/>
      <c r="AS16" s="205"/>
      <c r="AT16" s="208"/>
      <c r="AU16" s="208"/>
    </row>
    <row r="17" spans="1:47" ht="24.75" customHeight="1">
      <c r="A17" s="248"/>
      <c r="B17" s="214"/>
      <c r="C17" s="213"/>
      <c r="D17" s="250"/>
      <c r="E17" s="213"/>
      <c r="F17" s="214"/>
      <c r="G17" s="144" t="s">
        <v>34</v>
      </c>
      <c r="H17" s="53">
        <v>0</v>
      </c>
      <c r="I17" s="111"/>
      <c r="J17" s="62">
        <v>0</v>
      </c>
      <c r="K17" s="62">
        <v>0</v>
      </c>
      <c r="L17" s="62">
        <v>0</v>
      </c>
      <c r="M17" s="62"/>
      <c r="N17" s="62"/>
      <c r="O17" s="62"/>
      <c r="P17" s="54"/>
      <c r="Q17" s="54"/>
      <c r="R17" s="62"/>
      <c r="S17" s="62"/>
      <c r="T17" s="136">
        <v>0.15</v>
      </c>
      <c r="U17" s="62"/>
      <c r="V17" s="62"/>
      <c r="W17" s="62"/>
      <c r="X17" s="62"/>
      <c r="Y17" s="62"/>
      <c r="Z17" s="62"/>
      <c r="AA17" s="62"/>
      <c r="AB17" s="62"/>
      <c r="AC17" s="62"/>
      <c r="AD17" s="62"/>
      <c r="AE17" s="62"/>
      <c r="AF17" s="62"/>
      <c r="AG17" s="62"/>
      <c r="AH17" s="62"/>
      <c r="AI17" s="62"/>
      <c r="AJ17" s="62"/>
      <c r="AK17" s="53"/>
      <c r="AL17" s="53">
        <v>0</v>
      </c>
      <c r="AM17" s="55"/>
      <c r="AN17" s="134"/>
      <c r="AO17" s="81"/>
      <c r="AP17" s="71"/>
      <c r="AQ17" s="202"/>
      <c r="AR17" s="205"/>
      <c r="AS17" s="205"/>
      <c r="AT17" s="208"/>
      <c r="AU17" s="208"/>
    </row>
    <row r="18" spans="1:47" ht="24.75" customHeight="1">
      <c r="A18" s="248"/>
      <c r="B18" s="214"/>
      <c r="C18" s="213"/>
      <c r="D18" s="250"/>
      <c r="E18" s="213"/>
      <c r="F18" s="214"/>
      <c r="G18" s="144" t="s">
        <v>35</v>
      </c>
      <c r="H18" s="53">
        <v>0</v>
      </c>
      <c r="I18" s="111"/>
      <c r="J18" s="54">
        <v>0</v>
      </c>
      <c r="K18" s="54">
        <v>0</v>
      </c>
      <c r="L18" s="54">
        <v>0</v>
      </c>
      <c r="M18" s="54"/>
      <c r="N18" s="54">
        <v>38645417</v>
      </c>
      <c r="O18" s="54">
        <v>9364577</v>
      </c>
      <c r="P18" s="8">
        <v>9364577</v>
      </c>
      <c r="Q18" s="8">
        <v>9364577</v>
      </c>
      <c r="R18" s="54"/>
      <c r="S18" s="54"/>
      <c r="T18" s="54"/>
      <c r="U18" s="54"/>
      <c r="V18" s="54"/>
      <c r="W18" s="54"/>
      <c r="X18" s="54"/>
      <c r="Y18" s="54"/>
      <c r="Z18" s="54"/>
      <c r="AA18" s="54"/>
      <c r="AB18" s="54"/>
      <c r="AC18" s="54"/>
      <c r="AD18" s="54"/>
      <c r="AE18" s="54"/>
      <c r="AF18" s="54"/>
      <c r="AG18" s="54"/>
      <c r="AH18" s="54"/>
      <c r="AI18" s="54"/>
      <c r="AJ18" s="54"/>
      <c r="AK18" s="53">
        <v>24938589</v>
      </c>
      <c r="AL18" s="53">
        <v>9364577</v>
      </c>
      <c r="AM18" s="54">
        <v>9364577</v>
      </c>
      <c r="AN18" s="8">
        <v>9364577</v>
      </c>
      <c r="AO18" s="81"/>
      <c r="AP18" s="71"/>
      <c r="AQ18" s="202"/>
      <c r="AR18" s="205"/>
      <c r="AS18" s="205"/>
      <c r="AT18" s="208"/>
      <c r="AU18" s="208"/>
    </row>
    <row r="19" spans="1:47" ht="24.75" customHeight="1">
      <c r="A19" s="248"/>
      <c r="B19" s="214"/>
      <c r="C19" s="213"/>
      <c r="D19" s="250"/>
      <c r="E19" s="213"/>
      <c r="F19" s="214"/>
      <c r="G19" s="144" t="s">
        <v>36</v>
      </c>
      <c r="H19" s="53">
        <f aca="true" t="shared" si="1" ref="H19:K20">+H15+H17</f>
        <v>1</v>
      </c>
      <c r="I19" s="111"/>
      <c r="J19" s="54">
        <f t="shared" si="1"/>
        <v>0.2</v>
      </c>
      <c r="K19" s="54">
        <f t="shared" si="1"/>
        <v>0.2</v>
      </c>
      <c r="L19" s="54">
        <v>0.1</v>
      </c>
      <c r="M19" s="54"/>
      <c r="N19" s="54">
        <v>0.1</v>
      </c>
      <c r="O19" s="54">
        <v>0.5</v>
      </c>
      <c r="P19" s="56">
        <v>0.5</v>
      </c>
      <c r="Q19" s="56">
        <v>0.5</v>
      </c>
      <c r="R19" s="54"/>
      <c r="S19" s="54"/>
      <c r="T19" s="54">
        <f>+T15+T17</f>
        <v>0.65</v>
      </c>
      <c r="U19" s="54"/>
      <c r="V19" s="54"/>
      <c r="W19" s="54"/>
      <c r="X19" s="54"/>
      <c r="Y19" s="54"/>
      <c r="Z19" s="54">
        <v>0.9</v>
      </c>
      <c r="AA19" s="54"/>
      <c r="AB19" s="54"/>
      <c r="AC19" s="54"/>
      <c r="AD19" s="54"/>
      <c r="AE19" s="54"/>
      <c r="AF19" s="54">
        <f>+AF15+AF17</f>
        <v>0</v>
      </c>
      <c r="AG19" s="54"/>
      <c r="AH19" s="54"/>
      <c r="AI19" s="54"/>
      <c r="AJ19" s="54"/>
      <c r="AK19" s="53"/>
      <c r="AL19" s="53">
        <v>0.15</v>
      </c>
      <c r="AM19" s="56">
        <v>0.2</v>
      </c>
      <c r="AN19" s="56">
        <v>0.5</v>
      </c>
      <c r="AO19" s="81"/>
      <c r="AP19" s="71"/>
      <c r="AQ19" s="202"/>
      <c r="AR19" s="205"/>
      <c r="AS19" s="205"/>
      <c r="AT19" s="208"/>
      <c r="AU19" s="208"/>
    </row>
    <row r="20" spans="1:47" ht="24.75" customHeight="1" thickBot="1">
      <c r="A20" s="248"/>
      <c r="B20" s="214"/>
      <c r="C20" s="213"/>
      <c r="D20" s="250"/>
      <c r="E20" s="213"/>
      <c r="F20" s="214"/>
      <c r="G20" s="145" t="s">
        <v>37</v>
      </c>
      <c r="H20" s="63">
        <f t="shared" si="1"/>
        <v>42045274374</v>
      </c>
      <c r="I20" s="114"/>
      <c r="J20" s="59">
        <f t="shared" si="1"/>
        <v>15051294122</v>
      </c>
      <c r="K20" s="59">
        <f t="shared" si="1"/>
        <v>14762710374</v>
      </c>
      <c r="L20" s="59">
        <v>94984378</v>
      </c>
      <c r="M20" s="59"/>
      <c r="N20" s="59">
        <v>27167564000</v>
      </c>
      <c r="O20" s="59">
        <v>27206928577</v>
      </c>
      <c r="P20" s="8">
        <v>27206928577</v>
      </c>
      <c r="Q20" s="8">
        <v>27206928577</v>
      </c>
      <c r="R20" s="59"/>
      <c r="S20" s="59"/>
      <c r="T20" s="59">
        <f>+T16+T18</f>
        <v>115000000</v>
      </c>
      <c r="U20" s="59"/>
      <c r="V20" s="59"/>
      <c r="W20" s="59"/>
      <c r="X20" s="59"/>
      <c r="Y20" s="59"/>
      <c r="Z20" s="59">
        <f>+Z16+Z18</f>
        <v>0</v>
      </c>
      <c r="AA20" s="59"/>
      <c r="AB20" s="59"/>
      <c r="AC20" s="59"/>
      <c r="AD20" s="59"/>
      <c r="AE20" s="59"/>
      <c r="AF20" s="59">
        <f>+AF16+AF18</f>
        <v>0</v>
      </c>
      <c r="AG20" s="59"/>
      <c r="AH20" s="59"/>
      <c r="AI20" s="59"/>
      <c r="AJ20" s="59"/>
      <c r="AK20" s="63">
        <f>+AK18+AK16</f>
        <v>24938589</v>
      </c>
      <c r="AL20" s="63">
        <v>115688627</v>
      </c>
      <c r="AM20" s="60">
        <v>115688627</v>
      </c>
      <c r="AN20" s="8">
        <v>27206928577</v>
      </c>
      <c r="AO20" s="82"/>
      <c r="AP20" s="72"/>
      <c r="AQ20" s="203"/>
      <c r="AR20" s="206"/>
      <c r="AS20" s="206"/>
      <c r="AT20" s="209"/>
      <c r="AU20" s="209"/>
    </row>
    <row r="21" spans="1:47" ht="24.75" customHeight="1">
      <c r="A21" s="248"/>
      <c r="B21" s="214">
        <v>3</v>
      </c>
      <c r="C21" s="213" t="s">
        <v>44</v>
      </c>
      <c r="D21" s="214" t="s">
        <v>31</v>
      </c>
      <c r="E21" s="246">
        <v>450</v>
      </c>
      <c r="F21" s="214" t="s">
        <v>53</v>
      </c>
      <c r="G21" s="143" t="s">
        <v>32</v>
      </c>
      <c r="H21" s="48">
        <v>1</v>
      </c>
      <c r="I21" s="113"/>
      <c r="J21" s="49">
        <v>0.1</v>
      </c>
      <c r="K21" s="61">
        <v>0.06</v>
      </c>
      <c r="L21" s="61">
        <v>0.06</v>
      </c>
      <c r="M21" s="61"/>
      <c r="N21" s="61">
        <v>0.05</v>
      </c>
      <c r="O21" s="61">
        <v>0.1</v>
      </c>
      <c r="P21" s="61">
        <v>0.1</v>
      </c>
      <c r="Q21" s="61">
        <v>0.1</v>
      </c>
      <c r="R21" s="49"/>
      <c r="S21" s="49"/>
      <c r="T21" s="49">
        <v>0</v>
      </c>
      <c r="U21" s="49"/>
      <c r="V21" s="49"/>
      <c r="W21" s="49"/>
      <c r="X21" s="49"/>
      <c r="Y21" s="49"/>
      <c r="Z21" s="49">
        <v>1</v>
      </c>
      <c r="AA21" s="49"/>
      <c r="AB21" s="49"/>
      <c r="AC21" s="49"/>
      <c r="AD21" s="49"/>
      <c r="AE21" s="49"/>
      <c r="AF21" s="49"/>
      <c r="AG21" s="49"/>
      <c r="AH21" s="49"/>
      <c r="AI21" s="49"/>
      <c r="AJ21" s="49"/>
      <c r="AK21" s="121">
        <v>0.05</v>
      </c>
      <c r="AL21" s="121">
        <v>0.07</v>
      </c>
      <c r="AM21" s="61">
        <v>0.08</v>
      </c>
      <c r="AN21" s="61">
        <v>0.09</v>
      </c>
      <c r="AO21" s="119">
        <f>AM21/P21</f>
        <v>0.7999999999999999</v>
      </c>
      <c r="AP21" s="87">
        <f>AM21/H21</f>
        <v>0.08</v>
      </c>
      <c r="AQ21" s="210" t="s">
        <v>224</v>
      </c>
      <c r="AR21" s="204" t="s">
        <v>222</v>
      </c>
      <c r="AS21" s="204" t="s">
        <v>221</v>
      </c>
      <c r="AT21" s="207" t="s">
        <v>111</v>
      </c>
      <c r="AU21" s="207" t="s">
        <v>188</v>
      </c>
    </row>
    <row r="22" spans="1:47" ht="24.75" customHeight="1">
      <c r="A22" s="248"/>
      <c r="B22" s="214"/>
      <c r="C22" s="213"/>
      <c r="D22" s="214"/>
      <c r="E22" s="213"/>
      <c r="F22" s="214"/>
      <c r="G22" s="144" t="s">
        <v>33</v>
      </c>
      <c r="H22" s="50">
        <f>K22+N22+T22</f>
        <v>7659155058</v>
      </c>
      <c r="I22" s="110"/>
      <c r="J22" s="8">
        <v>3000000000</v>
      </c>
      <c r="K22" s="8">
        <v>3038362258</v>
      </c>
      <c r="L22" s="8">
        <v>226672293</v>
      </c>
      <c r="M22" s="8"/>
      <c r="N22" s="8">
        <v>4005792800</v>
      </c>
      <c r="O22" s="8">
        <v>4005792800</v>
      </c>
      <c r="P22" s="8">
        <v>4005792800</v>
      </c>
      <c r="Q22" s="8">
        <v>4302551421</v>
      </c>
      <c r="R22" s="8"/>
      <c r="S22" s="8"/>
      <c r="T22" s="133">
        <v>615000000</v>
      </c>
      <c r="U22" s="8"/>
      <c r="V22" s="8"/>
      <c r="W22" s="8"/>
      <c r="X22" s="8"/>
      <c r="Y22" s="8"/>
      <c r="Z22" s="8">
        <v>0</v>
      </c>
      <c r="AA22" s="8"/>
      <c r="AB22" s="8"/>
      <c r="AC22" s="8"/>
      <c r="AD22" s="8"/>
      <c r="AE22" s="8"/>
      <c r="AF22" s="8">
        <v>0</v>
      </c>
      <c r="AG22" s="8"/>
      <c r="AH22" s="8"/>
      <c r="AI22" s="8"/>
      <c r="AJ22" s="8"/>
      <c r="AK22" s="50">
        <v>1392050</v>
      </c>
      <c r="AL22" s="50">
        <v>301501494</v>
      </c>
      <c r="AM22" s="52">
        <v>361578260</v>
      </c>
      <c r="AN22" s="8">
        <v>3072990836</v>
      </c>
      <c r="AO22" s="120">
        <f>AM22/P22</f>
        <v>0.09026384489981609</v>
      </c>
      <c r="AP22" s="87">
        <f>(AM22+L22)/H22</f>
        <v>0.07680358323410248</v>
      </c>
      <c r="AQ22" s="211"/>
      <c r="AR22" s="205"/>
      <c r="AS22" s="205"/>
      <c r="AT22" s="208"/>
      <c r="AU22" s="208"/>
    </row>
    <row r="23" spans="1:47" ht="24.75" customHeight="1">
      <c r="A23" s="248"/>
      <c r="B23" s="214"/>
      <c r="C23" s="213"/>
      <c r="D23" s="214"/>
      <c r="E23" s="213"/>
      <c r="F23" s="214"/>
      <c r="G23" s="144" t="s">
        <v>34</v>
      </c>
      <c r="H23" s="53"/>
      <c r="I23" s="111"/>
      <c r="J23" s="54">
        <v>0</v>
      </c>
      <c r="K23" s="54">
        <v>0</v>
      </c>
      <c r="L23" s="54">
        <v>0</v>
      </c>
      <c r="M23" s="54"/>
      <c r="N23" s="54">
        <v>0</v>
      </c>
      <c r="O23" s="54"/>
      <c r="P23" s="54"/>
      <c r="Q23" s="54"/>
      <c r="R23" s="54"/>
      <c r="S23" s="54"/>
      <c r="T23" s="54">
        <v>0.1</v>
      </c>
      <c r="U23" s="54"/>
      <c r="V23" s="54"/>
      <c r="W23" s="54"/>
      <c r="X23" s="54"/>
      <c r="Y23" s="54"/>
      <c r="Z23" s="54">
        <v>0</v>
      </c>
      <c r="AA23" s="54"/>
      <c r="AB23" s="54"/>
      <c r="AC23" s="54"/>
      <c r="AD23" s="54"/>
      <c r="AE23" s="54"/>
      <c r="AF23" s="54"/>
      <c r="AG23" s="54"/>
      <c r="AH23" s="54"/>
      <c r="AI23" s="54"/>
      <c r="AJ23" s="54"/>
      <c r="AK23" s="53"/>
      <c r="AL23" s="53"/>
      <c r="AM23" s="55"/>
      <c r="AN23" s="134"/>
      <c r="AO23" s="81"/>
      <c r="AP23" s="70"/>
      <c r="AQ23" s="211"/>
      <c r="AR23" s="205"/>
      <c r="AS23" s="205"/>
      <c r="AT23" s="208"/>
      <c r="AU23" s="208"/>
    </row>
    <row r="24" spans="1:47" ht="24.75" customHeight="1">
      <c r="A24" s="248"/>
      <c r="B24" s="214"/>
      <c r="C24" s="213"/>
      <c r="D24" s="214"/>
      <c r="E24" s="213"/>
      <c r="F24" s="214"/>
      <c r="G24" s="144" t="s">
        <v>35</v>
      </c>
      <c r="H24" s="53"/>
      <c r="I24" s="111"/>
      <c r="J24" s="54">
        <v>0</v>
      </c>
      <c r="K24" s="54">
        <v>0</v>
      </c>
      <c r="L24" s="54">
        <v>0</v>
      </c>
      <c r="M24" s="54"/>
      <c r="N24" s="54">
        <v>11839644</v>
      </c>
      <c r="O24" s="54">
        <v>46467420</v>
      </c>
      <c r="P24" s="8">
        <v>46467420</v>
      </c>
      <c r="Q24" s="8">
        <v>46467420</v>
      </c>
      <c r="R24" s="54"/>
      <c r="S24" s="54"/>
      <c r="T24" s="54"/>
      <c r="U24" s="54"/>
      <c r="V24" s="54"/>
      <c r="W24" s="54"/>
      <c r="X24" s="54"/>
      <c r="Y24" s="54"/>
      <c r="Z24" s="54"/>
      <c r="AA24" s="54"/>
      <c r="AB24" s="54"/>
      <c r="AC24" s="54"/>
      <c r="AD24" s="54"/>
      <c r="AE24" s="54"/>
      <c r="AF24" s="54"/>
      <c r="AG24" s="54"/>
      <c r="AH24" s="54"/>
      <c r="AI24" s="54"/>
      <c r="AJ24" s="54"/>
      <c r="AK24" s="53">
        <v>11839644</v>
      </c>
      <c r="AL24" s="131">
        <v>46467420</v>
      </c>
      <c r="AM24" s="132">
        <v>46467420</v>
      </c>
      <c r="AN24" s="132">
        <v>46467420</v>
      </c>
      <c r="AO24" s="81"/>
      <c r="AP24" s="70"/>
      <c r="AQ24" s="211"/>
      <c r="AR24" s="205"/>
      <c r="AS24" s="205"/>
      <c r="AT24" s="208"/>
      <c r="AU24" s="208"/>
    </row>
    <row r="25" spans="1:47" ht="24.75" customHeight="1">
      <c r="A25" s="248"/>
      <c r="B25" s="214"/>
      <c r="C25" s="213"/>
      <c r="D25" s="214"/>
      <c r="E25" s="213"/>
      <c r="F25" s="214"/>
      <c r="G25" s="144" t="s">
        <v>36</v>
      </c>
      <c r="H25" s="53">
        <f aca="true" t="shared" si="2" ref="H25:K26">+H21+H23</f>
        <v>1</v>
      </c>
      <c r="I25" s="111"/>
      <c r="J25" s="54">
        <f t="shared" si="2"/>
        <v>0.1</v>
      </c>
      <c r="K25" s="54">
        <f t="shared" si="2"/>
        <v>0.06</v>
      </c>
      <c r="L25" s="54">
        <v>0.06</v>
      </c>
      <c r="M25" s="54"/>
      <c r="N25" s="54">
        <v>0.05</v>
      </c>
      <c r="O25" s="54">
        <v>0.1</v>
      </c>
      <c r="P25" s="56">
        <v>0.1</v>
      </c>
      <c r="Q25" s="56">
        <v>0.1</v>
      </c>
      <c r="R25" s="54"/>
      <c r="S25" s="54"/>
      <c r="T25" s="54">
        <f>+T21+T23</f>
        <v>0.1</v>
      </c>
      <c r="U25" s="54"/>
      <c r="V25" s="54"/>
      <c r="W25" s="54"/>
      <c r="X25" s="54"/>
      <c r="Y25" s="54"/>
      <c r="Z25" s="56">
        <f>+Z21</f>
        <v>1</v>
      </c>
      <c r="AA25" s="54"/>
      <c r="AB25" s="54"/>
      <c r="AC25" s="54"/>
      <c r="AD25" s="54"/>
      <c r="AE25" s="54"/>
      <c r="AF25" s="54">
        <f>+AF21+AF23</f>
        <v>0</v>
      </c>
      <c r="AG25" s="54"/>
      <c r="AH25" s="54"/>
      <c r="AI25" s="54"/>
      <c r="AJ25" s="54"/>
      <c r="AK25" s="53"/>
      <c r="AL25" s="53">
        <v>0.07</v>
      </c>
      <c r="AM25" s="69">
        <v>0.08</v>
      </c>
      <c r="AN25" s="69">
        <f>+AN21</f>
        <v>0.09</v>
      </c>
      <c r="AO25" s="81"/>
      <c r="AP25" s="70"/>
      <c r="AQ25" s="211"/>
      <c r="AR25" s="205"/>
      <c r="AS25" s="205"/>
      <c r="AT25" s="208"/>
      <c r="AU25" s="208"/>
    </row>
    <row r="26" spans="1:47" ht="24.75" customHeight="1" thickBot="1">
      <c r="A26" s="249"/>
      <c r="B26" s="214"/>
      <c r="C26" s="213"/>
      <c r="D26" s="214"/>
      <c r="E26" s="213"/>
      <c r="F26" s="214"/>
      <c r="G26" s="145" t="s">
        <v>37</v>
      </c>
      <c r="H26" s="63">
        <f t="shared" si="2"/>
        <v>7659155058</v>
      </c>
      <c r="I26" s="114"/>
      <c r="J26" s="59">
        <f t="shared" si="2"/>
        <v>3000000000</v>
      </c>
      <c r="K26" s="59">
        <f t="shared" si="2"/>
        <v>3038362258</v>
      </c>
      <c r="L26" s="59">
        <v>226672293</v>
      </c>
      <c r="M26" s="59"/>
      <c r="N26" s="59">
        <v>4005792800</v>
      </c>
      <c r="O26" s="59">
        <v>4052260220</v>
      </c>
      <c r="P26" s="8">
        <v>4349018841</v>
      </c>
      <c r="Q26" s="8">
        <v>4349018841</v>
      </c>
      <c r="R26" s="59"/>
      <c r="S26" s="59"/>
      <c r="T26" s="59">
        <f>+T22+T24</f>
        <v>615000000</v>
      </c>
      <c r="U26" s="59"/>
      <c r="V26" s="59"/>
      <c r="W26" s="59"/>
      <c r="X26" s="59"/>
      <c r="Y26" s="59"/>
      <c r="Z26" s="59">
        <f>+Z22+Z24</f>
        <v>0</v>
      </c>
      <c r="AA26" s="59"/>
      <c r="AB26" s="59"/>
      <c r="AC26" s="59"/>
      <c r="AD26" s="59"/>
      <c r="AE26" s="59"/>
      <c r="AF26" s="59">
        <f>+AF22+AF24</f>
        <v>0</v>
      </c>
      <c r="AG26" s="59"/>
      <c r="AH26" s="59"/>
      <c r="AI26" s="59"/>
      <c r="AJ26" s="59"/>
      <c r="AK26" s="63">
        <f>+AK24+AK22</f>
        <v>13231694</v>
      </c>
      <c r="AL26" s="63">
        <v>347968914</v>
      </c>
      <c r="AM26" s="60">
        <f>+AM24+AM22</f>
        <v>408045680</v>
      </c>
      <c r="AN26" s="60">
        <f>+AN24+AN22</f>
        <v>3119458256</v>
      </c>
      <c r="AO26" s="82"/>
      <c r="AP26" s="70"/>
      <c r="AQ26" s="212"/>
      <c r="AR26" s="206"/>
      <c r="AS26" s="206"/>
      <c r="AT26" s="209"/>
      <c r="AU26" s="209"/>
    </row>
    <row r="27" spans="1:47" ht="24.75" customHeight="1">
      <c r="A27" s="213" t="s">
        <v>43</v>
      </c>
      <c r="B27" s="214">
        <v>4</v>
      </c>
      <c r="C27" s="213" t="s">
        <v>55</v>
      </c>
      <c r="D27" s="214" t="s">
        <v>31</v>
      </c>
      <c r="E27" s="246">
        <v>449</v>
      </c>
      <c r="F27" s="214" t="s">
        <v>53</v>
      </c>
      <c r="G27" s="143" t="s">
        <v>32</v>
      </c>
      <c r="H27" s="64">
        <v>16</v>
      </c>
      <c r="I27" s="115"/>
      <c r="J27" s="65">
        <v>3</v>
      </c>
      <c r="K27" s="65">
        <v>3</v>
      </c>
      <c r="L27" s="65">
        <v>2.4</v>
      </c>
      <c r="M27" s="65"/>
      <c r="N27" s="65">
        <v>8</v>
      </c>
      <c r="O27" s="65">
        <v>8</v>
      </c>
      <c r="P27" s="49">
        <v>5</v>
      </c>
      <c r="Q27" s="49">
        <v>5</v>
      </c>
      <c r="R27" s="65"/>
      <c r="S27" s="65"/>
      <c r="T27" s="65">
        <v>0</v>
      </c>
      <c r="U27" s="65"/>
      <c r="V27" s="65"/>
      <c r="W27" s="65"/>
      <c r="X27" s="65"/>
      <c r="Y27" s="65"/>
      <c r="Z27" s="65">
        <v>0</v>
      </c>
      <c r="AA27" s="65"/>
      <c r="AB27" s="65"/>
      <c r="AC27" s="65"/>
      <c r="AD27" s="65"/>
      <c r="AE27" s="65"/>
      <c r="AF27" s="65">
        <v>16</v>
      </c>
      <c r="AG27" s="65"/>
      <c r="AH27" s="65"/>
      <c r="AI27" s="65"/>
      <c r="AJ27" s="65"/>
      <c r="AK27" s="64">
        <v>8</v>
      </c>
      <c r="AL27" s="64">
        <v>5</v>
      </c>
      <c r="AM27" s="49">
        <v>5</v>
      </c>
      <c r="AN27" s="49">
        <v>5</v>
      </c>
      <c r="AO27" s="80">
        <f>AM27/P27</f>
        <v>1</v>
      </c>
      <c r="AP27" s="87">
        <f>AM27/H27</f>
        <v>0.3125</v>
      </c>
      <c r="AQ27" s="201" t="s">
        <v>184</v>
      </c>
      <c r="AR27" s="204" t="s">
        <v>53</v>
      </c>
      <c r="AS27" s="204" t="s">
        <v>53</v>
      </c>
      <c r="AT27" s="207" t="s">
        <v>115</v>
      </c>
      <c r="AU27" s="207" t="s">
        <v>186</v>
      </c>
    </row>
    <row r="28" spans="1:47" ht="24.75" customHeight="1">
      <c r="A28" s="213"/>
      <c r="B28" s="214"/>
      <c r="C28" s="213"/>
      <c r="D28" s="214"/>
      <c r="E28" s="213"/>
      <c r="F28" s="214"/>
      <c r="G28" s="144" t="s">
        <v>33</v>
      </c>
      <c r="H28" s="50">
        <f>+K28+N28+T28+Z28+AF28</f>
        <v>2020718825</v>
      </c>
      <c r="I28" s="110"/>
      <c r="J28" s="8">
        <v>863121681</v>
      </c>
      <c r="K28" s="8">
        <v>849869625</v>
      </c>
      <c r="L28" s="8">
        <v>818061436</v>
      </c>
      <c r="M28" s="8"/>
      <c r="N28" s="8">
        <v>870849200</v>
      </c>
      <c r="O28" s="8">
        <v>840849200</v>
      </c>
      <c r="P28" s="8">
        <v>659656311</v>
      </c>
      <c r="Q28" s="8">
        <v>659656311</v>
      </c>
      <c r="R28" s="8"/>
      <c r="S28" s="8"/>
      <c r="T28" s="8">
        <v>0</v>
      </c>
      <c r="U28" s="8"/>
      <c r="V28" s="8"/>
      <c r="W28" s="8"/>
      <c r="X28" s="8"/>
      <c r="Y28" s="8"/>
      <c r="Z28" s="8">
        <v>0</v>
      </c>
      <c r="AA28" s="8"/>
      <c r="AB28" s="8"/>
      <c r="AC28" s="8"/>
      <c r="AD28" s="8"/>
      <c r="AE28" s="8"/>
      <c r="AF28" s="8">
        <v>300000000</v>
      </c>
      <c r="AG28" s="8"/>
      <c r="AH28" s="8"/>
      <c r="AI28" s="8"/>
      <c r="AJ28" s="8"/>
      <c r="AK28" s="50">
        <f>100204950+1392050</f>
        <v>101597000</v>
      </c>
      <c r="AL28" s="50">
        <v>210115500</v>
      </c>
      <c r="AM28" s="52">
        <v>324587300</v>
      </c>
      <c r="AN28" s="8">
        <v>489815863</v>
      </c>
      <c r="AO28" s="120">
        <f>AM28/P28</f>
        <v>0.492055172651869</v>
      </c>
      <c r="AP28" s="87">
        <f>(AM28+L28)/H28</f>
        <v>0.5654664676071397</v>
      </c>
      <c r="AQ28" s="202"/>
      <c r="AR28" s="205"/>
      <c r="AS28" s="205"/>
      <c r="AT28" s="208"/>
      <c r="AU28" s="208"/>
    </row>
    <row r="29" spans="1:47" ht="24.75" customHeight="1">
      <c r="A29" s="213"/>
      <c r="B29" s="214"/>
      <c r="C29" s="213"/>
      <c r="D29" s="214"/>
      <c r="E29" s="213"/>
      <c r="F29" s="214"/>
      <c r="G29" s="144" t="s">
        <v>34</v>
      </c>
      <c r="H29" s="53"/>
      <c r="I29" s="111"/>
      <c r="J29" s="54"/>
      <c r="K29" s="54">
        <v>0</v>
      </c>
      <c r="L29" s="54">
        <v>0</v>
      </c>
      <c r="M29" s="54"/>
      <c r="N29" s="54"/>
      <c r="O29" s="54">
        <v>0</v>
      </c>
      <c r="P29" s="54"/>
      <c r="Q29" s="54"/>
      <c r="R29" s="54"/>
      <c r="S29" s="54"/>
      <c r="T29" s="54"/>
      <c r="U29" s="54"/>
      <c r="V29" s="54"/>
      <c r="W29" s="54"/>
      <c r="X29" s="54"/>
      <c r="Y29" s="54"/>
      <c r="Z29" s="54"/>
      <c r="AA29" s="54"/>
      <c r="AB29" s="54"/>
      <c r="AC29" s="54"/>
      <c r="AD29" s="54"/>
      <c r="AE29" s="54"/>
      <c r="AF29" s="54"/>
      <c r="AG29" s="54"/>
      <c r="AH29" s="54"/>
      <c r="AI29" s="54"/>
      <c r="AJ29" s="54"/>
      <c r="AK29" s="53"/>
      <c r="AL29" s="53"/>
      <c r="AM29" s="55"/>
      <c r="AN29" s="134"/>
      <c r="AO29" s="81"/>
      <c r="AP29" s="70"/>
      <c r="AQ29" s="202"/>
      <c r="AR29" s="205"/>
      <c r="AS29" s="205"/>
      <c r="AT29" s="208"/>
      <c r="AU29" s="208"/>
    </row>
    <row r="30" spans="1:47" ht="24.75" customHeight="1">
      <c r="A30" s="213"/>
      <c r="B30" s="214"/>
      <c r="C30" s="213"/>
      <c r="D30" s="214"/>
      <c r="E30" s="213"/>
      <c r="F30" s="214"/>
      <c r="G30" s="144" t="s">
        <v>35</v>
      </c>
      <c r="H30" s="53"/>
      <c r="I30" s="111"/>
      <c r="J30" s="54"/>
      <c r="K30" s="54">
        <v>0</v>
      </c>
      <c r="L30" s="54">
        <v>0</v>
      </c>
      <c r="M30" s="54"/>
      <c r="N30" s="54">
        <v>648983657</v>
      </c>
      <c r="O30" s="54">
        <v>643636721</v>
      </c>
      <c r="P30" s="8">
        <v>643636721</v>
      </c>
      <c r="Q30" s="8">
        <v>643636721</v>
      </c>
      <c r="R30" s="54"/>
      <c r="S30" s="54"/>
      <c r="T30" s="54"/>
      <c r="U30" s="54"/>
      <c r="V30" s="54"/>
      <c r="W30" s="54"/>
      <c r="X30" s="54"/>
      <c r="Y30" s="54"/>
      <c r="Z30" s="54"/>
      <c r="AA30" s="54"/>
      <c r="AB30" s="54"/>
      <c r="AC30" s="54"/>
      <c r="AD30" s="54"/>
      <c r="AE30" s="54"/>
      <c r="AF30" s="54"/>
      <c r="AG30" s="54"/>
      <c r="AH30" s="54"/>
      <c r="AI30" s="54"/>
      <c r="AJ30" s="54"/>
      <c r="AK30" s="53">
        <f>75891128</f>
        <v>75891128</v>
      </c>
      <c r="AL30" s="53">
        <v>322652621</v>
      </c>
      <c r="AM30" s="54">
        <v>449631052</v>
      </c>
      <c r="AN30" s="8">
        <v>604562321</v>
      </c>
      <c r="AO30" s="130"/>
      <c r="AP30" s="70"/>
      <c r="AQ30" s="202"/>
      <c r="AR30" s="205"/>
      <c r="AS30" s="205"/>
      <c r="AT30" s="208"/>
      <c r="AU30" s="208"/>
    </row>
    <row r="31" spans="1:47" ht="24.75" customHeight="1">
      <c r="A31" s="213"/>
      <c r="B31" s="214"/>
      <c r="C31" s="213"/>
      <c r="D31" s="214"/>
      <c r="E31" s="213"/>
      <c r="F31" s="214"/>
      <c r="G31" s="144" t="s">
        <v>36</v>
      </c>
      <c r="H31" s="53">
        <f aca="true" t="shared" si="3" ref="H31:K32">+H27+H29</f>
        <v>16</v>
      </c>
      <c r="I31" s="111"/>
      <c r="J31" s="54">
        <f t="shared" si="3"/>
        <v>3</v>
      </c>
      <c r="K31" s="54">
        <f t="shared" si="3"/>
        <v>3</v>
      </c>
      <c r="L31" s="54">
        <v>2.4</v>
      </c>
      <c r="M31" s="54"/>
      <c r="N31" s="54">
        <v>8</v>
      </c>
      <c r="O31" s="54">
        <v>8</v>
      </c>
      <c r="P31" s="56">
        <v>5</v>
      </c>
      <c r="Q31" s="56">
        <v>5</v>
      </c>
      <c r="R31" s="54"/>
      <c r="S31" s="54"/>
      <c r="T31" s="54">
        <f>+T27+T29</f>
        <v>0</v>
      </c>
      <c r="U31" s="54"/>
      <c r="V31" s="54"/>
      <c r="W31" s="54"/>
      <c r="X31" s="54"/>
      <c r="Y31" s="54"/>
      <c r="Z31" s="54">
        <f>+Z27+Z29</f>
        <v>0</v>
      </c>
      <c r="AA31" s="54"/>
      <c r="AB31" s="54"/>
      <c r="AC31" s="54"/>
      <c r="AD31" s="54"/>
      <c r="AE31" s="54"/>
      <c r="AF31" s="54">
        <f>+AF27+AF29</f>
        <v>16</v>
      </c>
      <c r="AG31" s="54"/>
      <c r="AH31" s="54"/>
      <c r="AI31" s="54"/>
      <c r="AJ31" s="54"/>
      <c r="AK31" s="53"/>
      <c r="AL31" s="53">
        <v>5</v>
      </c>
      <c r="AM31" s="56">
        <v>5</v>
      </c>
      <c r="AN31" s="56">
        <v>5</v>
      </c>
      <c r="AO31" s="130"/>
      <c r="AP31" s="70"/>
      <c r="AQ31" s="202"/>
      <c r="AR31" s="205"/>
      <c r="AS31" s="205"/>
      <c r="AT31" s="208"/>
      <c r="AU31" s="208"/>
    </row>
    <row r="32" spans="1:47" ht="24.75" customHeight="1" thickBot="1">
      <c r="A32" s="213"/>
      <c r="B32" s="214"/>
      <c r="C32" s="213"/>
      <c r="D32" s="214"/>
      <c r="E32" s="213"/>
      <c r="F32" s="214"/>
      <c r="G32" s="145" t="s">
        <v>37</v>
      </c>
      <c r="H32" s="63">
        <f t="shared" si="3"/>
        <v>2020718825</v>
      </c>
      <c r="I32" s="114"/>
      <c r="J32" s="59">
        <f t="shared" si="3"/>
        <v>863121681</v>
      </c>
      <c r="K32" s="43">
        <f t="shared" si="3"/>
        <v>849869625</v>
      </c>
      <c r="L32" s="43">
        <v>818061436</v>
      </c>
      <c r="M32" s="43"/>
      <c r="N32" s="43">
        <v>870849200</v>
      </c>
      <c r="O32" s="43">
        <v>1484485921</v>
      </c>
      <c r="P32" s="8">
        <v>1303293032</v>
      </c>
      <c r="Q32" s="8">
        <v>1303293032</v>
      </c>
      <c r="R32" s="59"/>
      <c r="S32" s="59"/>
      <c r="T32" s="59">
        <f>+T28+T30</f>
        <v>0</v>
      </c>
      <c r="U32" s="59"/>
      <c r="V32" s="59"/>
      <c r="W32" s="59"/>
      <c r="X32" s="59"/>
      <c r="Y32" s="59"/>
      <c r="Z32" s="59">
        <f>+Z28+Z30</f>
        <v>0</v>
      </c>
      <c r="AA32" s="59"/>
      <c r="AB32" s="59"/>
      <c r="AC32" s="59"/>
      <c r="AD32" s="59"/>
      <c r="AE32" s="59"/>
      <c r="AF32" s="59">
        <f>+AF28+AF30</f>
        <v>300000000</v>
      </c>
      <c r="AG32" s="59"/>
      <c r="AH32" s="59"/>
      <c r="AI32" s="59"/>
      <c r="AJ32" s="59"/>
      <c r="AK32" s="63">
        <f>+AK30+AK28</f>
        <v>177488128</v>
      </c>
      <c r="AL32" s="63">
        <v>532768121</v>
      </c>
      <c r="AM32" s="60">
        <v>774218352</v>
      </c>
      <c r="AN32" s="60">
        <f>+AN28+AN30</f>
        <v>1094378184</v>
      </c>
      <c r="AO32" s="129"/>
      <c r="AP32" s="135"/>
      <c r="AQ32" s="203"/>
      <c r="AR32" s="206"/>
      <c r="AS32" s="206"/>
      <c r="AT32" s="209"/>
      <c r="AU32" s="209"/>
    </row>
    <row r="33" spans="1:47" ht="32.25" customHeight="1">
      <c r="A33" s="252" t="s">
        <v>61</v>
      </c>
      <c r="B33" s="252"/>
      <c r="C33" s="252"/>
      <c r="D33" s="252"/>
      <c r="E33" s="252"/>
      <c r="F33" s="253"/>
      <c r="G33" s="147" t="s">
        <v>33</v>
      </c>
      <c r="H33" s="83">
        <f>+H32+H26+H20+H14</f>
        <v>52281136690</v>
      </c>
      <c r="I33" s="83"/>
      <c r="J33" s="83">
        <f>+J32+J26+J20+J14</f>
        <v>19152263641</v>
      </c>
      <c r="K33" s="83">
        <f aca="true" t="shared" si="4" ref="K33:AJ33">+K32+K26+K20+K14</f>
        <v>18886930690</v>
      </c>
      <c r="L33" s="83">
        <f t="shared" si="4"/>
        <v>1375706540</v>
      </c>
      <c r="M33" s="116"/>
      <c r="N33" s="66">
        <f>+N10+N16+N22+N28</f>
        <v>32364206000</v>
      </c>
      <c r="O33" s="66">
        <f>+O10+O16+O22+O28</f>
        <v>32364206000</v>
      </c>
      <c r="P33" s="66">
        <f>+P10+P16+P22+P28</f>
        <v>31949374111</v>
      </c>
      <c r="Q33" s="66">
        <f>+Q10+Q16+Q22+Q28</f>
        <v>32246132732</v>
      </c>
      <c r="R33" s="66">
        <f t="shared" si="4"/>
        <v>0</v>
      </c>
      <c r="S33" s="66"/>
      <c r="T33" s="107">
        <f>+T16+T22</f>
        <v>730000000</v>
      </c>
      <c r="U33" s="66">
        <f t="shared" si="4"/>
        <v>0</v>
      </c>
      <c r="V33" s="66">
        <f t="shared" si="4"/>
        <v>0</v>
      </c>
      <c r="W33" s="66">
        <f t="shared" si="4"/>
        <v>0</v>
      </c>
      <c r="X33" s="66">
        <f t="shared" si="4"/>
        <v>0</v>
      </c>
      <c r="Y33" s="66"/>
      <c r="Z33" s="66">
        <f t="shared" si="4"/>
        <v>0</v>
      </c>
      <c r="AA33" s="66">
        <f t="shared" si="4"/>
        <v>0</v>
      </c>
      <c r="AB33" s="66">
        <f t="shared" si="4"/>
        <v>0</v>
      </c>
      <c r="AC33" s="66">
        <f t="shared" si="4"/>
        <v>0</v>
      </c>
      <c r="AD33" s="66">
        <f t="shared" si="4"/>
        <v>0</v>
      </c>
      <c r="AE33" s="66"/>
      <c r="AF33" s="66">
        <f t="shared" si="4"/>
        <v>300000000</v>
      </c>
      <c r="AG33" s="66">
        <f t="shared" si="4"/>
        <v>0</v>
      </c>
      <c r="AH33" s="66">
        <f t="shared" si="4"/>
        <v>0</v>
      </c>
      <c r="AI33" s="66">
        <f t="shared" si="4"/>
        <v>0</v>
      </c>
      <c r="AJ33" s="66">
        <f t="shared" si="4"/>
        <v>0</v>
      </c>
      <c r="AK33" s="77">
        <f>+AK10+AK16+AK22+AK28</f>
        <v>189350050</v>
      </c>
      <c r="AL33" s="77">
        <f>+AL10+AL16+AL22+AL28</f>
        <v>704302044</v>
      </c>
      <c r="AM33" s="66">
        <f>+AM10+AM16+AM22+AM28</f>
        <v>878850610</v>
      </c>
      <c r="AN33" s="66">
        <f>+AN28+AN16+AN22+AN10</f>
        <v>30535784259</v>
      </c>
      <c r="AO33" s="222"/>
      <c r="AP33" s="223"/>
      <c r="AQ33" s="224"/>
      <c r="AR33" s="224"/>
      <c r="AS33" s="224"/>
      <c r="AT33" s="224"/>
      <c r="AU33" s="224"/>
    </row>
    <row r="34" spans="1:47" ht="29.25" customHeight="1">
      <c r="A34" s="254"/>
      <c r="B34" s="254"/>
      <c r="C34" s="254"/>
      <c r="D34" s="254"/>
      <c r="E34" s="254"/>
      <c r="F34" s="255"/>
      <c r="G34" s="148" t="s">
        <v>35</v>
      </c>
      <c r="H34" s="84">
        <f>+H30+H24+H18+H12</f>
        <v>0</v>
      </c>
      <c r="I34" s="84"/>
      <c r="J34" s="84">
        <f>+J30+J24+J18+J12</f>
        <v>0</v>
      </c>
      <c r="K34" s="84"/>
      <c r="L34" s="84"/>
      <c r="M34" s="84"/>
      <c r="N34" s="74">
        <f>+N30+N24+N18+N12</f>
        <v>836212786</v>
      </c>
      <c r="O34" s="74">
        <f>+O30+O24+O18+O12</f>
        <v>836212786</v>
      </c>
      <c r="P34" s="74">
        <f>+P30+P24+P18+P12</f>
        <v>836212786</v>
      </c>
      <c r="Q34" s="149">
        <f>+Q30+Q24+Q18+Q12</f>
        <v>836212786</v>
      </c>
      <c r="R34" s="67"/>
      <c r="S34" s="67"/>
      <c r="T34" s="105">
        <f>+T30+T24+T18+T12</f>
        <v>0</v>
      </c>
      <c r="U34" s="67"/>
      <c r="V34" s="67"/>
      <c r="W34" s="67"/>
      <c r="X34" s="67"/>
      <c r="Y34" s="67"/>
      <c r="Z34" s="67">
        <f>+Z30+Z24+Z18+Z12</f>
        <v>0</v>
      </c>
      <c r="AA34" s="67"/>
      <c r="AB34" s="67"/>
      <c r="AC34" s="67"/>
      <c r="AD34" s="67"/>
      <c r="AE34" s="67"/>
      <c r="AF34" s="67">
        <f>+AF30+AF24+AF18+AF12</f>
        <v>0</v>
      </c>
      <c r="AG34" s="67"/>
      <c r="AH34" s="67"/>
      <c r="AI34" s="67"/>
      <c r="AJ34" s="67"/>
      <c r="AK34" s="78">
        <f>+AK30+AK24+AK18+AK12</f>
        <v>148570217</v>
      </c>
      <c r="AL34" s="78">
        <f>+AL30+AL24+AL18+AL12</f>
        <v>445723516</v>
      </c>
      <c r="AM34" s="118">
        <f>+AM30+AM24+AM18+AM12</f>
        <v>642207117</v>
      </c>
      <c r="AN34" s="149">
        <f>+AN24+AN30+AN18+AN12</f>
        <v>797138386</v>
      </c>
      <c r="AO34" s="222"/>
      <c r="AP34" s="225"/>
      <c r="AQ34" s="225"/>
      <c r="AR34" s="225"/>
      <c r="AS34" s="225"/>
      <c r="AT34" s="225"/>
      <c r="AU34" s="225"/>
    </row>
    <row r="35" spans="1:47" ht="31.5" customHeight="1" thickBot="1">
      <c r="A35" s="254"/>
      <c r="B35" s="254"/>
      <c r="C35" s="254"/>
      <c r="D35" s="254"/>
      <c r="E35" s="254"/>
      <c r="F35" s="255"/>
      <c r="G35" s="150" t="s">
        <v>61</v>
      </c>
      <c r="H35" s="85">
        <f>+H34+H33</f>
        <v>52281136690</v>
      </c>
      <c r="I35" s="85"/>
      <c r="J35" s="85">
        <f>+J34+J33</f>
        <v>19152263641</v>
      </c>
      <c r="K35" s="85">
        <f aca="true" t="shared" si="5" ref="K35:AN35">+K34+K33</f>
        <v>18886930690</v>
      </c>
      <c r="L35" s="85">
        <f t="shared" si="5"/>
        <v>1375706540</v>
      </c>
      <c r="M35" s="85"/>
      <c r="N35" s="68">
        <f t="shared" si="5"/>
        <v>33200418786</v>
      </c>
      <c r="O35" s="68">
        <f>+O34+O33</f>
        <v>33200418786</v>
      </c>
      <c r="P35" s="68">
        <f>+P34+P33</f>
        <v>32785586897</v>
      </c>
      <c r="Q35" s="68">
        <f t="shared" si="5"/>
        <v>33082345518</v>
      </c>
      <c r="R35" s="68">
        <f t="shared" si="5"/>
        <v>0</v>
      </c>
      <c r="S35" s="68"/>
      <c r="T35" s="106">
        <f t="shared" si="5"/>
        <v>730000000</v>
      </c>
      <c r="U35" s="68">
        <f t="shared" si="5"/>
        <v>0</v>
      </c>
      <c r="V35" s="68">
        <f t="shared" si="5"/>
        <v>0</v>
      </c>
      <c r="W35" s="68">
        <f t="shared" si="5"/>
        <v>0</v>
      </c>
      <c r="X35" s="68">
        <f t="shared" si="5"/>
        <v>0</v>
      </c>
      <c r="Y35" s="68"/>
      <c r="Z35" s="68">
        <f t="shared" si="5"/>
        <v>0</v>
      </c>
      <c r="AA35" s="68">
        <f t="shared" si="5"/>
        <v>0</v>
      </c>
      <c r="AB35" s="68">
        <f t="shared" si="5"/>
        <v>0</v>
      </c>
      <c r="AC35" s="68">
        <f t="shared" si="5"/>
        <v>0</v>
      </c>
      <c r="AD35" s="68">
        <f t="shared" si="5"/>
        <v>0</v>
      </c>
      <c r="AE35" s="68"/>
      <c r="AF35" s="68">
        <f t="shared" si="5"/>
        <v>300000000</v>
      </c>
      <c r="AG35" s="68">
        <f t="shared" si="5"/>
        <v>0</v>
      </c>
      <c r="AH35" s="68">
        <f t="shared" si="5"/>
        <v>0</v>
      </c>
      <c r="AI35" s="68">
        <f t="shared" si="5"/>
        <v>0</v>
      </c>
      <c r="AJ35" s="68">
        <f t="shared" si="5"/>
        <v>0</v>
      </c>
      <c r="AK35" s="79">
        <f>+AK34+AK33</f>
        <v>337920267</v>
      </c>
      <c r="AL35" s="79">
        <f>+AL34+AL33</f>
        <v>1150025560</v>
      </c>
      <c r="AM35" s="68">
        <f>+AM34+AM33</f>
        <v>1521057727</v>
      </c>
      <c r="AN35" s="68">
        <f t="shared" si="5"/>
        <v>31332922645</v>
      </c>
      <c r="AO35" s="222"/>
      <c r="AP35" s="225"/>
      <c r="AQ35" s="225"/>
      <c r="AR35" s="225"/>
      <c r="AS35" s="225"/>
      <c r="AT35" s="225"/>
      <c r="AU35" s="225"/>
    </row>
    <row r="36" spans="1:47" s="14" customFormat="1" ht="71.25" customHeight="1">
      <c r="A36" s="226" t="s">
        <v>199</v>
      </c>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row>
    <row r="37" spans="11:14" ht="12.75">
      <c r="K37" s="42"/>
      <c r="N37" s="9"/>
    </row>
    <row r="38" ht="12.75">
      <c r="K38" s="42"/>
    </row>
  </sheetData>
  <sheetProtection/>
  <mergeCells count="73">
    <mergeCell ref="I7:L7"/>
    <mergeCell ref="I6:AJ6"/>
    <mergeCell ref="M7:Q7"/>
    <mergeCell ref="S7:X7"/>
    <mergeCell ref="Y7:AD7"/>
    <mergeCell ref="AE7:AJ7"/>
    <mergeCell ref="A33:F35"/>
    <mergeCell ref="A27:A32"/>
    <mergeCell ref="B27:B32"/>
    <mergeCell ref="C27:C32"/>
    <mergeCell ref="D27:D32"/>
    <mergeCell ref="E27:E32"/>
    <mergeCell ref="F27:F32"/>
    <mergeCell ref="A9:A26"/>
    <mergeCell ref="B15:B20"/>
    <mergeCell ref="C15:C20"/>
    <mergeCell ref="D15:D20"/>
    <mergeCell ref="B9:B14"/>
    <mergeCell ref="C9:C14"/>
    <mergeCell ref="B21:B26"/>
    <mergeCell ref="C21:C26"/>
    <mergeCell ref="D9:D14"/>
    <mergeCell ref="E9:E14"/>
    <mergeCell ref="F9:F14"/>
    <mergeCell ref="F15:F20"/>
    <mergeCell ref="D21:D26"/>
    <mergeCell ref="E21:E26"/>
    <mergeCell ref="F21:F26"/>
    <mergeCell ref="E15:E20"/>
    <mergeCell ref="A1:E4"/>
    <mergeCell ref="F1:AU1"/>
    <mergeCell ref="F2:AU2"/>
    <mergeCell ref="F3:P3"/>
    <mergeCell ref="Q3:AU3"/>
    <mergeCell ref="F4:P4"/>
    <mergeCell ref="Q4:AU4"/>
    <mergeCell ref="A6:A8"/>
    <mergeCell ref="B6:D7"/>
    <mergeCell ref="AQ15:AQ20"/>
    <mergeCell ref="AR9:AR14"/>
    <mergeCell ref="E6:E8"/>
    <mergeCell ref="F6:F8"/>
    <mergeCell ref="G6:G8"/>
    <mergeCell ref="H6:H8"/>
    <mergeCell ref="AK7:AN7"/>
    <mergeCell ref="AK6:AN6"/>
    <mergeCell ref="AO6:AO8"/>
    <mergeCell ref="AP6:AP8"/>
    <mergeCell ref="AQ6:AQ8"/>
    <mergeCell ref="AT9:AT14"/>
    <mergeCell ref="AO33:AU35"/>
    <mergeCell ref="A36:AU36"/>
    <mergeCell ref="AS6:AS8"/>
    <mergeCell ref="AT6:AT8"/>
    <mergeCell ref="AU6:AU8"/>
    <mergeCell ref="AR6:AR8"/>
    <mergeCell ref="AQ21:AQ26"/>
    <mergeCell ref="AR21:AR26"/>
    <mergeCell ref="AS21:AS26"/>
    <mergeCell ref="AT21:AT26"/>
    <mergeCell ref="AU21:AU26"/>
    <mergeCell ref="AS9:AS14"/>
    <mergeCell ref="AQ9:AQ14"/>
    <mergeCell ref="AQ27:AQ32"/>
    <mergeCell ref="AR27:AR32"/>
    <mergeCell ref="AS27:AS32"/>
    <mergeCell ref="AT27:AT32"/>
    <mergeCell ref="AU27:AU32"/>
    <mergeCell ref="AU9:AU14"/>
    <mergeCell ref="AR15:AR20"/>
    <mergeCell ref="AS15:AS20"/>
    <mergeCell ref="AT15:AT20"/>
    <mergeCell ref="AU15:AU20"/>
  </mergeCells>
  <printOptions/>
  <pageMargins left="0.7" right="0.7" top="0.75" bottom="0.75" header="0.3" footer="0.3"/>
  <pageSetup horizontalDpi="600" verticalDpi="600" orientation="portrait" scale="11" r:id="rId4"/>
  <ignoredErrors>
    <ignoredError sqref="J35 J34 K35:L35 H34 H35" unlockedFormula="1"/>
  </ignoredErrors>
  <drawing r:id="rId3"/>
  <legacyDrawing r:id="rId2"/>
</worksheet>
</file>

<file path=xl/worksheets/sheet3.xml><?xml version="1.0" encoding="utf-8"?>
<worksheet xmlns="http://schemas.openxmlformats.org/spreadsheetml/2006/main" xmlns:r="http://schemas.openxmlformats.org/officeDocument/2006/relationships">
  <dimension ref="A1:V42"/>
  <sheetViews>
    <sheetView view="pageBreakPreview" zoomScale="60" zoomScaleNormal="60" zoomScalePageLayoutView="0" workbookViewId="0" topLeftCell="D31">
      <selection activeCell="A42" sqref="A42:V42"/>
    </sheetView>
  </sheetViews>
  <sheetFormatPr defaultColWidth="11.421875" defaultRowHeight="15"/>
  <cols>
    <col min="1" max="1" width="8.140625" style="0" customWidth="1"/>
    <col min="2" max="2" width="15.28125" style="0" customWidth="1"/>
    <col min="3" max="3" width="48.28125" style="0" customWidth="1"/>
    <col min="4" max="5" width="5.7109375" style="0" customWidth="1"/>
    <col min="6" max="6" width="11.421875" style="0" customWidth="1"/>
    <col min="7" max="8" width="8.00390625" style="0" customWidth="1"/>
    <col min="9" max="12" width="8.140625" style="0" customWidth="1"/>
    <col min="13" max="13" width="10.140625" style="0" customWidth="1"/>
    <col min="14" max="14" width="10.140625" style="7" customWidth="1"/>
    <col min="15" max="19" width="10.140625" style="0" customWidth="1"/>
    <col min="20" max="20" width="11.421875" style="0" customWidth="1"/>
    <col min="21" max="21" width="11.421875" style="75" customWidth="1"/>
    <col min="22" max="22" width="90.7109375" style="0" customWidth="1"/>
  </cols>
  <sheetData>
    <row r="1" spans="1:22" s="35" customFormat="1" ht="33" customHeight="1">
      <c r="A1" s="299"/>
      <c r="B1" s="300"/>
      <c r="C1" s="305" t="s">
        <v>0</v>
      </c>
      <c r="D1" s="305"/>
      <c r="E1" s="305"/>
      <c r="F1" s="305"/>
      <c r="G1" s="305"/>
      <c r="H1" s="305"/>
      <c r="I1" s="305"/>
      <c r="J1" s="305"/>
      <c r="K1" s="305"/>
      <c r="L1" s="305"/>
      <c r="M1" s="305"/>
      <c r="N1" s="305"/>
      <c r="O1" s="305"/>
      <c r="P1" s="305"/>
      <c r="Q1" s="305"/>
      <c r="R1" s="305"/>
      <c r="S1" s="305"/>
      <c r="T1" s="305"/>
      <c r="U1" s="305"/>
      <c r="V1" s="306"/>
    </row>
    <row r="2" spans="1:22" s="35" customFormat="1" ht="30" customHeight="1">
      <c r="A2" s="301"/>
      <c r="B2" s="302"/>
      <c r="C2" s="307" t="s">
        <v>16</v>
      </c>
      <c r="D2" s="307"/>
      <c r="E2" s="307"/>
      <c r="F2" s="307"/>
      <c r="G2" s="307"/>
      <c r="H2" s="307"/>
      <c r="I2" s="307"/>
      <c r="J2" s="307"/>
      <c r="K2" s="307"/>
      <c r="L2" s="307"/>
      <c r="M2" s="307"/>
      <c r="N2" s="307"/>
      <c r="O2" s="307"/>
      <c r="P2" s="307"/>
      <c r="Q2" s="307"/>
      <c r="R2" s="307"/>
      <c r="S2" s="307"/>
      <c r="T2" s="307"/>
      <c r="U2" s="307"/>
      <c r="V2" s="308"/>
    </row>
    <row r="3" spans="1:22" s="35" customFormat="1" ht="27.75" customHeight="1">
      <c r="A3" s="301"/>
      <c r="B3" s="302"/>
      <c r="C3" s="36" t="s">
        <v>63</v>
      </c>
      <c r="D3" s="309" t="str">
        <f>+'[1]GESTION'!P4</f>
        <v>DIRECCION GESTION CORPORATIVA</v>
      </c>
      <c r="E3" s="309"/>
      <c r="F3" s="309"/>
      <c r="G3" s="309"/>
      <c r="H3" s="309"/>
      <c r="I3" s="309"/>
      <c r="J3" s="309"/>
      <c r="K3" s="309"/>
      <c r="L3" s="309"/>
      <c r="M3" s="309"/>
      <c r="N3" s="309"/>
      <c r="O3" s="309"/>
      <c r="P3" s="309"/>
      <c r="Q3" s="309"/>
      <c r="R3" s="309"/>
      <c r="S3" s="309"/>
      <c r="T3" s="309"/>
      <c r="U3" s="309"/>
      <c r="V3" s="310"/>
    </row>
    <row r="4" spans="1:22" s="35" customFormat="1" ht="33" customHeight="1" thickBot="1">
      <c r="A4" s="303"/>
      <c r="B4" s="304"/>
      <c r="C4" s="37" t="s">
        <v>100</v>
      </c>
      <c r="D4" s="311" t="str">
        <f>+'[1]GESTION'!P5</f>
        <v>1149 - PROTECCIÓN Y BIENESTAR ANIMAL</v>
      </c>
      <c r="E4" s="311"/>
      <c r="F4" s="311"/>
      <c r="G4" s="311"/>
      <c r="H4" s="311"/>
      <c r="I4" s="311"/>
      <c r="J4" s="311"/>
      <c r="K4" s="311"/>
      <c r="L4" s="311"/>
      <c r="M4" s="311"/>
      <c r="N4" s="311"/>
      <c r="O4" s="311"/>
      <c r="P4" s="311"/>
      <c r="Q4" s="311"/>
      <c r="R4" s="311"/>
      <c r="S4" s="311"/>
      <c r="T4" s="311"/>
      <c r="U4" s="311"/>
      <c r="V4" s="312"/>
    </row>
    <row r="5" spans="1:22" s="38" customFormat="1" ht="42.75" customHeight="1" thickBot="1">
      <c r="A5" s="1"/>
      <c r="B5" s="2"/>
      <c r="C5" s="3"/>
      <c r="D5" s="326" t="s">
        <v>19</v>
      </c>
      <c r="E5" s="327"/>
      <c r="F5" s="328" t="s">
        <v>133</v>
      </c>
      <c r="G5" s="328"/>
      <c r="H5" s="328"/>
      <c r="I5" s="328"/>
      <c r="J5" s="328"/>
      <c r="K5" s="328"/>
      <c r="L5" s="328"/>
      <c r="M5" s="328"/>
      <c r="N5" s="328"/>
      <c r="O5" s="328"/>
      <c r="P5" s="328"/>
      <c r="Q5" s="328"/>
      <c r="R5" s="328"/>
      <c r="S5" s="328"/>
      <c r="T5" s="328" t="s">
        <v>20</v>
      </c>
      <c r="U5" s="328"/>
      <c r="V5" s="316" t="s">
        <v>101</v>
      </c>
    </row>
    <row r="6" spans="1:22" s="38" customFormat="1" ht="44.25" customHeight="1" thickBot="1">
      <c r="A6" s="11" t="s">
        <v>10</v>
      </c>
      <c r="B6" s="10" t="s">
        <v>17</v>
      </c>
      <c r="C6" s="10" t="s">
        <v>18</v>
      </c>
      <c r="D6" s="41" t="s">
        <v>21</v>
      </c>
      <c r="E6" s="41" t="s">
        <v>22</v>
      </c>
      <c r="F6" s="41" t="s">
        <v>23</v>
      </c>
      <c r="G6" s="40" t="s">
        <v>102</v>
      </c>
      <c r="H6" s="40" t="s">
        <v>103</v>
      </c>
      <c r="I6" s="40" t="s">
        <v>104</v>
      </c>
      <c r="J6" s="40" t="s">
        <v>105</v>
      </c>
      <c r="K6" s="40" t="s">
        <v>106</v>
      </c>
      <c r="L6" s="40" t="s">
        <v>107</v>
      </c>
      <c r="M6" s="40" t="s">
        <v>24</v>
      </c>
      <c r="N6" s="40" t="s">
        <v>113</v>
      </c>
      <c r="O6" s="40" t="s">
        <v>114</v>
      </c>
      <c r="P6" s="40" t="s">
        <v>25</v>
      </c>
      <c r="Q6" s="40" t="s">
        <v>26</v>
      </c>
      <c r="R6" s="40" t="s">
        <v>27</v>
      </c>
      <c r="S6" s="39" t="s">
        <v>28</v>
      </c>
      <c r="T6" s="39" t="s">
        <v>29</v>
      </c>
      <c r="U6" s="76" t="s">
        <v>30</v>
      </c>
      <c r="V6" s="317"/>
    </row>
    <row r="7" spans="1:22" ht="37.5" customHeight="1">
      <c r="A7" s="315" t="str">
        <f>+'[1]INVERSION'!A9</f>
        <v>BIENESTAR DE LA FAUNA EN EL DISTRITO CAPITAL
</v>
      </c>
      <c r="B7" s="291" t="str">
        <f>+'[1]INVERSION'!C9</f>
        <v>CREAR 1 INSTITUTO  PROTECCIÓN Y BIENESTAR ANIMAL</v>
      </c>
      <c r="C7" s="292" t="s">
        <v>132</v>
      </c>
      <c r="D7" s="268" t="s">
        <v>40</v>
      </c>
      <c r="E7" s="268" t="s">
        <v>40</v>
      </c>
      <c r="F7" s="151" t="s">
        <v>38</v>
      </c>
      <c r="G7" s="151">
        <v>0</v>
      </c>
      <c r="H7" s="151">
        <v>0.05</v>
      </c>
      <c r="I7" s="151">
        <v>0.2</v>
      </c>
      <c r="J7" s="151">
        <v>0.25</v>
      </c>
      <c r="K7" s="151">
        <v>0.2</v>
      </c>
      <c r="L7" s="151">
        <v>0.3</v>
      </c>
      <c r="M7" s="151">
        <v>0</v>
      </c>
      <c r="N7" s="151">
        <v>0</v>
      </c>
      <c r="O7" s="151">
        <v>0</v>
      </c>
      <c r="P7" s="151">
        <v>0</v>
      </c>
      <c r="Q7" s="151">
        <v>0</v>
      </c>
      <c r="R7" s="151">
        <v>0</v>
      </c>
      <c r="S7" s="151">
        <f aca="true" t="shared" si="0" ref="S7:S12">SUM(G7:R7)</f>
        <v>1</v>
      </c>
      <c r="T7" s="289">
        <v>0.1</v>
      </c>
      <c r="U7" s="290">
        <v>0.05</v>
      </c>
      <c r="V7" s="259" t="s">
        <v>134</v>
      </c>
    </row>
    <row r="8" spans="1:22" ht="37.5" customHeight="1" thickBot="1">
      <c r="A8" s="315"/>
      <c r="B8" s="291"/>
      <c r="C8" s="292"/>
      <c r="D8" s="268"/>
      <c r="E8" s="268"/>
      <c r="F8" s="152" t="s">
        <v>39</v>
      </c>
      <c r="G8" s="152">
        <v>0</v>
      </c>
      <c r="H8" s="152">
        <v>0.05</v>
      </c>
      <c r="I8" s="152">
        <v>0.2</v>
      </c>
      <c r="J8" s="152">
        <v>0.25</v>
      </c>
      <c r="K8" s="152">
        <v>0.2</v>
      </c>
      <c r="L8" s="152">
        <v>0.2</v>
      </c>
      <c r="M8" s="152">
        <v>0.1</v>
      </c>
      <c r="N8" s="152">
        <v>0</v>
      </c>
      <c r="O8" s="152">
        <v>0</v>
      </c>
      <c r="P8" s="152"/>
      <c r="Q8" s="152"/>
      <c r="R8" s="152"/>
      <c r="S8" s="152">
        <f t="shared" si="0"/>
        <v>0.9999999999999999</v>
      </c>
      <c r="T8" s="289"/>
      <c r="U8" s="262"/>
      <c r="V8" s="260"/>
    </row>
    <row r="9" spans="1:22" ht="29.25" customHeight="1">
      <c r="A9" s="315"/>
      <c r="B9" s="291"/>
      <c r="C9" s="292" t="s">
        <v>131</v>
      </c>
      <c r="D9" s="268" t="s">
        <v>40</v>
      </c>
      <c r="E9" s="268" t="s">
        <v>40</v>
      </c>
      <c r="F9" s="151" t="s">
        <v>38</v>
      </c>
      <c r="G9" s="151">
        <v>0.2</v>
      </c>
      <c r="H9" s="151">
        <v>0.2</v>
      </c>
      <c r="I9" s="151">
        <v>0.2</v>
      </c>
      <c r="J9" s="151">
        <v>0.2</v>
      </c>
      <c r="K9" s="151">
        <v>0.2</v>
      </c>
      <c r="L9" s="151">
        <v>0</v>
      </c>
      <c r="M9" s="151">
        <v>0</v>
      </c>
      <c r="N9" s="151">
        <v>0</v>
      </c>
      <c r="O9" s="151">
        <v>0</v>
      </c>
      <c r="P9" s="151"/>
      <c r="Q9" s="151"/>
      <c r="R9" s="151"/>
      <c r="S9" s="151">
        <f t="shared" si="0"/>
        <v>1</v>
      </c>
      <c r="T9" s="289"/>
      <c r="U9" s="261">
        <v>0.05</v>
      </c>
      <c r="V9" s="329" t="s">
        <v>202</v>
      </c>
    </row>
    <row r="10" spans="1:22" ht="62.25" customHeight="1" thickBot="1">
      <c r="A10" s="315"/>
      <c r="B10" s="291"/>
      <c r="C10" s="292"/>
      <c r="D10" s="268"/>
      <c r="E10" s="268"/>
      <c r="F10" s="152" t="s">
        <v>39</v>
      </c>
      <c r="G10" s="152">
        <v>0.2</v>
      </c>
      <c r="H10" s="152">
        <v>0.2</v>
      </c>
      <c r="I10" s="152">
        <v>0.2</v>
      </c>
      <c r="J10" s="152">
        <v>0.2</v>
      </c>
      <c r="K10" s="152">
        <v>0.1</v>
      </c>
      <c r="L10" s="152">
        <v>0</v>
      </c>
      <c r="M10" s="152">
        <v>0.1</v>
      </c>
      <c r="N10" s="152">
        <v>0</v>
      </c>
      <c r="O10" s="152">
        <v>0</v>
      </c>
      <c r="P10" s="152"/>
      <c r="Q10" s="152"/>
      <c r="R10" s="152"/>
      <c r="S10" s="152">
        <f t="shared" si="0"/>
        <v>1</v>
      </c>
      <c r="T10" s="289"/>
      <c r="U10" s="262"/>
      <c r="V10" s="329"/>
    </row>
    <row r="11" spans="1:22" ht="41.25" customHeight="1">
      <c r="A11" s="277" t="str">
        <f>+'[1]INVERSION'!A9</f>
        <v>BIENESTAR DE LA FAUNA EN EL DISTRITO CAPITAL
</v>
      </c>
      <c r="B11" s="284" t="str">
        <f>+'[1]INVERSION'!C15</f>
        <v>CONSTRUIR  1 CASA ECOLOGICA ANIMAL</v>
      </c>
      <c r="C11" s="293" t="s">
        <v>130</v>
      </c>
      <c r="D11" s="334" t="s">
        <v>129</v>
      </c>
      <c r="E11" s="334"/>
      <c r="F11" s="151" t="s">
        <v>38</v>
      </c>
      <c r="G11" s="151">
        <v>0.1</v>
      </c>
      <c r="H11" s="151">
        <v>0.2</v>
      </c>
      <c r="I11" s="151">
        <v>0.2</v>
      </c>
      <c r="J11" s="151">
        <v>0.2</v>
      </c>
      <c r="K11" s="151">
        <v>0.2</v>
      </c>
      <c r="L11" s="151">
        <v>0.1</v>
      </c>
      <c r="M11" s="151">
        <v>0</v>
      </c>
      <c r="N11" s="151">
        <v>0</v>
      </c>
      <c r="O11" s="151">
        <v>0</v>
      </c>
      <c r="P11" s="151">
        <v>0</v>
      </c>
      <c r="Q11" s="151">
        <v>0</v>
      </c>
      <c r="R11" s="151">
        <v>0</v>
      </c>
      <c r="S11" s="151">
        <f t="shared" si="0"/>
        <v>0.9999999999999999</v>
      </c>
      <c r="T11" s="289">
        <v>0.35</v>
      </c>
      <c r="U11" s="261">
        <v>0.05</v>
      </c>
      <c r="V11" s="320" t="s">
        <v>216</v>
      </c>
    </row>
    <row r="12" spans="1:22" ht="120.75" customHeight="1" thickBot="1">
      <c r="A12" s="277"/>
      <c r="B12" s="284"/>
      <c r="C12" s="294"/>
      <c r="D12" s="335"/>
      <c r="E12" s="335"/>
      <c r="F12" s="152" t="s">
        <v>39</v>
      </c>
      <c r="G12" s="152">
        <v>0.1</v>
      </c>
      <c r="H12" s="152">
        <v>0.1</v>
      </c>
      <c r="I12" s="152">
        <v>0.1</v>
      </c>
      <c r="J12" s="152">
        <v>0.02</v>
      </c>
      <c r="K12" s="152">
        <v>0.02</v>
      </c>
      <c r="L12" s="152">
        <v>0.02</v>
      </c>
      <c r="M12" s="152">
        <v>0</v>
      </c>
      <c r="N12" s="152">
        <v>0</v>
      </c>
      <c r="O12" s="152">
        <v>0</v>
      </c>
      <c r="P12" s="152">
        <v>0.2</v>
      </c>
      <c r="Q12" s="152">
        <v>0.2</v>
      </c>
      <c r="R12" s="152">
        <v>0.24</v>
      </c>
      <c r="S12" s="152">
        <f t="shared" si="0"/>
        <v>1</v>
      </c>
      <c r="T12" s="289"/>
      <c r="U12" s="262"/>
      <c r="V12" s="264"/>
    </row>
    <row r="13" spans="1:22" ht="41.25" customHeight="1">
      <c r="A13" s="277"/>
      <c r="B13" s="284"/>
      <c r="C13" s="297" t="s">
        <v>128</v>
      </c>
      <c r="D13" s="279" t="s">
        <v>40</v>
      </c>
      <c r="E13" s="295"/>
      <c r="F13" s="151" t="s">
        <v>38</v>
      </c>
      <c r="G13" s="151">
        <v>0</v>
      </c>
      <c r="H13" s="151">
        <v>0</v>
      </c>
      <c r="I13" s="151">
        <v>0</v>
      </c>
      <c r="J13" s="151">
        <v>0</v>
      </c>
      <c r="K13" s="151">
        <v>0</v>
      </c>
      <c r="L13" s="151">
        <v>0</v>
      </c>
      <c r="M13" s="151">
        <v>0.5</v>
      </c>
      <c r="N13" s="151">
        <v>0.5</v>
      </c>
      <c r="O13" s="151">
        <v>0</v>
      </c>
      <c r="P13" s="151">
        <v>0</v>
      </c>
      <c r="Q13" s="151">
        <v>0</v>
      </c>
      <c r="R13" s="151">
        <v>0</v>
      </c>
      <c r="S13" s="151">
        <f>SUM(M13:R13)</f>
        <v>1</v>
      </c>
      <c r="T13" s="289"/>
      <c r="U13" s="261">
        <v>0.25</v>
      </c>
      <c r="V13" s="330" t="s">
        <v>217</v>
      </c>
    </row>
    <row r="14" spans="1:22" ht="48.75" customHeight="1" thickBot="1">
      <c r="A14" s="277"/>
      <c r="B14" s="284"/>
      <c r="C14" s="293"/>
      <c r="D14" s="280"/>
      <c r="E14" s="296"/>
      <c r="F14" s="152" t="s">
        <v>39</v>
      </c>
      <c r="G14" s="152">
        <v>0</v>
      </c>
      <c r="H14" s="152">
        <v>0</v>
      </c>
      <c r="I14" s="152">
        <v>0</v>
      </c>
      <c r="J14" s="152">
        <v>0</v>
      </c>
      <c r="K14" s="152">
        <v>0</v>
      </c>
      <c r="L14" s="152">
        <v>0</v>
      </c>
      <c r="M14" s="152">
        <v>0</v>
      </c>
      <c r="N14" s="152">
        <v>0</v>
      </c>
      <c r="O14" s="152">
        <v>0.05</v>
      </c>
      <c r="P14" s="152">
        <v>0.2</v>
      </c>
      <c r="Q14" s="152">
        <v>0.2</v>
      </c>
      <c r="R14" s="152">
        <v>0.55</v>
      </c>
      <c r="S14" s="152">
        <f>SUM(M14:R14)</f>
        <v>1</v>
      </c>
      <c r="T14" s="289"/>
      <c r="U14" s="262"/>
      <c r="V14" s="264"/>
    </row>
    <row r="15" spans="1:22" ht="41.25" customHeight="1">
      <c r="A15" s="277"/>
      <c r="B15" s="284"/>
      <c r="C15" s="297" t="s">
        <v>215</v>
      </c>
      <c r="D15" s="279" t="s">
        <v>40</v>
      </c>
      <c r="E15" s="295"/>
      <c r="F15" s="151" t="s">
        <v>38</v>
      </c>
      <c r="G15" s="151">
        <v>0</v>
      </c>
      <c r="H15" s="151">
        <v>0</v>
      </c>
      <c r="I15" s="151">
        <v>0</v>
      </c>
      <c r="J15" s="151">
        <v>0</v>
      </c>
      <c r="K15" s="151">
        <v>0</v>
      </c>
      <c r="L15" s="151">
        <v>0</v>
      </c>
      <c r="M15" s="151">
        <v>0</v>
      </c>
      <c r="N15" s="151">
        <v>0.2</v>
      </c>
      <c r="O15" s="151">
        <v>0.2</v>
      </c>
      <c r="P15" s="151">
        <v>0.2</v>
      </c>
      <c r="Q15" s="151">
        <v>0.2</v>
      </c>
      <c r="R15" s="151">
        <v>0.2</v>
      </c>
      <c r="S15" s="151">
        <f>SUM(M15:R15)</f>
        <v>1</v>
      </c>
      <c r="T15" s="289"/>
      <c r="U15" s="261">
        <v>0.05</v>
      </c>
      <c r="V15" s="331" t="s">
        <v>218</v>
      </c>
    </row>
    <row r="16" spans="1:22" ht="41.25" customHeight="1" thickBot="1">
      <c r="A16" s="278"/>
      <c r="B16" s="285"/>
      <c r="C16" s="298"/>
      <c r="D16" s="288"/>
      <c r="E16" s="296"/>
      <c r="F16" s="152" t="s">
        <v>39</v>
      </c>
      <c r="G16" s="152">
        <v>0</v>
      </c>
      <c r="H16" s="152">
        <v>0</v>
      </c>
      <c r="I16" s="152">
        <v>0</v>
      </c>
      <c r="J16" s="152">
        <v>0</v>
      </c>
      <c r="K16" s="152">
        <v>0</v>
      </c>
      <c r="L16" s="152">
        <v>0</v>
      </c>
      <c r="M16" s="152">
        <v>0</v>
      </c>
      <c r="N16" s="152">
        <v>0</v>
      </c>
      <c r="O16" s="152">
        <v>0.05</v>
      </c>
      <c r="P16" s="152">
        <v>0</v>
      </c>
      <c r="Q16" s="152">
        <v>0</v>
      </c>
      <c r="R16" s="152">
        <v>0</v>
      </c>
      <c r="S16" s="152">
        <f>SUM(M16:R16)</f>
        <v>0.05</v>
      </c>
      <c r="T16" s="289"/>
      <c r="U16" s="275"/>
      <c r="V16" s="264"/>
    </row>
    <row r="17" spans="1:22" ht="41.25" customHeight="1">
      <c r="A17" s="276" t="str">
        <f>+'[1]INVERSION'!A9</f>
        <v>BIENESTAR DE LA FAUNA EN EL DISTRITO CAPITAL
</v>
      </c>
      <c r="B17" s="283" t="str">
        <f>+'[1]INVERSION'!C21</f>
        <v>CONSTRUIR Y DOTAR 1 CENTRO DE RECEPCIÓN Y REHABILITACIÓN DE FLORA Y FAUNA SILVESTRE</v>
      </c>
      <c r="C17" s="313" t="s">
        <v>127</v>
      </c>
      <c r="D17" s="279" t="s">
        <v>40</v>
      </c>
      <c r="E17" s="268" t="s">
        <v>40</v>
      </c>
      <c r="F17" s="151" t="s">
        <v>38</v>
      </c>
      <c r="G17" s="151">
        <v>0</v>
      </c>
      <c r="H17" s="151">
        <v>0</v>
      </c>
      <c r="I17" s="151">
        <v>0.1</v>
      </c>
      <c r="J17" s="151">
        <v>0.1</v>
      </c>
      <c r="K17" s="151">
        <v>0.1</v>
      </c>
      <c r="L17" s="151">
        <v>0.1</v>
      </c>
      <c r="M17" s="151">
        <v>0.1</v>
      </c>
      <c r="N17" s="151">
        <v>0.1</v>
      </c>
      <c r="O17" s="151">
        <v>0.1</v>
      </c>
      <c r="P17" s="151">
        <v>0.1</v>
      </c>
      <c r="Q17" s="151">
        <v>0.1</v>
      </c>
      <c r="R17" s="151">
        <v>0.1</v>
      </c>
      <c r="S17" s="151">
        <f>SUM(I17:R17)</f>
        <v>0.9999999999999999</v>
      </c>
      <c r="T17" s="281">
        <v>0.35</v>
      </c>
      <c r="U17" s="290">
        <v>0.05</v>
      </c>
      <c r="V17" s="330" t="s">
        <v>203</v>
      </c>
    </row>
    <row r="18" spans="1:22" ht="41.25" customHeight="1" thickBot="1">
      <c r="A18" s="277"/>
      <c r="B18" s="284"/>
      <c r="C18" s="314"/>
      <c r="D18" s="280"/>
      <c r="E18" s="268"/>
      <c r="F18" s="152" t="s">
        <v>39</v>
      </c>
      <c r="G18" s="152">
        <v>0</v>
      </c>
      <c r="H18" s="152">
        <v>0</v>
      </c>
      <c r="I18" s="152">
        <v>0.1</v>
      </c>
      <c r="J18" s="152">
        <v>0.1</v>
      </c>
      <c r="K18" s="152">
        <v>0.1</v>
      </c>
      <c r="L18" s="152">
        <v>0.1</v>
      </c>
      <c r="M18" s="152">
        <v>0.1</v>
      </c>
      <c r="N18" s="152">
        <v>0.1</v>
      </c>
      <c r="O18" s="152">
        <v>0.1</v>
      </c>
      <c r="P18" s="152">
        <v>0.1</v>
      </c>
      <c r="Q18" s="152">
        <v>0.1</v>
      </c>
      <c r="R18" s="152">
        <v>0.1</v>
      </c>
      <c r="S18" s="152">
        <f>SUM(I18:R18)</f>
        <v>0.9999999999999999</v>
      </c>
      <c r="T18" s="281"/>
      <c r="U18" s="262"/>
      <c r="V18" s="264"/>
    </row>
    <row r="19" spans="1:22" ht="45" customHeight="1">
      <c r="A19" s="277"/>
      <c r="B19" s="284"/>
      <c r="C19" s="292" t="s">
        <v>126</v>
      </c>
      <c r="D19" s="279" t="s">
        <v>40</v>
      </c>
      <c r="E19" s="268" t="s">
        <v>40</v>
      </c>
      <c r="F19" s="151" t="s">
        <v>38</v>
      </c>
      <c r="G19" s="151">
        <v>0.5</v>
      </c>
      <c r="H19" s="151">
        <v>0.5</v>
      </c>
      <c r="I19" s="151">
        <v>0</v>
      </c>
      <c r="J19" s="151">
        <v>0</v>
      </c>
      <c r="K19" s="151">
        <v>0</v>
      </c>
      <c r="L19" s="151">
        <v>0</v>
      </c>
      <c r="M19" s="151">
        <v>0</v>
      </c>
      <c r="N19" s="151">
        <v>0</v>
      </c>
      <c r="O19" s="151">
        <v>0</v>
      </c>
      <c r="P19" s="151">
        <v>0</v>
      </c>
      <c r="Q19" s="151">
        <v>0</v>
      </c>
      <c r="R19" s="151">
        <v>0</v>
      </c>
      <c r="S19" s="151">
        <f>SUM(G19:R19)</f>
        <v>1</v>
      </c>
      <c r="T19" s="281"/>
      <c r="U19" s="290">
        <v>0.025</v>
      </c>
      <c r="V19" s="270" t="s">
        <v>204</v>
      </c>
    </row>
    <row r="20" spans="1:22" ht="45" customHeight="1" thickBot="1">
      <c r="A20" s="277"/>
      <c r="B20" s="284"/>
      <c r="C20" s="292"/>
      <c r="D20" s="280"/>
      <c r="E20" s="268"/>
      <c r="F20" s="152" t="s">
        <v>39</v>
      </c>
      <c r="G20" s="152">
        <v>0.5</v>
      </c>
      <c r="H20" s="152">
        <v>0.5</v>
      </c>
      <c r="I20" s="152">
        <v>0</v>
      </c>
      <c r="J20" s="152">
        <v>0</v>
      </c>
      <c r="K20" s="152">
        <v>0</v>
      </c>
      <c r="L20" s="152">
        <v>0</v>
      </c>
      <c r="M20" s="152">
        <v>0</v>
      </c>
      <c r="N20" s="152">
        <v>0</v>
      </c>
      <c r="O20" s="152">
        <v>0</v>
      </c>
      <c r="P20" s="152">
        <v>0</v>
      </c>
      <c r="Q20" s="152">
        <v>0</v>
      </c>
      <c r="R20" s="152"/>
      <c r="S20" s="152">
        <f>SUM(G20:R20)</f>
        <v>1</v>
      </c>
      <c r="T20" s="281"/>
      <c r="U20" s="262"/>
      <c r="V20" s="271"/>
    </row>
    <row r="21" spans="1:22" ht="45.75" customHeight="1">
      <c r="A21" s="277"/>
      <c r="B21" s="284"/>
      <c r="C21" s="286" t="s">
        <v>125</v>
      </c>
      <c r="D21" s="279" t="s">
        <v>40</v>
      </c>
      <c r="E21" s="268" t="s">
        <v>40</v>
      </c>
      <c r="F21" s="151" t="s">
        <v>38</v>
      </c>
      <c r="G21" s="151">
        <v>0</v>
      </c>
      <c r="H21" s="151">
        <v>0</v>
      </c>
      <c r="I21" s="151">
        <v>0.5</v>
      </c>
      <c r="J21" s="151">
        <v>0.5</v>
      </c>
      <c r="K21" s="151">
        <v>0</v>
      </c>
      <c r="L21" s="151">
        <v>0</v>
      </c>
      <c r="M21" s="151">
        <v>0</v>
      </c>
      <c r="N21" s="151">
        <v>0</v>
      </c>
      <c r="O21" s="151">
        <v>0</v>
      </c>
      <c r="P21" s="151">
        <v>0</v>
      </c>
      <c r="Q21" s="151">
        <v>0</v>
      </c>
      <c r="R21" s="151">
        <v>0</v>
      </c>
      <c r="S21" s="151">
        <f>SUM(G21:R21)</f>
        <v>1</v>
      </c>
      <c r="T21" s="281"/>
      <c r="U21" s="261">
        <v>0.25</v>
      </c>
      <c r="V21" s="332" t="s">
        <v>223</v>
      </c>
    </row>
    <row r="22" spans="1:22" ht="45.75" customHeight="1" thickBot="1">
      <c r="A22" s="277"/>
      <c r="B22" s="284"/>
      <c r="C22" s="325"/>
      <c r="D22" s="280"/>
      <c r="E22" s="268"/>
      <c r="F22" s="152" t="s">
        <v>39</v>
      </c>
      <c r="G22" s="152">
        <v>0</v>
      </c>
      <c r="H22" s="152">
        <v>0</v>
      </c>
      <c r="I22" s="152">
        <v>0.25</v>
      </c>
      <c r="J22" s="152">
        <v>0</v>
      </c>
      <c r="K22" s="152">
        <v>0</v>
      </c>
      <c r="L22" s="152">
        <v>0</v>
      </c>
      <c r="M22" s="152">
        <v>0</v>
      </c>
      <c r="N22" s="152">
        <v>0</v>
      </c>
      <c r="O22" s="152">
        <v>0.05</v>
      </c>
      <c r="P22" s="152">
        <v>0.3</v>
      </c>
      <c r="Q22" s="152">
        <v>0.3</v>
      </c>
      <c r="R22" s="152">
        <v>0.35</v>
      </c>
      <c r="S22" s="152">
        <f>SUM(M22:R22)</f>
        <v>0.9999999999999999</v>
      </c>
      <c r="T22" s="281"/>
      <c r="U22" s="262"/>
      <c r="V22" s="333"/>
    </row>
    <row r="23" spans="1:22" ht="45.75" customHeight="1">
      <c r="A23" s="277"/>
      <c r="B23" s="284"/>
      <c r="C23" s="286" t="s">
        <v>124</v>
      </c>
      <c r="D23" s="279" t="s">
        <v>40</v>
      </c>
      <c r="E23" s="268" t="s">
        <v>40</v>
      </c>
      <c r="F23" s="151" t="s">
        <v>38</v>
      </c>
      <c r="G23" s="151">
        <v>0</v>
      </c>
      <c r="H23" s="151">
        <v>0</v>
      </c>
      <c r="I23" s="151">
        <v>0</v>
      </c>
      <c r="J23" s="151">
        <v>0</v>
      </c>
      <c r="K23" s="151">
        <v>0.125</v>
      </c>
      <c r="L23" s="151">
        <v>0.125</v>
      </c>
      <c r="M23" s="151">
        <v>0.125</v>
      </c>
      <c r="N23" s="151">
        <v>0.125</v>
      </c>
      <c r="O23" s="151">
        <v>0.125</v>
      </c>
      <c r="P23" s="151">
        <v>0.125</v>
      </c>
      <c r="Q23" s="151">
        <v>0.125</v>
      </c>
      <c r="R23" s="151">
        <v>0.125</v>
      </c>
      <c r="S23" s="151">
        <f>SUM(G23:R23)</f>
        <v>1</v>
      </c>
      <c r="T23" s="281"/>
      <c r="U23" s="261">
        <v>0.025</v>
      </c>
      <c r="V23" s="331" t="s">
        <v>222</v>
      </c>
    </row>
    <row r="24" spans="1:22" ht="45.75" customHeight="1" thickBot="1">
      <c r="A24" s="278"/>
      <c r="B24" s="285"/>
      <c r="C24" s="287"/>
      <c r="D24" s="288"/>
      <c r="E24" s="268"/>
      <c r="F24" s="152" t="s">
        <v>39</v>
      </c>
      <c r="G24" s="152">
        <v>0</v>
      </c>
      <c r="H24" s="152">
        <v>0</v>
      </c>
      <c r="I24" s="152">
        <v>0</v>
      </c>
      <c r="J24" s="152">
        <v>0</v>
      </c>
      <c r="K24" s="152">
        <v>0</v>
      </c>
      <c r="L24" s="152">
        <v>0</v>
      </c>
      <c r="M24" s="152">
        <v>0</v>
      </c>
      <c r="N24" s="152">
        <v>0</v>
      </c>
      <c r="O24" s="152">
        <v>0</v>
      </c>
      <c r="P24" s="152">
        <v>0</v>
      </c>
      <c r="Q24" s="152">
        <v>0</v>
      </c>
      <c r="R24" s="152">
        <v>0</v>
      </c>
      <c r="S24" s="152">
        <f>SUM(M24:R24)</f>
        <v>0</v>
      </c>
      <c r="T24" s="282"/>
      <c r="U24" s="275"/>
      <c r="V24" s="264"/>
    </row>
    <row r="25" spans="1:22" ht="36" customHeight="1">
      <c r="A25" s="322" t="str">
        <f>+'[1]INVERSION'!A27</f>
        <v>POLÍTICA PÚBLICA ANIMAL 
</v>
      </c>
      <c r="B25" s="324" t="str">
        <f>+'[1]INVERSION'!C27</f>
        <v>IMPLEMENTAR 16 PROYECTOS PRIORIZADOS DEL PLAN DE ACCIÓN DE LA POLÍTICA PÚBLICA DISTRITAL DE PROTECCIÓN Y BIENESTAR  ANIMAL</v>
      </c>
      <c r="C25" s="265" t="s">
        <v>123</v>
      </c>
      <c r="D25" s="267" t="s">
        <v>40</v>
      </c>
      <c r="E25" s="267" t="s">
        <v>40</v>
      </c>
      <c r="F25" s="151" t="s">
        <v>38</v>
      </c>
      <c r="G25" s="151">
        <v>0</v>
      </c>
      <c r="H25" s="151">
        <v>0</v>
      </c>
      <c r="I25" s="151">
        <v>0.1</v>
      </c>
      <c r="J25" s="151">
        <v>0.1</v>
      </c>
      <c r="K25" s="151">
        <v>0.1</v>
      </c>
      <c r="L25" s="151">
        <v>0.1</v>
      </c>
      <c r="M25" s="151">
        <v>0.1</v>
      </c>
      <c r="N25" s="151">
        <v>0.1</v>
      </c>
      <c r="O25" s="151">
        <v>0.1</v>
      </c>
      <c r="P25" s="151">
        <v>0.1</v>
      </c>
      <c r="Q25" s="151">
        <v>0.1</v>
      </c>
      <c r="R25" s="151">
        <v>0.1</v>
      </c>
      <c r="S25" s="151">
        <f aca="true" t="shared" si="1" ref="S25:S40">SUM(G25:R25)</f>
        <v>0.9999999999999999</v>
      </c>
      <c r="T25" s="321">
        <v>0.2</v>
      </c>
      <c r="U25" s="269">
        <v>0.04</v>
      </c>
      <c r="V25" s="274" t="s">
        <v>205</v>
      </c>
    </row>
    <row r="26" spans="1:22" ht="36" customHeight="1" thickBot="1">
      <c r="A26" s="323"/>
      <c r="B26" s="291"/>
      <c r="C26" s="266"/>
      <c r="D26" s="268"/>
      <c r="E26" s="268"/>
      <c r="F26" s="152" t="s">
        <v>39</v>
      </c>
      <c r="G26" s="152">
        <v>0</v>
      </c>
      <c r="H26" s="152">
        <v>0</v>
      </c>
      <c r="I26" s="152">
        <v>0.1</v>
      </c>
      <c r="J26" s="152">
        <v>0.1</v>
      </c>
      <c r="K26" s="152">
        <v>0.1</v>
      </c>
      <c r="L26" s="152">
        <v>0.1</v>
      </c>
      <c r="M26" s="152">
        <v>0.1</v>
      </c>
      <c r="N26" s="152">
        <v>0.1</v>
      </c>
      <c r="O26" s="152">
        <v>0.1</v>
      </c>
      <c r="P26" s="152">
        <v>0</v>
      </c>
      <c r="Q26" s="152">
        <v>0</v>
      </c>
      <c r="R26" s="152">
        <v>0</v>
      </c>
      <c r="S26" s="152">
        <f t="shared" si="1"/>
        <v>0.7</v>
      </c>
      <c r="T26" s="281"/>
      <c r="U26" s="261"/>
      <c r="V26" s="271"/>
    </row>
    <row r="27" spans="1:22" ht="31.5" customHeight="1">
      <c r="A27" s="323"/>
      <c r="B27" s="291"/>
      <c r="C27" s="272" t="s">
        <v>122</v>
      </c>
      <c r="D27" s="268" t="s">
        <v>40</v>
      </c>
      <c r="E27" s="268"/>
      <c r="F27" s="151" t="s">
        <v>38</v>
      </c>
      <c r="G27" s="151">
        <v>0.05</v>
      </c>
      <c r="H27" s="151">
        <v>0.09</v>
      </c>
      <c r="I27" s="151">
        <v>0.09</v>
      </c>
      <c r="J27" s="151">
        <v>0.09</v>
      </c>
      <c r="K27" s="151">
        <v>0.09</v>
      </c>
      <c r="L27" s="151">
        <v>0.09</v>
      </c>
      <c r="M27" s="151">
        <v>0.09</v>
      </c>
      <c r="N27" s="151">
        <v>0.09</v>
      </c>
      <c r="O27" s="151">
        <v>0.09</v>
      </c>
      <c r="P27" s="151">
        <v>0.09</v>
      </c>
      <c r="Q27" s="151">
        <v>0.09</v>
      </c>
      <c r="R27" s="151">
        <v>0.05</v>
      </c>
      <c r="S27" s="151">
        <f t="shared" si="1"/>
        <v>0.9999999999999999</v>
      </c>
      <c r="T27" s="281"/>
      <c r="U27" s="336">
        <v>0.02</v>
      </c>
      <c r="V27" s="263" t="s">
        <v>206</v>
      </c>
    </row>
    <row r="28" spans="1:22" ht="65.25" customHeight="1" thickBot="1">
      <c r="A28" s="323"/>
      <c r="B28" s="291"/>
      <c r="C28" s="273"/>
      <c r="D28" s="268"/>
      <c r="E28" s="268"/>
      <c r="F28" s="152" t="s">
        <v>39</v>
      </c>
      <c r="G28" s="152">
        <v>0</v>
      </c>
      <c r="H28" s="152">
        <v>0.09</v>
      </c>
      <c r="I28" s="152">
        <v>0.09</v>
      </c>
      <c r="J28" s="152">
        <v>0.09</v>
      </c>
      <c r="K28" s="152">
        <v>0.09</v>
      </c>
      <c r="L28" s="152">
        <v>0.09</v>
      </c>
      <c r="M28" s="152">
        <v>0</v>
      </c>
      <c r="N28" s="152">
        <v>0</v>
      </c>
      <c r="O28" s="152">
        <v>0</v>
      </c>
      <c r="P28" s="152">
        <v>0</v>
      </c>
      <c r="Q28" s="152">
        <v>0</v>
      </c>
      <c r="R28" s="152">
        <v>0</v>
      </c>
      <c r="S28" s="152">
        <f t="shared" si="1"/>
        <v>0.44999999999999996</v>
      </c>
      <c r="T28" s="281"/>
      <c r="U28" s="336"/>
      <c r="V28" s="264"/>
    </row>
    <row r="29" spans="1:22" ht="31.5" customHeight="1">
      <c r="A29" s="323"/>
      <c r="B29" s="291"/>
      <c r="C29" s="272" t="s">
        <v>121</v>
      </c>
      <c r="D29" s="268" t="s">
        <v>40</v>
      </c>
      <c r="E29" s="268" t="s">
        <v>40</v>
      </c>
      <c r="F29" s="151" t="s">
        <v>38</v>
      </c>
      <c r="G29" s="151">
        <v>0.1</v>
      </c>
      <c r="H29" s="151">
        <v>0.1</v>
      </c>
      <c r="I29" s="151">
        <v>0.2</v>
      </c>
      <c r="J29" s="151">
        <v>0.3</v>
      </c>
      <c r="K29" s="151">
        <v>0.2</v>
      </c>
      <c r="L29" s="151">
        <v>0.1</v>
      </c>
      <c r="M29" s="151">
        <v>0</v>
      </c>
      <c r="N29" s="151">
        <v>0</v>
      </c>
      <c r="O29" s="151">
        <v>0</v>
      </c>
      <c r="P29" s="151">
        <v>0</v>
      </c>
      <c r="Q29" s="151">
        <v>0</v>
      </c>
      <c r="R29" s="151">
        <v>0</v>
      </c>
      <c r="S29" s="151">
        <f t="shared" si="1"/>
        <v>0.9999999999999999</v>
      </c>
      <c r="T29" s="281"/>
      <c r="U29" s="336">
        <v>0.04</v>
      </c>
      <c r="V29" s="263" t="s">
        <v>207</v>
      </c>
    </row>
    <row r="30" spans="1:22" ht="119.25" customHeight="1" thickBot="1">
      <c r="A30" s="323"/>
      <c r="B30" s="291"/>
      <c r="C30" s="273"/>
      <c r="D30" s="268"/>
      <c r="E30" s="268"/>
      <c r="F30" s="152" t="s">
        <v>39</v>
      </c>
      <c r="G30" s="152">
        <v>0.1</v>
      </c>
      <c r="H30" s="152">
        <v>0.1</v>
      </c>
      <c r="I30" s="152">
        <v>0.2</v>
      </c>
      <c r="J30" s="152">
        <v>0.1</v>
      </c>
      <c r="K30" s="152">
        <v>0.2</v>
      </c>
      <c r="L30" s="152">
        <v>0.1</v>
      </c>
      <c r="M30" s="152">
        <v>0</v>
      </c>
      <c r="N30" s="152">
        <v>0</v>
      </c>
      <c r="O30" s="152">
        <v>0</v>
      </c>
      <c r="P30" s="152">
        <v>0</v>
      </c>
      <c r="Q30" s="152">
        <v>0</v>
      </c>
      <c r="R30" s="152">
        <v>0</v>
      </c>
      <c r="S30" s="152">
        <f t="shared" si="1"/>
        <v>0.7999999999999999</v>
      </c>
      <c r="T30" s="281"/>
      <c r="U30" s="336"/>
      <c r="V30" s="264"/>
    </row>
    <row r="31" spans="1:22" ht="33" customHeight="1">
      <c r="A31" s="323"/>
      <c r="B31" s="291"/>
      <c r="C31" s="272" t="s">
        <v>120</v>
      </c>
      <c r="D31" s="153"/>
      <c r="E31" s="153"/>
      <c r="F31" s="151" t="s">
        <v>38</v>
      </c>
      <c r="G31" s="151">
        <v>0.25</v>
      </c>
      <c r="H31" s="151">
        <v>0.25</v>
      </c>
      <c r="I31" s="151">
        <v>0.1</v>
      </c>
      <c r="J31" s="151">
        <v>0.1</v>
      </c>
      <c r="K31" s="151">
        <v>0.1</v>
      </c>
      <c r="L31" s="151">
        <v>0.1</v>
      </c>
      <c r="M31" s="151">
        <v>0.1</v>
      </c>
      <c r="N31" s="151">
        <v>0</v>
      </c>
      <c r="O31" s="151">
        <v>0</v>
      </c>
      <c r="P31" s="151">
        <v>0</v>
      </c>
      <c r="Q31" s="151">
        <v>0</v>
      </c>
      <c r="R31" s="151">
        <v>0</v>
      </c>
      <c r="S31" s="151">
        <f t="shared" si="1"/>
        <v>0.9999999999999999</v>
      </c>
      <c r="T31" s="281"/>
      <c r="U31" s="261">
        <v>0.03</v>
      </c>
      <c r="V31" s="263" t="s">
        <v>208</v>
      </c>
    </row>
    <row r="32" spans="1:22" ht="91.5" customHeight="1" thickBot="1">
      <c r="A32" s="323"/>
      <c r="B32" s="291"/>
      <c r="C32" s="273"/>
      <c r="D32" s="153"/>
      <c r="E32" s="153"/>
      <c r="F32" s="152" t="s">
        <v>39</v>
      </c>
      <c r="G32" s="152">
        <v>0.25</v>
      </c>
      <c r="H32" s="152">
        <v>0.25</v>
      </c>
      <c r="I32" s="152">
        <v>0.1</v>
      </c>
      <c r="J32" s="152">
        <v>0.1</v>
      </c>
      <c r="K32" s="152">
        <v>0.1</v>
      </c>
      <c r="L32" s="152">
        <v>0.1</v>
      </c>
      <c r="M32" s="152">
        <v>0.1</v>
      </c>
      <c r="N32" s="152">
        <v>0</v>
      </c>
      <c r="O32" s="152">
        <v>0</v>
      </c>
      <c r="P32" s="152">
        <v>0</v>
      </c>
      <c r="Q32" s="152">
        <v>0</v>
      </c>
      <c r="R32" s="152">
        <v>0</v>
      </c>
      <c r="S32" s="152">
        <f t="shared" si="1"/>
        <v>0.9999999999999999</v>
      </c>
      <c r="T32" s="281"/>
      <c r="U32" s="262"/>
      <c r="V32" s="264"/>
    </row>
    <row r="33" spans="1:22" ht="33" customHeight="1">
      <c r="A33" s="323"/>
      <c r="B33" s="291"/>
      <c r="C33" s="272" t="s">
        <v>119</v>
      </c>
      <c r="D33" s="153"/>
      <c r="E33" s="153"/>
      <c r="F33" s="151" t="s">
        <v>38</v>
      </c>
      <c r="G33" s="151">
        <v>0</v>
      </c>
      <c r="H33" s="151">
        <v>0.1</v>
      </c>
      <c r="I33" s="151">
        <v>0.2</v>
      </c>
      <c r="J33" s="151">
        <v>0.3</v>
      </c>
      <c r="K33" s="151">
        <v>0.2</v>
      </c>
      <c r="L33" s="151">
        <v>0.1</v>
      </c>
      <c r="M33" s="151">
        <v>0.1</v>
      </c>
      <c r="N33" s="151">
        <v>0</v>
      </c>
      <c r="O33" s="151">
        <v>0</v>
      </c>
      <c r="P33" s="151">
        <v>0</v>
      </c>
      <c r="Q33" s="151">
        <v>0</v>
      </c>
      <c r="R33" s="151">
        <v>0</v>
      </c>
      <c r="S33" s="151">
        <f t="shared" si="1"/>
        <v>1</v>
      </c>
      <c r="T33" s="281"/>
      <c r="U33" s="261">
        <v>0.01</v>
      </c>
      <c r="V33" s="263" t="s">
        <v>209</v>
      </c>
    </row>
    <row r="34" spans="1:22" ht="45" customHeight="1" thickBot="1">
      <c r="A34" s="323"/>
      <c r="B34" s="291"/>
      <c r="C34" s="273"/>
      <c r="D34" s="153"/>
      <c r="E34" s="153"/>
      <c r="F34" s="152" t="s">
        <v>39</v>
      </c>
      <c r="G34" s="152">
        <v>0</v>
      </c>
      <c r="H34" s="152">
        <v>0.05</v>
      </c>
      <c r="I34" s="152">
        <v>0.2</v>
      </c>
      <c r="J34" s="152">
        <v>0.3</v>
      </c>
      <c r="K34" s="152">
        <v>0.2</v>
      </c>
      <c r="L34" s="152">
        <v>0.15</v>
      </c>
      <c r="M34" s="152">
        <v>0.1</v>
      </c>
      <c r="N34" s="152">
        <v>0</v>
      </c>
      <c r="O34" s="152">
        <v>0</v>
      </c>
      <c r="P34" s="152">
        <v>0</v>
      </c>
      <c r="Q34" s="152">
        <v>0</v>
      </c>
      <c r="R34" s="152">
        <v>0</v>
      </c>
      <c r="S34" s="152">
        <f t="shared" si="1"/>
        <v>1</v>
      </c>
      <c r="T34" s="281"/>
      <c r="U34" s="262"/>
      <c r="V34" s="264"/>
    </row>
    <row r="35" spans="1:22" ht="36" customHeight="1">
      <c r="A35" s="323"/>
      <c r="B35" s="291"/>
      <c r="C35" s="265" t="s">
        <v>118</v>
      </c>
      <c r="D35" s="267" t="s">
        <v>40</v>
      </c>
      <c r="E35" s="267" t="s">
        <v>40</v>
      </c>
      <c r="F35" s="151" t="s">
        <v>38</v>
      </c>
      <c r="G35" s="151">
        <v>0</v>
      </c>
      <c r="H35" s="151">
        <v>0</v>
      </c>
      <c r="I35" s="151">
        <v>0</v>
      </c>
      <c r="J35" s="151">
        <v>0</v>
      </c>
      <c r="K35" s="151">
        <v>0</v>
      </c>
      <c r="L35" s="151">
        <v>0</v>
      </c>
      <c r="M35" s="151">
        <v>0</v>
      </c>
      <c r="N35" s="151">
        <v>0</v>
      </c>
      <c r="O35" s="151">
        <v>0</v>
      </c>
      <c r="P35" s="151">
        <v>1</v>
      </c>
      <c r="Q35" s="151">
        <v>0</v>
      </c>
      <c r="R35" s="151">
        <v>0</v>
      </c>
      <c r="S35" s="151">
        <f t="shared" si="1"/>
        <v>1</v>
      </c>
      <c r="T35" s="281"/>
      <c r="U35" s="269">
        <v>0.01</v>
      </c>
      <c r="V35" s="259" t="s">
        <v>210</v>
      </c>
    </row>
    <row r="36" spans="1:22" ht="36" customHeight="1" thickBot="1">
      <c r="A36" s="323"/>
      <c r="B36" s="291"/>
      <c r="C36" s="266"/>
      <c r="D36" s="268"/>
      <c r="E36" s="268"/>
      <c r="F36" s="152" t="s">
        <v>39</v>
      </c>
      <c r="G36" s="152">
        <v>0</v>
      </c>
      <c r="H36" s="152">
        <v>0</v>
      </c>
      <c r="I36" s="152">
        <v>0</v>
      </c>
      <c r="J36" s="152">
        <v>0</v>
      </c>
      <c r="K36" s="152">
        <v>0</v>
      </c>
      <c r="L36" s="152">
        <v>0</v>
      </c>
      <c r="M36" s="152">
        <v>0</v>
      </c>
      <c r="N36" s="152">
        <v>0</v>
      </c>
      <c r="O36" s="152">
        <v>0</v>
      </c>
      <c r="P36" s="152">
        <v>0</v>
      </c>
      <c r="Q36" s="152">
        <v>0</v>
      </c>
      <c r="R36" s="152">
        <v>0</v>
      </c>
      <c r="S36" s="152">
        <f t="shared" si="1"/>
        <v>0</v>
      </c>
      <c r="T36" s="281"/>
      <c r="U36" s="261"/>
      <c r="V36" s="260"/>
    </row>
    <row r="37" spans="1:22" ht="36" customHeight="1">
      <c r="A37" s="323"/>
      <c r="B37" s="291"/>
      <c r="C37" s="265" t="s">
        <v>117</v>
      </c>
      <c r="D37" s="267" t="s">
        <v>40</v>
      </c>
      <c r="E37" s="267" t="s">
        <v>40</v>
      </c>
      <c r="F37" s="151" t="s">
        <v>38</v>
      </c>
      <c r="G37" s="151">
        <v>0</v>
      </c>
      <c r="H37" s="151">
        <v>0</v>
      </c>
      <c r="I37" s="151">
        <v>0</v>
      </c>
      <c r="J37" s="151">
        <v>0.2</v>
      </c>
      <c r="K37" s="151">
        <v>0.2</v>
      </c>
      <c r="L37" s="151">
        <v>0.3</v>
      </c>
      <c r="M37" s="151">
        <v>0.2</v>
      </c>
      <c r="N37" s="151">
        <v>0.1</v>
      </c>
      <c r="O37" s="151">
        <v>0</v>
      </c>
      <c r="P37" s="151">
        <v>0</v>
      </c>
      <c r="Q37" s="151">
        <v>0</v>
      </c>
      <c r="R37" s="151">
        <v>0</v>
      </c>
      <c r="S37" s="151">
        <f t="shared" si="1"/>
        <v>0.9999999999999999</v>
      </c>
      <c r="T37" s="281"/>
      <c r="U37" s="269">
        <v>0.02</v>
      </c>
      <c r="V37" s="263" t="s">
        <v>211</v>
      </c>
    </row>
    <row r="38" spans="1:22" ht="36" customHeight="1" thickBot="1">
      <c r="A38" s="323"/>
      <c r="B38" s="291"/>
      <c r="C38" s="266"/>
      <c r="D38" s="268"/>
      <c r="E38" s="268"/>
      <c r="F38" s="152" t="s">
        <v>39</v>
      </c>
      <c r="G38" s="152">
        <v>0</v>
      </c>
      <c r="H38" s="152">
        <v>0</v>
      </c>
      <c r="I38" s="152">
        <v>0</v>
      </c>
      <c r="J38" s="152">
        <v>0.2</v>
      </c>
      <c r="K38" s="152">
        <v>0.2</v>
      </c>
      <c r="L38" s="152">
        <v>0.3</v>
      </c>
      <c r="M38" s="152">
        <v>0</v>
      </c>
      <c r="N38" s="152">
        <v>0</v>
      </c>
      <c r="O38" s="152">
        <v>0</v>
      </c>
      <c r="P38" s="152">
        <v>0</v>
      </c>
      <c r="Q38" s="152">
        <v>0</v>
      </c>
      <c r="R38" s="152">
        <v>0</v>
      </c>
      <c r="S38" s="152">
        <f t="shared" si="1"/>
        <v>0.7</v>
      </c>
      <c r="T38" s="281"/>
      <c r="U38" s="261"/>
      <c r="V38" s="264"/>
    </row>
    <row r="39" spans="1:22" ht="54" customHeight="1">
      <c r="A39" s="323"/>
      <c r="B39" s="291"/>
      <c r="C39" s="272" t="s">
        <v>116</v>
      </c>
      <c r="D39" s="268" t="s">
        <v>40</v>
      </c>
      <c r="E39" s="268" t="s">
        <v>40</v>
      </c>
      <c r="F39" s="151" t="s">
        <v>38</v>
      </c>
      <c r="G39" s="151">
        <v>0</v>
      </c>
      <c r="H39" s="151">
        <v>0</v>
      </c>
      <c r="I39" s="151">
        <v>0.1</v>
      </c>
      <c r="J39" s="151">
        <v>0.2</v>
      </c>
      <c r="K39" s="151">
        <v>0.25</v>
      </c>
      <c r="L39" s="151">
        <v>0.25</v>
      </c>
      <c r="M39" s="151">
        <v>0.1</v>
      </c>
      <c r="N39" s="151">
        <v>0.1</v>
      </c>
      <c r="O39" s="151">
        <v>0</v>
      </c>
      <c r="P39" s="151">
        <v>0</v>
      </c>
      <c r="Q39" s="151">
        <v>0</v>
      </c>
      <c r="R39" s="151">
        <v>0</v>
      </c>
      <c r="S39" s="151">
        <f t="shared" si="1"/>
        <v>1</v>
      </c>
      <c r="T39" s="281"/>
      <c r="U39" s="336">
        <v>0.03</v>
      </c>
      <c r="V39" s="274" t="s">
        <v>212</v>
      </c>
    </row>
    <row r="40" spans="1:22" ht="74.25" customHeight="1">
      <c r="A40" s="323"/>
      <c r="B40" s="291"/>
      <c r="C40" s="273"/>
      <c r="D40" s="268"/>
      <c r="E40" s="268"/>
      <c r="F40" s="152" t="s">
        <v>39</v>
      </c>
      <c r="G40" s="152">
        <v>0</v>
      </c>
      <c r="H40" s="152">
        <v>0</v>
      </c>
      <c r="I40" s="152">
        <v>0.1</v>
      </c>
      <c r="J40" s="152">
        <v>0</v>
      </c>
      <c r="K40" s="152">
        <v>0</v>
      </c>
      <c r="L40" s="152">
        <v>0</v>
      </c>
      <c r="M40" s="152">
        <v>0</v>
      </c>
      <c r="N40" s="152">
        <v>0</v>
      </c>
      <c r="O40" s="152">
        <v>0</v>
      </c>
      <c r="P40" s="152">
        <v>0</v>
      </c>
      <c r="Q40" s="152">
        <v>0</v>
      </c>
      <c r="R40" s="152">
        <v>0</v>
      </c>
      <c r="S40" s="152">
        <f t="shared" si="1"/>
        <v>0.1</v>
      </c>
      <c r="T40" s="281"/>
      <c r="U40" s="336"/>
      <c r="V40" s="271"/>
    </row>
    <row r="41" spans="1:22" ht="30.75" customHeight="1">
      <c r="A41" s="318" t="s">
        <v>62</v>
      </c>
      <c r="B41" s="318"/>
      <c r="C41" s="318"/>
      <c r="D41" s="318"/>
      <c r="E41" s="318"/>
      <c r="F41" s="318"/>
      <c r="G41" s="318"/>
      <c r="H41" s="318"/>
      <c r="I41" s="318"/>
      <c r="J41" s="318"/>
      <c r="K41" s="318"/>
      <c r="L41" s="318"/>
      <c r="M41" s="318"/>
      <c r="N41" s="318"/>
      <c r="O41" s="318"/>
      <c r="P41" s="318"/>
      <c r="Q41" s="318"/>
      <c r="R41" s="318"/>
      <c r="S41" s="319"/>
      <c r="T41" s="155">
        <f>SUM(T7:T40)</f>
        <v>1</v>
      </c>
      <c r="U41" s="156">
        <f>SUM(U7:U40)</f>
        <v>1.0000000000000002</v>
      </c>
      <c r="V41" s="157"/>
    </row>
    <row r="42" spans="1:22" s="14" customFormat="1" ht="51" customHeight="1">
      <c r="A42" s="226" t="s">
        <v>199</v>
      </c>
      <c r="B42" s="226"/>
      <c r="C42" s="226"/>
      <c r="D42" s="226"/>
      <c r="E42" s="226"/>
      <c r="F42" s="226"/>
      <c r="G42" s="226"/>
      <c r="H42" s="226"/>
      <c r="I42" s="226"/>
      <c r="J42" s="226"/>
      <c r="K42" s="226"/>
      <c r="L42" s="226"/>
      <c r="M42" s="226"/>
      <c r="N42" s="226"/>
      <c r="O42" s="226"/>
      <c r="P42" s="226"/>
      <c r="Q42" s="226"/>
      <c r="R42" s="226"/>
      <c r="S42" s="226"/>
      <c r="T42" s="226"/>
      <c r="U42" s="226"/>
      <c r="V42" s="226"/>
    </row>
  </sheetData>
  <sheetProtection/>
  <mergeCells count="104">
    <mergeCell ref="A11:A16"/>
    <mergeCell ref="B11:B16"/>
    <mergeCell ref="D29:D30"/>
    <mergeCell ref="D39:D40"/>
    <mergeCell ref="U27:U28"/>
    <mergeCell ref="U29:U30"/>
    <mergeCell ref="U39:U40"/>
    <mergeCell ref="D25:D26"/>
    <mergeCell ref="D13:D14"/>
    <mergeCell ref="D19:D20"/>
    <mergeCell ref="D11:D12"/>
    <mergeCell ref="E11:E12"/>
    <mergeCell ref="U13:U14"/>
    <mergeCell ref="T11:T16"/>
    <mergeCell ref="U11:U12"/>
    <mergeCell ref="V17:V18"/>
    <mergeCell ref="U17:U18"/>
    <mergeCell ref="D5:E5"/>
    <mergeCell ref="F5:S5"/>
    <mergeCell ref="T5:U5"/>
    <mergeCell ref="A42:V42"/>
    <mergeCell ref="V7:V8"/>
    <mergeCell ref="V9:V10"/>
    <mergeCell ref="V13:V14"/>
    <mergeCell ref="V15:V16"/>
    <mergeCell ref="V21:V22"/>
    <mergeCell ref="V23:V24"/>
    <mergeCell ref="A41:S41"/>
    <mergeCell ref="V11:V12"/>
    <mergeCell ref="T25:T40"/>
    <mergeCell ref="U25:U26"/>
    <mergeCell ref="A25:A40"/>
    <mergeCell ref="E25:E26"/>
    <mergeCell ref="V25:V26"/>
    <mergeCell ref="B25:B40"/>
    <mergeCell ref="C21:C22"/>
    <mergeCell ref="D21:D22"/>
    <mergeCell ref="A1:B4"/>
    <mergeCell ref="C1:V1"/>
    <mergeCell ref="C2:V2"/>
    <mergeCell ref="D3:V3"/>
    <mergeCell ref="D4:V4"/>
    <mergeCell ref="C19:C20"/>
    <mergeCell ref="C13:C14"/>
    <mergeCell ref="C17:C18"/>
    <mergeCell ref="A7:A10"/>
    <mergeCell ref="V5:V6"/>
    <mergeCell ref="E23:E24"/>
    <mergeCell ref="C33:C34"/>
    <mergeCell ref="E27:E28"/>
    <mergeCell ref="E29:E30"/>
    <mergeCell ref="D27:D28"/>
    <mergeCell ref="C31:C32"/>
    <mergeCell ref="C29:C30"/>
    <mergeCell ref="D9:D10"/>
    <mergeCell ref="U21:U22"/>
    <mergeCell ref="C11:C12"/>
    <mergeCell ref="E13:E14"/>
    <mergeCell ref="U15:U16"/>
    <mergeCell ref="U19:U20"/>
    <mergeCell ref="C15:C16"/>
    <mergeCell ref="D15:D16"/>
    <mergeCell ref="E15:E16"/>
    <mergeCell ref="E21:E22"/>
    <mergeCell ref="D35:D36"/>
    <mergeCell ref="T7:T10"/>
    <mergeCell ref="U7:U8"/>
    <mergeCell ref="U9:U10"/>
    <mergeCell ref="E9:E10"/>
    <mergeCell ref="B7:B10"/>
    <mergeCell ref="C7:C8"/>
    <mergeCell ref="D7:D8"/>
    <mergeCell ref="E7:E8"/>
    <mergeCell ref="C9:C10"/>
    <mergeCell ref="A17:A24"/>
    <mergeCell ref="D17:D18"/>
    <mergeCell ref="E17:E18"/>
    <mergeCell ref="T17:T24"/>
    <mergeCell ref="C25:C26"/>
    <mergeCell ref="C27:C28"/>
    <mergeCell ref="B17:B24"/>
    <mergeCell ref="E19:E20"/>
    <mergeCell ref="C23:C24"/>
    <mergeCell ref="D23:D24"/>
    <mergeCell ref="V19:V20"/>
    <mergeCell ref="C39:C40"/>
    <mergeCell ref="U33:U34"/>
    <mergeCell ref="V27:V28"/>
    <mergeCell ref="V29:V30"/>
    <mergeCell ref="V33:V34"/>
    <mergeCell ref="V39:V40"/>
    <mergeCell ref="U23:U24"/>
    <mergeCell ref="U35:U36"/>
    <mergeCell ref="E39:E40"/>
    <mergeCell ref="V35:V36"/>
    <mergeCell ref="U31:U32"/>
    <mergeCell ref="V31:V32"/>
    <mergeCell ref="C37:C38"/>
    <mergeCell ref="D37:D38"/>
    <mergeCell ref="E37:E38"/>
    <mergeCell ref="U37:U38"/>
    <mergeCell ref="V37:V38"/>
    <mergeCell ref="C35:C36"/>
    <mergeCell ref="E35:E36"/>
  </mergeCells>
  <printOptions/>
  <pageMargins left="0.7" right="0.7" top="0.75" bottom="0.75" header="0.3" footer="0.3"/>
  <pageSetup horizontalDpi="600" verticalDpi="600" orientation="portrait" scale="23" r:id="rId2"/>
  <drawing r:id="rId1"/>
</worksheet>
</file>

<file path=xl/worksheets/sheet4.xml><?xml version="1.0" encoding="utf-8"?>
<worksheet xmlns="http://schemas.openxmlformats.org/spreadsheetml/2006/main" xmlns:r="http://schemas.openxmlformats.org/officeDocument/2006/relationships">
  <dimension ref="A1:AI25"/>
  <sheetViews>
    <sheetView tabSelected="1" zoomScalePageLayoutView="0" workbookViewId="0" topLeftCell="K1">
      <selection activeCell="A25" sqref="A25:Z25"/>
    </sheetView>
  </sheetViews>
  <sheetFormatPr defaultColWidth="11.421875" defaultRowHeight="15"/>
  <cols>
    <col min="2" max="2" width="17.8515625" style="0" customWidth="1"/>
    <col min="3" max="3" width="15.7109375" style="0" customWidth="1"/>
    <col min="4" max="4" width="17.28125" style="0" customWidth="1"/>
    <col min="5" max="5" width="18.57421875" style="0" customWidth="1"/>
    <col min="6" max="6" width="17.140625" style="0" hidden="1" customWidth="1"/>
    <col min="7" max="7" width="13.8515625" style="0" hidden="1" customWidth="1"/>
    <col min="8" max="8" width="19.28125" style="0" customWidth="1"/>
    <col min="9" max="9" width="17.7109375" style="0" customWidth="1"/>
    <col min="10" max="10" width="19.00390625" style="0" bestFit="1" customWidth="1"/>
    <col min="11" max="11" width="17.8515625" style="0" customWidth="1"/>
    <col min="12" max="12" width="0.2890625" style="0" hidden="1" customWidth="1"/>
    <col min="13" max="13" width="20.421875" style="0" customWidth="1"/>
    <col min="14" max="14" width="0.13671875" style="0" customWidth="1"/>
  </cols>
  <sheetData>
    <row r="1" spans="1:26" ht="23.25" customHeight="1">
      <c r="A1" s="337"/>
      <c r="B1" s="338"/>
      <c r="C1" s="338"/>
      <c r="D1" s="339"/>
      <c r="E1" s="343" t="s">
        <v>0</v>
      </c>
      <c r="F1" s="344"/>
      <c r="G1" s="344"/>
      <c r="H1" s="344"/>
      <c r="I1" s="344"/>
      <c r="J1" s="344"/>
      <c r="K1" s="344"/>
      <c r="L1" s="344"/>
      <c r="M1" s="344"/>
      <c r="N1" s="344"/>
      <c r="O1" s="344"/>
      <c r="P1" s="344"/>
      <c r="Q1" s="344"/>
      <c r="R1" s="344"/>
      <c r="S1" s="344"/>
      <c r="T1" s="344"/>
      <c r="U1" s="344"/>
      <c r="V1" s="344"/>
      <c r="W1" s="344"/>
      <c r="X1" s="344"/>
      <c r="Y1" s="344"/>
      <c r="Z1" s="344"/>
    </row>
    <row r="2" spans="1:26" ht="15" customHeight="1">
      <c r="A2" s="340"/>
      <c r="B2" s="341"/>
      <c r="C2" s="341"/>
      <c r="D2" s="342"/>
      <c r="E2" s="345" t="s">
        <v>135</v>
      </c>
      <c r="F2" s="346"/>
      <c r="G2" s="346"/>
      <c r="H2" s="346"/>
      <c r="I2" s="346"/>
      <c r="J2" s="346"/>
      <c r="K2" s="346"/>
      <c r="L2" s="346"/>
      <c r="M2" s="346"/>
      <c r="N2" s="346"/>
      <c r="O2" s="346"/>
      <c r="P2" s="346"/>
      <c r="Q2" s="346"/>
      <c r="R2" s="346"/>
      <c r="S2" s="346"/>
      <c r="T2" s="346"/>
      <c r="U2" s="346"/>
      <c r="V2" s="346"/>
      <c r="W2" s="346"/>
      <c r="X2" s="346"/>
      <c r="Y2" s="346"/>
      <c r="Z2" s="346"/>
    </row>
    <row r="3" spans="1:26" ht="14.25" customHeight="1">
      <c r="A3" s="340"/>
      <c r="B3" s="341"/>
      <c r="C3" s="341"/>
      <c r="D3" s="342"/>
      <c r="E3" s="154" t="s">
        <v>136</v>
      </c>
      <c r="F3" s="347" t="str">
        <f>+'[3]ACTIVIDADES'!D4</f>
        <v>1149 - PROTECCIÓN Y BIENESTAR ANIMAL</v>
      </c>
      <c r="G3" s="347"/>
      <c r="H3" s="347"/>
      <c r="I3" s="347"/>
      <c r="J3" s="347"/>
      <c r="K3" s="347"/>
      <c r="L3" s="347"/>
      <c r="M3" s="347"/>
      <c r="N3" s="347"/>
      <c r="O3" s="347"/>
      <c r="P3" s="347"/>
      <c r="Q3" s="347"/>
      <c r="R3" s="347"/>
      <c r="S3" s="347"/>
      <c r="T3" s="347"/>
      <c r="U3" s="347"/>
      <c r="V3" s="347"/>
      <c r="W3" s="347"/>
      <c r="X3" s="347"/>
      <c r="Y3" s="347"/>
      <c r="Z3" s="347"/>
    </row>
    <row r="4" spans="1:26" ht="28.5" customHeight="1" thickBot="1">
      <c r="A4" s="340"/>
      <c r="B4" s="341"/>
      <c r="C4" s="341"/>
      <c r="D4" s="342"/>
      <c r="E4" s="88" t="s">
        <v>137</v>
      </c>
      <c r="F4" s="348">
        <v>2017</v>
      </c>
      <c r="G4" s="348"/>
      <c r="H4" s="348"/>
      <c r="I4" s="348"/>
      <c r="J4" s="349"/>
      <c r="K4" s="349"/>
      <c r="L4" s="349"/>
      <c r="M4" s="349"/>
      <c r="N4" s="349"/>
      <c r="O4" s="349"/>
      <c r="P4" s="349"/>
      <c r="Q4" s="349"/>
      <c r="R4" s="349"/>
      <c r="S4" s="349"/>
      <c r="T4" s="349"/>
      <c r="U4" s="349"/>
      <c r="V4" s="349"/>
      <c r="W4" s="349"/>
      <c r="X4" s="349"/>
      <c r="Y4" s="349"/>
      <c r="Z4" s="349"/>
    </row>
    <row r="5" spans="1:26" ht="11.25" customHeight="1" thickBot="1">
      <c r="A5" s="350" t="s">
        <v>138</v>
      </c>
      <c r="B5" s="350" t="s">
        <v>139</v>
      </c>
      <c r="C5" s="350" t="s">
        <v>140</v>
      </c>
      <c r="D5" s="352" t="s">
        <v>141</v>
      </c>
      <c r="E5" s="354" t="s">
        <v>142</v>
      </c>
      <c r="F5" s="356" t="s">
        <v>143</v>
      </c>
      <c r="G5" s="357"/>
      <c r="H5" s="357"/>
      <c r="I5" s="358"/>
      <c r="J5" s="357" t="s">
        <v>144</v>
      </c>
      <c r="K5" s="357"/>
      <c r="L5" s="357"/>
      <c r="M5" s="357"/>
      <c r="N5" s="357"/>
      <c r="O5" s="359" t="s">
        <v>145</v>
      </c>
      <c r="P5" s="359"/>
      <c r="Q5" s="359"/>
      <c r="R5" s="359"/>
      <c r="S5" s="359"/>
      <c r="T5" s="357" t="s">
        <v>146</v>
      </c>
      <c r="U5" s="357"/>
      <c r="V5" s="357"/>
      <c r="W5" s="357"/>
      <c r="X5" s="357"/>
      <c r="Y5" s="357"/>
      <c r="Z5" s="358"/>
    </row>
    <row r="6" spans="1:26" ht="21" customHeight="1" thickBot="1">
      <c r="A6" s="351" t="s">
        <v>147</v>
      </c>
      <c r="B6" s="351"/>
      <c r="C6" s="351"/>
      <c r="D6" s="353"/>
      <c r="E6" s="355"/>
      <c r="F6" s="89" t="s">
        <v>148</v>
      </c>
      <c r="G6" s="89" t="s">
        <v>149</v>
      </c>
      <c r="H6" s="89" t="s">
        <v>150</v>
      </c>
      <c r="I6" s="89" t="s">
        <v>151</v>
      </c>
      <c r="J6" s="89" t="s">
        <v>152</v>
      </c>
      <c r="K6" s="89" t="s">
        <v>153</v>
      </c>
      <c r="L6" s="89" t="s">
        <v>154</v>
      </c>
      <c r="M6" s="89" t="s">
        <v>155</v>
      </c>
      <c r="N6" s="89" t="s">
        <v>156</v>
      </c>
      <c r="O6" s="90" t="s">
        <v>157</v>
      </c>
      <c r="P6" s="91" t="s">
        <v>158</v>
      </c>
      <c r="Q6" s="91" t="s">
        <v>159</v>
      </c>
      <c r="R6" s="91" t="s">
        <v>160</v>
      </c>
      <c r="S6" s="91" t="s">
        <v>161</v>
      </c>
      <c r="T6" s="89" t="s">
        <v>162</v>
      </c>
      <c r="U6" s="89" t="s">
        <v>163</v>
      </c>
      <c r="V6" s="125" t="s">
        <v>214</v>
      </c>
      <c r="W6" s="90" t="s">
        <v>164</v>
      </c>
      <c r="X6" s="90" t="s">
        <v>165</v>
      </c>
      <c r="Y6" s="92" t="s">
        <v>166</v>
      </c>
      <c r="Z6" s="93" t="s">
        <v>167</v>
      </c>
    </row>
    <row r="7" spans="1:26" ht="15">
      <c r="A7" s="360">
        <f>+'[3]INVERSION'!B9</f>
        <v>1</v>
      </c>
      <c r="B7" s="360" t="s">
        <v>54</v>
      </c>
      <c r="C7" s="360" t="s">
        <v>168</v>
      </c>
      <c r="D7" s="124" t="s">
        <v>169</v>
      </c>
      <c r="E7" s="122">
        <f>+'[4]INVERSION'!L9</f>
        <v>0.7</v>
      </c>
      <c r="F7" s="122"/>
      <c r="G7" s="122">
        <f>+'[4]INVERSION'!M9</f>
        <v>0.7</v>
      </c>
      <c r="H7" s="122">
        <v>0.7</v>
      </c>
      <c r="I7" s="122">
        <v>0.7</v>
      </c>
      <c r="J7" s="122">
        <f>+'[4]INVERSION'!AF9</f>
        <v>0.2</v>
      </c>
      <c r="K7" s="122">
        <f>+'[4]INVERSION'!AG9</f>
        <v>0.4</v>
      </c>
      <c r="L7" s="95"/>
      <c r="M7" s="122">
        <v>0.7</v>
      </c>
      <c r="N7" s="95" t="e">
        <f>+'[3]INVERSION'!AI9</f>
        <v>#REF!</v>
      </c>
      <c r="O7" s="361" t="s">
        <v>170</v>
      </c>
      <c r="P7" s="361" t="s">
        <v>171</v>
      </c>
      <c r="Q7" s="361" t="s">
        <v>171</v>
      </c>
      <c r="R7" s="361" t="s">
        <v>171</v>
      </c>
      <c r="S7" s="361" t="s">
        <v>170</v>
      </c>
      <c r="T7" s="361">
        <v>3861626</v>
      </c>
      <c r="U7" s="361">
        <v>4118375</v>
      </c>
      <c r="V7" s="361"/>
      <c r="W7" s="361" t="s">
        <v>172</v>
      </c>
      <c r="X7" s="361" t="s">
        <v>173</v>
      </c>
      <c r="Y7" s="361" t="s">
        <v>174</v>
      </c>
      <c r="Z7" s="361">
        <v>7980001</v>
      </c>
    </row>
    <row r="8" spans="1:26" ht="15">
      <c r="A8" s="360"/>
      <c r="B8" s="360"/>
      <c r="C8" s="360"/>
      <c r="D8" s="94" t="s">
        <v>175</v>
      </c>
      <c r="E8" s="122">
        <f>+'[4]INVERSION'!L10</f>
        <v>320000000</v>
      </c>
      <c r="F8" s="122"/>
      <c r="G8" s="122">
        <f>+'[4]INVERSION'!M10</f>
        <v>320000000</v>
      </c>
      <c r="H8" s="122">
        <v>142190000</v>
      </c>
      <c r="I8" s="122">
        <v>86361000</v>
      </c>
      <c r="J8" s="122">
        <f>+'[4]INVERSION'!AF10</f>
        <v>86361000</v>
      </c>
      <c r="K8" s="122">
        <f>+'[4]INVERSION'!AG10</f>
        <v>86361000</v>
      </c>
      <c r="L8" s="95"/>
      <c r="M8" s="122">
        <v>86361000</v>
      </c>
      <c r="N8" s="95" t="e">
        <f>+'[3]INVERSION'!AI10</f>
        <v>#REF!</v>
      </c>
      <c r="O8" s="361"/>
      <c r="P8" s="361"/>
      <c r="Q8" s="361"/>
      <c r="R8" s="361"/>
      <c r="S8" s="361"/>
      <c r="T8" s="361"/>
      <c r="U8" s="361"/>
      <c r="V8" s="361"/>
      <c r="W8" s="361"/>
      <c r="X8" s="361"/>
      <c r="Y8" s="361"/>
      <c r="Z8" s="361"/>
    </row>
    <row r="9" spans="1:26" ht="15">
      <c r="A9" s="360"/>
      <c r="B9" s="360"/>
      <c r="C9" s="360"/>
      <c r="D9" s="94" t="s">
        <v>176</v>
      </c>
      <c r="E9" s="122">
        <f>+'[4]INVERSION'!L11</f>
        <v>0</v>
      </c>
      <c r="F9" s="122"/>
      <c r="G9" s="122">
        <f>+'[4]INVERSION'!M11</f>
        <v>0</v>
      </c>
      <c r="H9" s="122"/>
      <c r="I9" s="122">
        <v>0</v>
      </c>
      <c r="J9" s="122">
        <f>+'[4]INVERSION'!AF11</f>
        <v>0</v>
      </c>
      <c r="K9" s="122">
        <f>+'[4]INVERSION'!AG11</f>
        <v>0</v>
      </c>
      <c r="L9" s="95"/>
      <c r="M9" s="122"/>
      <c r="N9" s="95" t="e">
        <f>+'[3]INVERSION'!AI11</f>
        <v>#REF!</v>
      </c>
      <c r="O9" s="361"/>
      <c r="P9" s="361"/>
      <c r="Q9" s="361"/>
      <c r="R9" s="361"/>
      <c r="S9" s="361"/>
      <c r="T9" s="361"/>
      <c r="U9" s="361"/>
      <c r="V9" s="361"/>
      <c r="W9" s="361"/>
      <c r="X9" s="361"/>
      <c r="Y9" s="361"/>
      <c r="Z9" s="361"/>
    </row>
    <row r="10" spans="1:26" ht="22.5">
      <c r="A10" s="360"/>
      <c r="B10" s="360"/>
      <c r="C10" s="360"/>
      <c r="D10" s="123" t="s">
        <v>177</v>
      </c>
      <c r="E10" s="122">
        <f>+'[4]INVERSION'!L12</f>
        <v>136744068</v>
      </c>
      <c r="F10" s="122"/>
      <c r="G10" s="122">
        <f>+'[4]INVERSION'!M12</f>
        <v>136744068</v>
      </c>
      <c r="H10" s="122">
        <v>136744068</v>
      </c>
      <c r="I10" s="122">
        <v>136744068</v>
      </c>
      <c r="J10" s="122">
        <f>+'[4]INVERSION'!AF12</f>
        <v>136744068</v>
      </c>
      <c r="K10" s="122">
        <f>+'[4]INVERSION'!AG12</f>
        <v>67238898</v>
      </c>
      <c r="L10" s="95"/>
      <c r="M10" s="122">
        <v>136744068</v>
      </c>
      <c r="N10" s="95" t="e">
        <f>+'[3]INVERSION'!AI12</f>
        <v>#REF!</v>
      </c>
      <c r="O10" s="361"/>
      <c r="P10" s="361"/>
      <c r="Q10" s="361"/>
      <c r="R10" s="361"/>
      <c r="S10" s="361"/>
      <c r="T10" s="361"/>
      <c r="U10" s="361"/>
      <c r="V10" s="361"/>
      <c r="W10" s="361"/>
      <c r="X10" s="361"/>
      <c r="Y10" s="361"/>
      <c r="Z10" s="361"/>
    </row>
    <row r="11" spans="1:26" ht="15">
      <c r="A11" s="360">
        <f>+'[3]INVERSION'!B15</f>
        <v>2</v>
      </c>
      <c r="B11" s="360" t="s">
        <v>42</v>
      </c>
      <c r="C11" s="360" t="s">
        <v>178</v>
      </c>
      <c r="D11" s="124" t="s">
        <v>169</v>
      </c>
      <c r="E11" s="122">
        <f>+'[4]INVERSION'!L15</f>
        <v>0.5</v>
      </c>
      <c r="F11" s="95"/>
      <c r="G11" s="95">
        <f>+'[4]INVERSION'!M15</f>
        <v>0.5</v>
      </c>
      <c r="H11" s="122">
        <v>0.5</v>
      </c>
      <c r="I11" s="122">
        <v>0.5</v>
      </c>
      <c r="J11" s="122">
        <f>+'[4]INVERSION'!AF15</f>
        <v>0.05</v>
      </c>
      <c r="K11" s="122">
        <f>+'[4]INVERSION'!AG15</f>
        <v>0.15</v>
      </c>
      <c r="L11" s="95"/>
      <c r="M11" s="122">
        <v>0.5</v>
      </c>
      <c r="N11" s="95" t="e">
        <f>+'[3]INVERSION'!AI15</f>
        <v>#REF!</v>
      </c>
      <c r="O11" s="361" t="s">
        <v>170</v>
      </c>
      <c r="P11" s="361" t="s">
        <v>171</v>
      </c>
      <c r="Q11" s="361" t="s">
        <v>171</v>
      </c>
      <c r="R11" s="361" t="s">
        <v>171</v>
      </c>
      <c r="S11" s="361" t="s">
        <v>170</v>
      </c>
      <c r="T11" s="361">
        <v>3861627</v>
      </c>
      <c r="U11" s="361">
        <v>4118376</v>
      </c>
      <c r="V11" s="361"/>
      <c r="W11" s="361" t="s">
        <v>172</v>
      </c>
      <c r="X11" s="361" t="s">
        <v>173</v>
      </c>
      <c r="Y11" s="361" t="s">
        <v>174</v>
      </c>
      <c r="Z11" s="361">
        <v>7980001</v>
      </c>
    </row>
    <row r="12" spans="1:26" ht="15">
      <c r="A12" s="360"/>
      <c r="B12" s="360"/>
      <c r="C12" s="360"/>
      <c r="D12" s="94" t="s">
        <v>175</v>
      </c>
      <c r="E12" s="122">
        <f>+'[4]INVERSION'!L16</f>
        <v>27167564000</v>
      </c>
      <c r="F12" s="95"/>
      <c r="G12" s="95">
        <f>+'[4]INVERSION'!M16</f>
        <v>27197564000</v>
      </c>
      <c r="H12" s="122">
        <v>27197564000</v>
      </c>
      <c r="I12" s="122">
        <v>27197564000</v>
      </c>
      <c r="J12" s="122">
        <f>+'[4]INVERSION'!AF16</f>
        <v>0</v>
      </c>
      <c r="K12" s="122">
        <f>+'[4]INVERSION'!AG16</f>
        <v>106324050</v>
      </c>
      <c r="L12" s="95"/>
      <c r="M12" s="122">
        <v>26886616560</v>
      </c>
      <c r="N12" s="95" t="e">
        <f>+'[3]INVERSION'!AI16</f>
        <v>#REF!</v>
      </c>
      <c r="O12" s="361"/>
      <c r="P12" s="361"/>
      <c r="Q12" s="361"/>
      <c r="R12" s="361"/>
      <c r="S12" s="361"/>
      <c r="T12" s="361"/>
      <c r="U12" s="361"/>
      <c r="V12" s="361"/>
      <c r="W12" s="361"/>
      <c r="X12" s="361"/>
      <c r="Y12" s="361"/>
      <c r="Z12" s="361"/>
    </row>
    <row r="13" spans="1:26" ht="15">
      <c r="A13" s="360"/>
      <c r="B13" s="360"/>
      <c r="C13" s="360"/>
      <c r="D13" s="94" t="s">
        <v>176</v>
      </c>
      <c r="E13" s="122" t="e">
        <f>+'[4]INVERSION'!L17</f>
        <v>#REF!</v>
      </c>
      <c r="F13" s="95"/>
      <c r="G13" s="95">
        <f>+'[4]INVERSION'!M17</f>
        <v>0</v>
      </c>
      <c r="H13" s="122"/>
      <c r="I13" s="122"/>
      <c r="J13" s="122">
        <f>+'[4]INVERSION'!AF17</f>
        <v>0</v>
      </c>
      <c r="K13" s="122">
        <f>+'[4]INVERSION'!AG17</f>
        <v>0</v>
      </c>
      <c r="L13" s="95"/>
      <c r="M13" s="122"/>
      <c r="N13" s="95" t="e">
        <f>+'[3]INVERSION'!AI17</f>
        <v>#REF!</v>
      </c>
      <c r="O13" s="361"/>
      <c r="P13" s="361"/>
      <c r="Q13" s="361"/>
      <c r="R13" s="361"/>
      <c r="S13" s="361"/>
      <c r="T13" s="361"/>
      <c r="U13" s="361"/>
      <c r="V13" s="361"/>
      <c r="W13" s="361"/>
      <c r="X13" s="361"/>
      <c r="Y13" s="361"/>
      <c r="Z13" s="361"/>
    </row>
    <row r="14" spans="1:26" ht="22.5">
      <c r="A14" s="360"/>
      <c r="B14" s="360"/>
      <c r="C14" s="360"/>
      <c r="D14" s="123" t="s">
        <v>177</v>
      </c>
      <c r="E14" s="122">
        <f>+'[4]INVERSION'!L18</f>
        <v>38645417</v>
      </c>
      <c r="F14" s="95"/>
      <c r="G14" s="95">
        <f>+'[4]INVERSION'!M18</f>
        <v>9364577</v>
      </c>
      <c r="H14" s="122">
        <v>9364577</v>
      </c>
      <c r="I14" s="122">
        <v>9364577</v>
      </c>
      <c r="J14" s="122">
        <f>+'[4]INVERSION'!AF18</f>
        <v>9364577</v>
      </c>
      <c r="K14" s="122">
        <f>+'[4]INVERSION'!AG18</f>
        <v>9364577</v>
      </c>
      <c r="L14" s="95"/>
      <c r="M14" s="122">
        <v>9364577</v>
      </c>
      <c r="N14" s="95" t="e">
        <f>+'[3]INVERSION'!AI18</f>
        <v>#REF!</v>
      </c>
      <c r="O14" s="361"/>
      <c r="P14" s="361"/>
      <c r="Q14" s="361"/>
      <c r="R14" s="361"/>
      <c r="S14" s="361"/>
      <c r="T14" s="361"/>
      <c r="U14" s="361"/>
      <c r="V14" s="361"/>
      <c r="W14" s="361"/>
      <c r="X14" s="361"/>
      <c r="Y14" s="361"/>
      <c r="Z14" s="361"/>
    </row>
    <row r="15" spans="1:26" ht="15">
      <c r="A15" s="360">
        <f>+'[3]INVERSION'!B21</f>
        <v>3</v>
      </c>
      <c r="B15" s="360" t="s">
        <v>44</v>
      </c>
      <c r="C15" s="360" t="s">
        <v>213</v>
      </c>
      <c r="D15" s="124" t="s">
        <v>169</v>
      </c>
      <c r="E15" s="122">
        <f>+'[4]INVERSION'!L21</f>
        <v>0.05</v>
      </c>
      <c r="F15" s="95"/>
      <c r="G15" s="95">
        <f>+'[4]INVERSION'!M21</f>
        <v>0.1</v>
      </c>
      <c r="H15" s="122">
        <v>0.1</v>
      </c>
      <c r="I15" s="122">
        <v>0.1</v>
      </c>
      <c r="J15" s="122">
        <f>+'[4]INVERSION'!AF21</f>
        <v>0.05</v>
      </c>
      <c r="K15" s="122">
        <f>+'[4]INVERSION'!AG21</f>
        <v>0.07</v>
      </c>
      <c r="L15" s="95"/>
      <c r="M15" s="122">
        <v>0.1</v>
      </c>
      <c r="N15" s="95" t="e">
        <f>+'[3]INVERSION'!AI21</f>
        <v>#REF!</v>
      </c>
      <c r="O15" s="361" t="s">
        <v>179</v>
      </c>
      <c r="P15" s="361" t="s">
        <v>179</v>
      </c>
      <c r="Q15" s="361" t="s">
        <v>171</v>
      </c>
      <c r="R15" s="361" t="s">
        <v>180</v>
      </c>
      <c r="S15" s="361" t="s">
        <v>170</v>
      </c>
      <c r="T15" s="361">
        <v>3861628</v>
      </c>
      <c r="U15" s="361">
        <v>4118377</v>
      </c>
      <c r="V15" s="361"/>
      <c r="W15" s="361" t="s">
        <v>172</v>
      </c>
      <c r="X15" s="361" t="s">
        <v>173</v>
      </c>
      <c r="Y15" s="361" t="s">
        <v>174</v>
      </c>
      <c r="Z15" s="361">
        <v>7980001</v>
      </c>
    </row>
    <row r="16" spans="1:26" ht="15">
      <c r="A16" s="360"/>
      <c r="B16" s="360"/>
      <c r="C16" s="360"/>
      <c r="D16" s="94" t="s">
        <v>175</v>
      </c>
      <c r="E16" s="122">
        <f>+'[4]INVERSION'!L22</f>
        <v>4005792800</v>
      </c>
      <c r="F16" s="95"/>
      <c r="G16" s="95">
        <f>+'[4]INVERSION'!M22</f>
        <v>4005792800</v>
      </c>
      <c r="H16" s="122">
        <v>4005792800</v>
      </c>
      <c r="I16" s="122">
        <v>4302551421</v>
      </c>
      <c r="J16" s="122">
        <f>+'[4]INVERSION'!AF22</f>
        <v>1392050</v>
      </c>
      <c r="K16" s="122">
        <f>+'[4]INVERSION'!AG22</f>
        <v>301501494</v>
      </c>
      <c r="L16" s="95"/>
      <c r="M16" s="122">
        <v>2615934751</v>
      </c>
      <c r="N16" s="95" t="e">
        <f>+'[3]INVERSION'!AI22</f>
        <v>#REF!</v>
      </c>
      <c r="O16" s="361"/>
      <c r="P16" s="361"/>
      <c r="Q16" s="361"/>
      <c r="R16" s="361"/>
      <c r="S16" s="361"/>
      <c r="T16" s="361"/>
      <c r="U16" s="361"/>
      <c r="V16" s="361"/>
      <c r="W16" s="361"/>
      <c r="X16" s="361"/>
      <c r="Y16" s="361"/>
      <c r="Z16" s="361"/>
    </row>
    <row r="17" spans="1:26" ht="15">
      <c r="A17" s="360"/>
      <c r="B17" s="360"/>
      <c r="C17" s="360"/>
      <c r="D17" s="94" t="s">
        <v>176</v>
      </c>
      <c r="E17" s="122">
        <f>+'[4]INVERSION'!L23</f>
        <v>0</v>
      </c>
      <c r="F17" s="95"/>
      <c r="G17" s="95" t="e">
        <f>+'[4]INVERSION'!M23</f>
        <v>#REF!</v>
      </c>
      <c r="H17" s="122"/>
      <c r="I17" s="122"/>
      <c r="J17" s="122" t="e">
        <f>+'[4]INVERSION'!AF23</f>
        <v>#REF!</v>
      </c>
      <c r="K17" s="122" t="e">
        <f>+'[4]INVERSION'!AG23</f>
        <v>#REF!</v>
      </c>
      <c r="L17" s="95"/>
      <c r="M17" s="122"/>
      <c r="N17" s="95" t="e">
        <f>+'[3]INVERSION'!AI23</f>
        <v>#REF!</v>
      </c>
      <c r="O17" s="361"/>
      <c r="P17" s="361"/>
      <c r="Q17" s="361"/>
      <c r="R17" s="361"/>
      <c r="S17" s="361"/>
      <c r="T17" s="361"/>
      <c r="U17" s="361"/>
      <c r="V17" s="361"/>
      <c r="W17" s="361"/>
      <c r="X17" s="361"/>
      <c r="Y17" s="361"/>
      <c r="Z17" s="361"/>
    </row>
    <row r="18" spans="1:26" ht="22.5">
      <c r="A18" s="360"/>
      <c r="B18" s="360"/>
      <c r="C18" s="360"/>
      <c r="D18" s="123" t="s">
        <v>177</v>
      </c>
      <c r="E18" s="122">
        <f>+'[4]INVERSION'!L24</f>
        <v>11839644</v>
      </c>
      <c r="F18" s="95"/>
      <c r="G18" s="95">
        <f>+'[4]INVERSION'!M24</f>
        <v>46467420</v>
      </c>
      <c r="H18" s="122"/>
      <c r="I18" s="122">
        <v>46467420</v>
      </c>
      <c r="J18" s="122">
        <f>+'[4]INVERSION'!AF24</f>
        <v>11839644</v>
      </c>
      <c r="K18" s="122">
        <f>+'[4]INVERSION'!AG24</f>
        <v>46467420</v>
      </c>
      <c r="L18" s="95"/>
      <c r="M18" s="122">
        <v>46467420</v>
      </c>
      <c r="N18" s="95" t="e">
        <f>+'[3]INVERSION'!AI24</f>
        <v>#REF!</v>
      </c>
      <c r="O18" s="361"/>
      <c r="P18" s="361"/>
      <c r="Q18" s="361"/>
      <c r="R18" s="361"/>
      <c r="S18" s="361"/>
      <c r="T18" s="361"/>
      <c r="U18" s="361"/>
      <c r="V18" s="361"/>
      <c r="W18" s="361"/>
      <c r="X18" s="361"/>
      <c r="Y18" s="361"/>
      <c r="Z18" s="361"/>
    </row>
    <row r="19" spans="1:26" ht="15">
      <c r="A19" s="360">
        <f>+'[3]INVERSION'!B27</f>
        <v>4</v>
      </c>
      <c r="B19" s="360" t="s">
        <v>55</v>
      </c>
      <c r="C19" s="360" t="s">
        <v>168</v>
      </c>
      <c r="D19" s="124" t="s">
        <v>169</v>
      </c>
      <c r="E19" s="122">
        <f>+'[4]INVERSION'!L27</f>
        <v>8</v>
      </c>
      <c r="F19" s="95"/>
      <c r="G19" s="95">
        <f>+'[4]INVERSION'!M27</f>
        <v>8</v>
      </c>
      <c r="H19" s="122">
        <v>5</v>
      </c>
      <c r="I19" s="122">
        <v>5</v>
      </c>
      <c r="J19" s="122">
        <f>+'[4]INVERSION'!AF27</f>
        <v>4</v>
      </c>
      <c r="K19" s="122">
        <f>+'[4]INVERSION'!AG27</f>
        <v>5</v>
      </c>
      <c r="L19" s="95"/>
      <c r="M19" s="122">
        <v>5</v>
      </c>
      <c r="N19" s="95" t="e">
        <f>+'[3]INVERSION'!AI27</f>
        <v>#REF!</v>
      </c>
      <c r="O19" s="361" t="s">
        <v>170</v>
      </c>
      <c r="P19" s="361" t="s">
        <v>171</v>
      </c>
      <c r="Q19" s="361" t="s">
        <v>171</v>
      </c>
      <c r="R19" s="361" t="s">
        <v>171</v>
      </c>
      <c r="S19" s="361" t="s">
        <v>170</v>
      </c>
      <c r="T19" s="361">
        <v>3861629</v>
      </c>
      <c r="U19" s="361">
        <v>4118378</v>
      </c>
      <c r="V19" s="361"/>
      <c r="W19" s="361" t="s">
        <v>172</v>
      </c>
      <c r="X19" s="361" t="s">
        <v>173</v>
      </c>
      <c r="Y19" s="361" t="s">
        <v>174</v>
      </c>
      <c r="Z19" s="361">
        <v>7980001</v>
      </c>
    </row>
    <row r="20" spans="1:26" ht="15">
      <c r="A20" s="360"/>
      <c r="B20" s="360"/>
      <c r="C20" s="360"/>
      <c r="D20" s="94" t="s">
        <v>175</v>
      </c>
      <c r="E20" s="122">
        <f>+'[4]INVERSION'!L28</f>
        <v>870849200</v>
      </c>
      <c r="F20" s="95"/>
      <c r="G20" s="95">
        <f>+'[4]INVERSION'!M28</f>
        <v>840849200</v>
      </c>
      <c r="H20" s="122">
        <v>319391983</v>
      </c>
      <c r="I20" s="122">
        <v>659656311</v>
      </c>
      <c r="J20" s="122">
        <f>+'[4]INVERSION'!AF28</f>
        <v>101597000</v>
      </c>
      <c r="K20" s="122">
        <f>+'[4]INVERSION'!AG28</f>
        <v>210115500</v>
      </c>
      <c r="L20" s="95"/>
      <c r="M20" s="122">
        <v>489815863</v>
      </c>
      <c r="N20" s="95" t="e">
        <f>+'[3]INVERSION'!AI28</f>
        <v>#REF!</v>
      </c>
      <c r="O20" s="361"/>
      <c r="P20" s="361"/>
      <c r="Q20" s="361"/>
      <c r="R20" s="361"/>
      <c r="S20" s="361"/>
      <c r="T20" s="361"/>
      <c r="U20" s="361"/>
      <c r="V20" s="361"/>
      <c r="W20" s="361"/>
      <c r="X20" s="361"/>
      <c r="Y20" s="361"/>
      <c r="Z20" s="361"/>
    </row>
    <row r="21" spans="1:26" ht="15">
      <c r="A21" s="360"/>
      <c r="B21" s="360"/>
      <c r="C21" s="360"/>
      <c r="D21" s="94" t="s">
        <v>176</v>
      </c>
      <c r="E21" s="122">
        <f>+'[4]INVERSION'!L29</f>
        <v>0</v>
      </c>
      <c r="F21" s="95"/>
      <c r="G21" s="95">
        <f>+'[4]INVERSION'!M29</f>
        <v>0</v>
      </c>
      <c r="H21" s="122"/>
      <c r="I21" s="122"/>
      <c r="J21" s="122" t="e">
        <f>+'[4]INVERSION'!AF29</f>
        <v>#REF!</v>
      </c>
      <c r="K21" s="122" t="e">
        <f>+'[4]INVERSION'!AG29</f>
        <v>#REF!</v>
      </c>
      <c r="L21" s="95"/>
      <c r="M21" s="122"/>
      <c r="N21" s="95" t="e">
        <f>+'[3]INVERSION'!AI29</f>
        <v>#REF!</v>
      </c>
      <c r="O21" s="361"/>
      <c r="P21" s="361"/>
      <c r="Q21" s="361"/>
      <c r="R21" s="361"/>
      <c r="S21" s="361"/>
      <c r="T21" s="361"/>
      <c r="U21" s="361"/>
      <c r="V21" s="361"/>
      <c r="W21" s="361"/>
      <c r="X21" s="361"/>
      <c r="Y21" s="361"/>
      <c r="Z21" s="361"/>
    </row>
    <row r="22" spans="1:26" ht="22.5">
      <c r="A22" s="360"/>
      <c r="B22" s="360"/>
      <c r="C22" s="360"/>
      <c r="D22" s="123" t="s">
        <v>177</v>
      </c>
      <c r="E22" s="122">
        <f>+'[4]INVERSION'!L30</f>
        <v>648983657</v>
      </c>
      <c r="F22" s="95"/>
      <c r="G22" s="95">
        <f>+'[4]INVERSION'!M30</f>
        <v>643636721</v>
      </c>
      <c r="H22" s="122">
        <v>486750722</v>
      </c>
      <c r="I22" s="122">
        <v>643636721</v>
      </c>
      <c r="J22" s="122">
        <f>+'[4]INVERSION'!AF30</f>
        <v>75891128</v>
      </c>
      <c r="K22" s="122">
        <f>+'[4]INVERSION'!AG30</f>
        <v>322652621</v>
      </c>
      <c r="L22" s="95"/>
      <c r="M22" s="122">
        <v>604562321</v>
      </c>
      <c r="N22" s="95" t="e">
        <f>+'[3]INVERSION'!AI30</f>
        <v>#REF!</v>
      </c>
      <c r="O22" s="361"/>
      <c r="P22" s="361"/>
      <c r="Q22" s="361"/>
      <c r="R22" s="361"/>
      <c r="S22" s="361"/>
      <c r="T22" s="361"/>
      <c r="U22" s="361"/>
      <c r="V22" s="361"/>
      <c r="W22" s="361"/>
      <c r="X22" s="361"/>
      <c r="Y22" s="361"/>
      <c r="Z22" s="361"/>
    </row>
    <row r="23" spans="1:26" ht="38.25">
      <c r="A23" s="362" t="s">
        <v>181</v>
      </c>
      <c r="B23" s="363"/>
      <c r="C23" s="364"/>
      <c r="D23" s="96" t="s">
        <v>182</v>
      </c>
      <c r="E23" s="97">
        <v>32364206000</v>
      </c>
      <c r="F23" s="98">
        <f aca="true" t="shared" si="0" ref="F23:N23">+F16+F20+F12+F8</f>
        <v>0</v>
      </c>
      <c r="G23" s="98">
        <f t="shared" si="0"/>
        <v>32364206000</v>
      </c>
      <c r="H23" s="98">
        <f t="shared" si="0"/>
        <v>31664938783</v>
      </c>
      <c r="I23" s="98">
        <f t="shared" si="0"/>
        <v>32246132732</v>
      </c>
      <c r="J23" s="98">
        <f t="shared" si="0"/>
        <v>189350050</v>
      </c>
      <c r="K23" s="98">
        <f t="shared" si="0"/>
        <v>704302044</v>
      </c>
      <c r="L23" s="98">
        <f t="shared" si="0"/>
        <v>0</v>
      </c>
      <c r="M23" s="98">
        <f t="shared" si="0"/>
        <v>30078728174</v>
      </c>
      <c r="N23" s="98" t="e">
        <f t="shared" si="0"/>
        <v>#REF!</v>
      </c>
      <c r="O23" s="99"/>
      <c r="P23" s="99"/>
      <c r="Q23" s="99"/>
      <c r="R23" s="99"/>
      <c r="S23" s="99"/>
      <c r="T23" s="99"/>
      <c r="U23" s="99"/>
      <c r="V23" s="99"/>
      <c r="W23" s="99"/>
      <c r="X23" s="99"/>
      <c r="Y23" s="99"/>
      <c r="Z23" s="99"/>
    </row>
    <row r="24" spans="1:26" ht="45.75" customHeight="1">
      <c r="A24" s="362"/>
      <c r="B24" s="363"/>
      <c r="C24" s="364"/>
      <c r="D24" s="126" t="s">
        <v>183</v>
      </c>
      <c r="E24" s="127">
        <v>836212786</v>
      </c>
      <c r="F24" s="127">
        <f>+F22+F18</f>
        <v>0</v>
      </c>
      <c r="G24" s="127">
        <f aca="true" t="shared" si="1" ref="G24:M24">+G22+G18+G14+G10</f>
        <v>836212786</v>
      </c>
      <c r="H24" s="127">
        <f t="shared" si="1"/>
        <v>632859367</v>
      </c>
      <c r="I24" s="127">
        <f t="shared" si="1"/>
        <v>836212786</v>
      </c>
      <c r="J24" s="127">
        <f t="shared" si="1"/>
        <v>233839417</v>
      </c>
      <c r="K24" s="127">
        <f t="shared" si="1"/>
        <v>445723516</v>
      </c>
      <c r="L24" s="127">
        <f t="shared" si="1"/>
        <v>0</v>
      </c>
      <c r="M24" s="127">
        <f t="shared" si="1"/>
        <v>797138386</v>
      </c>
      <c r="N24" s="127" t="e">
        <f>+N22+N18</f>
        <v>#REF!</v>
      </c>
      <c r="O24" s="128"/>
      <c r="P24" s="128"/>
      <c r="Q24" s="128"/>
      <c r="R24" s="128"/>
      <c r="S24" s="128"/>
      <c r="T24" s="128"/>
      <c r="U24" s="128"/>
      <c r="V24" s="128"/>
      <c r="W24" s="128"/>
      <c r="X24" s="128"/>
      <c r="Y24" s="128"/>
      <c r="Z24" s="128"/>
    </row>
    <row r="25" spans="1:35" s="14" customFormat="1" ht="71.25" customHeight="1">
      <c r="A25" s="365" t="s">
        <v>199</v>
      </c>
      <c r="B25" s="365"/>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100"/>
      <c r="AB25" s="100"/>
      <c r="AC25" s="100"/>
      <c r="AD25" s="100"/>
      <c r="AE25" s="100"/>
      <c r="AF25" s="100"/>
      <c r="AG25" s="100"/>
      <c r="AH25" s="100"/>
      <c r="AI25" s="100"/>
    </row>
  </sheetData>
  <sheetProtection/>
  <mergeCells count="77">
    <mergeCell ref="X19:X22"/>
    <mergeCell ref="Y19:Y22"/>
    <mergeCell ref="Z19:Z22"/>
    <mergeCell ref="A23:C24"/>
    <mergeCell ref="A25:Z25"/>
    <mergeCell ref="R19:R22"/>
    <mergeCell ref="S19:S22"/>
    <mergeCell ref="T19:T22"/>
    <mergeCell ref="U19:U22"/>
    <mergeCell ref="V19:V22"/>
    <mergeCell ref="W19:W22"/>
    <mergeCell ref="A19:A22"/>
    <mergeCell ref="B19:B22"/>
    <mergeCell ref="C19:C22"/>
    <mergeCell ref="O19:O22"/>
    <mergeCell ref="P19:P22"/>
    <mergeCell ref="Q19:Q22"/>
    <mergeCell ref="U15:U18"/>
    <mergeCell ref="V15:V18"/>
    <mergeCell ref="W15:W18"/>
    <mergeCell ref="X15:X18"/>
    <mergeCell ref="Y15:Y18"/>
    <mergeCell ref="Z15:Z18"/>
    <mergeCell ref="Z11:Z14"/>
    <mergeCell ref="A15:A18"/>
    <mergeCell ref="B15:B18"/>
    <mergeCell ref="C15:C18"/>
    <mergeCell ref="O15:O18"/>
    <mergeCell ref="P15:P18"/>
    <mergeCell ref="Q15:Q18"/>
    <mergeCell ref="R15:R18"/>
    <mergeCell ref="S15:S18"/>
    <mergeCell ref="T15:T18"/>
    <mergeCell ref="T11:T14"/>
    <mergeCell ref="U11:U14"/>
    <mergeCell ref="V11:V14"/>
    <mergeCell ref="W11:W14"/>
    <mergeCell ref="X11:X14"/>
    <mergeCell ref="Y11:Y14"/>
    <mergeCell ref="Y7:Y10"/>
    <mergeCell ref="Z7:Z10"/>
    <mergeCell ref="A11:A14"/>
    <mergeCell ref="B11:B14"/>
    <mergeCell ref="C11:C14"/>
    <mergeCell ref="O11:O14"/>
    <mergeCell ref="P11:P14"/>
    <mergeCell ref="Q11:Q14"/>
    <mergeCell ref="R11:R14"/>
    <mergeCell ref="S11:S14"/>
    <mergeCell ref="S7:S10"/>
    <mergeCell ref="T7:T10"/>
    <mergeCell ref="U7:U10"/>
    <mergeCell ref="V7:V10"/>
    <mergeCell ref="W7:W10"/>
    <mergeCell ref="X7:X10"/>
    <mergeCell ref="J5:N5"/>
    <mergeCell ref="O5:S5"/>
    <mergeCell ref="T5:Z5"/>
    <mergeCell ref="A7:A10"/>
    <mergeCell ref="B7:B10"/>
    <mergeCell ref="C7:C10"/>
    <mergeCell ref="O7:O10"/>
    <mergeCell ref="P7:P10"/>
    <mergeCell ref="Q7:Q10"/>
    <mergeCell ref="R7:R10"/>
    <mergeCell ref="A5:A6"/>
    <mergeCell ref="B5:B6"/>
    <mergeCell ref="C5:C6"/>
    <mergeCell ref="D5:D6"/>
    <mergeCell ref="E5:E6"/>
    <mergeCell ref="F5:I5"/>
    <mergeCell ref="A1:D4"/>
    <mergeCell ref="E1:Z1"/>
    <mergeCell ref="E2:Z2"/>
    <mergeCell ref="F3:Z3"/>
    <mergeCell ref="F4:I4"/>
    <mergeCell ref="J4:Z4"/>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JIMMY.SALINAS</dc:creator>
  <cp:keywords/>
  <dc:description/>
  <cp:lastModifiedBy>YULIED.PENARANDA</cp:lastModifiedBy>
  <dcterms:created xsi:type="dcterms:W3CDTF">2016-06-15T16:46:59Z</dcterms:created>
  <dcterms:modified xsi:type="dcterms:W3CDTF">2018-01-31T16:16:38Z</dcterms:modified>
  <cp:category/>
  <cp:version/>
  <cp:contentType/>
  <cp:contentStatus/>
</cp:coreProperties>
</file>