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30" activeTab="2"/>
  </bookViews>
  <sheets>
    <sheet name="GESTION" sheetId="1" r:id="rId1"/>
    <sheet name="INVERSION" sheetId="2" r:id="rId2"/>
    <sheet name="ACTIVIDADES " sheetId="3" r:id="rId3"/>
    <sheet name="TERRITORIALIZACIÓN" sheetId="4" r:id="rId4"/>
  </sheets>
  <externalReferences>
    <externalReference r:id="rId7"/>
    <externalReference r:id="rId8"/>
    <externalReference r:id="rId9"/>
    <externalReference r:id="rId10"/>
    <externalReference r:id="rId11"/>
  </externalReferences>
  <definedNames>
    <definedName name="_xlnm.Print_Area" localSheetId="2">'ACTIVIDADES '!$A$1:$V$16</definedName>
  </definedNames>
  <calcPr fullCalcOnLoad="1"/>
</workbook>
</file>

<file path=xl/comments2.xml><?xml version="1.0" encoding="utf-8"?>
<comments xmlns="http://schemas.openxmlformats.org/spreadsheetml/2006/main">
  <authors>
    <author>JENIFER.HUERTAS</author>
    <author>ANGELICA.ORTIZ</author>
  </authors>
  <commentList>
    <comment ref="AN33" authorId="0">
      <text>
        <r>
          <rPr>
            <b/>
            <sz val="9"/>
            <rFont val="Tahoma"/>
            <family val="2"/>
          </rPr>
          <t>JENIFER.HUERTAS:</t>
        </r>
        <r>
          <rPr>
            <sz val="9"/>
            <rFont val="Tahoma"/>
            <family val="2"/>
          </rPr>
          <t xml:space="preserve">
30,535,784,259
</t>
        </r>
      </text>
    </comment>
    <comment ref="S21" authorId="1">
      <text>
        <r>
          <rPr>
            <b/>
            <sz val="9"/>
            <rFont val="Tahoma"/>
            <family val="2"/>
          </rPr>
          <t>ANGELICA.ORTIZ:</t>
        </r>
        <r>
          <rPr>
            <sz val="9"/>
            <rFont val="Tahoma"/>
            <family val="2"/>
          </rPr>
          <t xml:space="preserve">
META PARA EJECUTAR CON REGALIAS $25MIL MLLNS
</t>
        </r>
      </text>
    </comment>
  </commentList>
</comments>
</file>

<file path=xl/comments4.xml><?xml version="1.0" encoding="utf-8"?>
<comments xmlns="http://schemas.openxmlformats.org/spreadsheetml/2006/main">
  <authors>
    <author>YULIED.PENARANDA</author>
  </authors>
  <commentList>
    <comment ref="X6" authorId="0">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Y6" authorId="0">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<sst xmlns="http://schemas.openxmlformats.org/spreadsheetml/2006/main" count="344" uniqueCount="187">
  <si>
    <t>SECRETARÍA DISTRITAL DE AMBIENTE</t>
  </si>
  <si>
    <t xml:space="preserve">FORMATO DE ACTUALIZACIÓN Y SEGUIMIENTO AL COMPONENTE DE GESTIÓN 
</t>
  </si>
  <si>
    <t>Programa Plan de Desarrollo</t>
  </si>
  <si>
    <t>1,1 COD.</t>
  </si>
  <si>
    <t>2,1 COD.</t>
  </si>
  <si>
    <t>3,1 COD.</t>
  </si>
  <si>
    <t>3,2 INDICADOR</t>
  </si>
  <si>
    <t>3,3 UNIDAD DE MEDIDA</t>
  </si>
  <si>
    <t>3,4 TIPOLOGÍA</t>
  </si>
  <si>
    <t>FORMATO DE ACTUALIZACIÓN Y SEGUIMIENTO AL COMPONENTE DE INVERSIÓN</t>
  </si>
  <si>
    <t>1, LÍNEA DE ACCIÓN</t>
  </si>
  <si>
    <t>2,  META DE PROYECTO</t>
  </si>
  <si>
    <t>4, COD. META PROYECTO PRIORITARIO</t>
  </si>
  <si>
    <t>5, VARIABLE REQUERIDA</t>
  </si>
  <si>
    <t>2,2 META</t>
  </si>
  <si>
    <t>2,3 TIPOLOGÍA</t>
  </si>
  <si>
    <t>FORMATO ACTUALIZACIÓN Y SEGUIMIENTO A LAS ACTIVIDADES</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</si>
  <si>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</si>
  <si>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</si>
  <si>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</si>
  <si>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</si>
  <si>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</si>
  <si>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</si>
  <si>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</si>
  <si>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</si>
  <si>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</si>
  <si>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</si>
  <si>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</si>
  <si>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</si>
  <si>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</si>
  <si>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</si>
  <si>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</si>
  <si>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</si>
  <si>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</si>
  <si>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</si>
  <si>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</si>
  <si>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</si>
  <si>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</si>
  <si>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</si>
  <si>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</si>
  <si>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</si>
  <si>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</si>
  <si>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</si>
  <si>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</si>
  <si>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</si>
  <si>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</si>
  <si>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</si>
  <si>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</si>
  <si>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</si>
  <si>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</si>
  <si>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</si>
  <si>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</si>
  <si>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</si>
  <si>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</si>
  <si>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</si>
  <si>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</si>
  <si>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</si>
  <si>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</si>
  <si>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</si>
  <si>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</si>
  <si>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</si>
  <si>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</si>
  <si>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06 - Eje transversal Sostenibilidad ambiental basada en la eficiencia energética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</si>
  <si>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</si>
  <si>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</si>
  <si>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</si>
  <si>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</si>
  <si>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</si>
  <si>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</si>
  <si>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</si>
  <si>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</si>
  <si>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</si>
  <si>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</si>
  <si>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</si>
  <si>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</si>
  <si>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</si>
  <si>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</si>
  <si>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</si>
  <si>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</si>
  <si>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</si>
  <si>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Ambiente sano</t>
  </si>
  <si>
    <t>39 - Ambiente sano para la equidad y disfrute del ciudadano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</si>
  <si>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</si>
  <si>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</si>
  <si>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</si>
  <si>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</si>
  <si>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</si>
  <si>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</si>
  <si>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</si>
  <si>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</si>
  <si>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</si>
  <si>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</si>
  <si>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</si>
  <si>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</si>
  <si>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CÓDIGO Y NOMBRE DE PROYECTO:</t>
  </si>
  <si>
    <t>Ene</t>
  </si>
  <si>
    <t>Feb</t>
  </si>
  <si>
    <t>Mar</t>
  </si>
  <si>
    <t>Abr</t>
  </si>
  <si>
    <t>May</t>
  </si>
  <si>
    <t>Jun</t>
  </si>
  <si>
    <t>1149 - PROTECCIÓN Y BIENESTAR ANIMAL</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</si>
  <si>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</si>
  <si>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</si>
  <si>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DIRECCION GESTION CORPORATIVA</t>
  </si>
  <si>
    <t>Ago.</t>
  </si>
  <si>
    <t>Sep.</t>
  </si>
  <si>
    <t>REALIZAR EL SEGUIMIENTO CONTRACTUAL, ADMINISTRATIVO, TECNICO Y FINANCIERO DE LA CONSTRUCCION Y DOTACION DEL CRRFFS</t>
  </si>
  <si>
    <t>x</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</si>
  <si>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</si>
  <si>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</si>
  <si>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</si>
  <si>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</si>
  <si>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</si>
  <si>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</si>
  <si>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</si>
  <si>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</si>
  <si>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</si>
  <si>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 xml:space="preserve">7, SEGUIMIENTO </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</si>
  <si>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</si>
  <si>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</si>
  <si>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</si>
  <si>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</si>
  <si>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</si>
  <si>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</si>
  <si>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</si>
  <si>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</si>
  <si>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</si>
  <si>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</si>
  <si>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</si>
  <si>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</si>
  <si>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</si>
  <si>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</si>
  <si>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</si>
  <si>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</si>
  <si>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</si>
  <si>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</si>
  <si>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</si>
  <si>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</si>
  <si>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</si>
  <si>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</si>
  <si>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</si>
  <si>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</si>
  <si>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</si>
  <si>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</si>
  <si>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</si>
  <si>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</si>
  <si>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</si>
  <si>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</si>
  <si>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</si>
  <si>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</si>
  <si>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</si>
  <si>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</si>
  <si>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</si>
  <si>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</si>
  <si>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</si>
  <si>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Total Recursos Vigencia - Proyecto</t>
  </si>
  <si>
    <t>Total  Recursos Reservas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</si>
  <si>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</si>
  <si>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</si>
  <si>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</si>
  <si>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</si>
  <si>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</si>
  <si>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</si>
  <si>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</si>
  <si>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</si>
  <si>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</si>
  <si>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126PG01-PR02-F-2-V10.0</t>
  </si>
  <si>
    <t>PROGRAMACIÓN ANUAL</t>
  </si>
  <si>
    <t>PROGR. ANUAL CORTE  DIC</t>
  </si>
  <si>
    <t xml:space="preserve">Dirección:  Centro de recepcion y rehabilitacion de flora y fauna silvestre.  
Descripción: Construccion y dotacion del CRRFFS, MPI3. Engativá. </t>
  </si>
  <si>
    <t xml:space="preserve">NUMERO INTERSEXUAL </t>
  </si>
  <si>
    <t>REALIZAR EL SEGUIMIENTO CONTRACTUAL, ADMINISTRATIVO, TECNICO Y FINANCIERO DE LA CONSTRUCCION Y DOTACION DE LA CEA</t>
  </si>
  <si>
    <t>REALIZAR EL SEGUIMIENTO CONTRACTUAL, ADMINISTRATIVO, TECNICO Y FINANCIERO A LA INTERVENTORIA DE LA CONSTRUCCION Y DOTACION DE LA CEA</t>
  </si>
  <si>
    <t>REALIZAR EL SEGUIMIENTO CONTRACTUAL, ADMINISTRATIVO, TECNICO Y FINANCIERO A LA INTERVENTORIA DE LA CONSTRUCCION Y DOTACION DEL CRRFFS</t>
  </si>
  <si>
    <t>Se firmó acta de inicio del contrato de obra No. SDA-20171399 el 20/02/2018, previa aprobación del plan de inversión del anticipo por parte de la interventoría. Se constituyo la fiducia con el banco de Bogotá para realizar el giro del anticipo correspondiente al 50% del valor del contrato.  Se realizó control de plagas y se inicio con los preliminares de la obra.</t>
  </si>
  <si>
    <t>Se firmó acta de inicio del contrato de obra No. SDA-CM-20171398 el 20/02/2018, Se aprobó el plan de inversión del anticipo del contrato de obra. Se realizó visita a la obra con el contratista para dar inicio a su ejecución.</t>
  </si>
  <si>
    <t>Archivos internos de la DGC</t>
  </si>
  <si>
    <t>Se firmó acta de inicio del contrato de obra No. SDA-20171399 el 20/02/2018, previa aprobación del plan de inversión del anticipo por parte de la interventoría. Se constituyo la fiducia con el banco de Bogotá para realizar el giro del anticipo correspondiente al 50% del valor del contrato.  Se realizó control de plagas y se inicio con los preliminares de la obra.
Se firmó acta de inicio del contrato de interventoría No. SDA-CM-20171398 el 20/02/2018, Se aprobó el plan de inversión del anticipo del contrato de obra. Se realizó visita a la obra con el contratista para dar inicio a su ejecución.</t>
  </si>
  <si>
    <t xml:space="preserve">Debido a la ubicación de árboles a a la entrada del predio fue necesario solicitar autorización de Servidumbre de Paso transitorio al IDIPRON para acceder al mismo. Dado que estaba próximo el vencimiento del permiso de vertimentos, la CAR exigió el pago de del servicio de Seguimiento y Control Ambiental el cual se realizó antes del 20 de marzo previo traslados y demás trámites presupuestales. Dado que en la etapa de Estudios y Diseños, el ocnsultor halló rastros arqueológicos, fue necesario tramitar la licencia arqueológica ante  del ICAHN; el plan de intervención arqueológica fua aprobado el 23 de marzo de 2018, el cual se encuentra en fase de implementación en la obra. Entrega de documentación al constructor para su revisión y aceptación de los diseños. En relación con el cronograma de ejecución de obra, el constructor realizó el levantamiento de las Actas de Vencidad del Proyecto y el ingreso de maquinaria al predio. Igualmente el constructor tramitó y obtuvo aprobación de la interventoría de la  Constitución de Patrimonio Autónomo para pago de Anticipo.
</t>
  </si>
  <si>
    <t>Se realizó las actividades pactadas en el contrato de interventoría en relación con el seguimiento a las actividades desplegadas por el constructor.</t>
  </si>
  <si>
    <t>Debido a la ubicación de árboles a a la entrada del predio fue necesario solicitar autorización de Servidumbre de Paso transitorio al IDIPRON para acceder al mismo. Dado que estaba próximo el vencimiento del permiso de vertimentos, la CAR exigió el pago de del servicio de Seguimiento y Control Ambiental el cual se realizó antes del 20 de marzo previo traslados y demás trámites presupuestales. Dado que en la etapa de Estudios y Diseños, el ocnsultor halló rastros arqueológicos, fue necesario tramitar la licencia arqueológica ante  del ICAHN; el plan de intervención arqueológica fua aprobado el 23 de marzo de 2018, el cual se encuentra en fase de implementación en la obra. Entrega de documentación al constructor para su revisión y aceptación de los diseños. En relación con el cronograma de ejecución de obra, el constructor realizó el levantamiento de las Actas de Vencidad del Proyecto y el ingreso de maquinaria al predio. Igualmente el constructor tramitó y obtuvo aprobación de la interventoría de la  Constitución de Patrimonio Autónomo para pago de Anticipo. En relación con la interventoría, es preciso señalar que realizó las actividades pactadas en el contrato de interventoría en relación con el seguimiento a las actividades desplegadas por el constructor.</t>
  </si>
  <si>
    <t>META FINALIZADA POR CUMPLIMIENTO</t>
  </si>
  <si>
    <t xml:space="preserve">El acumulado ejecutado para el cuatrienio corresponde a  36%. (0,36) De los cuales en el primer trimestre de 2018 se avanzó en un 1%(0,01), con el desarrollo de las siguientes acciones:
Debido a la ubicación de árboles a a la entrada del predio fue necesario solicitar autorización de Servidumbre de Paso transitorio al IDIPRON para acceder al mismo. Dado que estaba próximo el vencimiento del permiso de vertimentos, la CAR exigió el pago de del servicio de Seguimiento y Control Ambiental el cual se realizó antes del 20 de marzo previo traslados y demás trámites presupuestales. Dado que en la etapa de Estudios y Diseños, el ocnsultor halló rastros arqueológicos, fue necesario tramitar la licencia arqueológica ante  del ICAHN; el plan de intervención arqueológica fua aprobado el 23 de marzo de 2018, el cual se encuentra en fase de implementación en la obra. Entrega de documentación al constructor para su revisión y aceptación de los diseños. En relación con el cronograma de ejecución de obra, el constructor realizó el levantamiento de las Actas de Vencidad del Proyecto y el ingreso de maquinaria al predio. Igualmente el constructor tramitó y obtuvo aprobación de la interventoría de la  Constitución de Patrimonio Autónomo para pago de Anticipo. En relación con la interventoría, es preciso señalar que realizó las actividades pactadas en el contrato de interventoría en relación con el seguimiento a las actividades desplegadas por el constructor.
</t>
  </si>
  <si>
    <t xml:space="preserve">El acumulado ejecutado para el cuatrienio corresponde a  12%. (0,12) De los cuales en el primer trimestre de 2018 se avanzó en un 3% (0,03), con el desarrollo de las siguientes acciones 
Se firmó acta de inicio del contrato de obra No. SDA-20171399 el 20/02/2018, previa aprobación del plan de inversión del anticipo por parte de la interventoría. Se constituyo la fiducia con el banco de Bogotá para realizar el giro del anticipo correspondiente al 50% del valor del contrato.  Se realizó control de plagas y se inicio con los preliminares de la obra.
Se firmó acta de inicio del contrato de interventoría No. SDA-CM-20171398 el 20/02/2018, Se aprobó el plan de inversión del anticipo del contrato de obra. Se realizó visita a la obra con el contratista para dar inicio a su ejecución.
</t>
  </si>
  <si>
    <t>5, PONDERACIÓN HORIZONTAL AÑO: _2018__</t>
  </si>
  <si>
    <t>7, OBSERVACIONES AVANCE I TRIMESTRE 2018</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</si>
</sst>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 _€_-;\-* #,##0\ _€_-;_-* &quot;-&quot;??\ _€_-;_-@_-"/>
    <numFmt numFmtId="180" formatCode="[$$-240A]\ #,##0"/>
    <numFmt numFmtId="181" formatCode="_-* #,##0.00\ &quot;€&quot;_-;\-* #,##0.00\ &quot;€&quot;_-;_-* &quot;-&quot;??\ &quot;€&quot;_-;_-@_-"/>
    <numFmt numFmtId="182" formatCode="#,##0.0"/>
    <numFmt numFmtId="183" formatCode="_(* #,##0_);_(* \(#,##0\);_(* &quot;-&quot;??_);_(@_)"/>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dddd\,\ dd&quot; de &quot;mmmm&quot; de &quot;yyyy"/>
    <numFmt numFmtId="190" formatCode="[$-240A]hh:mm:ss\ AM/PM"/>
    <numFmt numFmtId="191" formatCode="&quot;$&quot;\ #,##0.00"/>
    <numFmt numFmtId="192" formatCode="0.0"/>
    <numFmt numFmtId="193" formatCode="0.000%"/>
    <numFmt numFmtId="194" formatCode="0.0000%"/>
    <numFmt numFmtId="195" formatCode="#,##0.000"/>
    <numFmt numFmtId="196" formatCode="_(* #,##0.000_);_(* \(#,##0.000\);_(* &quot;-&quot;??_);_(@_)"/>
    <numFmt numFmtId="197" formatCode="_(&quot;$&quot;\ * #,##0.0_);_(&quot;$&quot;\ * \(#,##0.0\);_(&quot;$&quot;\ * &quot;-&quot;??_);_(@_)"/>
    <numFmt numFmtId="198" formatCode="_(&quot;$&quot;\ * #,##0_);_(&quot;$&quot;\ * \(#,##0\);_(&quot;$&quot;\ * &quot;-&quot;??_);_(@_)"/>
    <numFmt numFmtId="199" formatCode="_(* #,##0.0_);_(* \(#,##0.0\);_(* &quot;-&quot;_);_(@_)"/>
    <numFmt numFmtId="200" formatCode="_(* #,##0.00_);_(* \(#,##0.00\);_(* &quot;-&quot;_);_(@_)"/>
  </numFmts>
  <fonts count="69">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Narrow"/>
      <family val="2"/>
    </font>
    <font>
      <b/>
      <sz val="9"/>
      <name val="Tahoma"/>
      <family val="2"/>
    </font>
    <font>
      <sz val="9"/>
      <name val="Tahoma"/>
      <family val="2"/>
    </font>
    <font>
      <b/>
      <sz val="10"/>
      <name val="Arial"/>
      <family val="2"/>
    </font>
    <font>
      <sz val="9"/>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b/>
      <sz val="18"/>
      <name val="Arial"/>
      <family val="2"/>
    </font>
    <font>
      <sz val="14"/>
      <name val="Calibri"/>
      <family val="2"/>
    </font>
    <font>
      <sz val="14"/>
      <name val="Arial Narrow"/>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14"/>
      <color indexed="63"/>
      <name val="Arial Narrow"/>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14"/>
      <color rgb="FF222222"/>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border>
    <border>
      <left style="thin"/>
      <right/>
      <top style="thin"/>
      <bottom/>
    </border>
    <border>
      <left style="thin"/>
      <right style="medium"/>
      <top style="thin"/>
      <bottom style="thin"/>
    </border>
    <border>
      <left/>
      <right/>
      <top style="thin"/>
      <bottom style="thin"/>
    </border>
    <border>
      <left/>
      <right/>
      <top style="medium"/>
      <bottom/>
    </border>
    <border>
      <left/>
      <right style="thin"/>
      <top style="medium"/>
      <bottom/>
    </border>
    <border>
      <left/>
      <right style="thin"/>
      <top/>
      <bottom/>
    </border>
    <border>
      <left style="thin"/>
      <right style="medium"/>
      <top style="medium"/>
      <bottom style="thin"/>
    </border>
    <border>
      <left/>
      <right style="thin"/>
      <top style="thin"/>
      <bottom style="medium"/>
    </border>
    <border>
      <left style="thin"/>
      <right style="medium"/>
      <top style="thin"/>
      <bottom style="medium"/>
    </border>
    <border>
      <left/>
      <right style="thin"/>
      <top style="medium"/>
      <bottom style="thin"/>
    </border>
    <border>
      <left style="thin"/>
      <right style="medium"/>
      <top style="thin"/>
      <bottom/>
    </border>
    <border>
      <left/>
      <right style="medium"/>
      <top/>
      <bottom style="medium"/>
    </border>
    <border>
      <left style="thin"/>
      <right>
        <color indexed="63"/>
      </right>
      <top style="medium"/>
      <bottom>
        <color indexed="63"/>
      </bottom>
    </border>
    <border>
      <left/>
      <right/>
      <top style="thin"/>
      <bottom/>
    </border>
    <border>
      <left/>
      <right style="thin"/>
      <top style="thin"/>
      <bottom/>
    </border>
    <border>
      <left/>
      <right/>
      <top style="medium"/>
      <bottom style="thin"/>
    </border>
    <border>
      <left/>
      <right style="medium"/>
      <top style="medium"/>
      <bottom style="thin"/>
    </border>
    <border>
      <left/>
      <right style="medium"/>
      <top style="thin"/>
      <bottom style="thin"/>
    </border>
    <border>
      <left/>
      <right/>
      <top style="thin"/>
      <bottom style="medium"/>
    </border>
    <border>
      <left>
        <color indexed="63"/>
      </left>
      <right style="thin"/>
      <top/>
      <bottom style="thin"/>
    </border>
    <border>
      <left style="thin"/>
      <right style="thin"/>
      <top/>
      <bottom style="medium"/>
    </border>
    <border>
      <left style="thin"/>
      <right/>
      <top/>
      <bottom/>
    </border>
    <border>
      <left style="thin"/>
      <right style="medium"/>
      <top style="medium"/>
      <bottom/>
    </border>
    <border>
      <left style="thin"/>
      <right style="medium"/>
      <top/>
      <bottom/>
    </border>
    <border>
      <left style="thin"/>
      <right style="medium"/>
      <top/>
      <bottom style="medium"/>
    </border>
    <border>
      <left style="thin"/>
      <right style="medium"/>
      <top/>
      <bottom style="thin"/>
    </border>
    <border>
      <left style="medium"/>
      <right style="thin"/>
      <top/>
      <bottom/>
    </border>
    <border>
      <left/>
      <right style="medium"/>
      <top style="thin"/>
      <bottom/>
    </border>
    <border>
      <left style="thin"/>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1"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340">
    <xf numFmtId="0" fontId="0" fillId="0" borderId="0" xfId="0" applyFont="1" applyAlignment="1">
      <alignment/>
    </xf>
    <xf numFmtId="0" fontId="6" fillId="0" borderId="0" xfId="56" applyFont="1" applyAlignment="1">
      <alignment vertical="center"/>
      <protection/>
    </xf>
    <xf numFmtId="0" fontId="5" fillId="0" borderId="0" xfId="56" applyFont="1" applyAlignment="1">
      <alignment vertical="center"/>
      <protection/>
    </xf>
    <xf numFmtId="0" fontId="5" fillId="0" borderId="0" xfId="56" applyFont="1" applyFill="1" applyAlignment="1">
      <alignment horizontal="left" vertical="center"/>
      <protection/>
    </xf>
    <xf numFmtId="0" fontId="62" fillId="0" borderId="0" xfId="0" applyFont="1" applyAlignment="1">
      <alignment/>
    </xf>
    <xf numFmtId="178" fontId="5" fillId="33" borderId="10" xfId="0" applyNumberFormat="1" applyFont="1" applyFill="1" applyBorder="1" applyAlignment="1">
      <alignment vertical="center"/>
    </xf>
    <xf numFmtId="0" fontId="63" fillId="0" borderId="0" xfId="0" applyFont="1" applyAlignment="1">
      <alignment/>
    </xf>
    <xf numFmtId="0" fontId="10" fillId="33" borderId="10" xfId="0" applyFont="1" applyFill="1" applyBorder="1" applyAlignment="1" applyProtection="1">
      <alignment horizontal="center" vertical="center" wrapText="1"/>
      <protection locked="0"/>
    </xf>
    <xf numFmtId="0" fontId="10" fillId="33" borderId="11" xfId="0" applyFont="1" applyFill="1" applyBorder="1" applyAlignment="1" applyProtection="1">
      <alignment horizontal="center" vertical="center" wrapText="1"/>
      <protection locked="0"/>
    </xf>
    <xf numFmtId="0" fontId="63" fillId="0" borderId="0" xfId="0" applyFont="1" applyAlignment="1">
      <alignment horizontal="center" vertical="center"/>
    </xf>
    <xf numFmtId="1" fontId="0" fillId="0" borderId="0" xfId="0" applyNumberFormat="1" applyAlignment="1">
      <alignment/>
    </xf>
    <xf numFmtId="3" fontId="3" fillId="34" borderId="10" xfId="0" applyNumberFormat="1" applyFont="1" applyFill="1" applyBorder="1" applyAlignment="1">
      <alignment horizontal="center" vertical="center" wrapText="1"/>
    </xf>
    <xf numFmtId="0" fontId="10" fillId="33" borderId="12" xfId="0" applyFont="1" applyFill="1" applyBorder="1" applyAlignment="1" applyProtection="1">
      <alignment horizontal="center" vertical="center" wrapText="1"/>
      <protection locked="0"/>
    </xf>
    <xf numFmtId="0" fontId="64" fillId="0" borderId="0" xfId="0" applyFont="1" applyAlignment="1">
      <alignment/>
    </xf>
    <xf numFmtId="0" fontId="6" fillId="35" borderId="13" xfId="56" applyFont="1" applyFill="1" applyBorder="1" applyAlignment="1">
      <alignment horizontal="center" vertical="center" wrapText="1"/>
      <protection/>
    </xf>
    <xf numFmtId="0" fontId="6" fillId="35" borderId="14" xfId="56" applyFont="1" applyFill="1" applyBorder="1" applyAlignment="1">
      <alignment horizontal="center" vertical="center" wrapText="1"/>
      <protection/>
    </xf>
    <xf numFmtId="0" fontId="0" fillId="34" borderId="0" xfId="0" applyFill="1" applyAlignment="1">
      <alignment/>
    </xf>
    <xf numFmtId="0" fontId="0" fillId="34" borderId="0" xfId="0" applyFill="1" applyAlignment="1">
      <alignment horizontal="center"/>
    </xf>
    <xf numFmtId="0" fontId="0" fillId="0" borderId="0" xfId="0" applyFill="1" applyAlignment="1">
      <alignment/>
    </xf>
    <xf numFmtId="0" fontId="65" fillId="34" borderId="15" xfId="0" applyFont="1" applyFill="1" applyBorder="1" applyAlignment="1">
      <alignment/>
    </xf>
    <xf numFmtId="0" fontId="65" fillId="34" borderId="0" xfId="0" applyFont="1" applyFill="1" applyBorder="1" applyAlignment="1">
      <alignment/>
    </xf>
    <xf numFmtId="0" fontId="65" fillId="34" borderId="0" xfId="0" applyFont="1" applyFill="1" applyBorder="1" applyAlignment="1">
      <alignment horizontal="center"/>
    </xf>
    <xf numFmtId="0" fontId="65" fillId="34" borderId="16" xfId="0" applyFont="1" applyFill="1" applyBorder="1" applyAlignment="1">
      <alignment/>
    </xf>
    <xf numFmtId="0" fontId="13" fillId="34" borderId="15" xfId="0" applyFont="1" applyFill="1" applyBorder="1" applyAlignment="1">
      <alignment vertical="top" wrapText="1"/>
    </xf>
    <xf numFmtId="0" fontId="13" fillId="34" borderId="0" xfId="0" applyFont="1" applyFill="1" applyBorder="1" applyAlignment="1">
      <alignment vertical="top" wrapText="1"/>
    </xf>
    <xf numFmtId="0" fontId="13" fillId="34" borderId="0" xfId="0" applyFont="1" applyFill="1" applyBorder="1" applyAlignment="1">
      <alignment horizontal="center" vertical="center" wrapText="1"/>
    </xf>
    <xf numFmtId="0" fontId="13" fillId="0" borderId="0" xfId="56" applyFont="1" applyBorder="1" applyAlignment="1">
      <alignment vertical="center"/>
      <protection/>
    </xf>
    <xf numFmtId="0" fontId="14" fillId="0" borderId="0" xfId="0" applyFont="1" applyAlignment="1">
      <alignment/>
    </xf>
    <xf numFmtId="0" fontId="0" fillId="0" borderId="17" xfId="0" applyFill="1" applyBorder="1" applyAlignment="1">
      <alignment/>
    </xf>
    <xf numFmtId="0" fontId="0" fillId="0" borderId="18" xfId="0" applyFill="1" applyBorder="1" applyAlignment="1">
      <alignment/>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13" fillId="0" borderId="0" xfId="0" applyFont="1" applyFill="1" applyAlignment="1">
      <alignment horizontal="center"/>
    </xf>
    <xf numFmtId="0" fontId="0" fillId="0" borderId="0" xfId="0" applyFill="1" applyAlignment="1">
      <alignment horizontal="center"/>
    </xf>
    <xf numFmtId="179" fontId="0" fillId="0" borderId="0" xfId="0" applyNumberFormat="1" applyFill="1" applyAlignment="1">
      <alignment horizontal="center"/>
    </xf>
    <xf numFmtId="0" fontId="66" fillId="0" borderId="0" xfId="0" applyFont="1" applyFill="1" applyAlignment="1">
      <alignment horizontal="center" vertical="center"/>
    </xf>
    <xf numFmtId="0" fontId="13" fillId="33" borderId="11"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9" xfId="0" applyFont="1" applyBorder="1" applyAlignment="1">
      <alignment horizontal="center" vertical="center"/>
    </xf>
    <xf numFmtId="0" fontId="3" fillId="0" borderId="0" xfId="56" applyBorder="1" applyAlignment="1">
      <alignment vertical="center"/>
      <protection/>
    </xf>
    <xf numFmtId="0" fontId="9" fillId="35" borderId="10" xfId="56" applyFont="1" applyFill="1" applyBorder="1" applyAlignment="1">
      <alignment horizontal="left" vertical="center" wrapText="1"/>
      <protection/>
    </xf>
    <xf numFmtId="0" fontId="9" fillId="35" borderId="11" xfId="56" applyFont="1" applyFill="1" applyBorder="1" applyAlignment="1">
      <alignment horizontal="left" vertical="center" wrapText="1"/>
      <protection/>
    </xf>
    <xf numFmtId="0" fontId="3" fillId="36" borderId="0" xfId="56" applyFill="1" applyBorder="1" applyAlignment="1">
      <alignment vertical="center"/>
      <protection/>
    </xf>
    <xf numFmtId="0" fontId="9" fillId="35" borderId="20" xfId="56" applyFont="1" applyFill="1" applyBorder="1" applyAlignment="1">
      <alignment horizontal="center" vertical="center" wrapText="1"/>
      <protection/>
    </xf>
    <xf numFmtId="10" fontId="3" fillId="35" borderId="20" xfId="56" applyNumberFormat="1" applyFont="1" applyFill="1" applyBorder="1" applyAlignment="1">
      <alignment horizontal="center" vertical="center" wrapText="1"/>
      <protection/>
    </xf>
    <xf numFmtId="9" fontId="9" fillId="35" borderId="12" xfId="56" applyNumberFormat="1" applyFont="1" applyFill="1" applyBorder="1" applyAlignment="1">
      <alignment vertical="center" wrapText="1"/>
      <protection/>
    </xf>
    <xf numFmtId="0" fontId="10" fillId="33" borderId="21" xfId="0"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0" fontId="10" fillId="33" borderId="23" xfId="0" applyFont="1" applyFill="1" applyBorder="1" applyAlignment="1" applyProtection="1">
      <alignment horizontal="center" vertical="center" wrapText="1"/>
      <protection locked="0"/>
    </xf>
    <xf numFmtId="178" fontId="5" fillId="37" borderId="24" xfId="0" applyNumberFormat="1" applyFont="1" applyFill="1" applyBorder="1" applyAlignment="1">
      <alignment vertical="center"/>
    </xf>
    <xf numFmtId="0" fontId="2" fillId="35" borderId="20" xfId="56" applyFont="1" applyFill="1" applyBorder="1" applyAlignment="1">
      <alignment horizontal="center" vertical="center" textRotation="180" wrapText="1"/>
      <protection/>
    </xf>
    <xf numFmtId="0" fontId="0" fillId="28" borderId="12" xfId="0" applyFill="1" applyBorder="1" applyAlignment="1">
      <alignment/>
    </xf>
    <xf numFmtId="41" fontId="63" fillId="0" borderId="0" xfId="0" applyNumberFormat="1" applyFont="1" applyAlignment="1">
      <alignment/>
    </xf>
    <xf numFmtId="3" fontId="3" fillId="34" borderId="11" xfId="0" applyNumberFormat="1"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0" borderId="10" xfId="0" applyFont="1" applyBorder="1" applyAlignment="1">
      <alignment horizontal="justify" vertical="center" wrapText="1"/>
    </xf>
    <xf numFmtId="0" fontId="41" fillId="0" borderId="0" xfId="0" applyFont="1" applyAlignment="1">
      <alignment/>
    </xf>
    <xf numFmtId="0" fontId="13" fillId="34" borderId="10" xfId="0" applyFont="1" applyFill="1" applyBorder="1" applyAlignment="1">
      <alignment horizontal="center" vertical="center"/>
    </xf>
    <xf numFmtId="182" fontId="3" fillId="34" borderId="25" xfId="0" applyNumberFormat="1" applyFont="1" applyFill="1" applyBorder="1" applyAlignment="1">
      <alignment horizontal="center" vertical="center" wrapText="1"/>
    </xf>
    <xf numFmtId="182" fontId="3" fillId="34" borderId="24" xfId="0" applyNumberFormat="1" applyFont="1" applyFill="1" applyBorder="1" applyAlignment="1">
      <alignment horizontal="center" vertical="center" wrapText="1"/>
    </xf>
    <xf numFmtId="3" fontId="3" fillId="34" borderId="26" xfId="0" applyNumberFormat="1" applyFont="1" applyFill="1" applyBorder="1" applyAlignment="1">
      <alignment horizontal="center" vertical="center" wrapText="1"/>
    </xf>
    <xf numFmtId="3" fontId="3" fillId="34" borderId="10" xfId="0" applyNumberFormat="1" applyFont="1" applyFill="1" applyBorder="1" applyAlignment="1">
      <alignment horizontal="right" vertical="center" wrapText="1"/>
    </xf>
    <xf numFmtId="3" fontId="3" fillId="34" borderId="10" xfId="52" applyNumberFormat="1" applyFont="1" applyFill="1" applyBorder="1" applyAlignment="1">
      <alignment horizontal="center" vertical="center" wrapText="1"/>
    </xf>
    <xf numFmtId="0" fontId="3" fillId="34" borderId="2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182" fontId="3" fillId="34" borderId="10" xfId="0" applyNumberFormat="1" applyFont="1" applyFill="1" applyBorder="1" applyAlignment="1">
      <alignment horizontal="center" vertical="center"/>
    </xf>
    <xf numFmtId="3" fontId="3" fillId="34" borderId="27" xfId="52" applyNumberFormat="1" applyFont="1" applyFill="1" applyBorder="1" applyAlignment="1">
      <alignment horizontal="center" vertical="center"/>
    </xf>
    <xf numFmtId="3" fontId="3" fillId="34" borderId="11" xfId="52" applyNumberFormat="1" applyFont="1" applyFill="1" applyBorder="1" applyAlignment="1">
      <alignment horizontal="center" vertical="center"/>
    </xf>
    <xf numFmtId="41" fontId="3" fillId="34" borderId="11" xfId="52" applyNumberFormat="1" applyFont="1" applyFill="1" applyBorder="1" applyAlignment="1">
      <alignment horizontal="center" vertical="center"/>
    </xf>
    <xf numFmtId="3" fontId="3" fillId="34" borderId="11" xfId="52" applyNumberFormat="1" applyFont="1" applyFill="1" applyBorder="1" applyAlignment="1">
      <alignment horizontal="center" vertical="center" wrapText="1"/>
    </xf>
    <xf numFmtId="4" fontId="3" fillId="34" borderId="24" xfId="0" applyNumberFormat="1" applyFont="1" applyFill="1" applyBorder="1" applyAlignment="1">
      <alignment horizontal="center" vertical="center" wrapText="1"/>
    </xf>
    <xf numFmtId="41" fontId="3" fillId="34" borderId="10" xfId="0" applyNumberFormat="1" applyFont="1" applyFill="1" applyBorder="1" applyAlignment="1">
      <alignment horizontal="center" vertical="center"/>
    </xf>
    <xf numFmtId="41" fontId="3" fillId="34" borderId="27" xfId="52" applyNumberFormat="1" applyFont="1" applyFill="1" applyBorder="1" applyAlignment="1">
      <alignment horizontal="center" vertical="center"/>
    </xf>
    <xf numFmtId="0" fontId="3" fillId="34" borderId="25" xfId="0" applyFont="1" applyFill="1" applyBorder="1" applyAlignment="1">
      <alignment horizontal="center" vertical="center"/>
    </xf>
    <xf numFmtId="0" fontId="3" fillId="34" borderId="24" xfId="0" applyFont="1" applyFill="1" applyBorder="1" applyAlignment="1">
      <alignment horizontal="center" vertical="center"/>
    </xf>
    <xf numFmtId="41" fontId="9" fillId="34" borderId="12" xfId="0" applyNumberFormat="1" applyFont="1" applyFill="1" applyBorder="1" applyAlignment="1">
      <alignment/>
    </xf>
    <xf numFmtId="41" fontId="9" fillId="34" borderId="10" xfId="0" applyNumberFormat="1" applyFont="1" applyFill="1" applyBorder="1" applyAlignment="1" applyProtection="1">
      <alignment vertical="center" wrapText="1"/>
      <protection locked="0"/>
    </xf>
    <xf numFmtId="4" fontId="3" fillId="34" borderId="10" xfId="0" applyNumberFormat="1" applyFont="1" applyFill="1" applyBorder="1" applyAlignment="1">
      <alignment horizontal="center" vertical="center"/>
    </xf>
    <xf numFmtId="9" fontId="3" fillId="34" borderId="12" xfId="59" applyFont="1" applyFill="1" applyBorder="1" applyAlignment="1">
      <alignment horizontal="center" vertical="center" wrapText="1"/>
    </xf>
    <xf numFmtId="9" fontId="3" fillId="34" borderId="10" xfId="59" applyFont="1" applyFill="1" applyBorder="1" applyAlignment="1">
      <alignment horizontal="center" vertical="center" wrapText="1"/>
    </xf>
    <xf numFmtId="9" fontId="3" fillId="34" borderId="11" xfId="59" applyFont="1" applyFill="1" applyBorder="1" applyAlignment="1">
      <alignment horizontal="center" vertical="center" wrapText="1"/>
    </xf>
    <xf numFmtId="178" fontId="3" fillId="34" borderId="10" xfId="59" applyNumberFormat="1" applyFont="1" applyFill="1" applyBorder="1" applyAlignment="1">
      <alignment horizontal="center" vertical="center" wrapText="1"/>
    </xf>
    <xf numFmtId="183" fontId="3" fillId="34" borderId="10" xfId="49" applyNumberFormat="1" applyFont="1" applyFill="1" applyBorder="1" applyAlignment="1" applyProtection="1">
      <alignment vertical="center" wrapText="1"/>
      <protection locked="0"/>
    </xf>
    <xf numFmtId="178" fontId="0" fillId="0" borderId="0" xfId="0" applyNumberFormat="1" applyAlignment="1">
      <alignment horizontal="center"/>
    </xf>
    <xf numFmtId="9" fontId="9" fillId="35" borderId="12" xfId="56" applyNumberFormat="1" applyFont="1" applyFill="1" applyBorder="1" applyAlignment="1">
      <alignment horizontal="center" vertical="center" wrapText="1"/>
      <protection/>
    </xf>
    <xf numFmtId="178" fontId="9" fillId="35" borderId="20" xfId="56" applyNumberFormat="1" applyFont="1" applyFill="1" applyBorder="1" applyAlignment="1">
      <alignment horizontal="center" vertical="center" wrapText="1"/>
      <protection/>
    </xf>
    <xf numFmtId="198" fontId="3" fillId="34" borderId="25" xfId="52" applyNumberFormat="1" applyFont="1" applyFill="1" applyBorder="1" applyAlignment="1">
      <alignment horizontal="center" vertical="center"/>
    </xf>
    <xf numFmtId="198" fontId="3" fillId="34" borderId="26" xfId="52" applyNumberFormat="1" applyFont="1" applyFill="1" applyBorder="1" applyAlignment="1">
      <alignment horizontal="center" vertical="center" wrapText="1"/>
    </xf>
    <xf numFmtId="198" fontId="3" fillId="34" borderId="26" xfId="52" applyNumberFormat="1" applyFont="1" applyFill="1" applyBorder="1" applyAlignment="1">
      <alignment horizontal="center" vertical="center"/>
    </xf>
    <xf numFmtId="9" fontId="3" fillId="34" borderId="25" xfId="59" applyFont="1" applyFill="1" applyBorder="1" applyAlignment="1">
      <alignment horizontal="center" vertical="center" wrapText="1"/>
    </xf>
    <xf numFmtId="9" fontId="3" fillId="34" borderId="26" xfId="59" applyFont="1" applyFill="1" applyBorder="1" applyAlignment="1">
      <alignment horizontal="center" vertical="center"/>
    </xf>
    <xf numFmtId="9" fontId="3" fillId="34" borderId="27" xfId="59" applyFont="1" applyFill="1" applyBorder="1" applyAlignment="1">
      <alignment horizontal="center" vertical="center"/>
    </xf>
    <xf numFmtId="198" fontId="3" fillId="34" borderId="24" xfId="52" applyNumberFormat="1" applyFont="1" applyFill="1" applyBorder="1" applyAlignment="1">
      <alignment horizontal="center" vertical="center" wrapText="1"/>
    </xf>
    <xf numFmtId="198" fontId="3" fillId="34" borderId="10" xfId="52" applyNumberFormat="1" applyFont="1" applyFill="1" applyBorder="1" applyAlignment="1">
      <alignment horizontal="center" vertical="center" wrapText="1"/>
    </xf>
    <xf numFmtId="198" fontId="3" fillId="34" borderId="10" xfId="52" applyNumberFormat="1" applyFont="1" applyFill="1" applyBorder="1" applyAlignment="1">
      <alignment horizontal="center" vertical="center"/>
    </xf>
    <xf numFmtId="3" fontId="3" fillId="34" borderId="25" xfId="0" applyNumberFormat="1" applyFont="1" applyFill="1" applyBorder="1" applyAlignment="1">
      <alignment horizontal="center" vertical="center" wrapText="1"/>
    </xf>
    <xf numFmtId="178" fontId="3" fillId="34" borderId="12" xfId="59" applyNumberFormat="1" applyFont="1" applyFill="1" applyBorder="1" applyAlignment="1">
      <alignment horizontal="center" vertical="center" wrapText="1"/>
    </xf>
    <xf numFmtId="180" fontId="4" fillId="0" borderId="10" xfId="57" applyNumberFormat="1" applyFont="1" applyFill="1" applyBorder="1" applyAlignment="1">
      <alignment horizontal="left" vertical="center" wrapText="1"/>
      <protection/>
    </xf>
    <xf numFmtId="4" fontId="2" fillId="0" borderId="10" xfId="57" applyNumberFormat="1" applyFont="1" applyFill="1" applyBorder="1" applyAlignment="1">
      <alignment horizontal="center" vertical="center" wrapText="1"/>
      <protection/>
    </xf>
    <xf numFmtId="0" fontId="13" fillId="33" borderId="11" xfId="0" applyFont="1" applyFill="1" applyBorder="1" applyAlignment="1">
      <alignment horizontal="center" vertical="center" wrapText="1"/>
    </xf>
    <xf numFmtId="4" fontId="13" fillId="0" borderId="10" xfId="0" applyNumberFormat="1" applyFont="1" applyFill="1" applyBorder="1" applyAlignment="1">
      <alignment horizontal="center" vertical="center"/>
    </xf>
    <xf numFmtId="182" fontId="3" fillId="0" borderId="24" xfId="0" applyNumberFormat="1" applyFont="1" applyFill="1" applyBorder="1" applyAlignment="1">
      <alignment horizontal="center" vertical="center" wrapText="1"/>
    </xf>
    <xf numFmtId="3" fontId="3" fillId="0" borderId="10" xfId="52" applyNumberFormat="1" applyFont="1" applyFill="1" applyBorder="1" applyAlignment="1">
      <alignment horizontal="center" vertical="center" wrapText="1"/>
    </xf>
    <xf numFmtId="44" fontId="3" fillId="34" borderId="10" xfId="52" applyFont="1" applyFill="1" applyBorder="1" applyAlignment="1">
      <alignment horizontal="right" vertical="center" wrapText="1"/>
    </xf>
    <xf numFmtId="44" fontId="3" fillId="34" borderId="10" xfId="52" applyFont="1" applyFill="1" applyBorder="1" applyAlignment="1">
      <alignment horizontal="center" vertical="center" wrapText="1"/>
    </xf>
    <xf numFmtId="0" fontId="13" fillId="33" borderId="19" xfId="0" applyFont="1" applyFill="1" applyBorder="1" applyAlignment="1">
      <alignment vertical="center"/>
    </xf>
    <xf numFmtId="0" fontId="13" fillId="0" borderId="0" xfId="0" applyFont="1" applyFill="1" applyBorder="1" applyAlignment="1">
      <alignment horizontal="center"/>
    </xf>
    <xf numFmtId="198" fontId="3" fillId="34" borderId="10" xfId="52" applyNumberFormat="1" applyFont="1" applyFill="1" applyBorder="1" applyAlignment="1" applyProtection="1">
      <alignment vertical="center" wrapText="1"/>
      <protection locked="0"/>
    </xf>
    <xf numFmtId="178" fontId="3" fillId="34" borderId="25" xfId="59" applyNumberFormat="1" applyFont="1" applyFill="1" applyBorder="1" applyAlignment="1">
      <alignment horizontal="center" vertical="center" wrapText="1"/>
    </xf>
    <xf numFmtId="178" fontId="3" fillId="34" borderId="26" xfId="59" applyNumberFormat="1" applyFont="1" applyFill="1" applyBorder="1" applyAlignment="1">
      <alignment horizontal="center" vertical="center" wrapText="1"/>
    </xf>
    <xf numFmtId="4" fontId="3" fillId="34" borderId="25" xfId="0" applyNumberFormat="1" applyFont="1" applyFill="1" applyBorder="1" applyAlignment="1">
      <alignment horizontal="center" vertical="center" wrapText="1"/>
    </xf>
    <xf numFmtId="4" fontId="4" fillId="0" borderId="10" xfId="57" applyNumberFormat="1" applyFont="1" applyFill="1" applyBorder="1" applyAlignment="1">
      <alignment horizontal="center" vertical="center" wrapText="1"/>
      <protection/>
    </xf>
    <xf numFmtId="180" fontId="4" fillId="0" borderId="10" xfId="57" applyNumberFormat="1" applyFont="1" applyFill="1" applyBorder="1" applyAlignment="1">
      <alignment vertical="center" wrapText="1"/>
      <protection/>
    </xf>
    <xf numFmtId="0" fontId="4" fillId="0" borderId="10" xfId="57" applyFont="1" applyFill="1" applyBorder="1" applyAlignment="1">
      <alignment horizontal="left" vertical="center" wrapText="1"/>
      <protection/>
    </xf>
    <xf numFmtId="3" fontId="3" fillId="34" borderId="10" xfId="0" applyNumberFormat="1" applyFont="1" applyFill="1" applyBorder="1" applyAlignment="1" applyProtection="1">
      <alignment vertical="center" wrapText="1"/>
      <protection locked="0"/>
    </xf>
    <xf numFmtId="2" fontId="3" fillId="34" borderId="27" xfId="59" applyNumberFormat="1" applyFont="1" applyFill="1" applyBorder="1" applyAlignment="1">
      <alignment horizontal="center" vertical="center"/>
    </xf>
    <xf numFmtId="2" fontId="3" fillId="34" borderId="26" xfId="59" applyNumberFormat="1" applyFont="1" applyFill="1" applyBorder="1" applyAlignment="1">
      <alignment horizontal="center" vertical="center"/>
    </xf>
    <xf numFmtId="44" fontId="3" fillId="34" borderId="26" xfId="52" applyFont="1" applyFill="1" applyBorder="1" applyAlignment="1">
      <alignment horizontal="center" vertical="center"/>
    </xf>
    <xf numFmtId="44" fontId="3" fillId="34" borderId="10" xfId="52" applyFont="1" applyFill="1" applyBorder="1" applyAlignment="1">
      <alignment horizontal="center" vertical="center"/>
    </xf>
    <xf numFmtId="2" fontId="3" fillId="34" borderId="10" xfId="0" applyNumberFormat="1" applyFont="1" applyFill="1" applyBorder="1" applyAlignment="1">
      <alignment horizontal="center" vertical="center"/>
    </xf>
    <xf numFmtId="44" fontId="3" fillId="34" borderId="12" xfId="52" applyFont="1" applyFill="1" applyBorder="1" applyAlignment="1">
      <alignment horizontal="center" vertical="center" wrapText="1"/>
    </xf>
    <xf numFmtId="200" fontId="3" fillId="34" borderId="10" xfId="0" applyNumberFormat="1" applyFont="1" applyFill="1" applyBorder="1" applyAlignment="1">
      <alignment horizontal="center" vertical="center"/>
    </xf>
    <xf numFmtId="4" fontId="13" fillId="34" borderId="10" xfId="0" applyNumberFormat="1" applyFont="1" applyFill="1" applyBorder="1" applyAlignment="1">
      <alignment horizontal="center" vertical="center"/>
    </xf>
    <xf numFmtId="43" fontId="3" fillId="34" borderId="10" xfId="49" applyFont="1" applyFill="1" applyBorder="1" applyAlignment="1">
      <alignment horizontal="center" vertical="center"/>
    </xf>
    <xf numFmtId="192" fontId="3" fillId="34" borderId="10" xfId="0" applyNumberFormat="1" applyFont="1" applyFill="1" applyBorder="1" applyAlignment="1">
      <alignment horizontal="center" vertical="center"/>
    </xf>
    <xf numFmtId="43" fontId="3" fillId="34" borderId="11" xfId="49" applyFont="1" applyFill="1" applyBorder="1" applyAlignment="1">
      <alignment horizontal="center" vertical="center"/>
    </xf>
    <xf numFmtId="192" fontId="3" fillId="34" borderId="24" xfId="0" applyNumberFormat="1" applyFont="1" applyFill="1" applyBorder="1" applyAlignment="1">
      <alignment horizontal="center" vertical="center"/>
    </xf>
    <xf numFmtId="10" fontId="5" fillId="37" borderId="24" xfId="0" applyNumberFormat="1" applyFont="1" applyFill="1" applyBorder="1" applyAlignment="1">
      <alignment vertical="center"/>
    </xf>
    <xf numFmtId="0" fontId="13" fillId="34" borderId="10" xfId="0" applyFont="1" applyFill="1" applyBorder="1" applyAlignment="1">
      <alignment horizontal="center" vertical="center" wrapText="1"/>
    </xf>
    <xf numFmtId="0" fontId="19" fillId="33" borderId="22" xfId="57" applyFont="1" applyFill="1" applyBorder="1" applyAlignment="1">
      <alignment horizontal="center" vertical="center" wrapText="1"/>
      <protection/>
    </xf>
    <xf numFmtId="0" fontId="2" fillId="33" borderId="10" xfId="57" applyFont="1" applyFill="1" applyBorder="1" applyAlignment="1">
      <alignment horizontal="center" vertical="center" wrapText="1"/>
      <protection/>
    </xf>
    <xf numFmtId="178" fontId="13" fillId="34" borderId="10" xfId="0" applyNumberFormat="1" applyFont="1" applyFill="1" applyBorder="1" applyAlignment="1">
      <alignment horizontal="center" vertical="center"/>
    </xf>
    <xf numFmtId="9" fontId="13" fillId="34" borderId="10" xfId="0" applyNumberFormat="1" applyFont="1" applyFill="1" applyBorder="1" applyAlignment="1">
      <alignment horizontal="center" vertical="center"/>
    </xf>
    <xf numFmtId="0" fontId="13" fillId="34" borderId="10" xfId="0" applyFont="1" applyFill="1" applyBorder="1" applyAlignment="1">
      <alignment horizontal="justify" vertical="center" wrapText="1"/>
    </xf>
    <xf numFmtId="2" fontId="13" fillId="34" borderId="10" xfId="0" applyNumberFormat="1" applyFont="1" applyFill="1" applyBorder="1" applyAlignment="1">
      <alignment horizontal="center" vertical="center"/>
    </xf>
    <xf numFmtId="182" fontId="3" fillId="34" borderId="28" xfId="0" applyNumberFormat="1" applyFont="1" applyFill="1" applyBorder="1" applyAlignment="1">
      <alignment horizontal="center" vertical="center" wrapText="1"/>
    </xf>
    <xf numFmtId="199" fontId="3" fillId="34" borderId="11" xfId="52" applyNumberFormat="1" applyFont="1" applyFill="1" applyBorder="1" applyAlignment="1">
      <alignment vertical="center"/>
    </xf>
    <xf numFmtId="43" fontId="63" fillId="34" borderId="0" xfId="49" applyFont="1" applyFill="1" applyAlignment="1">
      <alignment horizontal="center" vertical="center"/>
    </xf>
    <xf numFmtId="43" fontId="3" fillId="34" borderId="26" xfId="49" applyFont="1" applyFill="1" applyBorder="1" applyAlignment="1">
      <alignment horizontal="center" vertical="center"/>
    </xf>
    <xf numFmtId="41" fontId="9" fillId="34" borderId="12" xfId="0" applyNumberFormat="1" applyFont="1" applyFill="1" applyBorder="1" applyAlignment="1">
      <alignment horizontal="center" vertical="center"/>
    </xf>
    <xf numFmtId="43" fontId="3" fillId="34" borderId="10" xfId="49"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19" fillId="33" borderId="29" xfId="57" applyFont="1" applyFill="1" applyBorder="1" applyAlignment="1">
      <alignment horizontal="center" vertical="center" wrapText="1"/>
      <protection/>
    </xf>
    <xf numFmtId="0" fontId="2" fillId="33" borderId="10" xfId="57" applyFont="1" applyFill="1" applyBorder="1" applyAlignment="1">
      <alignment horizontal="center" vertical="center"/>
      <protection/>
    </xf>
    <xf numFmtId="0" fontId="2" fillId="33" borderId="30" xfId="57" applyFont="1" applyFill="1" applyBorder="1" applyAlignment="1">
      <alignment horizontal="center" vertical="center" wrapText="1"/>
      <protection/>
    </xf>
    <xf numFmtId="0" fontId="11"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0" fontId="3" fillId="33" borderId="11" xfId="0" applyFont="1" applyFill="1" applyBorder="1" applyAlignment="1">
      <alignment horizontal="center" wrapText="1"/>
    </xf>
    <xf numFmtId="3" fontId="3" fillId="33" borderId="11" xfId="0" applyNumberFormat="1" applyFont="1" applyFill="1" applyBorder="1" applyAlignment="1">
      <alignment horizontal="center" vertical="center"/>
    </xf>
    <xf numFmtId="0" fontId="15" fillId="34" borderId="0" xfId="0" applyFont="1" applyFill="1" applyAlignment="1">
      <alignment vertical="center"/>
    </xf>
    <xf numFmtId="0" fontId="13" fillId="34" borderId="13"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0" borderId="10" xfId="0" applyFont="1" applyBorder="1" applyAlignment="1">
      <alignment horizontal="center" vertical="center" wrapText="1"/>
    </xf>
    <xf numFmtId="0" fontId="65" fillId="0" borderId="14" xfId="0" applyFont="1" applyFill="1" applyBorder="1" applyAlignment="1">
      <alignment horizontal="center"/>
    </xf>
    <xf numFmtId="0" fontId="65" fillId="0" borderId="32" xfId="0" applyFont="1" applyFill="1" applyBorder="1" applyAlignment="1">
      <alignment horizontal="center"/>
    </xf>
    <xf numFmtId="0" fontId="65" fillId="0" borderId="33" xfId="0" applyFont="1" applyFill="1" applyBorder="1" applyAlignment="1">
      <alignment horizontal="center"/>
    </xf>
    <xf numFmtId="0" fontId="65" fillId="0" borderId="15" xfId="0" applyFont="1" applyFill="1" applyBorder="1" applyAlignment="1">
      <alignment horizontal="center"/>
    </xf>
    <xf numFmtId="0" fontId="65" fillId="0" borderId="0" xfId="0" applyFont="1" applyFill="1" applyBorder="1" applyAlignment="1">
      <alignment horizontal="center"/>
    </xf>
    <xf numFmtId="0" fontId="65" fillId="0" borderId="34" xfId="0" applyFont="1" applyFill="1" applyBorder="1" applyAlignment="1">
      <alignment horizontal="center"/>
    </xf>
    <xf numFmtId="0" fontId="12" fillId="33" borderId="2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4"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13" fillId="33" borderId="35" xfId="0" applyFont="1" applyFill="1" applyBorder="1" applyAlignment="1" applyProtection="1">
      <alignment horizontal="center" vertical="center" wrapText="1"/>
      <protection locked="0"/>
    </xf>
    <xf numFmtId="0" fontId="13" fillId="33" borderId="30" xfId="0" applyFont="1" applyFill="1" applyBorder="1" applyAlignment="1" applyProtection="1">
      <alignment horizontal="center" vertical="center" wrapText="1"/>
      <protection locked="0"/>
    </xf>
    <xf numFmtId="0" fontId="13" fillId="33" borderId="39" xfId="0" applyFont="1" applyFill="1" applyBorder="1" applyAlignment="1" applyProtection="1">
      <alignment horizontal="center" vertical="center" wrapText="1"/>
      <protection locked="0"/>
    </xf>
    <xf numFmtId="0" fontId="12" fillId="0" borderId="18" xfId="0" applyFont="1" applyFill="1" applyBorder="1" applyAlignment="1">
      <alignment horizontal="right" vertical="center"/>
    </xf>
    <xf numFmtId="0" fontId="12" fillId="0" borderId="40" xfId="0" applyFont="1" applyFill="1" applyBorder="1" applyAlignment="1">
      <alignment horizontal="right" vertical="center"/>
    </xf>
    <xf numFmtId="0" fontId="13" fillId="33" borderId="10" xfId="0" applyFont="1" applyFill="1" applyBorder="1" applyAlignment="1">
      <alignment horizontal="center" vertical="center"/>
    </xf>
    <xf numFmtId="0" fontId="13" fillId="33" borderId="41"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33" xfId="0" applyFont="1" applyFill="1" applyBorder="1" applyAlignment="1">
      <alignment horizontal="center" vertical="center"/>
    </xf>
    <xf numFmtId="0" fontId="3" fillId="33" borderId="42" xfId="0" applyFont="1" applyFill="1" applyBorder="1" applyAlignment="1" applyProtection="1">
      <alignment horizontal="center" vertical="center" wrapText="1"/>
      <protection locked="0"/>
    </xf>
    <xf numFmtId="0" fontId="3" fillId="33" borderId="43"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63" fillId="0" borderId="10" xfId="0" applyFont="1" applyBorder="1" applyAlignment="1">
      <alignment horizontal="center" vertical="center" wrapText="1"/>
    </xf>
    <xf numFmtId="0" fontId="63" fillId="0" borderId="10" xfId="0" applyFont="1" applyBorder="1" applyAlignment="1">
      <alignment horizontal="center" vertical="center"/>
    </xf>
    <xf numFmtId="0" fontId="63" fillId="34" borderId="10" xfId="0" applyFont="1" applyFill="1" applyBorder="1" applyAlignment="1">
      <alignment horizontal="center" vertical="center" wrapText="1"/>
    </xf>
    <xf numFmtId="0" fontId="63" fillId="0" borderId="10" xfId="0" applyFont="1" applyBorder="1" applyAlignment="1" quotePrefix="1">
      <alignment horizontal="center" vertical="center" wrapText="1"/>
    </xf>
    <xf numFmtId="0" fontId="63" fillId="0" borderId="20"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2" xfId="0" applyFont="1" applyBorder="1" applyAlignment="1">
      <alignment horizontal="center" vertical="center" wrapText="1"/>
    </xf>
    <xf numFmtId="43" fontId="63" fillId="0" borderId="10" xfId="49" applyFont="1" applyBorder="1" applyAlignment="1">
      <alignment horizontal="center" vertical="center"/>
    </xf>
    <xf numFmtId="0" fontId="3" fillId="34"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0" fillId="0" borderId="25" xfId="0" applyFill="1" applyBorder="1" applyAlignment="1">
      <alignment horizontal="center"/>
    </xf>
    <xf numFmtId="0" fontId="0" fillId="0" borderId="24" xfId="0" applyFill="1" applyBorder="1" applyAlignment="1">
      <alignment horizontal="center"/>
    </xf>
    <xf numFmtId="0" fontId="0" fillId="0" borderId="26" xfId="0" applyFill="1" applyBorder="1" applyAlignment="1">
      <alignment horizontal="center"/>
    </xf>
    <xf numFmtId="0" fontId="0" fillId="0" borderId="10" xfId="0" applyFill="1" applyBorder="1" applyAlignment="1">
      <alignment horizontal="center"/>
    </xf>
    <xf numFmtId="0" fontId="0" fillId="0" borderId="27" xfId="0" applyFill="1" applyBorder="1" applyAlignment="1">
      <alignment horizontal="center"/>
    </xf>
    <xf numFmtId="0" fontId="0" fillId="0" borderId="11" xfId="0" applyFill="1" applyBorder="1" applyAlignment="1">
      <alignment horizontal="center"/>
    </xf>
    <xf numFmtId="0" fontId="12" fillId="33" borderId="21"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7" xfId="0" applyFont="1" applyFill="1" applyBorder="1" applyAlignment="1">
      <alignment horizontal="center" vertical="center" wrapText="1"/>
    </xf>
    <xf numFmtId="182" fontId="3" fillId="34" borderId="43" xfId="0" applyNumberFormat="1" applyFont="1" applyFill="1" applyBorder="1" applyAlignment="1">
      <alignment horizontal="justify" vertical="center" wrapText="1"/>
    </xf>
    <xf numFmtId="182" fontId="3" fillId="34" borderId="34" xfId="0" applyNumberFormat="1" applyFont="1" applyFill="1" applyBorder="1" applyAlignment="1">
      <alignment horizontal="justify" vertical="center" wrapText="1"/>
    </xf>
    <xf numFmtId="182" fontId="3" fillId="34" borderId="48" xfId="0" applyNumberFormat="1"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4" xfId="0" applyFont="1" applyFill="1" applyBorder="1" applyAlignment="1">
      <alignment horizontal="center" vertical="center" wrapText="1"/>
    </xf>
    <xf numFmtId="182" fontId="3" fillId="0" borderId="10" xfId="0" applyNumberFormat="1" applyFont="1" applyFill="1" applyBorder="1" applyAlignment="1">
      <alignment horizontal="justify" vertical="center" wrapText="1"/>
    </xf>
    <xf numFmtId="0" fontId="63" fillId="33" borderId="50" xfId="0" applyFont="1" applyFill="1" applyBorder="1" applyAlignment="1">
      <alignment horizontal="center"/>
    </xf>
    <xf numFmtId="0" fontId="63" fillId="33" borderId="0" xfId="0" applyFont="1" applyFill="1" applyBorder="1" applyAlignment="1">
      <alignment horizontal="center"/>
    </xf>
    <xf numFmtId="0" fontId="63" fillId="33" borderId="42" xfId="0" applyFont="1" applyFill="1" applyBorder="1" applyAlignment="1">
      <alignment horizontal="center"/>
    </xf>
    <xf numFmtId="0" fontId="63" fillId="33" borderId="0" xfId="0" applyFont="1" applyFill="1" applyAlignment="1">
      <alignment horizontal="center"/>
    </xf>
    <xf numFmtId="0" fontId="15" fillId="0" borderId="0" xfId="0" applyFont="1" applyFill="1" applyAlignment="1">
      <alignment horizontal="right" vertical="center"/>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182" fontId="63" fillId="34" borderId="43" xfId="0" applyNumberFormat="1" applyFont="1" applyFill="1" applyBorder="1" applyAlignment="1">
      <alignment horizontal="justify" vertical="center" wrapText="1"/>
    </xf>
    <xf numFmtId="182" fontId="63" fillId="34" borderId="34" xfId="0" applyNumberFormat="1" applyFont="1" applyFill="1" applyBorder="1" applyAlignment="1">
      <alignment horizontal="justify" vertical="center" wrapText="1"/>
    </xf>
    <xf numFmtId="182" fontId="63" fillId="34" borderId="48" xfId="0" applyNumberFormat="1" applyFont="1" applyFill="1" applyBorder="1" applyAlignment="1">
      <alignment horizontal="justify" vertical="center" wrapText="1"/>
    </xf>
    <xf numFmtId="182" fontId="3" fillId="0" borderId="20" xfId="0" applyNumberFormat="1" applyFont="1" applyFill="1" applyBorder="1" applyAlignment="1">
      <alignment horizontal="center" vertical="center" wrapText="1"/>
    </xf>
    <xf numFmtId="182" fontId="3" fillId="0" borderId="28" xfId="0" applyNumberFormat="1" applyFont="1" applyFill="1" applyBorder="1" applyAlignment="1">
      <alignment horizontal="center" vertical="center" wrapText="1"/>
    </xf>
    <xf numFmtId="182" fontId="3" fillId="0" borderId="12" xfId="0" applyNumberFormat="1" applyFont="1" applyFill="1" applyBorder="1" applyAlignment="1">
      <alignment horizontal="center" vertical="center" wrapText="1"/>
    </xf>
    <xf numFmtId="182" fontId="3" fillId="0" borderId="20" xfId="0" applyNumberFormat="1" applyFont="1" applyFill="1" applyBorder="1" applyAlignment="1">
      <alignment horizontal="justify" vertical="center" wrapText="1"/>
    </xf>
    <xf numFmtId="182" fontId="3" fillId="0" borderId="28" xfId="0" applyNumberFormat="1" applyFont="1" applyFill="1" applyBorder="1" applyAlignment="1">
      <alignment horizontal="justify" vertical="center" wrapText="1"/>
    </xf>
    <xf numFmtId="182" fontId="3" fillId="0" borderId="12" xfId="0" applyNumberFormat="1" applyFont="1" applyFill="1" applyBorder="1" applyAlignment="1">
      <alignment horizontal="justify" vertical="center" wrapText="1"/>
    </xf>
    <xf numFmtId="0" fontId="63" fillId="34" borderId="20" xfId="0" applyFont="1" applyFill="1" applyBorder="1" applyAlignment="1">
      <alignment horizontal="center" vertical="center" wrapText="1"/>
    </xf>
    <xf numFmtId="0" fontId="63" fillId="34" borderId="28" xfId="0" applyFont="1" applyFill="1" applyBorder="1" applyAlignment="1">
      <alignment horizontal="center" vertical="center"/>
    </xf>
    <xf numFmtId="0" fontId="63" fillId="34" borderId="12" xfId="0" applyFont="1" applyFill="1" applyBorder="1" applyAlignment="1">
      <alignment horizontal="center" vertical="center"/>
    </xf>
    <xf numFmtId="178" fontId="0" fillId="0" borderId="20" xfId="59" applyNumberFormat="1" applyFont="1" applyFill="1" applyBorder="1" applyAlignment="1">
      <alignment horizontal="center" vertical="center"/>
    </xf>
    <xf numFmtId="178" fontId="0" fillId="0" borderId="12" xfId="59" applyNumberFormat="1" applyFont="1" applyFill="1" applyBorder="1" applyAlignment="1">
      <alignment horizontal="center" vertical="center"/>
    </xf>
    <xf numFmtId="0" fontId="63" fillId="34" borderId="39" xfId="0" applyFont="1" applyFill="1" applyBorder="1" applyAlignment="1">
      <alignment horizontal="justify" vertical="center"/>
    </xf>
    <xf numFmtId="0" fontId="63" fillId="34" borderId="54" xfId="0" applyFont="1" applyFill="1" applyBorder="1" applyAlignment="1">
      <alignment horizontal="justify" vertical="center"/>
    </xf>
    <xf numFmtId="178" fontId="0" fillId="0" borderId="13" xfId="59" applyNumberFormat="1" applyFont="1" applyFill="1" applyBorder="1" applyAlignment="1">
      <alignment horizontal="center" vertical="center"/>
    </xf>
    <xf numFmtId="0" fontId="66" fillId="0" borderId="28" xfId="0" applyFont="1" applyBorder="1" applyAlignment="1">
      <alignment horizontal="center" vertical="center" wrapText="1"/>
    </xf>
    <xf numFmtId="0" fontId="66" fillId="0" borderId="20" xfId="0" applyFont="1" applyBorder="1" applyAlignment="1">
      <alignment horizontal="center" vertical="center"/>
    </xf>
    <xf numFmtId="0" fontId="66" fillId="0" borderId="12" xfId="0" applyFont="1" applyBorder="1" applyAlignment="1">
      <alignment horizontal="center" vertical="center"/>
    </xf>
    <xf numFmtId="0" fontId="9" fillId="35" borderId="0" xfId="56" applyFont="1" applyFill="1" applyBorder="1" applyAlignment="1">
      <alignment horizontal="right" vertical="center" wrapText="1"/>
      <protection/>
    </xf>
    <xf numFmtId="0" fontId="9" fillId="35" borderId="34" xfId="56" applyFont="1" applyFill="1" applyBorder="1" applyAlignment="1">
      <alignment horizontal="right" vertical="center" wrapText="1"/>
      <protection/>
    </xf>
    <xf numFmtId="0" fontId="11" fillId="34" borderId="51" xfId="0" applyFont="1" applyFill="1" applyBorder="1" applyAlignment="1">
      <alignment horizontal="justify" vertical="center" wrapText="1"/>
    </xf>
    <xf numFmtId="0" fontId="2" fillId="35" borderId="21" xfId="56" applyFont="1" applyFill="1" applyBorder="1" applyAlignment="1">
      <alignment horizontal="center" vertical="center" wrapText="1"/>
      <protection/>
    </xf>
    <xf numFmtId="0" fontId="2" fillId="35" borderId="38" xfId="56" applyFont="1" applyFill="1" applyBorder="1" applyAlignment="1">
      <alignment horizontal="center" vertical="center" wrapText="1"/>
      <protection/>
    </xf>
    <xf numFmtId="0" fontId="9" fillId="35" borderId="24" xfId="56" applyFont="1" applyFill="1" applyBorder="1" applyAlignment="1">
      <alignment horizontal="center" vertical="center" wrapText="1"/>
      <protection/>
    </xf>
    <xf numFmtId="0" fontId="63" fillId="34" borderId="39" xfId="0" applyFont="1" applyFill="1" applyBorder="1" applyAlignment="1">
      <alignment horizontal="justify" vertical="center" wrapText="1"/>
    </xf>
    <xf numFmtId="0" fontId="67" fillId="0" borderId="28"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3" fillId="0" borderId="25" xfId="56" applyBorder="1">
      <alignment/>
      <protection/>
    </xf>
    <xf numFmtId="0" fontId="3" fillId="0" borderId="24" xfId="56" applyBorder="1">
      <alignment/>
      <protection/>
    </xf>
    <xf numFmtId="0" fontId="3" fillId="0" borderId="26" xfId="56" applyBorder="1">
      <alignment/>
      <protection/>
    </xf>
    <xf numFmtId="0" fontId="3" fillId="0" borderId="10" xfId="56" applyBorder="1">
      <alignment/>
      <protection/>
    </xf>
    <xf numFmtId="0" fontId="3" fillId="0" borderId="27" xfId="56" applyBorder="1">
      <alignment/>
      <protection/>
    </xf>
    <xf numFmtId="0" fontId="3" fillId="0" borderId="11" xfId="56" applyBorder="1">
      <alignment/>
      <protection/>
    </xf>
    <xf numFmtId="0" fontId="16" fillId="35" borderId="2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20"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8" fillId="34" borderId="1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5" borderId="35" xfId="56" applyFont="1" applyFill="1" applyBorder="1" applyAlignment="1">
      <alignment horizontal="center" vertical="center" wrapText="1"/>
      <protection/>
    </xf>
    <xf numFmtId="0" fontId="9" fillId="35" borderId="39" xfId="56" applyFont="1" applyFill="1" applyBorder="1" applyAlignment="1">
      <alignment horizontal="center" vertical="center" wrapText="1"/>
      <protection/>
    </xf>
    <xf numFmtId="9" fontId="0" fillId="0" borderId="10" xfId="59" applyFont="1" applyFill="1" applyBorder="1" applyAlignment="1">
      <alignment horizontal="center" vertical="center"/>
    </xf>
    <xf numFmtId="0" fontId="0" fillId="0" borderId="55" xfId="0" applyBorder="1" applyAlignment="1">
      <alignment horizontal="center" vertical="center" wrapText="1"/>
    </xf>
    <xf numFmtId="0" fontId="66" fillId="0" borderId="10" xfId="0" applyFont="1" applyBorder="1" applyAlignment="1">
      <alignment horizontal="center" vertical="center"/>
    </xf>
    <xf numFmtId="9" fontId="0" fillId="0" borderId="28" xfId="59" applyFont="1" applyFill="1" applyBorder="1" applyAlignment="1">
      <alignment horizontal="center" vertical="center"/>
    </xf>
    <xf numFmtId="0" fontId="66" fillId="0" borderId="13" xfId="0" applyFont="1" applyBorder="1" applyAlignment="1">
      <alignment horizontal="center" vertical="center" wrapText="1"/>
    </xf>
    <xf numFmtId="0" fontId="18" fillId="34" borderId="10" xfId="0" applyFont="1" applyFill="1" applyBorder="1" applyAlignment="1">
      <alignment horizontal="left" vertical="center" wrapText="1"/>
    </xf>
    <xf numFmtId="0" fontId="66" fillId="0" borderId="20" xfId="0" applyFont="1" applyBorder="1" applyAlignment="1">
      <alignment horizontal="center" vertical="center" wrapText="1"/>
    </xf>
    <xf numFmtId="0" fontId="66" fillId="0" borderId="12" xfId="0" applyFont="1" applyBorder="1" applyAlignment="1">
      <alignment horizontal="center" vertical="center" wrapText="1"/>
    </xf>
    <xf numFmtId="179" fontId="43" fillId="0" borderId="10" xfId="51" applyNumberFormat="1" applyFont="1" applyFill="1" applyBorder="1" applyAlignment="1">
      <alignment horizontal="center" vertical="center" wrapText="1"/>
    </xf>
    <xf numFmtId="179" fontId="43" fillId="0" borderId="30" xfId="51" applyNumberFormat="1"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0" fillId="33" borderId="29" xfId="0" applyFill="1" applyBorder="1" applyAlignment="1">
      <alignment horizontal="center"/>
    </xf>
    <xf numFmtId="0" fontId="0" fillId="33" borderId="42" xfId="0" applyFill="1" applyBorder="1" applyAlignment="1">
      <alignment horizontal="center"/>
    </xf>
    <xf numFmtId="0" fontId="0" fillId="33" borderId="56" xfId="0" applyFill="1" applyBorder="1" applyAlignment="1">
      <alignment horizontal="center"/>
    </xf>
    <xf numFmtId="0" fontId="0" fillId="33" borderId="57" xfId="0" applyFill="1" applyBorder="1" applyAlignment="1">
      <alignment horizontal="center"/>
    </xf>
    <xf numFmtId="0" fontId="0" fillId="33" borderId="18" xfId="0" applyFill="1" applyBorder="1" applyAlignment="1">
      <alignment horizontal="center"/>
    </xf>
    <xf numFmtId="0" fontId="0" fillId="33" borderId="40" xfId="0" applyFill="1" applyBorder="1" applyAlignment="1">
      <alignment horizontal="center"/>
    </xf>
    <xf numFmtId="0" fontId="15" fillId="0" borderId="0" xfId="0" applyFont="1" applyFill="1" applyBorder="1" applyAlignment="1">
      <alignment horizontal="right" vertical="center"/>
    </xf>
    <xf numFmtId="0" fontId="4" fillId="0" borderId="26"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2" fillId="33" borderId="10" xfId="57" applyFont="1" applyFill="1" applyBorder="1" applyAlignment="1">
      <alignment horizontal="center" vertical="center" wrapText="1"/>
      <protection/>
    </xf>
    <xf numFmtId="0" fontId="2" fillId="33" borderId="30" xfId="57" applyFont="1" applyFill="1" applyBorder="1" applyAlignment="1">
      <alignment horizontal="center" vertical="center" wrapText="1"/>
      <protection/>
    </xf>
    <xf numFmtId="0" fontId="2" fillId="33" borderId="26" xfId="57" applyFont="1" applyFill="1" applyBorder="1" applyAlignment="1">
      <alignment horizontal="center" vertical="center" wrapText="1"/>
      <protection/>
    </xf>
    <xf numFmtId="0" fontId="4" fillId="0" borderId="14" xfId="57" applyFont="1" applyBorder="1" applyAlignment="1">
      <alignment horizontal="center"/>
      <protection/>
    </xf>
    <xf numFmtId="0" fontId="4" fillId="0" borderId="32" xfId="57" applyFont="1" applyBorder="1" applyAlignment="1">
      <alignment horizontal="center"/>
      <protection/>
    </xf>
    <xf numFmtId="0" fontId="4" fillId="0" borderId="33" xfId="57" applyFont="1" applyBorder="1" applyAlignment="1">
      <alignment horizontal="center"/>
      <protection/>
    </xf>
    <xf numFmtId="0" fontId="4" fillId="0" borderId="15" xfId="57" applyFont="1" applyBorder="1" applyAlignment="1">
      <alignment horizontal="center"/>
      <protection/>
    </xf>
    <xf numFmtId="0" fontId="4" fillId="0" borderId="0" xfId="57" applyFont="1" applyBorder="1" applyAlignment="1">
      <alignment horizontal="center"/>
      <protection/>
    </xf>
    <xf numFmtId="0" fontId="4" fillId="0" borderId="34" xfId="57" applyFont="1" applyBorder="1" applyAlignment="1">
      <alignment horizontal="center"/>
      <protection/>
    </xf>
    <xf numFmtId="0" fontId="19" fillId="33" borderId="21" xfId="57" applyFont="1" applyFill="1" applyBorder="1" applyAlignment="1">
      <alignment horizontal="center" vertical="center" wrapText="1"/>
      <protection/>
    </xf>
    <xf numFmtId="0" fontId="19" fillId="33" borderId="44" xfId="57" applyFont="1" applyFill="1" applyBorder="1" applyAlignment="1">
      <alignment horizontal="center" vertical="center" wrapText="1"/>
      <protection/>
    </xf>
    <xf numFmtId="0" fontId="19" fillId="33" borderId="45" xfId="57" applyFont="1" applyFill="1" applyBorder="1" applyAlignment="1">
      <alignment horizontal="center" vertical="center" wrapText="1"/>
      <protection/>
    </xf>
    <xf numFmtId="0" fontId="19" fillId="33" borderId="22" xfId="57" applyFont="1" applyFill="1" applyBorder="1" applyAlignment="1">
      <alignment horizontal="center" vertical="center" wrapText="1"/>
      <protection/>
    </xf>
    <xf numFmtId="0" fontId="19" fillId="33" borderId="31" xfId="57" applyFont="1" applyFill="1" applyBorder="1" applyAlignment="1">
      <alignment horizontal="center" vertical="center" wrapText="1"/>
      <protection/>
    </xf>
    <xf numFmtId="0" fontId="19" fillId="33" borderId="46" xfId="57" applyFont="1" applyFill="1" applyBorder="1" applyAlignment="1">
      <alignment horizontal="center" vertical="center" wrapText="1"/>
      <protection/>
    </xf>
    <xf numFmtId="0" fontId="19" fillId="33" borderId="31" xfId="57" applyFont="1" applyFill="1" applyBorder="1" applyAlignment="1">
      <alignment horizontal="left" vertical="center" wrapText="1"/>
      <protection/>
    </xf>
    <xf numFmtId="0" fontId="19" fillId="33" borderId="46" xfId="57" applyFont="1" applyFill="1" applyBorder="1" applyAlignment="1">
      <alignment horizontal="left" vertical="center" wrapText="1"/>
      <protection/>
    </xf>
    <xf numFmtId="0" fontId="19" fillId="33" borderId="42" xfId="57" applyFont="1" applyFill="1" applyBorder="1" applyAlignment="1">
      <alignment horizontal="center" vertical="center" wrapText="1"/>
      <protection/>
    </xf>
    <xf numFmtId="0" fontId="19" fillId="33" borderId="56" xfId="57" applyFont="1" applyFill="1" applyBorder="1" applyAlignment="1">
      <alignment horizontal="center" vertical="center" wrapText="1"/>
      <protection/>
    </xf>
    <xf numFmtId="178" fontId="5" fillId="34" borderId="24" xfId="0" applyNumberFormat="1" applyFont="1" applyFill="1" applyBorder="1" applyAlignment="1">
      <alignment vertical="center"/>
    </xf>
    <xf numFmtId="178" fontId="5" fillId="34" borderId="10" xfId="0" applyNumberFormat="1" applyFont="1" applyFill="1" applyBorder="1" applyAlignment="1">
      <alignmen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3 2" xfId="57"/>
    <cellStyle name="Notas" xfId="58"/>
    <cellStyle name="Percent" xfId="59"/>
    <cellStyle name="Porcentaje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xdr:row>
      <xdr:rowOff>161925</xdr:rowOff>
    </xdr:from>
    <xdr:to>
      <xdr:col>4</xdr:col>
      <xdr:colOff>400050</xdr:colOff>
      <xdr:row>4</xdr:row>
      <xdr:rowOff>209550</xdr:rowOff>
    </xdr:to>
    <xdr:pic>
      <xdr:nvPicPr>
        <xdr:cNvPr id="1" name="Imagen 2"/>
        <xdr:cNvPicPr preferRelativeResize="1">
          <a:picLocks noChangeAspect="1"/>
        </xdr:cNvPicPr>
      </xdr:nvPicPr>
      <xdr:blipFill>
        <a:blip r:embed="rId1"/>
        <a:stretch>
          <a:fillRect/>
        </a:stretch>
      </xdr:blipFill>
      <xdr:spPr>
        <a:xfrm>
          <a:off x="1885950" y="428625"/>
          <a:ext cx="1800225" cy="12477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0</xdr:row>
      <xdr:rowOff>295275</xdr:rowOff>
    </xdr:from>
    <xdr:to>
      <xdr:col>2</xdr:col>
      <xdr:colOff>1238250</xdr:colOff>
      <xdr:row>3</xdr:row>
      <xdr:rowOff>47625</xdr:rowOff>
    </xdr:to>
    <xdr:pic>
      <xdr:nvPicPr>
        <xdr:cNvPr id="1" name="Imagen 2"/>
        <xdr:cNvPicPr preferRelativeResize="1">
          <a:picLocks noChangeAspect="1"/>
        </xdr:cNvPicPr>
      </xdr:nvPicPr>
      <xdr:blipFill>
        <a:blip r:embed="rId1"/>
        <a:stretch>
          <a:fillRect/>
        </a:stretch>
      </xdr:blipFill>
      <xdr:spPr>
        <a:xfrm>
          <a:off x="1409700" y="295275"/>
          <a:ext cx="1352550"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323850</xdr:rowOff>
    </xdr:from>
    <xdr:to>
      <xdr:col>1</xdr:col>
      <xdr:colOff>552450</xdr:colOff>
      <xdr:row>3</xdr:row>
      <xdr:rowOff>38100</xdr:rowOff>
    </xdr:to>
    <xdr:pic>
      <xdr:nvPicPr>
        <xdr:cNvPr id="1" name="Imagen 2"/>
        <xdr:cNvPicPr preferRelativeResize="1">
          <a:picLocks noChangeAspect="1"/>
        </xdr:cNvPicPr>
      </xdr:nvPicPr>
      <xdr:blipFill>
        <a:blip r:embed="rId1"/>
        <a:stretch>
          <a:fillRect/>
        </a:stretch>
      </xdr:blipFill>
      <xdr:spPr>
        <a:xfrm>
          <a:off x="285750" y="323850"/>
          <a:ext cx="1409700" cy="86677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0</xdr:row>
      <xdr:rowOff>19050</xdr:rowOff>
    </xdr:from>
    <xdr:to>
      <xdr:col>2</xdr:col>
      <xdr:colOff>200025</xdr:colOff>
      <xdr:row>3</xdr:row>
      <xdr:rowOff>171450</xdr:rowOff>
    </xdr:to>
    <xdr:pic>
      <xdr:nvPicPr>
        <xdr:cNvPr id="1" name="Imagen 1"/>
        <xdr:cNvPicPr preferRelativeResize="1">
          <a:picLocks noChangeAspect="1"/>
        </xdr:cNvPicPr>
      </xdr:nvPicPr>
      <xdr:blipFill>
        <a:blip r:embed="rId1"/>
        <a:stretch>
          <a:fillRect/>
        </a:stretch>
      </xdr:blipFill>
      <xdr:spPr>
        <a:xfrm>
          <a:off x="742950" y="19050"/>
          <a:ext cx="140970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ica.ortiz.SDA\AppData\Local\Temp\Temp1_ParaPublicar%20(1).zip\ParaPublicar\11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ica.ortiz.SDA\Downloads\1149-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paola.rodriguez\0097-2018\0097-2018\Abril\10-SPCI\Territorializacion1erTrimestre\1149_PPA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0">
        <row r="4">
          <cell r="P4" t="str">
            <v>DIRECCION GESTION CORPORATIVA</v>
          </cell>
        </row>
        <row r="5">
          <cell r="P5" t="str">
            <v>1149 - PROTECCIÓN Y BIENESTAR ANIMAL</v>
          </cell>
        </row>
      </sheetData>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B9">
            <v>1</v>
          </cell>
        </row>
        <row r="15">
          <cell r="B15">
            <v>2</v>
          </cell>
        </row>
        <row r="21">
          <cell r="B21">
            <v>3</v>
          </cell>
        </row>
        <row r="27">
          <cell r="B27">
            <v>4</v>
          </cell>
        </row>
      </sheetData>
      <sheetData sheetId="2">
        <row r="4">
          <cell r="D4" t="str">
            <v>1149 - PROTECCIÓN Y BIENESTAR ANIMAL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ON"/>
      <sheetName val="INVERSION"/>
      <sheetName val="ACTIVIDADES "/>
    </sheetNames>
    <sheetDataSet>
      <sheetData sheetId="1">
        <row r="11">
          <cell r="L1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STION"/>
      <sheetName val="INVERSION"/>
      <sheetName val="ACTIVIDADES "/>
    </sheetNames>
    <sheetDataSet>
      <sheetData sheetId="1">
        <row r="12">
          <cell r="T12">
            <v>0</v>
          </cell>
          <cell r="AK12">
            <v>0</v>
          </cell>
        </row>
        <row r="15">
          <cell r="S15">
            <v>0.5</v>
          </cell>
          <cell r="AK15">
            <v>0.13</v>
          </cell>
        </row>
        <row r="16">
          <cell r="S16">
            <v>149056000</v>
          </cell>
          <cell r="AK16">
            <v>145202513</v>
          </cell>
        </row>
        <row r="17">
          <cell r="S17">
            <v>0.15</v>
          </cell>
        </row>
        <row r="18">
          <cell r="S18">
            <v>26790896377</v>
          </cell>
          <cell r="AK18">
            <v>3428500</v>
          </cell>
        </row>
        <row r="21">
          <cell r="S21">
            <v>0.3</v>
          </cell>
          <cell r="AK21">
            <v>0.07</v>
          </cell>
        </row>
        <row r="22">
          <cell r="S22">
            <v>4457586000</v>
          </cell>
          <cell r="AK22">
            <v>119755750</v>
          </cell>
        </row>
        <row r="23">
          <cell r="S23">
            <v>0.01</v>
          </cell>
        </row>
        <row r="24">
          <cell r="S24">
            <v>2818493071</v>
          </cell>
          <cell r="AK24">
            <v>136549432</v>
          </cell>
        </row>
        <row r="30">
          <cell r="S30">
            <v>14364900</v>
          </cell>
        </row>
        <row r="33">
          <cell r="S33">
            <v>4606642000</v>
          </cell>
        </row>
        <row r="34">
          <cell r="S34">
            <v>29627415582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W19"/>
  <sheetViews>
    <sheetView zoomScale="60" zoomScaleNormal="60" zoomScaleSheetLayoutView="50" zoomScalePageLayoutView="0" workbookViewId="0" topLeftCell="AK12">
      <selection activeCell="AK15" sqref="AK15"/>
    </sheetView>
  </sheetViews>
  <sheetFormatPr defaultColWidth="11.421875" defaultRowHeight="15"/>
  <cols>
    <col min="1" max="2" width="11.421875" style="4" customWidth="1"/>
    <col min="3" max="3" width="15.00390625" style="4" customWidth="1"/>
    <col min="4" max="4" width="11.421875" style="4" customWidth="1"/>
    <col min="5" max="5" width="36.7109375" style="4" customWidth="1"/>
    <col min="6" max="6" width="11.421875" style="4" customWidth="1"/>
    <col min="7" max="7" width="36.421875" style="4" customWidth="1"/>
    <col min="8" max="8" width="13.00390625" style="4" customWidth="1"/>
    <col min="9" max="9" width="15.00390625" style="4" customWidth="1"/>
    <col min="10" max="10" width="11.421875" style="4" customWidth="1"/>
    <col min="11" max="37" width="18.7109375" style="4" customWidth="1"/>
    <col min="38" max="42" width="11.421875" style="4" customWidth="1"/>
    <col min="43" max="43" width="20.00390625" style="4" customWidth="1"/>
    <col min="44" max="44" width="16.140625" style="4" customWidth="1"/>
    <col min="45" max="45" width="61.7109375" style="4" customWidth="1"/>
    <col min="46" max="49" width="53.140625" style="4" customWidth="1"/>
    <col min="50" max="16384" width="11.421875" style="4" customWidth="1"/>
  </cols>
  <sheetData>
    <row r="1" spans="1:49" s="18" customFormat="1" ht="21" customHeight="1" thickBot="1">
      <c r="A1" s="16"/>
      <c r="B1" s="16"/>
      <c r="C1" s="16"/>
      <c r="D1" s="16"/>
      <c r="E1" s="16"/>
      <c r="F1" s="16"/>
      <c r="G1" s="16"/>
      <c r="H1" s="16"/>
      <c r="I1" s="16"/>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6"/>
      <c r="AN1" s="16"/>
      <c r="AO1" s="16"/>
      <c r="AP1" s="16"/>
      <c r="AQ1" s="16"/>
      <c r="AR1" s="16"/>
      <c r="AS1" s="16"/>
      <c r="AT1" s="16"/>
      <c r="AU1" s="16"/>
      <c r="AV1" s="16"/>
      <c r="AW1" s="16"/>
    </row>
    <row r="2" spans="1:49" s="18" customFormat="1" ht="38.25" customHeight="1">
      <c r="A2" s="166"/>
      <c r="B2" s="167"/>
      <c r="C2" s="167"/>
      <c r="D2" s="167"/>
      <c r="E2" s="167"/>
      <c r="F2" s="167"/>
      <c r="G2" s="168"/>
      <c r="H2" s="172" t="s">
        <v>0</v>
      </c>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3"/>
    </row>
    <row r="3" spans="1:49" s="18" customFormat="1" ht="28.5" customHeight="1">
      <c r="A3" s="169"/>
      <c r="B3" s="170"/>
      <c r="C3" s="170"/>
      <c r="D3" s="170"/>
      <c r="E3" s="170"/>
      <c r="F3" s="170"/>
      <c r="G3" s="171"/>
      <c r="H3" s="174" t="s">
        <v>1</v>
      </c>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5"/>
    </row>
    <row r="4" spans="1:49" s="18" customFormat="1" ht="27.75" customHeight="1">
      <c r="A4" s="169"/>
      <c r="B4" s="170"/>
      <c r="C4" s="170"/>
      <c r="D4" s="170"/>
      <c r="E4" s="170"/>
      <c r="F4" s="170"/>
      <c r="G4" s="171"/>
      <c r="H4" s="174" t="s">
        <v>59</v>
      </c>
      <c r="I4" s="174"/>
      <c r="J4" s="174"/>
      <c r="K4" s="174"/>
      <c r="L4" s="174"/>
      <c r="M4" s="174"/>
      <c r="N4" s="174"/>
      <c r="O4" s="174"/>
      <c r="P4" s="174"/>
      <c r="Q4" s="174"/>
      <c r="R4" s="174"/>
      <c r="S4" s="174" t="s">
        <v>104</v>
      </c>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5"/>
    </row>
    <row r="5" spans="1:49" s="18" customFormat="1" ht="26.25" customHeight="1">
      <c r="A5" s="169"/>
      <c r="B5" s="170"/>
      <c r="C5" s="170"/>
      <c r="D5" s="170"/>
      <c r="E5" s="170"/>
      <c r="F5" s="170"/>
      <c r="G5" s="171"/>
      <c r="H5" s="174" t="s">
        <v>60</v>
      </c>
      <c r="I5" s="174"/>
      <c r="J5" s="174"/>
      <c r="K5" s="174"/>
      <c r="L5" s="174"/>
      <c r="M5" s="174"/>
      <c r="N5" s="174"/>
      <c r="O5" s="174"/>
      <c r="P5" s="174"/>
      <c r="Q5" s="174"/>
      <c r="R5" s="174"/>
      <c r="S5" s="174" t="s">
        <v>101</v>
      </c>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5"/>
    </row>
    <row r="6" spans="1:49" s="18" customFormat="1" ht="15.75">
      <c r="A6" s="19"/>
      <c r="B6" s="20"/>
      <c r="C6" s="20"/>
      <c r="D6" s="20"/>
      <c r="E6" s="20"/>
      <c r="F6" s="20"/>
      <c r="G6" s="20"/>
      <c r="H6" s="20"/>
      <c r="I6" s="20"/>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0"/>
      <c r="AN6" s="20"/>
      <c r="AO6" s="20"/>
      <c r="AP6" s="20"/>
      <c r="AQ6" s="20"/>
      <c r="AR6" s="20"/>
      <c r="AS6" s="20"/>
      <c r="AT6" s="20"/>
      <c r="AU6" s="20"/>
      <c r="AV6" s="20"/>
      <c r="AW6" s="22"/>
    </row>
    <row r="7" spans="1:49" s="18" customFormat="1" ht="30" customHeight="1">
      <c r="A7" s="176" t="s">
        <v>61</v>
      </c>
      <c r="B7" s="177"/>
      <c r="C7" s="174"/>
      <c r="D7" s="174"/>
      <c r="E7" s="174"/>
      <c r="F7" s="174"/>
      <c r="G7" s="174"/>
      <c r="H7" s="174"/>
      <c r="I7" s="174"/>
      <c r="J7" s="174"/>
      <c r="K7" s="174"/>
      <c r="L7" s="174"/>
      <c r="M7" s="174"/>
      <c r="N7" s="174"/>
      <c r="O7" s="174"/>
      <c r="P7" s="174"/>
      <c r="Q7" s="174"/>
      <c r="R7" s="174"/>
      <c r="S7" s="162" t="s">
        <v>62</v>
      </c>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78"/>
    </row>
    <row r="8" spans="1:49" s="18" customFormat="1" ht="30" customHeight="1" thickBot="1">
      <c r="A8" s="179" t="s">
        <v>2</v>
      </c>
      <c r="B8" s="180"/>
      <c r="C8" s="181"/>
      <c r="D8" s="181" t="s">
        <v>2</v>
      </c>
      <c r="E8" s="181"/>
      <c r="F8" s="181"/>
      <c r="G8" s="181"/>
      <c r="H8" s="181"/>
      <c r="I8" s="181"/>
      <c r="J8" s="181"/>
      <c r="K8" s="181"/>
      <c r="L8" s="181"/>
      <c r="M8" s="181"/>
      <c r="N8" s="181"/>
      <c r="O8" s="181"/>
      <c r="P8" s="181"/>
      <c r="Q8" s="181"/>
      <c r="R8" s="181"/>
      <c r="S8" s="182" t="s">
        <v>81</v>
      </c>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3"/>
    </row>
    <row r="9" spans="1:49" s="18" customFormat="1" ht="36" customHeight="1" thickBot="1">
      <c r="A9" s="23"/>
      <c r="B9" s="24"/>
      <c r="C9" s="24"/>
      <c r="D9" s="24"/>
      <c r="E9" s="24"/>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0"/>
      <c r="AN9" s="20"/>
      <c r="AO9" s="20"/>
      <c r="AP9" s="20"/>
      <c r="AQ9" s="20"/>
      <c r="AR9" s="20"/>
      <c r="AS9" s="20"/>
      <c r="AT9" s="20"/>
      <c r="AU9" s="20"/>
      <c r="AV9" s="20"/>
      <c r="AW9" s="22"/>
    </row>
    <row r="10" spans="1:49" s="26" customFormat="1" ht="70.5" customHeight="1">
      <c r="A10" s="184" t="s">
        <v>165</v>
      </c>
      <c r="B10" s="185"/>
      <c r="C10" s="186"/>
      <c r="D10" s="186" t="s">
        <v>63</v>
      </c>
      <c r="E10" s="186"/>
      <c r="F10" s="186" t="s">
        <v>64</v>
      </c>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t="s">
        <v>65</v>
      </c>
      <c r="AR10" s="186" t="s">
        <v>66</v>
      </c>
      <c r="AS10" s="188" t="s">
        <v>67</v>
      </c>
      <c r="AT10" s="188" t="s">
        <v>68</v>
      </c>
      <c r="AU10" s="188" t="s">
        <v>69</v>
      </c>
      <c r="AV10" s="188" t="s">
        <v>70</v>
      </c>
      <c r="AW10" s="191" t="s">
        <v>71</v>
      </c>
    </row>
    <row r="11" spans="1:49" s="27" customFormat="1" ht="45.75" customHeight="1">
      <c r="A11" s="160" t="s">
        <v>166</v>
      </c>
      <c r="B11" s="160" t="s">
        <v>3</v>
      </c>
      <c r="C11" s="163" t="s">
        <v>72</v>
      </c>
      <c r="D11" s="163" t="s">
        <v>4</v>
      </c>
      <c r="E11" s="163" t="s">
        <v>73</v>
      </c>
      <c r="F11" s="163" t="s">
        <v>5</v>
      </c>
      <c r="G11" s="163" t="s">
        <v>6</v>
      </c>
      <c r="H11" s="163" t="s">
        <v>7</v>
      </c>
      <c r="I11" s="163" t="s">
        <v>8</v>
      </c>
      <c r="J11" s="163" t="s">
        <v>74</v>
      </c>
      <c r="K11" s="157" t="s">
        <v>75</v>
      </c>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9"/>
      <c r="AM11" s="196" t="s">
        <v>76</v>
      </c>
      <c r="AN11" s="196"/>
      <c r="AO11" s="196"/>
      <c r="AP11" s="196"/>
      <c r="AQ11" s="163"/>
      <c r="AR11" s="163"/>
      <c r="AS11" s="189"/>
      <c r="AT11" s="189"/>
      <c r="AU11" s="189"/>
      <c r="AV11" s="189"/>
      <c r="AW11" s="192"/>
    </row>
    <row r="12" spans="1:49" s="27" customFormat="1" ht="51" customHeight="1">
      <c r="A12" s="160"/>
      <c r="B12" s="160"/>
      <c r="C12" s="163"/>
      <c r="D12" s="163"/>
      <c r="E12" s="163"/>
      <c r="F12" s="163"/>
      <c r="G12" s="163"/>
      <c r="H12" s="163"/>
      <c r="I12" s="163"/>
      <c r="J12" s="163"/>
      <c r="K12" s="157">
        <v>2016</v>
      </c>
      <c r="L12" s="158"/>
      <c r="M12" s="158"/>
      <c r="N12" s="159"/>
      <c r="O12" s="157">
        <v>2017</v>
      </c>
      <c r="P12" s="158"/>
      <c r="Q12" s="158"/>
      <c r="R12" s="158"/>
      <c r="S12" s="158"/>
      <c r="T12" s="159"/>
      <c r="U12" s="157">
        <v>2018</v>
      </c>
      <c r="V12" s="158"/>
      <c r="W12" s="158"/>
      <c r="X12" s="158"/>
      <c r="Y12" s="158"/>
      <c r="Z12" s="159"/>
      <c r="AA12" s="157">
        <v>2019</v>
      </c>
      <c r="AB12" s="158"/>
      <c r="AC12" s="158"/>
      <c r="AD12" s="158"/>
      <c r="AE12" s="158"/>
      <c r="AF12" s="159"/>
      <c r="AG12" s="157">
        <v>2020</v>
      </c>
      <c r="AH12" s="158"/>
      <c r="AI12" s="158"/>
      <c r="AJ12" s="158"/>
      <c r="AK12" s="158"/>
      <c r="AL12" s="159"/>
      <c r="AM12" s="163" t="s">
        <v>48</v>
      </c>
      <c r="AN12" s="163" t="s">
        <v>77</v>
      </c>
      <c r="AO12" s="163" t="s">
        <v>47</v>
      </c>
      <c r="AP12" s="163" t="s">
        <v>78</v>
      </c>
      <c r="AQ12" s="163"/>
      <c r="AR12" s="163"/>
      <c r="AS12" s="189"/>
      <c r="AT12" s="189"/>
      <c r="AU12" s="189"/>
      <c r="AV12" s="189"/>
      <c r="AW12" s="192"/>
    </row>
    <row r="13" spans="1:49" s="27" customFormat="1" ht="54" customHeight="1" thickBot="1">
      <c r="A13" s="161"/>
      <c r="B13" s="161"/>
      <c r="C13" s="187"/>
      <c r="D13" s="164"/>
      <c r="E13" s="164"/>
      <c r="F13" s="164"/>
      <c r="G13" s="164"/>
      <c r="H13" s="164"/>
      <c r="I13" s="164"/>
      <c r="J13" s="164"/>
      <c r="K13" s="104" t="s">
        <v>159</v>
      </c>
      <c r="L13" s="104" t="s">
        <v>160</v>
      </c>
      <c r="M13" s="104" t="s">
        <v>161</v>
      </c>
      <c r="N13" s="104" t="s">
        <v>79</v>
      </c>
      <c r="O13" s="104" t="s">
        <v>162</v>
      </c>
      <c r="P13" s="104" t="s">
        <v>163</v>
      </c>
      <c r="Q13" s="104" t="s">
        <v>164</v>
      </c>
      <c r="R13" s="104" t="s">
        <v>160</v>
      </c>
      <c r="S13" s="104" t="s">
        <v>161</v>
      </c>
      <c r="T13" s="104" t="s">
        <v>79</v>
      </c>
      <c r="U13" s="104" t="s">
        <v>162</v>
      </c>
      <c r="V13" s="104" t="s">
        <v>163</v>
      </c>
      <c r="W13" s="104" t="s">
        <v>164</v>
      </c>
      <c r="X13" s="104" t="s">
        <v>160</v>
      </c>
      <c r="Y13" s="104" t="s">
        <v>161</v>
      </c>
      <c r="Z13" s="104" t="s">
        <v>79</v>
      </c>
      <c r="AA13" s="104" t="s">
        <v>162</v>
      </c>
      <c r="AB13" s="104" t="s">
        <v>163</v>
      </c>
      <c r="AC13" s="104" t="s">
        <v>164</v>
      </c>
      <c r="AD13" s="104" t="s">
        <v>160</v>
      </c>
      <c r="AE13" s="104" t="s">
        <v>161</v>
      </c>
      <c r="AF13" s="104" t="s">
        <v>79</v>
      </c>
      <c r="AG13" s="104" t="s">
        <v>162</v>
      </c>
      <c r="AH13" s="104" t="s">
        <v>163</v>
      </c>
      <c r="AI13" s="104" t="s">
        <v>164</v>
      </c>
      <c r="AJ13" s="104" t="s">
        <v>160</v>
      </c>
      <c r="AK13" s="104" t="s">
        <v>161</v>
      </c>
      <c r="AL13" s="104" t="s">
        <v>79</v>
      </c>
      <c r="AM13" s="164"/>
      <c r="AN13" s="164"/>
      <c r="AO13" s="164"/>
      <c r="AP13" s="164"/>
      <c r="AQ13" s="164"/>
      <c r="AR13" s="164"/>
      <c r="AS13" s="190"/>
      <c r="AT13" s="190"/>
      <c r="AU13" s="190"/>
      <c r="AV13" s="190"/>
      <c r="AW13" s="193"/>
    </row>
    <row r="14" spans="1:49" ht="195" customHeight="1">
      <c r="A14" s="165">
        <v>39</v>
      </c>
      <c r="B14" s="155">
        <v>179</v>
      </c>
      <c r="C14" s="162" t="s">
        <v>80</v>
      </c>
      <c r="D14" s="61">
        <v>451</v>
      </c>
      <c r="E14" s="41" t="s">
        <v>54</v>
      </c>
      <c r="F14" s="32">
        <v>354</v>
      </c>
      <c r="G14" s="30" t="s">
        <v>55</v>
      </c>
      <c r="H14" s="31" t="s">
        <v>92</v>
      </c>
      <c r="I14" s="59" t="s">
        <v>93</v>
      </c>
      <c r="J14" s="42">
        <v>1</v>
      </c>
      <c r="K14" s="42"/>
      <c r="L14" s="32">
        <v>0.2</v>
      </c>
      <c r="M14" s="61">
        <v>0.2</v>
      </c>
      <c r="N14" s="61">
        <v>0.1</v>
      </c>
      <c r="O14" s="61"/>
      <c r="P14" s="61">
        <v>0.1</v>
      </c>
      <c r="Q14" s="61">
        <v>0.5</v>
      </c>
      <c r="R14" s="32">
        <f>+'[2]INVERSION'!N15</f>
        <v>0.5</v>
      </c>
      <c r="S14" s="61">
        <f>+INVERSION!AN19</f>
        <v>0</v>
      </c>
      <c r="T14" s="61">
        <v>0.35</v>
      </c>
      <c r="U14" s="61"/>
      <c r="V14" s="61">
        <f>+INVERSION!T15</f>
        <v>0.65</v>
      </c>
      <c r="W14" s="61"/>
      <c r="X14" s="61"/>
      <c r="Y14" s="61"/>
      <c r="Z14" s="61"/>
      <c r="AA14" s="61"/>
      <c r="AB14" s="61">
        <v>1</v>
      </c>
      <c r="AC14" s="61"/>
      <c r="AD14" s="61"/>
      <c r="AE14" s="61"/>
      <c r="AF14" s="61"/>
      <c r="AG14" s="61"/>
      <c r="AH14" s="61">
        <v>0</v>
      </c>
      <c r="AI14" s="61"/>
      <c r="AJ14" s="61"/>
      <c r="AK14" s="61"/>
      <c r="AL14" s="61"/>
      <c r="AM14" s="61">
        <f>+INVERSION!AK15</f>
        <v>0.36</v>
      </c>
      <c r="AN14" s="61"/>
      <c r="AO14" s="127"/>
      <c r="AP14" s="127"/>
      <c r="AQ14" s="136">
        <f>AM14/R14</f>
        <v>0.72</v>
      </c>
      <c r="AR14" s="137">
        <f>AM14/J14</f>
        <v>0.36</v>
      </c>
      <c r="AS14" s="138" t="s">
        <v>183</v>
      </c>
      <c r="AT14" s="133" t="s">
        <v>145</v>
      </c>
      <c r="AU14" s="30" t="s">
        <v>145</v>
      </c>
      <c r="AV14" s="41" t="s">
        <v>102</v>
      </c>
      <c r="AW14" s="41" t="s">
        <v>177</v>
      </c>
    </row>
    <row r="15" spans="1:49" ht="172.5" customHeight="1">
      <c r="A15" s="165"/>
      <c r="B15" s="156"/>
      <c r="C15" s="162"/>
      <c r="D15" s="61">
        <v>450</v>
      </c>
      <c r="E15" s="41" t="s">
        <v>56</v>
      </c>
      <c r="F15" s="32">
        <v>353</v>
      </c>
      <c r="G15" s="30" t="s">
        <v>45</v>
      </c>
      <c r="H15" s="31" t="s">
        <v>92</v>
      </c>
      <c r="I15" s="59" t="s">
        <v>93</v>
      </c>
      <c r="J15" s="42">
        <v>1</v>
      </c>
      <c r="K15" s="42"/>
      <c r="L15" s="32">
        <v>0.1</v>
      </c>
      <c r="M15" s="61">
        <v>0.06</v>
      </c>
      <c r="N15" s="61">
        <v>0.06</v>
      </c>
      <c r="O15" s="61"/>
      <c r="P15" s="61">
        <v>0.09</v>
      </c>
      <c r="Q15" s="61">
        <v>0.1</v>
      </c>
      <c r="R15" s="105">
        <f>+'[2]INVERSION'!N21</f>
        <v>0.1</v>
      </c>
      <c r="S15" s="127">
        <f>+INVERSION!AN21</f>
        <v>0</v>
      </c>
      <c r="T15" s="61">
        <v>0.09</v>
      </c>
      <c r="U15" s="61"/>
      <c r="V15" s="139">
        <v>0.31</v>
      </c>
      <c r="W15" s="61"/>
      <c r="X15" s="61"/>
      <c r="Y15" s="61"/>
      <c r="Z15" s="61"/>
      <c r="AA15" s="61"/>
      <c r="AB15" s="61">
        <v>1</v>
      </c>
      <c r="AC15" s="61"/>
      <c r="AD15" s="61"/>
      <c r="AE15" s="61"/>
      <c r="AF15" s="61"/>
      <c r="AG15" s="61"/>
      <c r="AH15" s="61">
        <v>0</v>
      </c>
      <c r="AI15" s="61"/>
      <c r="AJ15" s="61"/>
      <c r="AK15" s="61"/>
      <c r="AL15" s="61"/>
      <c r="AM15" s="127">
        <f>+INVERSION!AK21</f>
        <v>0.12</v>
      </c>
      <c r="AN15" s="61"/>
      <c r="AO15" s="127"/>
      <c r="AP15" s="127"/>
      <c r="AQ15" s="136">
        <f>AM15/R15</f>
        <v>1.2</v>
      </c>
      <c r="AR15" s="137">
        <f>AM15/J15</f>
        <v>0.12</v>
      </c>
      <c r="AS15" s="138" t="s">
        <v>184</v>
      </c>
      <c r="AT15" s="133" t="str">
        <f>+INVERSION!AR21</f>
        <v>NA</v>
      </c>
      <c r="AU15" s="30" t="s">
        <v>145</v>
      </c>
      <c r="AV15" s="41" t="s">
        <v>103</v>
      </c>
      <c r="AW15" s="41" t="s">
        <v>177</v>
      </c>
    </row>
    <row r="16" spans="1:49" s="18" customFormat="1" ht="56.25" customHeight="1" thickBot="1">
      <c r="A16" s="28"/>
      <c r="B16" s="29"/>
      <c r="C16" s="29"/>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5"/>
    </row>
    <row r="17" spans="4:49" ht="12.75">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row>
    <row r="18" spans="4:49" ht="12.75">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row>
    <row r="19" spans="4:49" ht="12.75">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row>
  </sheetData>
  <sheetProtection/>
  <mergeCells count="46">
    <mergeCell ref="AV10:AV13"/>
    <mergeCell ref="AW10:AW13"/>
    <mergeCell ref="AS10:AS13"/>
    <mergeCell ref="AU10:AU13"/>
    <mergeCell ref="D16:AW16"/>
    <mergeCell ref="H11:H13"/>
    <mergeCell ref="I11:I13"/>
    <mergeCell ref="J11:J13"/>
    <mergeCell ref="AM11:AP11"/>
    <mergeCell ref="AT10:AT13"/>
    <mergeCell ref="G11:G13"/>
    <mergeCell ref="AM12:AM13"/>
    <mergeCell ref="AN12:AN13"/>
    <mergeCell ref="AO12:AO13"/>
    <mergeCell ref="AP12:AP13"/>
    <mergeCell ref="K11:AL11"/>
    <mergeCell ref="A8:R8"/>
    <mergeCell ref="S8:AW8"/>
    <mergeCell ref="A10:C10"/>
    <mergeCell ref="D10:E10"/>
    <mergeCell ref="F10:AP10"/>
    <mergeCell ref="AQ10:AQ13"/>
    <mergeCell ref="AR10:AR13"/>
    <mergeCell ref="A11:A13"/>
    <mergeCell ref="C11:C13"/>
    <mergeCell ref="D11:D13"/>
    <mergeCell ref="A14:A15"/>
    <mergeCell ref="A2:G5"/>
    <mergeCell ref="H2:AW2"/>
    <mergeCell ref="H3:AW3"/>
    <mergeCell ref="H4:R4"/>
    <mergeCell ref="S4:AW4"/>
    <mergeCell ref="H5:R5"/>
    <mergeCell ref="S5:AW5"/>
    <mergeCell ref="A7:R7"/>
    <mergeCell ref="S7:AW7"/>
    <mergeCell ref="B14:B15"/>
    <mergeCell ref="K12:N12"/>
    <mergeCell ref="O12:T12"/>
    <mergeCell ref="U12:Z12"/>
    <mergeCell ref="AA12:AF12"/>
    <mergeCell ref="AG12:AL12"/>
    <mergeCell ref="B11:B13"/>
    <mergeCell ref="C14:C15"/>
    <mergeCell ref="E11:E13"/>
    <mergeCell ref="F11:F13"/>
  </mergeCells>
  <printOptions/>
  <pageMargins left="0.7" right="0.7" top="0.75" bottom="0.75" header="0.3" footer="0.3"/>
  <pageSetup horizontalDpi="600" verticalDpi="600" orientation="portrait" scale="14" r:id="rId2"/>
  <drawing r:id="rId1"/>
</worksheet>
</file>

<file path=xl/worksheets/sheet2.xml><?xml version="1.0" encoding="utf-8"?>
<worksheet xmlns="http://schemas.openxmlformats.org/spreadsheetml/2006/main" xmlns:r="http://schemas.openxmlformats.org/officeDocument/2006/relationships">
  <dimension ref="A1:AU38"/>
  <sheetViews>
    <sheetView view="pageBreakPreview" zoomScale="51" zoomScaleNormal="80" zoomScaleSheetLayoutView="51" zoomScalePageLayoutView="0" workbookViewId="0" topLeftCell="AF4">
      <selection activeCell="N34" sqref="N34"/>
    </sheetView>
  </sheetViews>
  <sheetFormatPr defaultColWidth="11.421875" defaultRowHeight="15"/>
  <cols>
    <col min="1" max="2" width="11.421875" style="6" customWidth="1"/>
    <col min="3" max="3" width="20.00390625" style="6" customWidth="1"/>
    <col min="4" max="4" width="13.7109375" style="6" customWidth="1"/>
    <col min="5" max="5" width="9.57421875" style="6" customWidth="1"/>
    <col min="6" max="6" width="15.7109375" style="6" customWidth="1"/>
    <col min="7" max="7" width="21.421875" style="6" customWidth="1"/>
    <col min="8" max="9" width="21.140625" style="9" customWidth="1"/>
    <col min="10" max="10" width="18.7109375" style="6" customWidth="1"/>
    <col min="11" max="18" width="21.7109375" style="6" customWidth="1"/>
    <col min="19" max="19" width="23.28125" style="6" customWidth="1"/>
    <col min="20" max="38" width="21.7109375" style="6" customWidth="1"/>
    <col min="39" max="39" width="19.421875" style="6" customWidth="1"/>
    <col min="40" max="40" width="21.7109375" style="6" customWidth="1"/>
    <col min="41" max="41" width="18.28125" style="6" customWidth="1"/>
    <col min="42" max="42" width="20.7109375" style="6" customWidth="1"/>
    <col min="43" max="43" width="110.7109375" style="6" customWidth="1"/>
    <col min="44" max="47" width="53.00390625" style="6" customWidth="1"/>
    <col min="48" max="16384" width="11.421875" style="6" customWidth="1"/>
  </cols>
  <sheetData>
    <row r="1" spans="1:47" s="18" customFormat="1" ht="38.25" customHeight="1">
      <c r="A1" s="214"/>
      <c r="B1" s="215"/>
      <c r="C1" s="215"/>
      <c r="D1" s="215"/>
      <c r="E1" s="215"/>
      <c r="F1" s="220" t="s">
        <v>0</v>
      </c>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2"/>
    </row>
    <row r="2" spans="1:47" s="18" customFormat="1" ht="30.75" customHeight="1">
      <c r="A2" s="216"/>
      <c r="B2" s="217"/>
      <c r="C2" s="217"/>
      <c r="D2" s="217"/>
      <c r="E2" s="217"/>
      <c r="F2" s="223" t="s">
        <v>9</v>
      </c>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5"/>
    </row>
    <row r="3" spans="1:47" s="18" customFormat="1" ht="27.75" customHeight="1">
      <c r="A3" s="216"/>
      <c r="B3" s="217"/>
      <c r="C3" s="217"/>
      <c r="D3" s="217"/>
      <c r="E3" s="217"/>
      <c r="F3" s="223" t="s">
        <v>59</v>
      </c>
      <c r="G3" s="224"/>
      <c r="H3" s="224"/>
      <c r="I3" s="224"/>
      <c r="J3" s="224"/>
      <c r="K3" s="224"/>
      <c r="L3" s="224"/>
      <c r="M3" s="224"/>
      <c r="N3" s="224"/>
      <c r="O3" s="224"/>
      <c r="P3" s="177"/>
      <c r="Q3" s="223" t="str">
        <f>+GESTION!S4</f>
        <v>DIRECCION GESTION CORPORATIVA</v>
      </c>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5"/>
    </row>
    <row r="4" spans="1:47" s="18" customFormat="1" ht="26.25" customHeight="1" thickBot="1">
      <c r="A4" s="218"/>
      <c r="B4" s="219"/>
      <c r="C4" s="219"/>
      <c r="D4" s="219"/>
      <c r="E4" s="219"/>
      <c r="F4" s="226" t="s">
        <v>60</v>
      </c>
      <c r="G4" s="227"/>
      <c r="H4" s="227"/>
      <c r="I4" s="227"/>
      <c r="J4" s="227"/>
      <c r="K4" s="227"/>
      <c r="L4" s="227"/>
      <c r="M4" s="227"/>
      <c r="N4" s="227"/>
      <c r="O4" s="227"/>
      <c r="P4" s="180"/>
      <c r="Q4" s="223" t="str">
        <f>+GESTION!S5</f>
        <v>1149 - PROTECCIÓN Y BIENESTAR ANIMAL</v>
      </c>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5"/>
    </row>
    <row r="5" spans="4:40" s="18" customFormat="1" ht="14.25" customHeight="1" thickBot="1">
      <c r="D5" s="34"/>
      <c r="E5" s="34"/>
      <c r="F5" s="34"/>
      <c r="G5" s="35"/>
      <c r="H5" s="36"/>
      <c r="I5" s="36"/>
      <c r="J5" s="36"/>
      <c r="K5" s="36"/>
      <c r="L5" s="36"/>
      <c r="M5" s="36"/>
      <c r="N5" s="36"/>
      <c r="O5" s="36"/>
      <c r="P5" s="36"/>
      <c r="Q5" s="36"/>
      <c r="R5" s="33"/>
      <c r="S5" s="111"/>
      <c r="T5" s="36"/>
      <c r="U5" s="36"/>
      <c r="V5" s="36"/>
      <c r="W5" s="36"/>
      <c r="X5" s="36"/>
      <c r="Y5" s="36"/>
      <c r="Z5" s="36"/>
      <c r="AA5" s="36"/>
      <c r="AB5" s="36"/>
      <c r="AC5" s="36"/>
      <c r="AD5" s="36"/>
      <c r="AE5" s="36"/>
      <c r="AF5" s="36"/>
      <c r="AG5" s="36"/>
      <c r="AH5" s="36"/>
      <c r="AI5" s="36"/>
      <c r="AJ5" s="36"/>
      <c r="AM5" s="37"/>
      <c r="AN5" s="38"/>
    </row>
    <row r="6" spans="1:47" s="39" customFormat="1" ht="53.25" customHeight="1">
      <c r="A6" s="184" t="s">
        <v>10</v>
      </c>
      <c r="B6" s="186" t="s">
        <v>11</v>
      </c>
      <c r="C6" s="186"/>
      <c r="D6" s="186"/>
      <c r="E6" s="186" t="s">
        <v>82</v>
      </c>
      <c r="F6" s="232" t="s">
        <v>12</v>
      </c>
      <c r="G6" s="232" t="s">
        <v>13</v>
      </c>
      <c r="H6" s="232" t="s">
        <v>83</v>
      </c>
      <c r="I6" s="197" t="s">
        <v>84</v>
      </c>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9"/>
      <c r="AK6" s="235" t="s">
        <v>52</v>
      </c>
      <c r="AL6" s="236"/>
      <c r="AM6" s="236"/>
      <c r="AN6" s="185"/>
      <c r="AO6" s="232" t="s">
        <v>85</v>
      </c>
      <c r="AP6" s="232" t="s">
        <v>86</v>
      </c>
      <c r="AQ6" s="163" t="s">
        <v>87</v>
      </c>
      <c r="AR6" s="163" t="s">
        <v>88</v>
      </c>
      <c r="AS6" s="163" t="s">
        <v>89</v>
      </c>
      <c r="AT6" s="163" t="s">
        <v>90</v>
      </c>
      <c r="AU6" s="243" t="s">
        <v>91</v>
      </c>
    </row>
    <row r="7" spans="1:47" s="39" customFormat="1" ht="53.25" customHeight="1">
      <c r="A7" s="160"/>
      <c r="B7" s="163"/>
      <c r="C7" s="163"/>
      <c r="D7" s="163"/>
      <c r="E7" s="163"/>
      <c r="F7" s="233"/>
      <c r="G7" s="233"/>
      <c r="H7" s="233"/>
      <c r="I7" s="196">
        <v>2016</v>
      </c>
      <c r="J7" s="196"/>
      <c r="K7" s="196"/>
      <c r="L7" s="196"/>
      <c r="M7" s="157">
        <v>2017</v>
      </c>
      <c r="N7" s="158"/>
      <c r="O7" s="158"/>
      <c r="P7" s="158"/>
      <c r="Q7" s="158"/>
      <c r="R7" s="110"/>
      <c r="S7" s="157">
        <v>2018</v>
      </c>
      <c r="T7" s="158"/>
      <c r="U7" s="158"/>
      <c r="V7" s="158"/>
      <c r="W7" s="158"/>
      <c r="X7" s="159"/>
      <c r="Y7" s="157">
        <v>2019</v>
      </c>
      <c r="Z7" s="158"/>
      <c r="AA7" s="158"/>
      <c r="AB7" s="158"/>
      <c r="AC7" s="158"/>
      <c r="AD7" s="159"/>
      <c r="AE7" s="157">
        <v>2020</v>
      </c>
      <c r="AF7" s="158"/>
      <c r="AG7" s="158"/>
      <c r="AH7" s="158"/>
      <c r="AI7" s="158"/>
      <c r="AJ7" s="159"/>
      <c r="AK7" s="157" t="s">
        <v>53</v>
      </c>
      <c r="AL7" s="158"/>
      <c r="AM7" s="158"/>
      <c r="AN7" s="159"/>
      <c r="AO7" s="233"/>
      <c r="AP7" s="233"/>
      <c r="AQ7" s="163"/>
      <c r="AR7" s="163"/>
      <c r="AS7" s="163"/>
      <c r="AT7" s="163"/>
      <c r="AU7" s="244"/>
    </row>
    <row r="8" spans="1:47" s="39" customFormat="1" ht="55.5" customHeight="1" thickBot="1">
      <c r="A8" s="161"/>
      <c r="B8" s="40" t="s">
        <v>4</v>
      </c>
      <c r="C8" s="40" t="s">
        <v>14</v>
      </c>
      <c r="D8" s="40" t="s">
        <v>15</v>
      </c>
      <c r="E8" s="187"/>
      <c r="F8" s="234"/>
      <c r="G8" s="234"/>
      <c r="H8" s="233"/>
      <c r="I8" s="104" t="s">
        <v>168</v>
      </c>
      <c r="J8" s="104" t="s">
        <v>160</v>
      </c>
      <c r="K8" s="104" t="s">
        <v>169</v>
      </c>
      <c r="L8" s="104" t="s">
        <v>79</v>
      </c>
      <c r="M8" s="104" t="s">
        <v>162</v>
      </c>
      <c r="N8" s="104" t="s">
        <v>163</v>
      </c>
      <c r="O8" s="104" t="s">
        <v>164</v>
      </c>
      <c r="P8" s="104" t="s">
        <v>160</v>
      </c>
      <c r="Q8" s="104" t="s">
        <v>161</v>
      </c>
      <c r="R8" s="104" t="s">
        <v>79</v>
      </c>
      <c r="S8" s="104" t="s">
        <v>162</v>
      </c>
      <c r="T8" s="104" t="s">
        <v>163</v>
      </c>
      <c r="U8" s="104" t="s">
        <v>164</v>
      </c>
      <c r="V8" s="104" t="s">
        <v>160</v>
      </c>
      <c r="W8" s="104" t="s">
        <v>161</v>
      </c>
      <c r="X8" s="104" t="s">
        <v>79</v>
      </c>
      <c r="Y8" s="104" t="s">
        <v>162</v>
      </c>
      <c r="Z8" s="104" t="s">
        <v>163</v>
      </c>
      <c r="AA8" s="104" t="s">
        <v>164</v>
      </c>
      <c r="AB8" s="104" t="s">
        <v>160</v>
      </c>
      <c r="AC8" s="104" t="s">
        <v>161</v>
      </c>
      <c r="AD8" s="104" t="s">
        <v>79</v>
      </c>
      <c r="AE8" s="104" t="s">
        <v>162</v>
      </c>
      <c r="AF8" s="104" t="s">
        <v>163</v>
      </c>
      <c r="AG8" s="104" t="s">
        <v>164</v>
      </c>
      <c r="AH8" s="104" t="s">
        <v>160</v>
      </c>
      <c r="AI8" s="104" t="s">
        <v>161</v>
      </c>
      <c r="AJ8" s="104" t="s">
        <v>79</v>
      </c>
      <c r="AK8" s="58" t="s">
        <v>48</v>
      </c>
      <c r="AL8" s="58" t="s">
        <v>77</v>
      </c>
      <c r="AM8" s="58" t="s">
        <v>47</v>
      </c>
      <c r="AN8" s="58" t="s">
        <v>78</v>
      </c>
      <c r="AO8" s="234"/>
      <c r="AP8" s="234"/>
      <c r="AQ8" s="163"/>
      <c r="AR8" s="163"/>
      <c r="AS8" s="163"/>
      <c r="AT8" s="163"/>
      <c r="AU8" s="245"/>
    </row>
    <row r="9" spans="1:47" ht="24.75" customHeight="1" thickBot="1">
      <c r="A9" s="208" t="s">
        <v>41</v>
      </c>
      <c r="B9" s="205">
        <v>1</v>
      </c>
      <c r="C9" s="212" t="s">
        <v>50</v>
      </c>
      <c r="D9" s="213" t="s">
        <v>46</v>
      </c>
      <c r="E9" s="207">
        <v>428</v>
      </c>
      <c r="F9" s="205" t="s">
        <v>49</v>
      </c>
      <c r="G9" s="50" t="s">
        <v>32</v>
      </c>
      <c r="H9" s="100">
        <v>1</v>
      </c>
      <c r="I9" s="63">
        <v>0.4</v>
      </c>
      <c r="J9" s="63">
        <v>0.4</v>
      </c>
      <c r="K9" s="63">
        <v>0.4</v>
      </c>
      <c r="L9" s="63">
        <v>0.3</v>
      </c>
      <c r="M9" s="63">
        <v>0.2</v>
      </c>
      <c r="N9" s="63">
        <v>0.2</v>
      </c>
      <c r="O9" s="63">
        <v>0.7</v>
      </c>
      <c r="P9" s="106">
        <v>0.7</v>
      </c>
      <c r="Q9" s="106">
        <v>0.7</v>
      </c>
      <c r="R9" s="63">
        <v>0.7</v>
      </c>
      <c r="S9" s="63">
        <v>0</v>
      </c>
      <c r="T9" s="63">
        <v>0</v>
      </c>
      <c r="U9" s="63"/>
      <c r="V9" s="63"/>
      <c r="W9" s="63"/>
      <c r="X9" s="63"/>
      <c r="Y9" s="63"/>
      <c r="Z9" s="63">
        <v>0</v>
      </c>
      <c r="AA9" s="63"/>
      <c r="AB9" s="63"/>
      <c r="AC9" s="63"/>
      <c r="AD9" s="63"/>
      <c r="AE9" s="63"/>
      <c r="AF9" s="63"/>
      <c r="AG9" s="63"/>
      <c r="AH9" s="63"/>
      <c r="AI9" s="63"/>
      <c r="AJ9" s="63"/>
      <c r="AK9" s="62"/>
      <c r="AL9" s="62"/>
      <c r="AM9" s="63"/>
      <c r="AN9" s="63"/>
      <c r="AO9" s="94"/>
      <c r="AP9" s="83"/>
      <c r="AQ9" s="255" t="s">
        <v>182</v>
      </c>
      <c r="AR9" s="231"/>
      <c r="AS9" s="231" t="s">
        <v>49</v>
      </c>
      <c r="AT9" s="237"/>
      <c r="AU9" s="249"/>
    </row>
    <row r="10" spans="1:47" ht="24.75" customHeight="1">
      <c r="A10" s="209"/>
      <c r="B10" s="205"/>
      <c r="C10" s="212"/>
      <c r="D10" s="213"/>
      <c r="E10" s="204"/>
      <c r="F10" s="205"/>
      <c r="G10" s="51" t="s">
        <v>33</v>
      </c>
      <c r="H10" s="64">
        <f>+K10+N10</f>
        <v>555988433</v>
      </c>
      <c r="I10" s="11">
        <v>237847838</v>
      </c>
      <c r="J10" s="11">
        <v>237847838</v>
      </c>
      <c r="K10" s="11">
        <v>235988433</v>
      </c>
      <c r="L10" s="11">
        <v>235988433</v>
      </c>
      <c r="M10" s="11">
        <v>320000000</v>
      </c>
      <c r="N10" s="11">
        <v>320000000</v>
      </c>
      <c r="O10" s="11">
        <v>320000000</v>
      </c>
      <c r="P10" s="107">
        <v>86361000</v>
      </c>
      <c r="Q10" s="107">
        <v>86361000</v>
      </c>
      <c r="R10" s="65">
        <v>86361000</v>
      </c>
      <c r="S10" s="108">
        <v>0</v>
      </c>
      <c r="T10" s="108">
        <v>0</v>
      </c>
      <c r="U10" s="65"/>
      <c r="V10" s="65"/>
      <c r="W10" s="65"/>
      <c r="X10" s="65"/>
      <c r="Y10" s="65"/>
      <c r="Z10" s="108">
        <v>0</v>
      </c>
      <c r="AA10" s="65"/>
      <c r="AB10" s="65"/>
      <c r="AC10" s="65"/>
      <c r="AD10" s="65"/>
      <c r="AE10" s="65"/>
      <c r="AF10" s="65"/>
      <c r="AG10" s="65"/>
      <c r="AH10" s="65"/>
      <c r="AI10" s="65"/>
      <c r="AJ10" s="65"/>
      <c r="AK10" s="64"/>
      <c r="AL10" s="64"/>
      <c r="AM10" s="66"/>
      <c r="AN10" s="66"/>
      <c r="AO10" s="94"/>
      <c r="AP10" s="83"/>
      <c r="AQ10" s="256"/>
      <c r="AR10" s="213"/>
      <c r="AS10" s="213"/>
      <c r="AT10" s="237"/>
      <c r="AU10" s="250"/>
    </row>
    <row r="11" spans="1:47" ht="24.75" customHeight="1">
      <c r="A11" s="209"/>
      <c r="B11" s="205"/>
      <c r="C11" s="212"/>
      <c r="D11" s="213"/>
      <c r="E11" s="204"/>
      <c r="F11" s="205"/>
      <c r="G11" s="51" t="s">
        <v>34</v>
      </c>
      <c r="H11" s="67">
        <v>0</v>
      </c>
      <c r="I11" s="68">
        <v>0</v>
      </c>
      <c r="J11" s="68">
        <v>0</v>
      </c>
      <c r="K11" s="68">
        <v>0</v>
      </c>
      <c r="L11" s="68">
        <v>0</v>
      </c>
      <c r="M11" s="68">
        <v>0</v>
      </c>
      <c r="N11" s="68">
        <v>0</v>
      </c>
      <c r="O11" s="68">
        <v>0</v>
      </c>
      <c r="P11" s="68">
        <v>0</v>
      </c>
      <c r="Q11" s="68">
        <v>0</v>
      </c>
      <c r="R11" s="68">
        <v>0</v>
      </c>
      <c r="S11" s="129">
        <v>0</v>
      </c>
      <c r="T11" s="129">
        <v>0</v>
      </c>
      <c r="U11" s="68"/>
      <c r="V11" s="68"/>
      <c r="W11" s="68"/>
      <c r="X11" s="68"/>
      <c r="Y11" s="68"/>
      <c r="Z11" s="68"/>
      <c r="AA11" s="68"/>
      <c r="AB11" s="68"/>
      <c r="AC11" s="68"/>
      <c r="AD11" s="68"/>
      <c r="AE11" s="68"/>
      <c r="AF11" s="68"/>
      <c r="AG11" s="68"/>
      <c r="AH11" s="68"/>
      <c r="AI11" s="68"/>
      <c r="AJ11" s="68"/>
      <c r="AK11" s="67"/>
      <c r="AL11" s="67"/>
      <c r="AM11" s="69"/>
      <c r="AN11" s="69"/>
      <c r="AO11" s="95"/>
      <c r="AP11" s="84"/>
      <c r="AQ11" s="256"/>
      <c r="AR11" s="213"/>
      <c r="AS11" s="213"/>
      <c r="AT11" s="237"/>
      <c r="AU11" s="250"/>
    </row>
    <row r="12" spans="1:47" ht="24.75" customHeight="1">
      <c r="A12" s="209"/>
      <c r="B12" s="205"/>
      <c r="C12" s="212"/>
      <c r="D12" s="213"/>
      <c r="E12" s="204"/>
      <c r="F12" s="205"/>
      <c r="G12" s="51" t="s">
        <v>35</v>
      </c>
      <c r="H12" s="67">
        <v>0</v>
      </c>
      <c r="I12" s="68">
        <v>0</v>
      </c>
      <c r="J12" s="68">
        <v>0</v>
      </c>
      <c r="K12" s="68">
        <v>0</v>
      </c>
      <c r="L12" s="68">
        <v>0</v>
      </c>
      <c r="M12" s="68">
        <v>136744068</v>
      </c>
      <c r="N12" s="68">
        <v>136744068</v>
      </c>
      <c r="O12" s="68">
        <v>136744068</v>
      </c>
      <c r="P12" s="11">
        <v>136744068</v>
      </c>
      <c r="Q12" s="11">
        <v>136744068</v>
      </c>
      <c r="R12" s="128">
        <v>136744068</v>
      </c>
      <c r="S12" s="128">
        <v>3661234</v>
      </c>
      <c r="T12" s="128">
        <v>0</v>
      </c>
      <c r="U12" s="68"/>
      <c r="V12" s="68"/>
      <c r="W12" s="68"/>
      <c r="X12" s="68"/>
      <c r="Y12" s="68"/>
      <c r="Z12" s="68"/>
      <c r="AA12" s="68"/>
      <c r="AB12" s="68"/>
      <c r="AC12" s="68"/>
      <c r="AD12" s="68"/>
      <c r="AE12" s="68"/>
      <c r="AF12" s="68"/>
      <c r="AG12" s="68"/>
      <c r="AH12" s="68"/>
      <c r="AI12" s="68"/>
      <c r="AJ12" s="68"/>
      <c r="AK12" s="67">
        <v>0</v>
      </c>
      <c r="AL12" s="67"/>
      <c r="AM12" s="68"/>
      <c r="AN12" s="123"/>
      <c r="AO12" s="95"/>
      <c r="AP12" s="84"/>
      <c r="AQ12" s="256"/>
      <c r="AR12" s="213"/>
      <c r="AS12" s="213"/>
      <c r="AT12" s="237"/>
      <c r="AU12" s="250"/>
    </row>
    <row r="13" spans="1:47" ht="24.75" customHeight="1">
      <c r="A13" s="209"/>
      <c r="B13" s="205"/>
      <c r="C13" s="212"/>
      <c r="D13" s="213"/>
      <c r="E13" s="204"/>
      <c r="F13" s="205"/>
      <c r="G13" s="51" t="s">
        <v>36</v>
      </c>
      <c r="H13" s="67">
        <f aca="true" t="shared" si="0" ref="H13:K14">+H9+H11</f>
        <v>1</v>
      </c>
      <c r="I13" s="68">
        <f>+I9+I11</f>
        <v>0.4</v>
      </c>
      <c r="J13" s="68">
        <f t="shared" si="0"/>
        <v>0.4</v>
      </c>
      <c r="K13" s="68">
        <f t="shared" si="0"/>
        <v>0.4</v>
      </c>
      <c r="L13" s="68">
        <v>0.3</v>
      </c>
      <c r="M13" s="68">
        <v>0.2</v>
      </c>
      <c r="N13" s="68">
        <v>0.2</v>
      </c>
      <c r="O13" s="68">
        <v>0.7</v>
      </c>
      <c r="P13" s="70">
        <v>0.7</v>
      </c>
      <c r="Q13" s="70">
        <v>0.7</v>
      </c>
      <c r="R13" s="70">
        <f aca="true" t="shared" si="1" ref="R13:T14">+R9+R11</f>
        <v>0.7</v>
      </c>
      <c r="S13" s="70">
        <f t="shared" si="1"/>
        <v>0</v>
      </c>
      <c r="T13" s="70">
        <f t="shared" si="1"/>
        <v>0</v>
      </c>
      <c r="U13" s="68"/>
      <c r="V13" s="68"/>
      <c r="W13" s="68"/>
      <c r="X13" s="68"/>
      <c r="Y13" s="68"/>
      <c r="Z13" s="68"/>
      <c r="AA13" s="68"/>
      <c r="AB13" s="68"/>
      <c r="AC13" s="68"/>
      <c r="AD13" s="68"/>
      <c r="AE13" s="68"/>
      <c r="AF13" s="68"/>
      <c r="AG13" s="68"/>
      <c r="AH13" s="68"/>
      <c r="AI13" s="68"/>
      <c r="AJ13" s="68"/>
      <c r="AK13" s="67"/>
      <c r="AL13" s="67"/>
      <c r="AM13" s="70"/>
      <c r="AN13" s="70"/>
      <c r="AO13" s="95"/>
      <c r="AP13" s="84"/>
      <c r="AQ13" s="256"/>
      <c r="AR13" s="213"/>
      <c r="AS13" s="213"/>
      <c r="AT13" s="237"/>
      <c r="AU13" s="250"/>
    </row>
    <row r="14" spans="1:47" ht="24.75" customHeight="1" thickBot="1">
      <c r="A14" s="209"/>
      <c r="B14" s="205"/>
      <c r="C14" s="212"/>
      <c r="D14" s="213"/>
      <c r="E14" s="204"/>
      <c r="F14" s="205"/>
      <c r="G14" s="52" t="s">
        <v>37</v>
      </c>
      <c r="H14" s="71">
        <f t="shared" si="0"/>
        <v>555988433</v>
      </c>
      <c r="I14" s="72">
        <f>+I10+I12</f>
        <v>237847838</v>
      </c>
      <c r="J14" s="72">
        <f t="shared" si="0"/>
        <v>237847838</v>
      </c>
      <c r="K14" s="72">
        <f t="shared" si="0"/>
        <v>235988433</v>
      </c>
      <c r="L14" s="72">
        <v>235988433</v>
      </c>
      <c r="M14" s="72">
        <v>320000000</v>
      </c>
      <c r="N14" s="72">
        <v>320000000</v>
      </c>
      <c r="O14" s="72">
        <v>456744068</v>
      </c>
      <c r="P14" s="73">
        <v>223105068</v>
      </c>
      <c r="Q14" s="73">
        <v>223105068</v>
      </c>
      <c r="R14" s="73">
        <f t="shared" si="1"/>
        <v>223105068</v>
      </c>
      <c r="S14" s="73">
        <f t="shared" si="1"/>
        <v>3661234</v>
      </c>
      <c r="T14" s="73">
        <f t="shared" si="1"/>
        <v>0</v>
      </c>
      <c r="U14" s="73"/>
      <c r="V14" s="73"/>
      <c r="W14" s="73"/>
      <c r="X14" s="73"/>
      <c r="Y14" s="73"/>
      <c r="Z14" s="73"/>
      <c r="AA14" s="73"/>
      <c r="AB14" s="73"/>
      <c r="AC14" s="73"/>
      <c r="AD14" s="73"/>
      <c r="AE14" s="73"/>
      <c r="AF14" s="73"/>
      <c r="AG14" s="73"/>
      <c r="AH14" s="73"/>
      <c r="AI14" s="73"/>
      <c r="AJ14" s="73"/>
      <c r="AK14" s="71"/>
      <c r="AL14" s="71"/>
      <c r="AM14" s="74"/>
      <c r="AN14" s="74"/>
      <c r="AO14" s="96"/>
      <c r="AP14" s="85"/>
      <c r="AQ14" s="257"/>
      <c r="AR14" s="213"/>
      <c r="AS14" s="213"/>
      <c r="AT14" s="237"/>
      <c r="AU14" s="251"/>
    </row>
    <row r="15" spans="1:47" ht="24.75" customHeight="1" thickBot="1">
      <c r="A15" s="209"/>
      <c r="B15" s="205">
        <v>2</v>
      </c>
      <c r="C15" s="206" t="s">
        <v>42</v>
      </c>
      <c r="D15" s="211" t="s">
        <v>31</v>
      </c>
      <c r="E15" s="207">
        <v>451</v>
      </c>
      <c r="F15" s="205" t="s">
        <v>49</v>
      </c>
      <c r="G15" s="50" t="s">
        <v>32</v>
      </c>
      <c r="H15" s="62">
        <v>1</v>
      </c>
      <c r="I15" s="63">
        <v>0.2</v>
      </c>
      <c r="J15" s="63">
        <v>0.2</v>
      </c>
      <c r="K15" s="63">
        <v>0.2</v>
      </c>
      <c r="L15" s="63">
        <v>0.1</v>
      </c>
      <c r="M15" s="63">
        <v>0.1</v>
      </c>
      <c r="N15" s="63">
        <v>0.1</v>
      </c>
      <c r="O15" s="63">
        <v>0.5</v>
      </c>
      <c r="P15" s="63">
        <v>0.5</v>
      </c>
      <c r="Q15" s="63">
        <v>0.5</v>
      </c>
      <c r="R15" s="75">
        <v>0.35</v>
      </c>
      <c r="S15" s="75">
        <v>0.5</v>
      </c>
      <c r="T15" s="75">
        <v>0.65</v>
      </c>
      <c r="U15" s="63"/>
      <c r="V15" s="63"/>
      <c r="W15" s="63"/>
      <c r="X15" s="63"/>
      <c r="Y15" s="140"/>
      <c r="Z15" s="141">
        <v>1</v>
      </c>
      <c r="AA15" s="63"/>
      <c r="AB15" s="63"/>
      <c r="AC15" s="63"/>
      <c r="AD15" s="63"/>
      <c r="AE15" s="63"/>
      <c r="AF15" s="63"/>
      <c r="AG15" s="63"/>
      <c r="AH15" s="63"/>
      <c r="AI15" s="63"/>
      <c r="AJ15" s="63"/>
      <c r="AK15" s="115">
        <f>0.35+0.01</f>
        <v>0.36</v>
      </c>
      <c r="AL15" s="62"/>
      <c r="AM15" s="75"/>
      <c r="AN15" s="75"/>
      <c r="AO15" s="94">
        <f>+AK15/S15</f>
        <v>0.72</v>
      </c>
      <c r="AP15" s="83">
        <f>(AK15+R15)/H15</f>
        <v>0.71</v>
      </c>
      <c r="AQ15" s="228" t="s">
        <v>181</v>
      </c>
      <c r="AR15" s="249" t="s">
        <v>145</v>
      </c>
      <c r="AS15" s="249" t="s">
        <v>145</v>
      </c>
      <c r="AT15" s="252" t="s">
        <v>102</v>
      </c>
      <c r="AU15" s="252" t="s">
        <v>158</v>
      </c>
    </row>
    <row r="16" spans="1:47" ht="24.75" customHeight="1">
      <c r="A16" s="209"/>
      <c r="B16" s="205"/>
      <c r="C16" s="206"/>
      <c r="D16" s="211"/>
      <c r="E16" s="204"/>
      <c r="F16" s="205"/>
      <c r="G16" s="51" t="s">
        <v>33</v>
      </c>
      <c r="H16" s="64">
        <f>K16+N16+T16</f>
        <v>42079330374</v>
      </c>
      <c r="I16" s="11">
        <v>15051294122</v>
      </c>
      <c r="J16" s="11">
        <v>15051294122</v>
      </c>
      <c r="K16" s="11">
        <v>14762710374</v>
      </c>
      <c r="L16" s="11">
        <v>94984378</v>
      </c>
      <c r="M16" s="11">
        <v>27167564000</v>
      </c>
      <c r="N16" s="11">
        <v>27167564000</v>
      </c>
      <c r="O16" s="11">
        <v>27197564000</v>
      </c>
      <c r="P16" s="11">
        <v>27197564000</v>
      </c>
      <c r="Q16" s="11">
        <v>27197564000</v>
      </c>
      <c r="R16" s="11">
        <v>26886616560</v>
      </c>
      <c r="S16" s="109">
        <f>115000000+34056000</f>
        <v>149056000</v>
      </c>
      <c r="T16" s="109">
        <f>115000000+34056000</f>
        <v>149056000</v>
      </c>
      <c r="U16" s="11"/>
      <c r="V16" s="11"/>
      <c r="W16" s="11"/>
      <c r="X16" s="11"/>
      <c r="Y16" s="11"/>
      <c r="Z16" s="11">
        <v>0</v>
      </c>
      <c r="AA16" s="11"/>
      <c r="AB16" s="11"/>
      <c r="AC16" s="11"/>
      <c r="AD16" s="11"/>
      <c r="AE16" s="11"/>
      <c r="AF16" s="11">
        <v>0</v>
      </c>
      <c r="AG16" s="11"/>
      <c r="AH16" s="11"/>
      <c r="AI16" s="11"/>
      <c r="AJ16" s="11"/>
      <c r="AK16" s="64">
        <v>145202513</v>
      </c>
      <c r="AL16" s="64"/>
      <c r="AM16" s="66"/>
      <c r="AN16" s="11"/>
      <c r="AO16" s="94">
        <f>+AK16/S16</f>
        <v>0.9741473875590382</v>
      </c>
      <c r="AP16" s="86">
        <f>(AK16+L16)/H16</f>
        <v>0.0057079542108970155</v>
      </c>
      <c r="AQ16" s="229"/>
      <c r="AR16" s="250"/>
      <c r="AS16" s="250"/>
      <c r="AT16" s="253"/>
      <c r="AU16" s="253"/>
    </row>
    <row r="17" spans="1:47" ht="24.75" customHeight="1">
      <c r="A17" s="209"/>
      <c r="B17" s="205"/>
      <c r="C17" s="206"/>
      <c r="D17" s="211"/>
      <c r="E17" s="204"/>
      <c r="F17" s="205"/>
      <c r="G17" s="51" t="s">
        <v>34</v>
      </c>
      <c r="H17" s="67">
        <v>0</v>
      </c>
      <c r="I17" s="76">
        <v>0</v>
      </c>
      <c r="J17" s="76">
        <v>0</v>
      </c>
      <c r="K17" s="76">
        <v>0</v>
      </c>
      <c r="L17" s="76">
        <v>0</v>
      </c>
      <c r="M17" s="76"/>
      <c r="N17" s="76"/>
      <c r="O17" s="76"/>
      <c r="P17" s="68"/>
      <c r="Q17" s="68"/>
      <c r="R17" s="76"/>
      <c r="S17" s="126"/>
      <c r="T17" s="126"/>
      <c r="U17" s="76"/>
      <c r="V17" s="76"/>
      <c r="W17" s="76"/>
      <c r="X17" s="76"/>
      <c r="Y17" s="76"/>
      <c r="Z17" s="76"/>
      <c r="AA17" s="76"/>
      <c r="AB17" s="76"/>
      <c r="AC17" s="76"/>
      <c r="AD17" s="76"/>
      <c r="AE17" s="76"/>
      <c r="AF17" s="76"/>
      <c r="AG17" s="76"/>
      <c r="AH17" s="76"/>
      <c r="AI17" s="76"/>
      <c r="AJ17" s="76"/>
      <c r="AK17" s="67"/>
      <c r="AL17" s="67"/>
      <c r="AM17" s="69"/>
      <c r="AN17" s="124"/>
      <c r="AO17" s="95"/>
      <c r="AP17" s="84"/>
      <c r="AQ17" s="229"/>
      <c r="AR17" s="250"/>
      <c r="AS17" s="250"/>
      <c r="AT17" s="253"/>
      <c r="AU17" s="253"/>
    </row>
    <row r="18" spans="1:47" ht="24.75" customHeight="1">
      <c r="A18" s="209"/>
      <c r="B18" s="205"/>
      <c r="C18" s="206"/>
      <c r="D18" s="211"/>
      <c r="E18" s="204"/>
      <c r="F18" s="205"/>
      <c r="G18" s="51" t="s">
        <v>35</v>
      </c>
      <c r="H18" s="67">
        <v>0</v>
      </c>
      <c r="I18" s="68">
        <v>0</v>
      </c>
      <c r="J18" s="68">
        <v>0</v>
      </c>
      <c r="K18" s="68">
        <v>0</v>
      </c>
      <c r="L18" s="68">
        <v>0</v>
      </c>
      <c r="M18" s="68">
        <v>38645417</v>
      </c>
      <c r="N18" s="68">
        <v>38645417</v>
      </c>
      <c r="O18" s="68">
        <v>9364577</v>
      </c>
      <c r="P18" s="11">
        <v>9364577</v>
      </c>
      <c r="Q18" s="11">
        <v>9364577</v>
      </c>
      <c r="R18" s="128">
        <v>9364577</v>
      </c>
      <c r="S18" s="142">
        <f>5302500+3428500+1712564700+10400163079+2782310731+1872867+11885254000</f>
        <v>26790896377</v>
      </c>
      <c r="T18" s="142">
        <f>5302500+3428500+1712564700+10400163079+2782310731+1872867+11885254000</f>
        <v>26790896377</v>
      </c>
      <c r="U18" s="68"/>
      <c r="V18" s="68"/>
      <c r="W18" s="68"/>
      <c r="X18" s="68"/>
      <c r="Y18" s="68"/>
      <c r="Z18" s="68"/>
      <c r="AA18" s="68"/>
      <c r="AB18" s="68"/>
      <c r="AC18" s="68"/>
      <c r="AD18" s="68"/>
      <c r="AE18" s="68"/>
      <c r="AF18" s="68"/>
      <c r="AG18" s="68"/>
      <c r="AH18" s="68"/>
      <c r="AI18" s="68"/>
      <c r="AJ18" s="68"/>
      <c r="AK18" s="143">
        <v>3428500</v>
      </c>
      <c r="AL18" s="67"/>
      <c r="AM18" s="68"/>
      <c r="AN18" s="11"/>
      <c r="AO18" s="95"/>
      <c r="AP18" s="84"/>
      <c r="AQ18" s="229"/>
      <c r="AR18" s="250"/>
      <c r="AS18" s="250"/>
      <c r="AT18" s="253"/>
      <c r="AU18" s="253"/>
    </row>
    <row r="19" spans="1:47" ht="24.75" customHeight="1">
      <c r="A19" s="209"/>
      <c r="B19" s="205"/>
      <c r="C19" s="206"/>
      <c r="D19" s="211"/>
      <c r="E19" s="204"/>
      <c r="F19" s="205"/>
      <c r="G19" s="51" t="s">
        <v>36</v>
      </c>
      <c r="H19" s="67">
        <f aca="true" t="shared" si="2" ref="H19:K20">+H15+H17</f>
        <v>1</v>
      </c>
      <c r="I19" s="68">
        <f>+I15+I17</f>
        <v>0.2</v>
      </c>
      <c r="J19" s="68">
        <f t="shared" si="2"/>
        <v>0.2</v>
      </c>
      <c r="K19" s="68">
        <f t="shared" si="2"/>
        <v>0.2</v>
      </c>
      <c r="L19" s="68">
        <v>0.1</v>
      </c>
      <c r="M19" s="68">
        <v>0.1</v>
      </c>
      <c r="N19" s="68">
        <v>0.1</v>
      </c>
      <c r="O19" s="68">
        <v>0.5</v>
      </c>
      <c r="P19" s="70">
        <v>0.5</v>
      </c>
      <c r="Q19" s="70">
        <v>0.5</v>
      </c>
      <c r="R19" s="68">
        <v>0.5</v>
      </c>
      <c r="S19" s="68">
        <f>+S15+S17</f>
        <v>0.5</v>
      </c>
      <c r="T19" s="68">
        <f>+T15+T17</f>
        <v>0.65</v>
      </c>
      <c r="U19" s="68"/>
      <c r="V19" s="68"/>
      <c r="W19" s="68"/>
      <c r="X19" s="68"/>
      <c r="Y19" s="68"/>
      <c r="Z19" s="68">
        <v>0.9</v>
      </c>
      <c r="AA19" s="68"/>
      <c r="AB19" s="68"/>
      <c r="AC19" s="68"/>
      <c r="AD19" s="68"/>
      <c r="AE19" s="68"/>
      <c r="AF19" s="68">
        <f>+AF15+AF17</f>
        <v>0</v>
      </c>
      <c r="AG19" s="68"/>
      <c r="AH19" s="68"/>
      <c r="AI19" s="68"/>
      <c r="AJ19" s="68"/>
      <c r="AK19" s="67"/>
      <c r="AL19" s="67"/>
      <c r="AM19" s="70"/>
      <c r="AN19" s="70"/>
      <c r="AO19" s="95"/>
      <c r="AP19" s="84"/>
      <c r="AQ19" s="229"/>
      <c r="AR19" s="250"/>
      <c r="AS19" s="250"/>
      <c r="AT19" s="253"/>
      <c r="AU19" s="253"/>
    </row>
    <row r="20" spans="1:47" ht="24.75" customHeight="1" thickBot="1">
      <c r="A20" s="209"/>
      <c r="B20" s="205"/>
      <c r="C20" s="206"/>
      <c r="D20" s="211"/>
      <c r="E20" s="204"/>
      <c r="F20" s="205"/>
      <c r="G20" s="52" t="s">
        <v>37</v>
      </c>
      <c r="H20" s="77">
        <f t="shared" si="2"/>
        <v>42079330374</v>
      </c>
      <c r="I20" s="73">
        <f>+I16+I18</f>
        <v>15051294122</v>
      </c>
      <c r="J20" s="73">
        <f t="shared" si="2"/>
        <v>15051294122</v>
      </c>
      <c r="K20" s="73">
        <f t="shared" si="2"/>
        <v>14762710374</v>
      </c>
      <c r="L20" s="73">
        <v>94984378</v>
      </c>
      <c r="M20" s="73">
        <v>27167564000</v>
      </c>
      <c r="N20" s="73">
        <v>27167564000</v>
      </c>
      <c r="O20" s="73">
        <v>27206928577</v>
      </c>
      <c r="P20" s="11">
        <v>27206928577</v>
      </c>
      <c r="Q20" s="11">
        <v>27206928577</v>
      </c>
      <c r="R20" s="73">
        <v>27206928577</v>
      </c>
      <c r="S20" s="73">
        <f>+S16+S18</f>
        <v>26939952377</v>
      </c>
      <c r="T20" s="73">
        <f>+T16+T18</f>
        <v>26939952377</v>
      </c>
      <c r="U20" s="73"/>
      <c r="V20" s="73"/>
      <c r="W20" s="73"/>
      <c r="X20" s="73"/>
      <c r="Y20" s="73"/>
      <c r="Z20" s="73">
        <f>+Z16+Z18</f>
        <v>0</v>
      </c>
      <c r="AA20" s="73"/>
      <c r="AB20" s="73"/>
      <c r="AC20" s="73"/>
      <c r="AD20" s="73"/>
      <c r="AE20" s="73"/>
      <c r="AF20" s="73">
        <f>+AF16+AF18</f>
        <v>0</v>
      </c>
      <c r="AG20" s="73"/>
      <c r="AH20" s="73"/>
      <c r="AI20" s="73"/>
      <c r="AJ20" s="73"/>
      <c r="AK20" s="77">
        <f>+AK18+AK16</f>
        <v>148631013</v>
      </c>
      <c r="AL20" s="77"/>
      <c r="AM20" s="74"/>
      <c r="AN20" s="11"/>
      <c r="AO20" s="96"/>
      <c r="AP20" s="85"/>
      <c r="AQ20" s="230"/>
      <c r="AR20" s="251"/>
      <c r="AS20" s="251"/>
      <c r="AT20" s="254"/>
      <c r="AU20" s="254"/>
    </row>
    <row r="21" spans="1:47" ht="24.75" customHeight="1">
      <c r="A21" s="209"/>
      <c r="B21" s="205">
        <v>3</v>
      </c>
      <c r="C21" s="206" t="s">
        <v>44</v>
      </c>
      <c r="D21" s="205" t="s">
        <v>31</v>
      </c>
      <c r="E21" s="207">
        <v>450</v>
      </c>
      <c r="F21" s="205" t="s">
        <v>49</v>
      </c>
      <c r="G21" s="50" t="s">
        <v>32</v>
      </c>
      <c r="H21" s="62">
        <v>1</v>
      </c>
      <c r="I21" s="63">
        <v>0.1</v>
      </c>
      <c r="J21" s="63">
        <v>0.1</v>
      </c>
      <c r="K21" s="75">
        <v>0.06</v>
      </c>
      <c r="L21" s="75">
        <v>0.06</v>
      </c>
      <c r="M21" s="75">
        <v>0.05</v>
      </c>
      <c r="N21" s="75">
        <v>0.05</v>
      </c>
      <c r="O21" s="75">
        <v>0.1</v>
      </c>
      <c r="P21" s="75">
        <v>0.1</v>
      </c>
      <c r="Q21" s="75">
        <v>0.1</v>
      </c>
      <c r="R21" s="75">
        <v>0.09</v>
      </c>
      <c r="S21" s="75">
        <v>0.3</v>
      </c>
      <c r="T21" s="75">
        <v>0.31</v>
      </c>
      <c r="U21" s="63"/>
      <c r="V21" s="63"/>
      <c r="W21" s="63"/>
      <c r="X21" s="63"/>
      <c r="Y21" s="63"/>
      <c r="Z21" s="63">
        <v>1</v>
      </c>
      <c r="AA21" s="63"/>
      <c r="AB21" s="63"/>
      <c r="AC21" s="63"/>
      <c r="AD21" s="63"/>
      <c r="AE21" s="63"/>
      <c r="AF21" s="63"/>
      <c r="AG21" s="63"/>
      <c r="AH21" s="63"/>
      <c r="AI21" s="63"/>
      <c r="AJ21" s="63"/>
      <c r="AK21" s="115">
        <f>0.09+0.03</f>
        <v>0.12</v>
      </c>
      <c r="AL21" s="115"/>
      <c r="AM21" s="75"/>
      <c r="AN21" s="75"/>
      <c r="AO21" s="113">
        <f>+AK21/S21</f>
        <v>0.4</v>
      </c>
      <c r="AP21" s="101">
        <f>(AK21+R21)/H21</f>
        <v>0.21</v>
      </c>
      <c r="AQ21" s="246" t="s">
        <v>178</v>
      </c>
      <c r="AR21" s="249" t="s">
        <v>145</v>
      </c>
      <c r="AS21" s="249" t="s">
        <v>145</v>
      </c>
      <c r="AT21" s="252" t="s">
        <v>103</v>
      </c>
      <c r="AU21" s="252" t="s">
        <v>177</v>
      </c>
    </row>
    <row r="22" spans="1:47" ht="24.75" customHeight="1">
      <c r="A22" s="209"/>
      <c r="B22" s="205"/>
      <c r="C22" s="206"/>
      <c r="D22" s="205"/>
      <c r="E22" s="204"/>
      <c r="F22" s="205"/>
      <c r="G22" s="51" t="s">
        <v>33</v>
      </c>
      <c r="H22" s="64">
        <f>K22+N22+T22</f>
        <v>11501741058</v>
      </c>
      <c r="I22" s="11">
        <v>3000000000</v>
      </c>
      <c r="J22" s="11">
        <v>3000000000</v>
      </c>
      <c r="K22" s="11">
        <v>3038362258</v>
      </c>
      <c r="L22" s="11">
        <v>226672293</v>
      </c>
      <c r="M22" s="11">
        <v>4005792800</v>
      </c>
      <c r="N22" s="11">
        <v>4005792800</v>
      </c>
      <c r="O22" s="11">
        <v>4005792800</v>
      </c>
      <c r="P22" s="11">
        <v>4005792800</v>
      </c>
      <c r="Q22" s="11">
        <v>4302551421</v>
      </c>
      <c r="R22" s="11">
        <v>3072990836</v>
      </c>
      <c r="S22" s="11">
        <f>4457586000</f>
        <v>4457586000</v>
      </c>
      <c r="T22" s="11">
        <f>4457586000</f>
        <v>4457586000</v>
      </c>
      <c r="U22" s="11"/>
      <c r="V22" s="11"/>
      <c r="W22" s="11"/>
      <c r="X22" s="11"/>
      <c r="Y22" s="11"/>
      <c r="Z22" s="11">
        <v>0</v>
      </c>
      <c r="AA22" s="11"/>
      <c r="AB22" s="11"/>
      <c r="AC22" s="11"/>
      <c r="AD22" s="11"/>
      <c r="AE22" s="11"/>
      <c r="AF22" s="11">
        <v>0</v>
      </c>
      <c r="AG22" s="11"/>
      <c r="AH22" s="11"/>
      <c r="AI22" s="11"/>
      <c r="AJ22" s="11"/>
      <c r="AK22" s="64">
        <v>119755750</v>
      </c>
      <c r="AL22" s="64"/>
      <c r="AM22" s="66"/>
      <c r="AN22" s="11"/>
      <c r="AO22" s="114">
        <f>+AK22/S22</f>
        <v>0.02686560618235969</v>
      </c>
      <c r="AP22" s="101">
        <f>(AK22+R22)/H22</f>
        <v>0.2775881120866736</v>
      </c>
      <c r="AQ22" s="247"/>
      <c r="AR22" s="250"/>
      <c r="AS22" s="250"/>
      <c r="AT22" s="253"/>
      <c r="AU22" s="253"/>
    </row>
    <row r="23" spans="1:47" ht="24.75" customHeight="1">
      <c r="A23" s="209"/>
      <c r="B23" s="205"/>
      <c r="C23" s="206"/>
      <c r="D23" s="205"/>
      <c r="E23" s="204"/>
      <c r="F23" s="205"/>
      <c r="G23" s="51" t="s">
        <v>34</v>
      </c>
      <c r="H23" s="67"/>
      <c r="I23" s="68">
        <v>0</v>
      </c>
      <c r="J23" s="68">
        <v>0</v>
      </c>
      <c r="K23" s="68">
        <v>0</v>
      </c>
      <c r="L23" s="68">
        <v>0</v>
      </c>
      <c r="M23" s="68">
        <v>0</v>
      </c>
      <c r="N23" s="68">
        <v>0</v>
      </c>
      <c r="O23" s="68"/>
      <c r="P23" s="68"/>
      <c r="Q23" s="68"/>
      <c r="R23" s="68"/>
      <c r="S23" s="68"/>
      <c r="T23" s="68"/>
      <c r="U23" s="68"/>
      <c r="V23" s="68"/>
      <c r="W23" s="68"/>
      <c r="X23" s="68"/>
      <c r="Y23" s="68"/>
      <c r="Z23" s="68">
        <v>0</v>
      </c>
      <c r="AA23" s="68"/>
      <c r="AB23" s="68"/>
      <c r="AC23" s="68"/>
      <c r="AD23" s="68"/>
      <c r="AE23" s="68"/>
      <c r="AF23" s="68"/>
      <c r="AG23" s="68"/>
      <c r="AH23" s="68"/>
      <c r="AI23" s="68"/>
      <c r="AJ23" s="68"/>
      <c r="AK23" s="67"/>
      <c r="AL23" s="67"/>
      <c r="AM23" s="69"/>
      <c r="AN23" s="124"/>
      <c r="AO23" s="95"/>
      <c r="AP23" s="83"/>
      <c r="AQ23" s="247"/>
      <c r="AR23" s="250"/>
      <c r="AS23" s="250"/>
      <c r="AT23" s="253"/>
      <c r="AU23" s="253"/>
    </row>
    <row r="24" spans="1:47" ht="24.75" customHeight="1">
      <c r="A24" s="209"/>
      <c r="B24" s="205"/>
      <c r="C24" s="206"/>
      <c r="D24" s="205"/>
      <c r="E24" s="204"/>
      <c r="F24" s="205"/>
      <c r="G24" s="51" t="s">
        <v>35</v>
      </c>
      <c r="H24" s="67"/>
      <c r="I24" s="68">
        <v>0</v>
      </c>
      <c r="J24" s="68">
        <v>0</v>
      </c>
      <c r="K24" s="68">
        <v>0</v>
      </c>
      <c r="L24" s="68">
        <v>0</v>
      </c>
      <c r="M24" s="68">
        <v>11839644</v>
      </c>
      <c r="N24" s="68">
        <v>11839644</v>
      </c>
      <c r="O24" s="68">
        <v>46467420</v>
      </c>
      <c r="P24" s="11">
        <v>46467420</v>
      </c>
      <c r="Q24" s="11">
        <v>46467420</v>
      </c>
      <c r="R24" s="128">
        <v>46467420</v>
      </c>
      <c r="S24" s="128">
        <f>100000000+5302500+3428500+2676641139+33120932</f>
        <v>2818493071</v>
      </c>
      <c r="T24" s="128">
        <f>100000000+5302500+3428500+2676641139+33120932</f>
        <v>2818493071</v>
      </c>
      <c r="U24" s="68"/>
      <c r="V24" s="68"/>
      <c r="W24" s="68"/>
      <c r="X24" s="68"/>
      <c r="Y24" s="68"/>
      <c r="Z24" s="68"/>
      <c r="AA24" s="68"/>
      <c r="AB24" s="68"/>
      <c r="AC24" s="68"/>
      <c r="AD24" s="68"/>
      <c r="AE24" s="68"/>
      <c r="AF24" s="68"/>
      <c r="AG24" s="68"/>
      <c r="AH24" s="68"/>
      <c r="AI24" s="68"/>
      <c r="AJ24" s="68"/>
      <c r="AK24" s="143">
        <v>136549432</v>
      </c>
      <c r="AL24" s="122"/>
      <c r="AM24" s="123"/>
      <c r="AN24" s="123"/>
      <c r="AO24" s="95"/>
      <c r="AP24" s="83"/>
      <c r="AQ24" s="247"/>
      <c r="AR24" s="250"/>
      <c r="AS24" s="250"/>
      <c r="AT24" s="253"/>
      <c r="AU24" s="253"/>
    </row>
    <row r="25" spans="1:47" ht="24.75" customHeight="1">
      <c r="A25" s="209"/>
      <c r="B25" s="205"/>
      <c r="C25" s="206"/>
      <c r="D25" s="205"/>
      <c r="E25" s="204"/>
      <c r="F25" s="205"/>
      <c r="G25" s="51" t="s">
        <v>36</v>
      </c>
      <c r="H25" s="67">
        <f aca="true" t="shared" si="3" ref="H25:K26">+H21+H23</f>
        <v>1</v>
      </c>
      <c r="I25" s="68">
        <f>+I21+I23</f>
        <v>0.1</v>
      </c>
      <c r="J25" s="68">
        <f t="shared" si="3"/>
        <v>0.1</v>
      </c>
      <c r="K25" s="68">
        <f t="shared" si="3"/>
        <v>0.06</v>
      </c>
      <c r="L25" s="68">
        <v>0.06</v>
      </c>
      <c r="M25" s="68">
        <v>0.05</v>
      </c>
      <c r="N25" s="68">
        <v>0.05</v>
      </c>
      <c r="O25" s="68">
        <v>0.1</v>
      </c>
      <c r="P25" s="70">
        <v>0.1</v>
      </c>
      <c r="Q25" s="70">
        <v>0.1</v>
      </c>
      <c r="R25" s="68">
        <v>0.09</v>
      </c>
      <c r="S25" s="124">
        <f>+S21+S23</f>
        <v>0.3</v>
      </c>
      <c r="T25" s="124">
        <f>+T21+T23</f>
        <v>0.31</v>
      </c>
      <c r="U25" s="124">
        <f aca="true" t="shared" si="4" ref="U25:AK25">+U21+U23</f>
        <v>0</v>
      </c>
      <c r="V25" s="124">
        <f t="shared" si="4"/>
        <v>0</v>
      </c>
      <c r="W25" s="124">
        <f t="shared" si="4"/>
        <v>0</v>
      </c>
      <c r="X25" s="124">
        <f t="shared" si="4"/>
        <v>0</v>
      </c>
      <c r="Y25" s="124">
        <f t="shared" si="4"/>
        <v>0</v>
      </c>
      <c r="Z25" s="124">
        <f t="shared" si="4"/>
        <v>1</v>
      </c>
      <c r="AA25" s="124">
        <f t="shared" si="4"/>
        <v>0</v>
      </c>
      <c r="AB25" s="124">
        <f t="shared" si="4"/>
        <v>0</v>
      </c>
      <c r="AC25" s="124">
        <f t="shared" si="4"/>
        <v>0</v>
      </c>
      <c r="AD25" s="124">
        <f t="shared" si="4"/>
        <v>0</v>
      </c>
      <c r="AE25" s="124">
        <f t="shared" si="4"/>
        <v>0</v>
      </c>
      <c r="AF25" s="124">
        <f t="shared" si="4"/>
        <v>0</v>
      </c>
      <c r="AG25" s="124">
        <f t="shared" si="4"/>
        <v>0</v>
      </c>
      <c r="AH25" s="124">
        <f t="shared" si="4"/>
        <v>0</v>
      </c>
      <c r="AI25" s="124">
        <f t="shared" si="4"/>
        <v>0</v>
      </c>
      <c r="AJ25" s="124">
        <f t="shared" si="4"/>
        <v>0</v>
      </c>
      <c r="AK25" s="124">
        <f t="shared" si="4"/>
        <v>0.12</v>
      </c>
      <c r="AL25" s="67"/>
      <c r="AM25" s="82"/>
      <c r="AN25" s="82"/>
      <c r="AO25" s="95"/>
      <c r="AP25" s="83"/>
      <c r="AQ25" s="247"/>
      <c r="AR25" s="250"/>
      <c r="AS25" s="250"/>
      <c r="AT25" s="253"/>
      <c r="AU25" s="253"/>
    </row>
    <row r="26" spans="1:47" ht="24.75" customHeight="1" thickBot="1">
      <c r="A26" s="210"/>
      <c r="B26" s="205"/>
      <c r="C26" s="206"/>
      <c r="D26" s="205"/>
      <c r="E26" s="204"/>
      <c r="F26" s="205"/>
      <c r="G26" s="52" t="s">
        <v>37</v>
      </c>
      <c r="H26" s="77">
        <f t="shared" si="3"/>
        <v>11501741058</v>
      </c>
      <c r="I26" s="73">
        <f>+I22+I24</f>
        <v>3000000000</v>
      </c>
      <c r="J26" s="73">
        <f t="shared" si="3"/>
        <v>3000000000</v>
      </c>
      <c r="K26" s="73">
        <f t="shared" si="3"/>
        <v>3038362258</v>
      </c>
      <c r="L26" s="73">
        <v>226672293</v>
      </c>
      <c r="M26" s="73">
        <v>4005792800</v>
      </c>
      <c r="N26" s="73">
        <v>4005792800</v>
      </c>
      <c r="O26" s="73">
        <v>4052260220</v>
      </c>
      <c r="P26" s="11">
        <v>4349018841</v>
      </c>
      <c r="Q26" s="11">
        <v>4349018841</v>
      </c>
      <c r="R26" s="73">
        <f>+R22+R24</f>
        <v>3119458256</v>
      </c>
      <c r="S26" s="73">
        <f>+S22+S24</f>
        <v>7276079071</v>
      </c>
      <c r="T26" s="73">
        <f>+T22+T24</f>
        <v>7276079071</v>
      </c>
      <c r="U26" s="73"/>
      <c r="V26" s="73"/>
      <c r="W26" s="73"/>
      <c r="X26" s="73"/>
      <c r="Y26" s="73"/>
      <c r="Z26" s="73">
        <f>+Z22+Z24</f>
        <v>0</v>
      </c>
      <c r="AA26" s="73"/>
      <c r="AB26" s="73"/>
      <c r="AC26" s="73"/>
      <c r="AD26" s="73"/>
      <c r="AE26" s="73"/>
      <c r="AF26" s="73">
        <f>+AF22+AF24</f>
        <v>0</v>
      </c>
      <c r="AG26" s="73"/>
      <c r="AH26" s="73"/>
      <c r="AI26" s="73"/>
      <c r="AJ26" s="73"/>
      <c r="AK26" s="77">
        <f>+AK24+AK22</f>
        <v>256305182</v>
      </c>
      <c r="AL26" s="77"/>
      <c r="AM26" s="74"/>
      <c r="AN26" s="74"/>
      <c r="AO26" s="96"/>
      <c r="AP26" s="83"/>
      <c r="AQ26" s="248"/>
      <c r="AR26" s="251"/>
      <c r="AS26" s="251"/>
      <c r="AT26" s="254"/>
      <c r="AU26" s="254"/>
    </row>
    <row r="27" spans="1:47" ht="24.75" customHeight="1">
      <c r="A27" s="204" t="s">
        <v>43</v>
      </c>
      <c r="B27" s="205">
        <v>4</v>
      </c>
      <c r="C27" s="206" t="s">
        <v>51</v>
      </c>
      <c r="D27" s="205" t="s">
        <v>31</v>
      </c>
      <c r="E27" s="207">
        <v>449</v>
      </c>
      <c r="F27" s="205" t="s">
        <v>49</v>
      </c>
      <c r="G27" s="50" t="s">
        <v>32</v>
      </c>
      <c r="H27" s="78">
        <v>16</v>
      </c>
      <c r="I27" s="79">
        <v>3</v>
      </c>
      <c r="J27" s="79">
        <v>3</v>
      </c>
      <c r="K27" s="79">
        <v>3</v>
      </c>
      <c r="L27" s="79">
        <v>2.4</v>
      </c>
      <c r="M27" s="79">
        <v>8</v>
      </c>
      <c r="N27" s="79">
        <v>8</v>
      </c>
      <c r="O27" s="79">
        <v>8</v>
      </c>
      <c r="P27" s="63">
        <v>5</v>
      </c>
      <c r="Q27" s="63">
        <v>5</v>
      </c>
      <c r="R27" s="131">
        <v>5</v>
      </c>
      <c r="S27" s="79"/>
      <c r="T27" s="79"/>
      <c r="U27" s="79"/>
      <c r="V27" s="79"/>
      <c r="W27" s="79"/>
      <c r="X27" s="79"/>
      <c r="Y27" s="79"/>
      <c r="Z27" s="79">
        <v>0</v>
      </c>
      <c r="AA27" s="79"/>
      <c r="AB27" s="79"/>
      <c r="AC27" s="79"/>
      <c r="AD27" s="79"/>
      <c r="AE27" s="79"/>
      <c r="AF27" s="79">
        <v>16</v>
      </c>
      <c r="AG27" s="79"/>
      <c r="AH27" s="79"/>
      <c r="AI27" s="79"/>
      <c r="AJ27" s="79"/>
      <c r="AK27" s="78">
        <v>0</v>
      </c>
      <c r="AL27" s="78"/>
      <c r="AM27" s="63"/>
      <c r="AN27" s="63"/>
      <c r="AO27" s="94"/>
      <c r="AP27" s="101"/>
      <c r="AQ27" s="255" t="s">
        <v>182</v>
      </c>
      <c r="AR27" s="249"/>
      <c r="AS27" s="249"/>
      <c r="AT27" s="252"/>
      <c r="AU27" s="252"/>
    </row>
    <row r="28" spans="1:47" ht="24.75" customHeight="1">
      <c r="A28" s="204"/>
      <c r="B28" s="205"/>
      <c r="C28" s="206"/>
      <c r="D28" s="205"/>
      <c r="E28" s="204"/>
      <c r="F28" s="205"/>
      <c r="G28" s="51" t="s">
        <v>33</v>
      </c>
      <c r="H28" s="64">
        <f>+K28+N28+T28+Z28+AF28</f>
        <v>2020718825</v>
      </c>
      <c r="I28" s="11">
        <v>863121681</v>
      </c>
      <c r="J28" s="11">
        <v>863121681</v>
      </c>
      <c r="K28" s="11">
        <v>849869625</v>
      </c>
      <c r="L28" s="11">
        <v>818061436</v>
      </c>
      <c r="M28" s="11">
        <v>870849200</v>
      </c>
      <c r="N28" s="11">
        <v>870849200</v>
      </c>
      <c r="O28" s="11">
        <v>840849200</v>
      </c>
      <c r="P28" s="11">
        <v>659656311</v>
      </c>
      <c r="Q28" s="11">
        <v>659656311</v>
      </c>
      <c r="R28" s="11">
        <v>489815863</v>
      </c>
      <c r="S28" s="11"/>
      <c r="T28" s="11"/>
      <c r="U28" s="11"/>
      <c r="V28" s="11"/>
      <c r="W28" s="11"/>
      <c r="X28" s="11"/>
      <c r="Y28" s="11"/>
      <c r="Z28" s="11">
        <v>0</v>
      </c>
      <c r="AA28" s="11"/>
      <c r="AB28" s="11"/>
      <c r="AC28" s="11"/>
      <c r="AD28" s="11"/>
      <c r="AE28" s="11"/>
      <c r="AF28" s="11">
        <v>300000000</v>
      </c>
      <c r="AG28" s="11"/>
      <c r="AH28" s="11"/>
      <c r="AI28" s="11"/>
      <c r="AJ28" s="11"/>
      <c r="AK28" s="64">
        <v>0</v>
      </c>
      <c r="AL28" s="64"/>
      <c r="AM28" s="66"/>
      <c r="AN28" s="11"/>
      <c r="AO28" s="114"/>
      <c r="AP28" s="101"/>
      <c r="AQ28" s="256"/>
      <c r="AR28" s="250"/>
      <c r="AS28" s="250"/>
      <c r="AT28" s="253"/>
      <c r="AU28" s="253"/>
    </row>
    <row r="29" spans="1:47" ht="24.75" customHeight="1">
      <c r="A29" s="204"/>
      <c r="B29" s="205"/>
      <c r="C29" s="206"/>
      <c r="D29" s="205"/>
      <c r="E29" s="204"/>
      <c r="F29" s="205"/>
      <c r="G29" s="51" t="s">
        <v>34</v>
      </c>
      <c r="H29" s="67"/>
      <c r="I29" s="68"/>
      <c r="J29" s="68"/>
      <c r="K29" s="68">
        <v>0</v>
      </c>
      <c r="L29" s="68">
        <v>0</v>
      </c>
      <c r="M29" s="68"/>
      <c r="N29" s="68"/>
      <c r="O29" s="68">
        <v>0</v>
      </c>
      <c r="P29" s="68"/>
      <c r="Q29" s="68"/>
      <c r="R29" s="68"/>
      <c r="S29" s="68"/>
      <c r="T29" s="68"/>
      <c r="U29" s="68"/>
      <c r="V29" s="68"/>
      <c r="W29" s="68"/>
      <c r="X29" s="68"/>
      <c r="Y29" s="68"/>
      <c r="Z29" s="68"/>
      <c r="AA29" s="68"/>
      <c r="AB29" s="68"/>
      <c r="AC29" s="68"/>
      <c r="AD29" s="68"/>
      <c r="AE29" s="68"/>
      <c r="AF29" s="68"/>
      <c r="AG29" s="68"/>
      <c r="AH29" s="68"/>
      <c r="AI29" s="68"/>
      <c r="AJ29" s="68"/>
      <c r="AK29" s="67"/>
      <c r="AL29" s="67"/>
      <c r="AM29" s="69"/>
      <c r="AN29" s="124"/>
      <c r="AO29" s="95"/>
      <c r="AP29" s="83"/>
      <c r="AQ29" s="256"/>
      <c r="AR29" s="250"/>
      <c r="AS29" s="250"/>
      <c r="AT29" s="253"/>
      <c r="AU29" s="253"/>
    </row>
    <row r="30" spans="1:47" ht="24.75" customHeight="1">
      <c r="A30" s="204"/>
      <c r="B30" s="205"/>
      <c r="C30" s="206"/>
      <c r="D30" s="205"/>
      <c r="E30" s="204"/>
      <c r="F30" s="205"/>
      <c r="G30" s="51" t="s">
        <v>35</v>
      </c>
      <c r="H30" s="67"/>
      <c r="I30" s="68"/>
      <c r="J30" s="68"/>
      <c r="K30" s="68">
        <v>0</v>
      </c>
      <c r="L30" s="68">
        <v>0</v>
      </c>
      <c r="M30" s="68">
        <v>648983657</v>
      </c>
      <c r="N30" s="68">
        <v>648983657</v>
      </c>
      <c r="O30" s="68">
        <v>643636721</v>
      </c>
      <c r="P30" s="11">
        <v>643636721</v>
      </c>
      <c r="Q30" s="11">
        <v>643636721</v>
      </c>
      <c r="R30" s="128">
        <v>604562321</v>
      </c>
      <c r="S30" s="128">
        <f>3775134+2547067+8042699</f>
        <v>14364900</v>
      </c>
      <c r="T30" s="128">
        <v>10589766</v>
      </c>
      <c r="U30" s="68"/>
      <c r="V30" s="68"/>
      <c r="W30" s="68"/>
      <c r="X30" s="68"/>
      <c r="Y30" s="68"/>
      <c r="Z30" s="68"/>
      <c r="AA30" s="68"/>
      <c r="AB30" s="68"/>
      <c r="AC30" s="68"/>
      <c r="AD30" s="68"/>
      <c r="AE30" s="68"/>
      <c r="AF30" s="68"/>
      <c r="AG30" s="68"/>
      <c r="AH30" s="68"/>
      <c r="AI30" s="68"/>
      <c r="AJ30" s="68"/>
      <c r="AK30" s="67">
        <v>0</v>
      </c>
      <c r="AL30" s="67"/>
      <c r="AM30" s="68"/>
      <c r="AN30" s="11"/>
      <c r="AO30" s="121"/>
      <c r="AP30" s="83"/>
      <c r="AQ30" s="256"/>
      <c r="AR30" s="250"/>
      <c r="AS30" s="250"/>
      <c r="AT30" s="253"/>
      <c r="AU30" s="253"/>
    </row>
    <row r="31" spans="1:47" ht="24.75" customHeight="1">
      <c r="A31" s="204"/>
      <c r="B31" s="205"/>
      <c r="C31" s="206"/>
      <c r="D31" s="205"/>
      <c r="E31" s="204"/>
      <c r="F31" s="205"/>
      <c r="G31" s="51" t="s">
        <v>36</v>
      </c>
      <c r="H31" s="67">
        <f aca="true" t="shared" si="5" ref="H31:K32">+H27+H29</f>
        <v>16</v>
      </c>
      <c r="I31" s="68">
        <f>+I27+I29</f>
        <v>3</v>
      </c>
      <c r="J31" s="68">
        <f t="shared" si="5"/>
        <v>3</v>
      </c>
      <c r="K31" s="68">
        <f t="shared" si="5"/>
        <v>3</v>
      </c>
      <c r="L31" s="68">
        <v>2.4</v>
      </c>
      <c r="M31" s="68">
        <v>8</v>
      </c>
      <c r="N31" s="68">
        <v>8</v>
      </c>
      <c r="O31" s="68">
        <v>8</v>
      </c>
      <c r="P31" s="70">
        <v>5</v>
      </c>
      <c r="Q31" s="70">
        <v>5</v>
      </c>
      <c r="R31" s="129">
        <v>5</v>
      </c>
      <c r="S31" s="68">
        <f>+S27+S29</f>
        <v>0</v>
      </c>
      <c r="T31" s="68">
        <f>+T27+T29</f>
        <v>0</v>
      </c>
      <c r="U31" s="68"/>
      <c r="V31" s="68"/>
      <c r="W31" s="68"/>
      <c r="X31" s="68"/>
      <c r="Y31" s="68"/>
      <c r="Z31" s="68">
        <f>+Z27+Z29</f>
        <v>0</v>
      </c>
      <c r="AA31" s="68"/>
      <c r="AB31" s="68"/>
      <c r="AC31" s="68"/>
      <c r="AD31" s="68"/>
      <c r="AE31" s="68"/>
      <c r="AF31" s="68">
        <f>+AF27+AF29</f>
        <v>16</v>
      </c>
      <c r="AG31" s="68"/>
      <c r="AH31" s="68"/>
      <c r="AI31" s="68"/>
      <c r="AJ31" s="68"/>
      <c r="AK31" s="67"/>
      <c r="AL31" s="67"/>
      <c r="AM31" s="70"/>
      <c r="AN31" s="70"/>
      <c r="AO31" s="121"/>
      <c r="AP31" s="83"/>
      <c r="AQ31" s="256"/>
      <c r="AR31" s="250"/>
      <c r="AS31" s="250"/>
      <c r="AT31" s="253"/>
      <c r="AU31" s="253"/>
    </row>
    <row r="32" spans="1:47" ht="24.75" customHeight="1" thickBot="1">
      <c r="A32" s="204"/>
      <c r="B32" s="205"/>
      <c r="C32" s="206"/>
      <c r="D32" s="205"/>
      <c r="E32" s="204"/>
      <c r="F32" s="205"/>
      <c r="G32" s="52" t="s">
        <v>37</v>
      </c>
      <c r="H32" s="77">
        <f t="shared" si="5"/>
        <v>2020718825</v>
      </c>
      <c r="I32" s="73">
        <f>+I28+I30</f>
        <v>863121681</v>
      </c>
      <c r="J32" s="73">
        <f t="shared" si="5"/>
        <v>863121681</v>
      </c>
      <c r="K32" s="57">
        <f t="shared" si="5"/>
        <v>849869625</v>
      </c>
      <c r="L32" s="57">
        <v>818061436</v>
      </c>
      <c r="M32" s="57">
        <v>870849200</v>
      </c>
      <c r="N32" s="57">
        <v>870849200</v>
      </c>
      <c r="O32" s="57">
        <v>1484485921</v>
      </c>
      <c r="P32" s="11">
        <v>1303293032</v>
      </c>
      <c r="Q32" s="11">
        <v>1303293032</v>
      </c>
      <c r="R32" s="73">
        <f>+R28+R30</f>
        <v>1094378184</v>
      </c>
      <c r="S32" s="130">
        <f>+S28+S30</f>
        <v>14364900</v>
      </c>
      <c r="T32" s="130">
        <f>+T28+T30</f>
        <v>10589766</v>
      </c>
      <c r="U32" s="73"/>
      <c r="V32" s="73"/>
      <c r="W32" s="73"/>
      <c r="X32" s="73"/>
      <c r="Y32" s="73"/>
      <c r="Z32" s="73">
        <f>+Z28+Z30</f>
        <v>0</v>
      </c>
      <c r="AA32" s="73"/>
      <c r="AB32" s="73"/>
      <c r="AC32" s="73"/>
      <c r="AD32" s="73"/>
      <c r="AE32" s="73"/>
      <c r="AF32" s="73">
        <f>+AF28+AF30</f>
        <v>300000000</v>
      </c>
      <c r="AG32" s="73"/>
      <c r="AH32" s="73"/>
      <c r="AI32" s="73"/>
      <c r="AJ32" s="73"/>
      <c r="AK32" s="77">
        <f>+AK30+AK28</f>
        <v>0</v>
      </c>
      <c r="AL32" s="77"/>
      <c r="AM32" s="74"/>
      <c r="AN32" s="74"/>
      <c r="AO32" s="120"/>
      <c r="AP32" s="125"/>
      <c r="AQ32" s="257"/>
      <c r="AR32" s="251"/>
      <c r="AS32" s="251"/>
      <c r="AT32" s="254"/>
      <c r="AU32" s="254"/>
    </row>
    <row r="33" spans="1:47" ht="32.25" customHeight="1">
      <c r="A33" s="200" t="s">
        <v>57</v>
      </c>
      <c r="B33" s="200"/>
      <c r="C33" s="200"/>
      <c r="D33" s="200"/>
      <c r="E33" s="200"/>
      <c r="F33" s="201"/>
      <c r="G33" s="12" t="s">
        <v>33</v>
      </c>
      <c r="H33" s="97">
        <f>+H32+H26+H20+H14</f>
        <v>56157778690</v>
      </c>
      <c r="I33" s="97">
        <f>+I32+I26+I20+I14</f>
        <v>19152263641</v>
      </c>
      <c r="J33" s="97">
        <f>+J32+J26+J20+J14</f>
        <v>19152263641</v>
      </c>
      <c r="K33" s="97">
        <f aca="true" t="shared" si="6" ref="K33:AJ33">+K32+K26+K20+K14</f>
        <v>18886930690</v>
      </c>
      <c r="L33" s="97">
        <f t="shared" si="6"/>
        <v>1375706540</v>
      </c>
      <c r="M33" s="80">
        <f>+M10+M16+M22+M28</f>
        <v>32364206000</v>
      </c>
      <c r="N33" s="80">
        <f aca="true" t="shared" si="7" ref="N33:S33">+N10+N16+N22+N28</f>
        <v>32364206000</v>
      </c>
      <c r="O33" s="80">
        <f t="shared" si="7"/>
        <v>32364206000</v>
      </c>
      <c r="P33" s="80">
        <f t="shared" si="7"/>
        <v>31949374111</v>
      </c>
      <c r="Q33" s="80">
        <f t="shared" si="7"/>
        <v>32246132732</v>
      </c>
      <c r="R33" s="80">
        <f t="shared" si="7"/>
        <v>30535784259</v>
      </c>
      <c r="S33" s="144">
        <f t="shared" si="7"/>
        <v>4606642000</v>
      </c>
      <c r="T33" s="144">
        <f>+T10+T16+T22+T28</f>
        <v>4606642000</v>
      </c>
      <c r="U33" s="144">
        <f t="shared" si="6"/>
        <v>0</v>
      </c>
      <c r="V33" s="144">
        <f t="shared" si="6"/>
        <v>0</v>
      </c>
      <c r="W33" s="144">
        <f t="shared" si="6"/>
        <v>0</v>
      </c>
      <c r="X33" s="144">
        <f t="shared" si="6"/>
        <v>0</v>
      </c>
      <c r="Y33" s="144"/>
      <c r="Z33" s="144">
        <f t="shared" si="6"/>
        <v>0</v>
      </c>
      <c r="AA33" s="144">
        <f t="shared" si="6"/>
        <v>0</v>
      </c>
      <c r="AB33" s="144">
        <f t="shared" si="6"/>
        <v>0</v>
      </c>
      <c r="AC33" s="144">
        <f t="shared" si="6"/>
        <v>0</v>
      </c>
      <c r="AD33" s="144">
        <f t="shared" si="6"/>
        <v>0</v>
      </c>
      <c r="AE33" s="144"/>
      <c r="AF33" s="144">
        <f t="shared" si="6"/>
        <v>300000000</v>
      </c>
      <c r="AG33" s="144">
        <f t="shared" si="6"/>
        <v>0</v>
      </c>
      <c r="AH33" s="144">
        <f t="shared" si="6"/>
        <v>0</v>
      </c>
      <c r="AI33" s="144">
        <f t="shared" si="6"/>
        <v>0</v>
      </c>
      <c r="AJ33" s="144">
        <f t="shared" si="6"/>
        <v>0</v>
      </c>
      <c r="AK33" s="91">
        <f>+AK10+AK16+AK22+AK28</f>
        <v>264958263</v>
      </c>
      <c r="AL33" s="91">
        <f>+AL10+AL16+AL22+AL28</f>
        <v>0</v>
      </c>
      <c r="AM33" s="80">
        <f>+AM10+AM16+AM22+AM28</f>
        <v>0</v>
      </c>
      <c r="AN33" s="80">
        <f>+AN28+AN16+AN22+AN10</f>
        <v>0</v>
      </c>
      <c r="AO33" s="238"/>
      <c r="AP33" s="239"/>
      <c r="AQ33" s="240"/>
      <c r="AR33" s="240"/>
      <c r="AS33" s="240"/>
      <c r="AT33" s="240"/>
      <c r="AU33" s="240"/>
    </row>
    <row r="34" spans="1:47" ht="29.25" customHeight="1">
      <c r="A34" s="202"/>
      <c r="B34" s="202"/>
      <c r="C34" s="202"/>
      <c r="D34" s="202"/>
      <c r="E34" s="202"/>
      <c r="F34" s="203"/>
      <c r="G34" s="7" t="s">
        <v>35</v>
      </c>
      <c r="H34" s="98">
        <f>+H30+H24+H18+H12</f>
        <v>0</v>
      </c>
      <c r="I34" s="98">
        <f>+I30+I24+I18+I12</f>
        <v>0</v>
      </c>
      <c r="J34" s="98">
        <f>+J30+J24+J18+J12</f>
        <v>0</v>
      </c>
      <c r="K34" s="98"/>
      <c r="L34" s="98"/>
      <c r="M34" s="87">
        <f>+M30+M24+M18+M12</f>
        <v>836212786</v>
      </c>
      <c r="N34" s="87">
        <f aca="true" t="shared" si="8" ref="N34:S34">+N30+N24+N18+N12</f>
        <v>836212786</v>
      </c>
      <c r="O34" s="87">
        <f t="shared" si="8"/>
        <v>836212786</v>
      </c>
      <c r="P34" s="87">
        <f t="shared" si="8"/>
        <v>836212786</v>
      </c>
      <c r="Q34" s="119">
        <f t="shared" si="8"/>
        <v>836212786</v>
      </c>
      <c r="R34" s="119">
        <f t="shared" si="8"/>
        <v>797138386</v>
      </c>
      <c r="S34" s="145">
        <f t="shared" si="8"/>
        <v>29627415582</v>
      </c>
      <c r="T34" s="145">
        <f>+T30+T24+T18+T12</f>
        <v>29619979214</v>
      </c>
      <c r="U34" s="146"/>
      <c r="V34" s="146"/>
      <c r="W34" s="146"/>
      <c r="X34" s="146"/>
      <c r="Y34" s="146"/>
      <c r="Z34" s="146">
        <f>+Z30+Z24+Z18+Z12</f>
        <v>0</v>
      </c>
      <c r="AA34" s="146"/>
      <c r="AB34" s="146"/>
      <c r="AC34" s="146"/>
      <c r="AD34" s="146"/>
      <c r="AE34" s="146"/>
      <c r="AF34" s="146">
        <f>+AF30+AF24+AF18+AF12</f>
        <v>0</v>
      </c>
      <c r="AG34" s="146"/>
      <c r="AH34" s="146"/>
      <c r="AI34" s="146"/>
      <c r="AJ34" s="146"/>
      <c r="AK34" s="92">
        <f>+AK30+AK24+AK18+AK12</f>
        <v>139977932</v>
      </c>
      <c r="AL34" s="92">
        <f>+AL30+AL24+AL18+AL12</f>
        <v>0</v>
      </c>
      <c r="AM34" s="112">
        <f>+AM30+AM24+AM18+AM12</f>
        <v>0</v>
      </c>
      <c r="AN34" s="119">
        <f>+AN24+AN30+AN18+AN12</f>
        <v>0</v>
      </c>
      <c r="AO34" s="238"/>
      <c r="AP34" s="241"/>
      <c r="AQ34" s="241"/>
      <c r="AR34" s="241"/>
      <c r="AS34" s="241"/>
      <c r="AT34" s="241"/>
      <c r="AU34" s="241"/>
    </row>
    <row r="35" spans="1:47" ht="31.5" customHeight="1" thickBot="1">
      <c r="A35" s="202"/>
      <c r="B35" s="202"/>
      <c r="C35" s="202"/>
      <c r="D35" s="202"/>
      <c r="E35" s="202"/>
      <c r="F35" s="203"/>
      <c r="G35" s="8" t="s">
        <v>57</v>
      </c>
      <c r="H35" s="99">
        <f>+H34+H33</f>
        <v>56157778690</v>
      </c>
      <c r="I35" s="99">
        <f>+I34+I33</f>
        <v>19152263641</v>
      </c>
      <c r="J35" s="99">
        <f>+J34+J33</f>
        <v>19152263641</v>
      </c>
      <c r="K35" s="99">
        <f aca="true" t="shared" si="9" ref="K35:AN35">+K34+K33</f>
        <v>18886930690</v>
      </c>
      <c r="L35" s="99">
        <f t="shared" si="9"/>
        <v>1375706540</v>
      </c>
      <c r="M35" s="81">
        <f>+M34+M33</f>
        <v>33200418786</v>
      </c>
      <c r="N35" s="81">
        <f t="shared" si="9"/>
        <v>33200418786</v>
      </c>
      <c r="O35" s="81">
        <f>+O34+O33</f>
        <v>33200418786</v>
      </c>
      <c r="P35" s="81">
        <f>+P34+P33</f>
        <v>32785586897</v>
      </c>
      <c r="Q35" s="81">
        <f t="shared" si="9"/>
        <v>33082345518</v>
      </c>
      <c r="R35" s="81">
        <f t="shared" si="9"/>
        <v>31332922645</v>
      </c>
      <c r="S35" s="81">
        <f t="shared" si="9"/>
        <v>34234057582</v>
      </c>
      <c r="T35" s="81">
        <f>+T34+T33</f>
        <v>34226621214</v>
      </c>
      <c r="U35" s="81">
        <f t="shared" si="9"/>
        <v>0</v>
      </c>
      <c r="V35" s="81">
        <f t="shared" si="9"/>
        <v>0</v>
      </c>
      <c r="W35" s="81">
        <f t="shared" si="9"/>
        <v>0</v>
      </c>
      <c r="X35" s="81">
        <f t="shared" si="9"/>
        <v>0</v>
      </c>
      <c r="Y35" s="81"/>
      <c r="Z35" s="81">
        <f t="shared" si="9"/>
        <v>0</v>
      </c>
      <c r="AA35" s="81">
        <f t="shared" si="9"/>
        <v>0</v>
      </c>
      <c r="AB35" s="81">
        <f t="shared" si="9"/>
        <v>0</v>
      </c>
      <c r="AC35" s="81">
        <f t="shared" si="9"/>
        <v>0</v>
      </c>
      <c r="AD35" s="81">
        <f t="shared" si="9"/>
        <v>0</v>
      </c>
      <c r="AE35" s="81"/>
      <c r="AF35" s="81">
        <f t="shared" si="9"/>
        <v>300000000</v>
      </c>
      <c r="AG35" s="81">
        <f t="shared" si="9"/>
        <v>0</v>
      </c>
      <c r="AH35" s="81">
        <f t="shared" si="9"/>
        <v>0</v>
      </c>
      <c r="AI35" s="81">
        <f t="shared" si="9"/>
        <v>0</v>
      </c>
      <c r="AJ35" s="81">
        <f t="shared" si="9"/>
        <v>0</v>
      </c>
      <c r="AK35" s="93">
        <f>+AK34+AK33</f>
        <v>404936195</v>
      </c>
      <c r="AL35" s="93">
        <f>+AL34+AL33</f>
        <v>0</v>
      </c>
      <c r="AM35" s="81">
        <f>+AM34+AM33</f>
        <v>0</v>
      </c>
      <c r="AN35" s="81">
        <f t="shared" si="9"/>
        <v>0</v>
      </c>
      <c r="AO35" s="238"/>
      <c r="AP35" s="241"/>
      <c r="AQ35" s="241"/>
      <c r="AR35" s="241"/>
      <c r="AS35" s="241"/>
      <c r="AT35" s="241"/>
      <c r="AU35" s="241"/>
    </row>
    <row r="36" spans="1:47" s="18" customFormat="1" ht="71.25" customHeight="1">
      <c r="A36" s="242" t="s">
        <v>167</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row>
    <row r="37" spans="11:14" ht="12.75">
      <c r="K37" s="56"/>
      <c r="N37" s="13"/>
    </row>
    <row r="38" ht="12.75">
      <c r="K38" s="56"/>
    </row>
  </sheetData>
  <sheetProtection/>
  <mergeCells count="73">
    <mergeCell ref="AQ27:AQ32"/>
    <mergeCell ref="AR27:AR32"/>
    <mergeCell ref="AS27:AS32"/>
    <mergeCell ref="AT27:AT32"/>
    <mergeCell ref="AU27:AU32"/>
    <mergeCell ref="AU9:AU14"/>
    <mergeCell ref="AR15:AR20"/>
    <mergeCell ref="AS15:AS20"/>
    <mergeCell ref="AT15:AT20"/>
    <mergeCell ref="AU15:AU20"/>
    <mergeCell ref="AQ21:AQ26"/>
    <mergeCell ref="AR21:AR26"/>
    <mergeCell ref="AS21:AS26"/>
    <mergeCell ref="AT21:AT26"/>
    <mergeCell ref="AU21:AU26"/>
    <mergeCell ref="AS9:AS14"/>
    <mergeCell ref="AQ9:AQ14"/>
    <mergeCell ref="AO6:AO8"/>
    <mergeCell ref="AP6:AP8"/>
    <mergeCell ref="AQ6:AQ8"/>
    <mergeCell ref="AT9:AT14"/>
    <mergeCell ref="AO33:AU35"/>
    <mergeCell ref="A36:AU36"/>
    <mergeCell ref="AS6:AS8"/>
    <mergeCell ref="AT6:AT8"/>
    <mergeCell ref="AU6:AU8"/>
    <mergeCell ref="AR6:AR8"/>
    <mergeCell ref="A6:A8"/>
    <mergeCell ref="B6:D7"/>
    <mergeCell ref="AQ15:AQ20"/>
    <mergeCell ref="AR9:AR14"/>
    <mergeCell ref="E6:E8"/>
    <mergeCell ref="F6:F8"/>
    <mergeCell ref="G6:G8"/>
    <mergeCell ref="H6:H8"/>
    <mergeCell ref="AK7:AN7"/>
    <mergeCell ref="AK6:AN6"/>
    <mergeCell ref="A1:E4"/>
    <mergeCell ref="F1:AU1"/>
    <mergeCell ref="F2:AU2"/>
    <mergeCell ref="F3:P3"/>
    <mergeCell ref="Q3:AU3"/>
    <mergeCell ref="F4:P4"/>
    <mergeCell ref="Q4:AU4"/>
    <mergeCell ref="E9:E14"/>
    <mergeCell ref="F9:F14"/>
    <mergeCell ref="F15:F20"/>
    <mergeCell ref="D21:D26"/>
    <mergeCell ref="E21:E26"/>
    <mergeCell ref="F21:F26"/>
    <mergeCell ref="E15:E20"/>
    <mergeCell ref="A9:A26"/>
    <mergeCell ref="B15:B20"/>
    <mergeCell ref="C15:C20"/>
    <mergeCell ref="D15:D20"/>
    <mergeCell ref="B9:B14"/>
    <mergeCell ref="C9:C14"/>
    <mergeCell ref="B21:B26"/>
    <mergeCell ref="C21:C26"/>
    <mergeCell ref="D9:D14"/>
    <mergeCell ref="A33:F35"/>
    <mergeCell ref="A27:A32"/>
    <mergeCell ref="B27:B32"/>
    <mergeCell ref="C27:C32"/>
    <mergeCell ref="D27:D32"/>
    <mergeCell ref="E27:E32"/>
    <mergeCell ref="F27:F32"/>
    <mergeCell ref="I7:L7"/>
    <mergeCell ref="I6:AJ6"/>
    <mergeCell ref="M7:Q7"/>
    <mergeCell ref="S7:X7"/>
    <mergeCell ref="Y7:AD7"/>
    <mergeCell ref="AE7:AJ7"/>
  </mergeCells>
  <printOptions/>
  <pageMargins left="0.7" right="0.7" top="0.75" bottom="0.75" header="0.3" footer="0.3"/>
  <pageSetup horizontalDpi="600" verticalDpi="600" orientation="portrait" scale="11" r:id="rId4"/>
  <ignoredErrors>
    <ignoredError sqref="J35 J34 K35:L35 H34 H35"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V16"/>
  <sheetViews>
    <sheetView tabSelected="1" view="pageBreakPreview" zoomScale="70" zoomScaleNormal="60" zoomScaleSheetLayoutView="70" zoomScalePageLayoutView="0" workbookViewId="0" topLeftCell="A2">
      <selection activeCell="R8" sqref="R8"/>
    </sheetView>
  </sheetViews>
  <sheetFormatPr defaultColWidth="11.421875" defaultRowHeight="15"/>
  <cols>
    <col min="1" max="1" width="17.140625" style="0" customWidth="1"/>
    <col min="2" max="2" width="21.57421875" style="0" customWidth="1"/>
    <col min="3" max="3" width="70.421875" style="0" customWidth="1"/>
    <col min="4" max="5" width="11.421875" style="0" hidden="1" customWidth="1"/>
    <col min="6" max="6" width="11.421875" style="0" customWidth="1"/>
    <col min="7" max="7" width="8.00390625" style="0" customWidth="1"/>
    <col min="8" max="8" width="8.421875" style="0" customWidth="1"/>
    <col min="9" max="12" width="8.140625" style="0" customWidth="1"/>
    <col min="13" max="13" width="10.140625" style="0" customWidth="1"/>
    <col min="14" max="14" width="10.140625" style="10" customWidth="1"/>
    <col min="15" max="19" width="10.140625" style="0" customWidth="1"/>
    <col min="20" max="20" width="11.421875" style="0" customWidth="1"/>
    <col min="21" max="21" width="11.421875" style="88" customWidth="1"/>
    <col min="22" max="22" width="99.7109375" style="0" customWidth="1"/>
  </cols>
  <sheetData>
    <row r="1" spans="1:22" s="43" customFormat="1" ht="33" customHeight="1">
      <c r="A1" s="275"/>
      <c r="B1" s="276"/>
      <c r="C1" s="281" t="s">
        <v>0</v>
      </c>
      <c r="D1" s="281"/>
      <c r="E1" s="281"/>
      <c r="F1" s="281"/>
      <c r="G1" s="281"/>
      <c r="H1" s="281"/>
      <c r="I1" s="281"/>
      <c r="J1" s="281"/>
      <c r="K1" s="281"/>
      <c r="L1" s="281"/>
      <c r="M1" s="281"/>
      <c r="N1" s="281"/>
      <c r="O1" s="281"/>
      <c r="P1" s="281"/>
      <c r="Q1" s="281"/>
      <c r="R1" s="281"/>
      <c r="S1" s="281"/>
      <c r="T1" s="281"/>
      <c r="U1" s="281"/>
      <c r="V1" s="282"/>
    </row>
    <row r="2" spans="1:22" s="43" customFormat="1" ht="30" customHeight="1">
      <c r="A2" s="277"/>
      <c r="B2" s="278"/>
      <c r="C2" s="283" t="s">
        <v>16</v>
      </c>
      <c r="D2" s="283"/>
      <c r="E2" s="283"/>
      <c r="F2" s="283"/>
      <c r="G2" s="283"/>
      <c r="H2" s="283"/>
      <c r="I2" s="283"/>
      <c r="J2" s="283"/>
      <c r="K2" s="283"/>
      <c r="L2" s="283"/>
      <c r="M2" s="283"/>
      <c r="N2" s="283"/>
      <c r="O2" s="283"/>
      <c r="P2" s="283"/>
      <c r="Q2" s="283"/>
      <c r="R2" s="283"/>
      <c r="S2" s="283"/>
      <c r="T2" s="283"/>
      <c r="U2" s="283"/>
      <c r="V2" s="284"/>
    </row>
    <row r="3" spans="1:22" s="43" customFormat="1" ht="27.75" customHeight="1">
      <c r="A3" s="277"/>
      <c r="B3" s="278"/>
      <c r="C3" s="44" t="s">
        <v>59</v>
      </c>
      <c r="D3" s="285" t="str">
        <f>+'[1]GESTION'!P4</f>
        <v>DIRECCION GESTION CORPORATIVA</v>
      </c>
      <c r="E3" s="285"/>
      <c r="F3" s="285"/>
      <c r="G3" s="285"/>
      <c r="H3" s="285"/>
      <c r="I3" s="285"/>
      <c r="J3" s="285"/>
      <c r="K3" s="285"/>
      <c r="L3" s="285"/>
      <c r="M3" s="285"/>
      <c r="N3" s="285"/>
      <c r="O3" s="285"/>
      <c r="P3" s="285"/>
      <c r="Q3" s="285"/>
      <c r="R3" s="285"/>
      <c r="S3" s="285"/>
      <c r="T3" s="285"/>
      <c r="U3" s="285"/>
      <c r="V3" s="286"/>
    </row>
    <row r="4" spans="1:22" s="43" customFormat="1" ht="33" customHeight="1" thickBot="1">
      <c r="A4" s="279"/>
      <c r="B4" s="280"/>
      <c r="C4" s="45" t="s">
        <v>94</v>
      </c>
      <c r="D4" s="287" t="str">
        <f>+'[1]GESTION'!P5</f>
        <v>1149 - PROTECCIÓN Y BIENESTAR ANIMAL</v>
      </c>
      <c r="E4" s="287"/>
      <c r="F4" s="287"/>
      <c r="G4" s="287"/>
      <c r="H4" s="287"/>
      <c r="I4" s="287"/>
      <c r="J4" s="287"/>
      <c r="K4" s="287"/>
      <c r="L4" s="287"/>
      <c r="M4" s="287"/>
      <c r="N4" s="287"/>
      <c r="O4" s="287"/>
      <c r="P4" s="287"/>
      <c r="Q4" s="287"/>
      <c r="R4" s="287"/>
      <c r="S4" s="287"/>
      <c r="T4" s="287"/>
      <c r="U4" s="287"/>
      <c r="V4" s="288"/>
    </row>
    <row r="5" spans="1:22" s="46" customFormat="1" ht="42.75" customHeight="1" thickBot="1">
      <c r="A5" s="1"/>
      <c r="B5" s="2"/>
      <c r="C5" s="3"/>
      <c r="D5" s="269" t="s">
        <v>19</v>
      </c>
      <c r="E5" s="270"/>
      <c r="F5" s="271" t="s">
        <v>185</v>
      </c>
      <c r="G5" s="271"/>
      <c r="H5" s="271"/>
      <c r="I5" s="271"/>
      <c r="J5" s="271"/>
      <c r="K5" s="271"/>
      <c r="L5" s="271"/>
      <c r="M5" s="271"/>
      <c r="N5" s="271"/>
      <c r="O5" s="271"/>
      <c r="P5" s="271"/>
      <c r="Q5" s="271"/>
      <c r="R5" s="271"/>
      <c r="S5" s="271"/>
      <c r="T5" s="271" t="s">
        <v>20</v>
      </c>
      <c r="U5" s="271"/>
      <c r="V5" s="294" t="s">
        <v>186</v>
      </c>
    </row>
    <row r="6" spans="1:22" s="46" customFormat="1" ht="44.25" customHeight="1" thickBot="1">
      <c r="A6" s="15" t="s">
        <v>10</v>
      </c>
      <c r="B6" s="14" t="s">
        <v>17</v>
      </c>
      <c r="C6" s="14" t="s">
        <v>18</v>
      </c>
      <c r="D6" s="54" t="s">
        <v>21</v>
      </c>
      <c r="E6" s="54" t="s">
        <v>22</v>
      </c>
      <c r="F6" s="54" t="s">
        <v>23</v>
      </c>
      <c r="G6" s="48" t="s">
        <v>95</v>
      </c>
      <c r="H6" s="48" t="s">
        <v>96</v>
      </c>
      <c r="I6" s="48" t="s">
        <v>97</v>
      </c>
      <c r="J6" s="48" t="s">
        <v>98</v>
      </c>
      <c r="K6" s="48" t="s">
        <v>99</v>
      </c>
      <c r="L6" s="48" t="s">
        <v>100</v>
      </c>
      <c r="M6" s="48" t="s">
        <v>24</v>
      </c>
      <c r="N6" s="48" t="s">
        <v>105</v>
      </c>
      <c r="O6" s="48" t="s">
        <v>106</v>
      </c>
      <c r="P6" s="48" t="s">
        <v>25</v>
      </c>
      <c r="Q6" s="48" t="s">
        <v>26</v>
      </c>
      <c r="R6" s="48" t="s">
        <v>27</v>
      </c>
      <c r="S6" s="47" t="s">
        <v>28</v>
      </c>
      <c r="T6" s="47" t="s">
        <v>29</v>
      </c>
      <c r="U6" s="90" t="s">
        <v>30</v>
      </c>
      <c r="V6" s="295"/>
    </row>
    <row r="7" spans="1:22" ht="41.25" customHeight="1">
      <c r="A7" s="297" t="str">
        <f>+'[1]INVERSION'!A9</f>
        <v>BIENESTAR DE LA FAUNA EN EL DISTRITO CAPITAL
</v>
      </c>
      <c r="B7" s="263" t="str">
        <f>+'[1]INVERSION'!C15</f>
        <v>CONSTRUIR  1 CASA ECOLOGICA ANIMAL</v>
      </c>
      <c r="C7" s="291" t="s">
        <v>172</v>
      </c>
      <c r="D7" s="273" t="s">
        <v>108</v>
      </c>
      <c r="E7" s="273" t="s">
        <v>40</v>
      </c>
      <c r="F7" s="53" t="s">
        <v>38</v>
      </c>
      <c r="G7" s="338">
        <v>0.08</v>
      </c>
      <c r="H7" s="338">
        <v>0.08</v>
      </c>
      <c r="I7" s="338">
        <v>0.08</v>
      </c>
      <c r="J7" s="338">
        <v>0.08</v>
      </c>
      <c r="K7" s="338">
        <v>0.08</v>
      </c>
      <c r="L7" s="338">
        <v>0.08</v>
      </c>
      <c r="M7" s="338">
        <v>0.08</v>
      </c>
      <c r="N7" s="338">
        <v>0.08</v>
      </c>
      <c r="O7" s="338">
        <v>0.08</v>
      </c>
      <c r="P7" s="338">
        <v>0.08</v>
      </c>
      <c r="Q7" s="338">
        <v>0.08</v>
      </c>
      <c r="R7" s="338">
        <v>0.12</v>
      </c>
      <c r="S7" s="53">
        <f aca="true" t="shared" si="0" ref="S7:S14">SUM(G7:R7)</f>
        <v>0.9999999999999999</v>
      </c>
      <c r="T7" s="296">
        <v>0.5</v>
      </c>
      <c r="U7" s="258">
        <v>0.35</v>
      </c>
      <c r="V7" s="268" t="s">
        <v>179</v>
      </c>
    </row>
    <row r="8" spans="1:22" ht="51" customHeight="1" thickBot="1">
      <c r="A8" s="297"/>
      <c r="B8" s="263"/>
      <c r="C8" s="301"/>
      <c r="D8" s="274"/>
      <c r="E8" s="274"/>
      <c r="F8" s="5" t="s">
        <v>39</v>
      </c>
      <c r="G8" s="339">
        <v>0.08</v>
      </c>
      <c r="H8" s="339">
        <v>0.08</v>
      </c>
      <c r="I8" s="339">
        <v>0.08</v>
      </c>
      <c r="J8" s="339">
        <v>0</v>
      </c>
      <c r="K8" s="339">
        <v>0</v>
      </c>
      <c r="L8" s="339">
        <v>0</v>
      </c>
      <c r="M8" s="339">
        <v>0</v>
      </c>
      <c r="N8" s="339">
        <v>0</v>
      </c>
      <c r="O8" s="339">
        <v>0</v>
      </c>
      <c r="P8" s="339">
        <v>0</v>
      </c>
      <c r="Q8" s="339">
        <v>0</v>
      </c>
      <c r="R8" s="339">
        <v>0</v>
      </c>
      <c r="S8" s="5">
        <f t="shared" si="0"/>
        <v>0.24</v>
      </c>
      <c r="T8" s="296"/>
      <c r="U8" s="259"/>
      <c r="V8" s="261"/>
    </row>
    <row r="9" spans="1:22" ht="41.25" customHeight="1">
      <c r="A9" s="297"/>
      <c r="B9" s="263"/>
      <c r="C9" s="290" t="s">
        <v>173</v>
      </c>
      <c r="D9" s="264" t="s">
        <v>40</v>
      </c>
      <c r="E9" s="302" t="s">
        <v>40</v>
      </c>
      <c r="F9" s="53" t="s">
        <v>38</v>
      </c>
      <c r="G9" s="338">
        <v>0.08</v>
      </c>
      <c r="H9" s="338">
        <v>0.08</v>
      </c>
      <c r="I9" s="338">
        <v>0.08</v>
      </c>
      <c r="J9" s="338">
        <v>0.08</v>
      </c>
      <c r="K9" s="338">
        <v>0.08</v>
      </c>
      <c r="L9" s="338">
        <v>0.08</v>
      </c>
      <c r="M9" s="338">
        <v>0.08</v>
      </c>
      <c r="N9" s="338">
        <v>0.08</v>
      </c>
      <c r="O9" s="338">
        <v>0.08</v>
      </c>
      <c r="P9" s="338">
        <v>0.08</v>
      </c>
      <c r="Q9" s="338">
        <v>0.08</v>
      </c>
      <c r="R9" s="338">
        <v>0.12</v>
      </c>
      <c r="S9" s="53">
        <f t="shared" si="0"/>
        <v>0.9999999999999999</v>
      </c>
      <c r="T9" s="296"/>
      <c r="U9" s="258">
        <v>0.15</v>
      </c>
      <c r="V9" s="272" t="s">
        <v>180</v>
      </c>
    </row>
    <row r="10" spans="1:22" ht="48.75" customHeight="1" thickBot="1">
      <c r="A10" s="297"/>
      <c r="B10" s="263"/>
      <c r="C10" s="291"/>
      <c r="D10" s="265"/>
      <c r="E10" s="303"/>
      <c r="F10" s="5" t="s">
        <v>39</v>
      </c>
      <c r="G10" s="339">
        <v>0.08</v>
      </c>
      <c r="H10" s="339">
        <v>0.08</v>
      </c>
      <c r="I10" s="339">
        <v>0.08</v>
      </c>
      <c r="J10" s="339">
        <v>0</v>
      </c>
      <c r="K10" s="339">
        <v>0</v>
      </c>
      <c r="L10" s="339">
        <v>0</v>
      </c>
      <c r="M10" s="339">
        <v>0</v>
      </c>
      <c r="N10" s="339">
        <v>0</v>
      </c>
      <c r="O10" s="339">
        <v>0</v>
      </c>
      <c r="P10" s="339">
        <v>0</v>
      </c>
      <c r="Q10" s="339">
        <v>0</v>
      </c>
      <c r="R10" s="339">
        <v>0</v>
      </c>
      <c r="S10" s="5">
        <f t="shared" si="0"/>
        <v>0.24</v>
      </c>
      <c r="T10" s="296"/>
      <c r="U10" s="259"/>
      <c r="V10" s="261"/>
    </row>
    <row r="11" spans="1:22" ht="41.25" customHeight="1">
      <c r="A11" s="297"/>
      <c r="B11" s="300" t="str">
        <f>+'[1]INVERSION'!C21</f>
        <v>CONSTRUIR Y DOTAR 1 CENTRO DE RECEPCIÓN Y REHABILITACIÓN DE FLORA Y FAUNA SILVESTRE</v>
      </c>
      <c r="C11" s="292" t="s">
        <v>107</v>
      </c>
      <c r="D11" s="264" t="s">
        <v>40</v>
      </c>
      <c r="E11" s="298" t="s">
        <v>40</v>
      </c>
      <c r="F11" s="53" t="s">
        <v>38</v>
      </c>
      <c r="G11" s="338">
        <v>0.08</v>
      </c>
      <c r="H11" s="338">
        <v>0.08</v>
      </c>
      <c r="I11" s="338">
        <v>0.08</v>
      </c>
      <c r="J11" s="338">
        <v>0.08</v>
      </c>
      <c r="K11" s="338">
        <v>0.08</v>
      </c>
      <c r="L11" s="338">
        <v>0.08</v>
      </c>
      <c r="M11" s="338">
        <v>0.08</v>
      </c>
      <c r="N11" s="338">
        <v>0.08</v>
      </c>
      <c r="O11" s="338">
        <v>0.08</v>
      </c>
      <c r="P11" s="338">
        <v>0.08</v>
      </c>
      <c r="Q11" s="338">
        <v>0.08</v>
      </c>
      <c r="R11" s="338">
        <v>0.12</v>
      </c>
      <c r="S11" s="53">
        <f t="shared" si="0"/>
        <v>0.9999999999999999</v>
      </c>
      <c r="T11" s="299">
        <v>0.5</v>
      </c>
      <c r="U11" s="262">
        <v>0.35</v>
      </c>
      <c r="V11" s="260" t="s">
        <v>175</v>
      </c>
    </row>
    <row r="12" spans="1:22" ht="41.25" customHeight="1" thickBot="1">
      <c r="A12" s="297"/>
      <c r="B12" s="263"/>
      <c r="C12" s="293"/>
      <c r="D12" s="265"/>
      <c r="E12" s="298"/>
      <c r="F12" s="5" t="s">
        <v>39</v>
      </c>
      <c r="G12" s="339">
        <v>0.08</v>
      </c>
      <c r="H12" s="339">
        <v>0.08</v>
      </c>
      <c r="I12" s="339">
        <v>0.08</v>
      </c>
      <c r="J12" s="339">
        <v>0</v>
      </c>
      <c r="K12" s="339">
        <v>0</v>
      </c>
      <c r="L12" s="339">
        <v>0</v>
      </c>
      <c r="M12" s="339">
        <v>0</v>
      </c>
      <c r="N12" s="339">
        <v>0</v>
      </c>
      <c r="O12" s="339">
        <v>0</v>
      </c>
      <c r="P12" s="339">
        <v>0</v>
      </c>
      <c r="Q12" s="339">
        <v>0</v>
      </c>
      <c r="R12" s="339">
        <v>0</v>
      </c>
      <c r="S12" s="5">
        <f t="shared" si="0"/>
        <v>0.24</v>
      </c>
      <c r="T12" s="299"/>
      <c r="U12" s="259"/>
      <c r="V12" s="261"/>
    </row>
    <row r="13" spans="1:22" ht="45" customHeight="1">
      <c r="A13" s="297"/>
      <c r="B13" s="263"/>
      <c r="C13" s="289" t="s">
        <v>174</v>
      </c>
      <c r="D13" s="264" t="s">
        <v>40</v>
      </c>
      <c r="E13" s="298" t="s">
        <v>40</v>
      </c>
      <c r="F13" s="53" t="s">
        <v>38</v>
      </c>
      <c r="G13" s="338">
        <v>0.08</v>
      </c>
      <c r="H13" s="338">
        <v>0.08</v>
      </c>
      <c r="I13" s="338">
        <v>0.08</v>
      </c>
      <c r="J13" s="338">
        <v>0.08</v>
      </c>
      <c r="K13" s="338">
        <v>0.08</v>
      </c>
      <c r="L13" s="338">
        <v>0.08</v>
      </c>
      <c r="M13" s="338">
        <v>0.08</v>
      </c>
      <c r="N13" s="338">
        <v>0.08</v>
      </c>
      <c r="O13" s="338">
        <v>0.08</v>
      </c>
      <c r="P13" s="338">
        <v>0.08</v>
      </c>
      <c r="Q13" s="338">
        <v>0.08</v>
      </c>
      <c r="R13" s="338">
        <v>0.12</v>
      </c>
      <c r="S13" s="132">
        <f t="shared" si="0"/>
        <v>0.9999999999999999</v>
      </c>
      <c r="T13" s="299"/>
      <c r="U13" s="262">
        <v>0.15</v>
      </c>
      <c r="V13" s="260" t="s">
        <v>176</v>
      </c>
    </row>
    <row r="14" spans="1:22" ht="45" customHeight="1">
      <c r="A14" s="297"/>
      <c r="B14" s="263"/>
      <c r="C14" s="289"/>
      <c r="D14" s="265"/>
      <c r="E14" s="298"/>
      <c r="F14" s="5" t="s">
        <v>39</v>
      </c>
      <c r="G14" s="339">
        <v>0.08</v>
      </c>
      <c r="H14" s="339">
        <v>0.08</v>
      </c>
      <c r="I14" s="339">
        <v>0.08</v>
      </c>
      <c r="J14" s="339">
        <v>0</v>
      </c>
      <c r="K14" s="339">
        <v>0</v>
      </c>
      <c r="L14" s="339">
        <v>0</v>
      </c>
      <c r="M14" s="339">
        <v>0</v>
      </c>
      <c r="N14" s="339">
        <v>0</v>
      </c>
      <c r="O14" s="339">
        <v>0</v>
      </c>
      <c r="P14" s="339">
        <v>0</v>
      </c>
      <c r="Q14" s="339">
        <v>0</v>
      </c>
      <c r="R14" s="339">
        <v>0</v>
      </c>
      <c r="S14" s="5">
        <f t="shared" si="0"/>
        <v>0.24</v>
      </c>
      <c r="T14" s="299"/>
      <c r="U14" s="259"/>
      <c r="V14" s="261"/>
    </row>
    <row r="15" spans="1:22" ht="30.75" customHeight="1">
      <c r="A15" s="266" t="s">
        <v>58</v>
      </c>
      <c r="B15" s="266"/>
      <c r="C15" s="266"/>
      <c r="D15" s="266"/>
      <c r="E15" s="266"/>
      <c r="F15" s="266"/>
      <c r="G15" s="266"/>
      <c r="H15" s="266"/>
      <c r="I15" s="266"/>
      <c r="J15" s="266"/>
      <c r="K15" s="266"/>
      <c r="L15" s="266"/>
      <c r="M15" s="266"/>
      <c r="N15" s="266"/>
      <c r="O15" s="266"/>
      <c r="P15" s="266"/>
      <c r="Q15" s="266"/>
      <c r="R15" s="266"/>
      <c r="S15" s="267"/>
      <c r="T15" s="49">
        <f>SUM(T7:T14)</f>
        <v>1</v>
      </c>
      <c r="U15" s="89">
        <f>SUM(U7:U14)</f>
        <v>1</v>
      </c>
      <c r="V15" s="55"/>
    </row>
    <row r="16" spans="1:22" s="18" customFormat="1" ht="51" customHeight="1">
      <c r="A16" s="242" t="s">
        <v>167</v>
      </c>
      <c r="B16" s="242"/>
      <c r="C16" s="242"/>
      <c r="D16" s="242"/>
      <c r="E16" s="242"/>
      <c r="F16" s="242"/>
      <c r="G16" s="242"/>
      <c r="H16" s="242"/>
      <c r="I16" s="242"/>
      <c r="J16" s="242"/>
      <c r="K16" s="242"/>
      <c r="L16" s="242"/>
      <c r="M16" s="242"/>
      <c r="N16" s="242"/>
      <c r="O16" s="242"/>
      <c r="P16" s="242"/>
      <c r="Q16" s="242"/>
      <c r="R16" s="242"/>
      <c r="S16" s="242"/>
      <c r="T16" s="242"/>
      <c r="U16" s="242"/>
      <c r="V16" s="242"/>
    </row>
  </sheetData>
  <sheetProtection/>
  <mergeCells count="36">
    <mergeCell ref="A7:A14"/>
    <mergeCell ref="V13:V14"/>
    <mergeCell ref="D11:D12"/>
    <mergeCell ref="E11:E12"/>
    <mergeCell ref="T11:T14"/>
    <mergeCell ref="B11:B14"/>
    <mergeCell ref="E13:E14"/>
    <mergeCell ref="C7:C8"/>
    <mergeCell ref="E9:E10"/>
    <mergeCell ref="U13:U14"/>
    <mergeCell ref="A1:B4"/>
    <mergeCell ref="C1:V1"/>
    <mergeCell ref="C2:V2"/>
    <mergeCell ref="D3:V3"/>
    <mergeCell ref="D4:V4"/>
    <mergeCell ref="C13:C14"/>
    <mergeCell ref="C9:C10"/>
    <mergeCell ref="C11:C12"/>
    <mergeCell ref="V5:V6"/>
    <mergeCell ref="T7:T10"/>
    <mergeCell ref="A15:S15"/>
    <mergeCell ref="V7:V8"/>
    <mergeCell ref="D5:E5"/>
    <mergeCell ref="F5:S5"/>
    <mergeCell ref="T5:U5"/>
    <mergeCell ref="A16:V16"/>
    <mergeCell ref="V9:V10"/>
    <mergeCell ref="D7:D8"/>
    <mergeCell ref="E7:E8"/>
    <mergeCell ref="U9:U10"/>
    <mergeCell ref="U7:U8"/>
    <mergeCell ref="V11:V12"/>
    <mergeCell ref="U11:U12"/>
    <mergeCell ref="B7:B10"/>
    <mergeCell ref="D9:D10"/>
    <mergeCell ref="D13:D14"/>
  </mergeCells>
  <printOptions/>
  <pageMargins left="0.7" right="0.7" top="0.75" bottom="0.75" header="0.3" footer="0.3"/>
  <pageSetup horizontalDpi="600" verticalDpi="600" orientation="portrait" scale="23" r:id="rId2"/>
  <drawing r:id="rId1"/>
</worksheet>
</file>

<file path=xl/worksheets/sheet4.xml><?xml version="1.0" encoding="utf-8"?>
<worksheet xmlns="http://schemas.openxmlformats.org/spreadsheetml/2006/main" xmlns:r="http://schemas.openxmlformats.org/officeDocument/2006/relationships">
  <dimension ref="A1:BD25"/>
  <sheetViews>
    <sheetView zoomScalePageLayoutView="0" workbookViewId="0" topLeftCell="A1">
      <selection activeCell="A1" sqref="A1:D4"/>
    </sheetView>
  </sheetViews>
  <sheetFormatPr defaultColWidth="11.421875" defaultRowHeight="15"/>
  <cols>
    <col min="2" max="2" width="17.8515625" style="0" customWidth="1"/>
    <col min="3" max="3" width="15.7109375" style="0" customWidth="1"/>
    <col min="4" max="4" width="17.28125" style="0" customWidth="1"/>
    <col min="5" max="5" width="18.57421875" style="0" customWidth="1"/>
    <col min="6" max="6" width="17.140625" style="0" customWidth="1"/>
    <col min="7" max="7" width="13.8515625" style="0" customWidth="1"/>
    <col min="8" max="8" width="19.28125" style="0" customWidth="1"/>
    <col min="9" max="9" width="17.7109375" style="0" customWidth="1"/>
    <col min="10" max="10" width="14.421875" style="0" customWidth="1"/>
    <col min="13" max="13" width="15.8515625" style="0" customWidth="1"/>
    <col min="14" max="14" width="0.13671875" style="0" customWidth="1"/>
    <col min="15" max="15" width="15.140625" style="0" customWidth="1"/>
    <col min="27" max="56" width="11.421875" style="16" customWidth="1"/>
  </cols>
  <sheetData>
    <row r="1" spans="1:26" ht="23.25" customHeight="1">
      <c r="A1" s="322"/>
      <c r="B1" s="323"/>
      <c r="C1" s="323"/>
      <c r="D1" s="324"/>
      <c r="E1" s="328" t="s">
        <v>0</v>
      </c>
      <c r="F1" s="329"/>
      <c r="G1" s="329"/>
      <c r="H1" s="329"/>
      <c r="I1" s="329"/>
      <c r="J1" s="329"/>
      <c r="K1" s="329"/>
      <c r="L1" s="329"/>
      <c r="M1" s="329"/>
      <c r="N1" s="329"/>
      <c r="O1" s="329"/>
      <c r="P1" s="329"/>
      <c r="Q1" s="329"/>
      <c r="R1" s="329"/>
      <c r="S1" s="329"/>
      <c r="T1" s="329"/>
      <c r="U1" s="329"/>
      <c r="V1" s="329"/>
      <c r="W1" s="329"/>
      <c r="X1" s="329"/>
      <c r="Y1" s="329"/>
      <c r="Z1" s="330"/>
    </row>
    <row r="2" spans="1:26" ht="15" customHeight="1">
      <c r="A2" s="325"/>
      <c r="B2" s="326"/>
      <c r="C2" s="326"/>
      <c r="D2" s="327"/>
      <c r="E2" s="331" t="s">
        <v>109</v>
      </c>
      <c r="F2" s="332"/>
      <c r="G2" s="332"/>
      <c r="H2" s="332"/>
      <c r="I2" s="332"/>
      <c r="J2" s="332"/>
      <c r="K2" s="332"/>
      <c r="L2" s="332"/>
      <c r="M2" s="332"/>
      <c r="N2" s="332"/>
      <c r="O2" s="332"/>
      <c r="P2" s="332"/>
      <c r="Q2" s="332"/>
      <c r="R2" s="332"/>
      <c r="S2" s="332"/>
      <c r="T2" s="332"/>
      <c r="U2" s="332"/>
      <c r="V2" s="332"/>
      <c r="W2" s="332"/>
      <c r="X2" s="332"/>
      <c r="Y2" s="332"/>
      <c r="Z2" s="333"/>
    </row>
    <row r="3" spans="1:26" ht="14.25" customHeight="1">
      <c r="A3" s="325"/>
      <c r="B3" s="326"/>
      <c r="C3" s="326"/>
      <c r="D3" s="327"/>
      <c r="E3" s="134" t="s">
        <v>110</v>
      </c>
      <c r="F3" s="334" t="str">
        <f>+'[3]ACTIVIDADES'!D4</f>
        <v>1149 - PROTECCIÓN Y BIENESTAR ANIMAL</v>
      </c>
      <c r="G3" s="334"/>
      <c r="H3" s="334"/>
      <c r="I3" s="334"/>
      <c r="J3" s="334"/>
      <c r="K3" s="334"/>
      <c r="L3" s="334"/>
      <c r="M3" s="334"/>
      <c r="N3" s="334"/>
      <c r="O3" s="334"/>
      <c r="P3" s="334"/>
      <c r="Q3" s="334"/>
      <c r="R3" s="334"/>
      <c r="S3" s="334"/>
      <c r="T3" s="334"/>
      <c r="U3" s="334"/>
      <c r="V3" s="334"/>
      <c r="W3" s="334"/>
      <c r="X3" s="334"/>
      <c r="Y3" s="334"/>
      <c r="Z3" s="335"/>
    </row>
    <row r="4" spans="1:26" ht="28.5" customHeight="1">
      <c r="A4" s="325"/>
      <c r="B4" s="326"/>
      <c r="C4" s="326"/>
      <c r="D4" s="327"/>
      <c r="E4" s="147" t="s">
        <v>111</v>
      </c>
      <c r="F4" s="336">
        <v>2018</v>
      </c>
      <c r="G4" s="336"/>
      <c r="H4" s="336"/>
      <c r="I4" s="336"/>
      <c r="J4" s="336"/>
      <c r="K4" s="336"/>
      <c r="L4" s="336"/>
      <c r="M4" s="336"/>
      <c r="N4" s="336"/>
      <c r="O4" s="336"/>
      <c r="P4" s="336"/>
      <c r="Q4" s="336"/>
      <c r="R4" s="336"/>
      <c r="S4" s="336"/>
      <c r="T4" s="336"/>
      <c r="U4" s="336"/>
      <c r="V4" s="336"/>
      <c r="W4" s="336"/>
      <c r="X4" s="336"/>
      <c r="Y4" s="336"/>
      <c r="Z4" s="337"/>
    </row>
    <row r="5" spans="1:26" ht="11.25" customHeight="1">
      <c r="A5" s="321" t="s">
        <v>112</v>
      </c>
      <c r="B5" s="319" t="s">
        <v>113</v>
      </c>
      <c r="C5" s="319" t="s">
        <v>114</v>
      </c>
      <c r="D5" s="319" t="s">
        <v>115</v>
      </c>
      <c r="E5" s="319" t="s">
        <v>116</v>
      </c>
      <c r="F5" s="319" t="s">
        <v>117</v>
      </c>
      <c r="G5" s="319"/>
      <c r="H5" s="319"/>
      <c r="I5" s="319"/>
      <c r="J5" s="319" t="s">
        <v>118</v>
      </c>
      <c r="K5" s="319"/>
      <c r="L5" s="319"/>
      <c r="M5" s="319"/>
      <c r="N5" s="319"/>
      <c r="O5" s="319" t="s">
        <v>119</v>
      </c>
      <c r="P5" s="319"/>
      <c r="Q5" s="319"/>
      <c r="R5" s="319"/>
      <c r="S5" s="319"/>
      <c r="T5" s="319" t="s">
        <v>120</v>
      </c>
      <c r="U5" s="319"/>
      <c r="V5" s="319"/>
      <c r="W5" s="319"/>
      <c r="X5" s="319"/>
      <c r="Y5" s="319"/>
      <c r="Z5" s="320"/>
    </row>
    <row r="6" spans="1:26" ht="35.25" customHeight="1">
      <c r="A6" s="321" t="s">
        <v>121</v>
      </c>
      <c r="B6" s="319"/>
      <c r="C6" s="319"/>
      <c r="D6" s="319"/>
      <c r="E6" s="319"/>
      <c r="F6" s="135" t="s">
        <v>122</v>
      </c>
      <c r="G6" s="135" t="s">
        <v>123</v>
      </c>
      <c r="H6" s="135" t="s">
        <v>124</v>
      </c>
      <c r="I6" s="135" t="s">
        <v>125</v>
      </c>
      <c r="J6" s="135" t="s">
        <v>126</v>
      </c>
      <c r="K6" s="135" t="s">
        <v>127</v>
      </c>
      <c r="L6" s="135" t="s">
        <v>128</v>
      </c>
      <c r="M6" s="135" t="s">
        <v>129</v>
      </c>
      <c r="N6" s="135" t="s">
        <v>130</v>
      </c>
      <c r="O6" s="135" t="s">
        <v>131</v>
      </c>
      <c r="P6" s="135" t="s">
        <v>132</v>
      </c>
      <c r="Q6" s="135" t="s">
        <v>133</v>
      </c>
      <c r="R6" s="135" t="s">
        <v>134</v>
      </c>
      <c r="S6" s="135" t="s">
        <v>135</v>
      </c>
      <c r="T6" s="135" t="s">
        <v>136</v>
      </c>
      <c r="U6" s="135" t="s">
        <v>137</v>
      </c>
      <c r="V6" s="135" t="s">
        <v>171</v>
      </c>
      <c r="W6" s="135" t="s">
        <v>138</v>
      </c>
      <c r="X6" s="135" t="s">
        <v>139</v>
      </c>
      <c r="Y6" s="148" t="s">
        <v>140</v>
      </c>
      <c r="Z6" s="149" t="s">
        <v>141</v>
      </c>
    </row>
    <row r="7" spans="1:26" ht="15">
      <c r="A7" s="317">
        <f>+'[3]INVERSION'!B9</f>
        <v>1</v>
      </c>
      <c r="B7" s="318" t="s">
        <v>50</v>
      </c>
      <c r="C7" s="318" t="s">
        <v>142</v>
      </c>
      <c r="D7" s="118" t="s">
        <v>143</v>
      </c>
      <c r="E7" s="116">
        <v>0</v>
      </c>
      <c r="F7" s="116"/>
      <c r="G7" s="116"/>
      <c r="H7" s="103"/>
      <c r="I7" s="103"/>
      <c r="J7" s="116"/>
      <c r="K7" s="116"/>
      <c r="L7" s="103"/>
      <c r="M7" s="103">
        <v>0</v>
      </c>
      <c r="N7" s="103" t="e">
        <f>+'[3]INVERSION'!AI9</f>
        <v>#REF!</v>
      </c>
      <c r="O7" s="304" t="s">
        <v>144</v>
      </c>
      <c r="P7" s="304" t="s">
        <v>145</v>
      </c>
      <c r="Q7" s="304" t="s">
        <v>145</v>
      </c>
      <c r="R7" s="304" t="s">
        <v>145</v>
      </c>
      <c r="S7" s="304" t="s">
        <v>144</v>
      </c>
      <c r="T7" s="304">
        <v>3861626</v>
      </c>
      <c r="U7" s="304">
        <v>4118375</v>
      </c>
      <c r="V7" s="304"/>
      <c r="W7" s="304" t="s">
        <v>146</v>
      </c>
      <c r="X7" s="304" t="s">
        <v>147</v>
      </c>
      <c r="Y7" s="304" t="s">
        <v>148</v>
      </c>
      <c r="Z7" s="305">
        <v>7980001</v>
      </c>
    </row>
    <row r="8" spans="1:26" ht="15">
      <c r="A8" s="317"/>
      <c r="B8" s="318"/>
      <c r="C8" s="318"/>
      <c r="D8" s="102" t="s">
        <v>149</v>
      </c>
      <c r="E8" s="116">
        <v>0</v>
      </c>
      <c r="F8" s="116"/>
      <c r="G8" s="116"/>
      <c r="H8" s="103"/>
      <c r="I8" s="103"/>
      <c r="J8" s="116"/>
      <c r="K8" s="116"/>
      <c r="L8" s="103"/>
      <c r="M8" s="103">
        <v>0</v>
      </c>
      <c r="N8" s="103" t="e">
        <f>+'[3]INVERSION'!AI10</f>
        <v>#REF!</v>
      </c>
      <c r="O8" s="304"/>
      <c r="P8" s="304"/>
      <c r="Q8" s="304"/>
      <c r="R8" s="304"/>
      <c r="S8" s="304"/>
      <c r="T8" s="304"/>
      <c r="U8" s="304"/>
      <c r="V8" s="304"/>
      <c r="W8" s="304"/>
      <c r="X8" s="304"/>
      <c r="Y8" s="304"/>
      <c r="Z8" s="305"/>
    </row>
    <row r="9" spans="1:26" ht="15">
      <c r="A9" s="317"/>
      <c r="B9" s="318"/>
      <c r="C9" s="318"/>
      <c r="D9" s="102" t="s">
        <v>150</v>
      </c>
      <c r="E9" s="116">
        <f>+'[4]INVERSION'!L11</f>
        <v>0</v>
      </c>
      <c r="F9" s="116"/>
      <c r="G9" s="116"/>
      <c r="H9" s="103"/>
      <c r="I9" s="103"/>
      <c r="J9" s="116"/>
      <c r="K9" s="116"/>
      <c r="L9" s="103"/>
      <c r="M9" s="103" t="e">
        <f>+'[5]INVERSION'!AN11</f>
        <v>#REF!</v>
      </c>
      <c r="N9" s="103" t="e">
        <f>+'[3]INVERSION'!AI11</f>
        <v>#REF!</v>
      </c>
      <c r="O9" s="304"/>
      <c r="P9" s="304"/>
      <c r="Q9" s="304"/>
      <c r="R9" s="304"/>
      <c r="S9" s="304"/>
      <c r="T9" s="304"/>
      <c r="U9" s="304"/>
      <c r="V9" s="304"/>
      <c r="W9" s="304"/>
      <c r="X9" s="304"/>
      <c r="Y9" s="304"/>
      <c r="Z9" s="305"/>
    </row>
    <row r="10" spans="1:26" ht="22.5">
      <c r="A10" s="317"/>
      <c r="B10" s="318"/>
      <c r="C10" s="318"/>
      <c r="D10" s="117" t="s">
        <v>151</v>
      </c>
      <c r="E10" s="116">
        <f>+'[5]INVERSION'!T12</f>
        <v>0</v>
      </c>
      <c r="F10" s="116">
        <f>+'[5]INVERSION'!AK12</f>
        <v>0</v>
      </c>
      <c r="G10" s="116"/>
      <c r="H10" s="103"/>
      <c r="I10" s="103"/>
      <c r="J10" s="116"/>
      <c r="K10" s="116"/>
      <c r="L10" s="103"/>
      <c r="M10" s="103">
        <v>0</v>
      </c>
      <c r="N10" s="103" t="e">
        <f>+'[3]INVERSION'!AI12</f>
        <v>#REF!</v>
      </c>
      <c r="O10" s="304"/>
      <c r="P10" s="304"/>
      <c r="Q10" s="304"/>
      <c r="R10" s="304"/>
      <c r="S10" s="304"/>
      <c r="T10" s="304"/>
      <c r="U10" s="304"/>
      <c r="V10" s="304"/>
      <c r="W10" s="304"/>
      <c r="X10" s="304"/>
      <c r="Y10" s="304"/>
      <c r="Z10" s="305"/>
    </row>
    <row r="11" spans="1:26" ht="15">
      <c r="A11" s="317">
        <f>+'[3]INVERSION'!B15</f>
        <v>2</v>
      </c>
      <c r="B11" s="318" t="s">
        <v>42</v>
      </c>
      <c r="C11" s="318" t="s">
        <v>152</v>
      </c>
      <c r="D11" s="118" t="s">
        <v>143</v>
      </c>
      <c r="E11" s="116">
        <f>+'[5]INVERSION'!S15</f>
        <v>0.5</v>
      </c>
      <c r="F11" s="103">
        <f>+'[5]INVERSION'!AK15</f>
        <v>0.13</v>
      </c>
      <c r="G11" s="103"/>
      <c r="H11" s="103"/>
      <c r="I11" s="103"/>
      <c r="J11" s="116"/>
      <c r="K11" s="116"/>
      <c r="L11" s="103"/>
      <c r="M11" s="103" t="e">
        <f>+'[5]INVERSION'!AN15</f>
        <v>#REF!</v>
      </c>
      <c r="N11" s="103" t="e">
        <f>+'[3]INVERSION'!AI15</f>
        <v>#REF!</v>
      </c>
      <c r="O11" s="304" t="s">
        <v>144</v>
      </c>
      <c r="P11" s="304" t="s">
        <v>145</v>
      </c>
      <c r="Q11" s="304" t="s">
        <v>145</v>
      </c>
      <c r="R11" s="304" t="s">
        <v>145</v>
      </c>
      <c r="S11" s="304" t="s">
        <v>144</v>
      </c>
      <c r="T11" s="304">
        <v>3861627</v>
      </c>
      <c r="U11" s="304">
        <v>4118376</v>
      </c>
      <c r="V11" s="304"/>
      <c r="W11" s="304" t="s">
        <v>146</v>
      </c>
      <c r="X11" s="304" t="s">
        <v>147</v>
      </c>
      <c r="Y11" s="304" t="s">
        <v>148</v>
      </c>
      <c r="Z11" s="305">
        <v>7980001</v>
      </c>
    </row>
    <row r="12" spans="1:26" ht="15">
      <c r="A12" s="317"/>
      <c r="B12" s="318"/>
      <c r="C12" s="318"/>
      <c r="D12" s="102" t="s">
        <v>149</v>
      </c>
      <c r="E12" s="116">
        <f>+'[5]INVERSION'!S16</f>
        <v>149056000</v>
      </c>
      <c r="F12" s="103">
        <f>+'[5]INVERSION'!AK16</f>
        <v>145202513</v>
      </c>
      <c r="G12" s="103"/>
      <c r="H12" s="103"/>
      <c r="I12" s="103"/>
      <c r="J12" s="116"/>
      <c r="K12" s="116"/>
      <c r="L12" s="103"/>
      <c r="M12" s="103">
        <v>0</v>
      </c>
      <c r="N12" s="103" t="e">
        <f>+'[3]INVERSION'!AI16</f>
        <v>#REF!</v>
      </c>
      <c r="O12" s="304"/>
      <c r="P12" s="304"/>
      <c r="Q12" s="304"/>
      <c r="R12" s="304"/>
      <c r="S12" s="304"/>
      <c r="T12" s="304"/>
      <c r="U12" s="304"/>
      <c r="V12" s="304"/>
      <c r="W12" s="304"/>
      <c r="X12" s="304"/>
      <c r="Y12" s="304"/>
      <c r="Z12" s="305"/>
    </row>
    <row r="13" spans="1:26" ht="15">
      <c r="A13" s="317"/>
      <c r="B13" s="318"/>
      <c r="C13" s="318"/>
      <c r="D13" s="102" t="s">
        <v>150</v>
      </c>
      <c r="E13" s="116">
        <f>+'[5]INVERSION'!S17</f>
        <v>0.15</v>
      </c>
      <c r="F13" s="103" t="e">
        <f>+'[5]INVERSION'!AK17</f>
        <v>#REF!</v>
      </c>
      <c r="G13" s="103"/>
      <c r="H13" s="103"/>
      <c r="I13" s="103"/>
      <c r="J13" s="116"/>
      <c r="K13" s="116"/>
      <c r="L13" s="103"/>
      <c r="M13" s="103" t="e">
        <f>+'[5]INVERSION'!AN17</f>
        <v>#REF!</v>
      </c>
      <c r="N13" s="103" t="e">
        <f>+'[3]INVERSION'!AI17</f>
        <v>#REF!</v>
      </c>
      <c r="O13" s="304"/>
      <c r="P13" s="304"/>
      <c r="Q13" s="304"/>
      <c r="R13" s="304"/>
      <c r="S13" s="304"/>
      <c r="T13" s="304"/>
      <c r="U13" s="304"/>
      <c r="V13" s="304"/>
      <c r="W13" s="304"/>
      <c r="X13" s="304"/>
      <c r="Y13" s="304"/>
      <c r="Z13" s="305"/>
    </row>
    <row r="14" spans="1:26" ht="22.5">
      <c r="A14" s="317"/>
      <c r="B14" s="318"/>
      <c r="C14" s="318"/>
      <c r="D14" s="117" t="s">
        <v>151</v>
      </c>
      <c r="E14" s="116">
        <f>+'[5]INVERSION'!S18</f>
        <v>26790896377</v>
      </c>
      <c r="F14" s="103">
        <f>+'[5]INVERSION'!AK18</f>
        <v>3428500</v>
      </c>
      <c r="G14" s="103"/>
      <c r="H14" s="103"/>
      <c r="I14" s="103"/>
      <c r="J14" s="116"/>
      <c r="K14" s="116"/>
      <c r="L14" s="103"/>
      <c r="M14" s="103">
        <v>0</v>
      </c>
      <c r="N14" s="103" t="e">
        <f>+'[3]INVERSION'!AI18</f>
        <v>#REF!</v>
      </c>
      <c r="O14" s="304"/>
      <c r="P14" s="304"/>
      <c r="Q14" s="304"/>
      <c r="R14" s="304"/>
      <c r="S14" s="304"/>
      <c r="T14" s="304"/>
      <c r="U14" s="304"/>
      <c r="V14" s="304"/>
      <c r="W14" s="304"/>
      <c r="X14" s="304"/>
      <c r="Y14" s="304"/>
      <c r="Z14" s="305"/>
    </row>
    <row r="15" spans="1:26" ht="15">
      <c r="A15" s="317">
        <f>+'[3]INVERSION'!B21</f>
        <v>3</v>
      </c>
      <c r="B15" s="318" t="s">
        <v>44</v>
      </c>
      <c r="C15" s="318" t="s">
        <v>170</v>
      </c>
      <c r="D15" s="118" t="s">
        <v>143</v>
      </c>
      <c r="E15" s="116">
        <f>+'[5]INVERSION'!S21</f>
        <v>0.3</v>
      </c>
      <c r="F15" s="103">
        <f>+'[5]INVERSION'!AK21</f>
        <v>0.07</v>
      </c>
      <c r="G15" s="103"/>
      <c r="H15" s="103"/>
      <c r="I15" s="103"/>
      <c r="J15" s="116"/>
      <c r="K15" s="116"/>
      <c r="L15" s="103"/>
      <c r="M15" s="103" t="e">
        <f>+'[5]INVERSION'!AN21</f>
        <v>#REF!</v>
      </c>
      <c r="N15" s="103" t="e">
        <f>+'[3]INVERSION'!AI21</f>
        <v>#REF!</v>
      </c>
      <c r="O15" s="304" t="s">
        <v>153</v>
      </c>
      <c r="P15" s="304" t="s">
        <v>153</v>
      </c>
      <c r="Q15" s="304" t="s">
        <v>145</v>
      </c>
      <c r="R15" s="304" t="s">
        <v>154</v>
      </c>
      <c r="S15" s="304" t="s">
        <v>144</v>
      </c>
      <c r="T15" s="304">
        <v>3861628</v>
      </c>
      <c r="U15" s="304">
        <v>4118377</v>
      </c>
      <c r="V15" s="304"/>
      <c r="W15" s="304" t="s">
        <v>146</v>
      </c>
      <c r="X15" s="304" t="s">
        <v>147</v>
      </c>
      <c r="Y15" s="304" t="s">
        <v>148</v>
      </c>
      <c r="Z15" s="305">
        <v>7980001</v>
      </c>
    </row>
    <row r="16" spans="1:26" ht="15">
      <c r="A16" s="317"/>
      <c r="B16" s="318"/>
      <c r="C16" s="318"/>
      <c r="D16" s="102" t="s">
        <v>149</v>
      </c>
      <c r="E16" s="116">
        <f>+'[5]INVERSION'!S22</f>
        <v>4457586000</v>
      </c>
      <c r="F16" s="103">
        <f>+'[5]INVERSION'!AK22</f>
        <v>119755750</v>
      </c>
      <c r="G16" s="103"/>
      <c r="H16" s="103"/>
      <c r="I16" s="103"/>
      <c r="J16" s="116"/>
      <c r="K16" s="116"/>
      <c r="L16" s="103"/>
      <c r="M16" s="103" t="e">
        <f>+'[5]INVERSION'!AN22</f>
        <v>#REF!</v>
      </c>
      <c r="N16" s="103" t="e">
        <f>+'[3]INVERSION'!AI22</f>
        <v>#REF!</v>
      </c>
      <c r="O16" s="304"/>
      <c r="P16" s="304"/>
      <c r="Q16" s="304"/>
      <c r="R16" s="304"/>
      <c r="S16" s="304"/>
      <c r="T16" s="304"/>
      <c r="U16" s="304"/>
      <c r="V16" s="304"/>
      <c r="W16" s="304"/>
      <c r="X16" s="304"/>
      <c r="Y16" s="304"/>
      <c r="Z16" s="305"/>
    </row>
    <row r="17" spans="1:26" ht="15">
      <c r="A17" s="317"/>
      <c r="B17" s="318"/>
      <c r="C17" s="318"/>
      <c r="D17" s="102" t="s">
        <v>150</v>
      </c>
      <c r="E17" s="116">
        <f>+'[5]INVERSION'!S23</f>
        <v>0.01</v>
      </c>
      <c r="F17" s="103" t="e">
        <f>+'[5]INVERSION'!AK23</f>
        <v>#REF!</v>
      </c>
      <c r="G17" s="103"/>
      <c r="H17" s="103"/>
      <c r="I17" s="103"/>
      <c r="J17" s="116"/>
      <c r="K17" s="116"/>
      <c r="L17" s="103"/>
      <c r="M17" s="103" t="e">
        <f>+'[5]INVERSION'!AN23</f>
        <v>#REF!</v>
      </c>
      <c r="N17" s="103" t="e">
        <f>+'[3]INVERSION'!AI23</f>
        <v>#REF!</v>
      </c>
      <c r="O17" s="304"/>
      <c r="P17" s="304"/>
      <c r="Q17" s="304"/>
      <c r="R17" s="304"/>
      <c r="S17" s="304"/>
      <c r="T17" s="304"/>
      <c r="U17" s="304"/>
      <c r="V17" s="304"/>
      <c r="W17" s="304"/>
      <c r="X17" s="304"/>
      <c r="Y17" s="304"/>
      <c r="Z17" s="305"/>
    </row>
    <row r="18" spans="1:26" ht="22.5">
      <c r="A18" s="317"/>
      <c r="B18" s="318"/>
      <c r="C18" s="318"/>
      <c r="D18" s="117" t="s">
        <v>151</v>
      </c>
      <c r="E18" s="116">
        <f>+'[5]INVERSION'!S24</f>
        <v>2818493071</v>
      </c>
      <c r="F18" s="103">
        <f>+'[5]INVERSION'!AK24</f>
        <v>136549432</v>
      </c>
      <c r="G18" s="103"/>
      <c r="H18" s="103"/>
      <c r="I18" s="103"/>
      <c r="J18" s="116"/>
      <c r="K18" s="116"/>
      <c r="L18" s="103"/>
      <c r="M18" s="103" t="e">
        <f>+'[5]INVERSION'!AN24</f>
        <v>#REF!</v>
      </c>
      <c r="N18" s="103" t="e">
        <f>+'[3]INVERSION'!AI24</f>
        <v>#REF!</v>
      </c>
      <c r="O18" s="304"/>
      <c r="P18" s="304"/>
      <c r="Q18" s="304"/>
      <c r="R18" s="304"/>
      <c r="S18" s="304"/>
      <c r="T18" s="304"/>
      <c r="U18" s="304"/>
      <c r="V18" s="304"/>
      <c r="W18" s="304"/>
      <c r="X18" s="304"/>
      <c r="Y18" s="304"/>
      <c r="Z18" s="305"/>
    </row>
    <row r="19" spans="1:26" ht="15">
      <c r="A19" s="317">
        <f>+'[3]INVERSION'!B27</f>
        <v>4</v>
      </c>
      <c r="B19" s="318" t="s">
        <v>51</v>
      </c>
      <c r="C19" s="318" t="s">
        <v>142</v>
      </c>
      <c r="D19" s="118" t="s">
        <v>143</v>
      </c>
      <c r="E19" s="116" t="e">
        <f>+'[5]INVERSION'!S27</f>
        <v>#REF!</v>
      </c>
      <c r="F19" s="103"/>
      <c r="G19" s="103"/>
      <c r="H19" s="103"/>
      <c r="I19" s="103"/>
      <c r="J19" s="116"/>
      <c r="K19" s="116"/>
      <c r="L19" s="103"/>
      <c r="M19" s="103" t="e">
        <f>+'[5]INVERSION'!AN27</f>
        <v>#REF!</v>
      </c>
      <c r="N19" s="103" t="e">
        <f>+'[3]INVERSION'!AI27</f>
        <v>#REF!</v>
      </c>
      <c r="O19" s="304" t="s">
        <v>144</v>
      </c>
      <c r="P19" s="304" t="s">
        <v>145</v>
      </c>
      <c r="Q19" s="304" t="s">
        <v>145</v>
      </c>
      <c r="R19" s="304" t="s">
        <v>145</v>
      </c>
      <c r="S19" s="304" t="s">
        <v>144</v>
      </c>
      <c r="T19" s="304">
        <v>3861629</v>
      </c>
      <c r="U19" s="304">
        <v>4118378</v>
      </c>
      <c r="V19" s="304"/>
      <c r="W19" s="304" t="s">
        <v>146</v>
      </c>
      <c r="X19" s="304" t="s">
        <v>147</v>
      </c>
      <c r="Y19" s="304" t="s">
        <v>148</v>
      </c>
      <c r="Z19" s="305">
        <v>7980001</v>
      </c>
    </row>
    <row r="20" spans="1:26" ht="15">
      <c r="A20" s="317"/>
      <c r="B20" s="318"/>
      <c r="C20" s="318"/>
      <c r="D20" s="102" t="s">
        <v>149</v>
      </c>
      <c r="E20" s="116" t="e">
        <f>+'[5]INVERSION'!S28</f>
        <v>#REF!</v>
      </c>
      <c r="F20" s="103"/>
      <c r="G20" s="103"/>
      <c r="H20" s="103"/>
      <c r="I20" s="103"/>
      <c r="J20" s="116"/>
      <c r="K20" s="116"/>
      <c r="L20" s="103"/>
      <c r="M20" s="103" t="e">
        <f>+'[5]INVERSION'!AN28</f>
        <v>#REF!</v>
      </c>
      <c r="N20" s="103" t="e">
        <f>+'[3]INVERSION'!AI28</f>
        <v>#REF!</v>
      </c>
      <c r="O20" s="304"/>
      <c r="P20" s="304"/>
      <c r="Q20" s="304"/>
      <c r="R20" s="304"/>
      <c r="S20" s="304"/>
      <c r="T20" s="304"/>
      <c r="U20" s="304"/>
      <c r="V20" s="304"/>
      <c r="W20" s="304"/>
      <c r="X20" s="304"/>
      <c r="Y20" s="304"/>
      <c r="Z20" s="305"/>
    </row>
    <row r="21" spans="1:26" ht="15">
      <c r="A21" s="317"/>
      <c r="B21" s="318"/>
      <c r="C21" s="318"/>
      <c r="D21" s="102" t="s">
        <v>150</v>
      </c>
      <c r="E21" s="116" t="e">
        <f>+'[5]INVERSION'!S29</f>
        <v>#REF!</v>
      </c>
      <c r="F21" s="103"/>
      <c r="G21" s="103"/>
      <c r="H21" s="103"/>
      <c r="I21" s="103"/>
      <c r="J21" s="116"/>
      <c r="K21" s="116"/>
      <c r="L21" s="103"/>
      <c r="M21" s="103" t="e">
        <f>+'[5]INVERSION'!AN29</f>
        <v>#REF!</v>
      </c>
      <c r="N21" s="103" t="e">
        <f>+'[3]INVERSION'!AI29</f>
        <v>#REF!</v>
      </c>
      <c r="O21" s="304"/>
      <c r="P21" s="304"/>
      <c r="Q21" s="304"/>
      <c r="R21" s="304"/>
      <c r="S21" s="304"/>
      <c r="T21" s="304"/>
      <c r="U21" s="304"/>
      <c r="V21" s="304"/>
      <c r="W21" s="304"/>
      <c r="X21" s="304"/>
      <c r="Y21" s="304"/>
      <c r="Z21" s="305"/>
    </row>
    <row r="22" spans="1:26" ht="22.5">
      <c r="A22" s="317"/>
      <c r="B22" s="318"/>
      <c r="C22" s="318"/>
      <c r="D22" s="117" t="s">
        <v>151</v>
      </c>
      <c r="E22" s="116">
        <f>+'[5]INVERSION'!S30</f>
        <v>14364900</v>
      </c>
      <c r="F22" s="103"/>
      <c r="G22" s="103"/>
      <c r="H22" s="103"/>
      <c r="I22" s="103"/>
      <c r="J22" s="116"/>
      <c r="K22" s="116"/>
      <c r="L22" s="103"/>
      <c r="M22" s="103" t="e">
        <f>+'[5]INVERSION'!AN30</f>
        <v>#REF!</v>
      </c>
      <c r="N22" s="103" t="e">
        <f>+'[3]INVERSION'!AI30</f>
        <v>#REF!</v>
      </c>
      <c r="O22" s="304"/>
      <c r="P22" s="304"/>
      <c r="Q22" s="304"/>
      <c r="R22" s="304"/>
      <c r="S22" s="304"/>
      <c r="T22" s="304"/>
      <c r="U22" s="304"/>
      <c r="V22" s="304"/>
      <c r="W22" s="304"/>
      <c r="X22" s="304"/>
      <c r="Y22" s="304"/>
      <c r="Z22" s="305"/>
    </row>
    <row r="23" spans="1:26" ht="38.25">
      <c r="A23" s="306" t="s">
        <v>155</v>
      </c>
      <c r="B23" s="307"/>
      <c r="C23" s="307"/>
      <c r="D23" s="150" t="s">
        <v>156</v>
      </c>
      <c r="E23" s="151">
        <f>+'[5]INVERSION'!S33</f>
        <v>4606642000</v>
      </c>
      <c r="F23" s="151">
        <f>+F16+F20+F12+F8</f>
        <v>264958263</v>
      </c>
      <c r="G23" s="151"/>
      <c r="H23" s="151"/>
      <c r="I23" s="151"/>
      <c r="J23" s="151"/>
      <c r="K23" s="151"/>
      <c r="L23" s="151"/>
      <c r="M23" s="151"/>
      <c r="N23" s="151" t="e">
        <f>+N16+N20+N12+N8</f>
        <v>#REF!</v>
      </c>
      <c r="O23" s="310"/>
      <c r="P23" s="311"/>
      <c r="Q23" s="311"/>
      <c r="R23" s="311"/>
      <c r="S23" s="311"/>
      <c r="T23" s="311"/>
      <c r="U23" s="311"/>
      <c r="V23" s="311"/>
      <c r="W23" s="311"/>
      <c r="X23" s="311"/>
      <c r="Y23" s="311"/>
      <c r="Z23" s="312"/>
    </row>
    <row r="24" spans="1:26" ht="45.75" customHeight="1" thickBot="1">
      <c r="A24" s="308"/>
      <c r="B24" s="309"/>
      <c r="C24" s="309"/>
      <c r="D24" s="152" t="s">
        <v>157</v>
      </c>
      <c r="E24" s="153">
        <f>+'[5]INVERSION'!S34</f>
        <v>29627415582</v>
      </c>
      <c r="F24" s="153">
        <f>+F22+F18</f>
        <v>136549432</v>
      </c>
      <c r="G24" s="153"/>
      <c r="H24" s="153"/>
      <c r="I24" s="153"/>
      <c r="J24" s="153"/>
      <c r="K24" s="153"/>
      <c r="L24" s="153"/>
      <c r="M24" s="153"/>
      <c r="N24" s="153" t="e">
        <f>+N22+N18</f>
        <v>#REF!</v>
      </c>
      <c r="O24" s="313"/>
      <c r="P24" s="314"/>
      <c r="Q24" s="314"/>
      <c r="R24" s="314"/>
      <c r="S24" s="314"/>
      <c r="T24" s="314"/>
      <c r="U24" s="314"/>
      <c r="V24" s="314"/>
      <c r="W24" s="314"/>
      <c r="X24" s="314"/>
      <c r="Y24" s="314"/>
      <c r="Z24" s="315"/>
    </row>
    <row r="25" spans="1:56" s="18" customFormat="1" ht="71.25" customHeight="1">
      <c r="A25" s="316" t="s">
        <v>167</v>
      </c>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154"/>
      <c r="AB25" s="154"/>
      <c r="AC25" s="154"/>
      <c r="AD25" s="154"/>
      <c r="AE25" s="154"/>
      <c r="AF25" s="154"/>
      <c r="AG25" s="154"/>
      <c r="AH25" s="154"/>
      <c r="AI25" s="154"/>
      <c r="AJ25" s="16"/>
      <c r="AK25" s="16"/>
      <c r="AL25" s="16"/>
      <c r="AM25" s="16"/>
      <c r="AN25" s="16"/>
      <c r="AO25" s="16"/>
      <c r="AP25" s="16"/>
      <c r="AQ25" s="16"/>
      <c r="AR25" s="16"/>
      <c r="AS25" s="16"/>
      <c r="AT25" s="16"/>
      <c r="AU25" s="16"/>
      <c r="AV25" s="16"/>
      <c r="AW25" s="16"/>
      <c r="AX25" s="16"/>
      <c r="AY25" s="16"/>
      <c r="AZ25" s="16"/>
      <c r="BA25" s="16"/>
      <c r="BB25" s="16"/>
      <c r="BC25" s="16"/>
      <c r="BD25" s="16"/>
    </row>
    <row r="26" s="16" customFormat="1" ht="15"/>
    <row r="27" s="16" customFormat="1" ht="15"/>
    <row r="28" s="16" customFormat="1" ht="15"/>
    <row r="29" s="16" customFormat="1" ht="15"/>
    <row r="30" s="16" customFormat="1" ht="15"/>
    <row r="31" s="16" customFormat="1" ht="15"/>
    <row r="32" s="16" customFormat="1" ht="15"/>
    <row r="33" s="16" customFormat="1" ht="15"/>
    <row r="34" s="16" customFormat="1" ht="15"/>
    <row r="35" s="16" customFormat="1" ht="15"/>
    <row r="36" s="16" customFormat="1" ht="15"/>
    <row r="37" s="16" customFormat="1" ht="15"/>
    <row r="38" s="16" customFormat="1" ht="15"/>
    <row r="39" s="16" customFormat="1" ht="15"/>
    <row r="40" s="16" customFormat="1" ht="15"/>
    <row r="41" s="16" customFormat="1" ht="15"/>
    <row r="42" s="16" customFormat="1" ht="15"/>
    <row r="43" s="16" customFormat="1" ht="15"/>
    <row r="44" s="16" customFormat="1" ht="15"/>
    <row r="45" s="16" customFormat="1" ht="15"/>
    <row r="46" s="16" customFormat="1" ht="15"/>
    <row r="47" s="16" customFormat="1" ht="15"/>
    <row r="48" s="16" customFormat="1" ht="15"/>
    <row r="49" s="16" customFormat="1" ht="15"/>
    <row r="50" s="16" customFormat="1" ht="15"/>
    <row r="51" s="16" customFormat="1" ht="15"/>
    <row r="52" s="16" customFormat="1" ht="15"/>
    <row r="53" s="16" customFormat="1" ht="15"/>
    <row r="54" s="16" customFormat="1" ht="15"/>
    <row r="55" s="16" customFormat="1" ht="15"/>
    <row r="56" s="16" customFormat="1" ht="15"/>
    <row r="57" s="16" customFormat="1" ht="15"/>
    <row r="58" s="16" customFormat="1" ht="15"/>
    <row r="59" s="16" customFormat="1" ht="15"/>
    <row r="60" s="16" customFormat="1" ht="15"/>
    <row r="61" s="16" customFormat="1" ht="15"/>
    <row r="62" s="16" customFormat="1" ht="15"/>
    <row r="63" s="16" customFormat="1" ht="15"/>
    <row r="64" s="16" customFormat="1" ht="15"/>
    <row r="65" s="16" customFormat="1" ht="15"/>
    <row r="66" s="16" customFormat="1" ht="15"/>
    <row r="67" s="16" customFormat="1" ht="15"/>
    <row r="68" s="16" customFormat="1" ht="15"/>
    <row r="69" s="16" customFormat="1" ht="15"/>
    <row r="70" s="16" customFormat="1" ht="15"/>
    <row r="71" s="16" customFormat="1" ht="15"/>
    <row r="72" s="16" customFormat="1" ht="15"/>
    <row r="73" s="16" customFormat="1" ht="15"/>
    <row r="74" s="16" customFormat="1" ht="15"/>
    <row r="75" s="16" customFormat="1" ht="15"/>
    <row r="76" s="16" customFormat="1" ht="15"/>
    <row r="77" s="16" customFormat="1" ht="15"/>
    <row r="78" s="16" customFormat="1" ht="15"/>
    <row r="79" s="16" customFormat="1" ht="15"/>
    <row r="80" s="16" customFormat="1" ht="15"/>
    <row r="81" s="16" customFormat="1" ht="15"/>
    <row r="82" s="16" customFormat="1" ht="15"/>
    <row r="83" s="16" customFormat="1" ht="15"/>
    <row r="84" s="16" customFormat="1" ht="15"/>
    <row r="85" s="16" customFormat="1" ht="15"/>
    <row r="86" s="16" customFormat="1" ht="15"/>
    <row r="87" s="16" customFormat="1" ht="15"/>
    <row r="88" s="16" customFormat="1" ht="15"/>
    <row r="89" s="16" customFormat="1" ht="15"/>
    <row r="90" s="16" customFormat="1" ht="15"/>
    <row r="91" s="16" customFormat="1" ht="15"/>
    <row r="92" s="16" customFormat="1" ht="15"/>
    <row r="93" s="16" customFormat="1" ht="15"/>
    <row r="94" s="16" customFormat="1" ht="15"/>
    <row r="95" s="16" customFormat="1" ht="15"/>
    <row r="96" s="16" customFormat="1" ht="15"/>
    <row r="97" s="16" customFormat="1" ht="15"/>
    <row r="98" s="16" customFormat="1" ht="15"/>
    <row r="99" s="16" customFormat="1" ht="15"/>
    <row r="100" s="16" customFormat="1" ht="15"/>
    <row r="101" s="16" customFormat="1" ht="15"/>
    <row r="102" s="16" customFormat="1" ht="15"/>
    <row r="103" s="16" customFormat="1" ht="15"/>
    <row r="104" s="16" customFormat="1" ht="15"/>
    <row r="105" s="16" customFormat="1" ht="15"/>
    <row r="106" s="16" customFormat="1" ht="15"/>
    <row r="107" s="16" customFormat="1" ht="15"/>
    <row r="108" s="16" customFormat="1" ht="15"/>
    <row r="109" s="16" customFormat="1" ht="15"/>
    <row r="110" s="16" customFormat="1" ht="15"/>
    <row r="111" s="16" customFormat="1" ht="15"/>
    <row r="112" s="16" customFormat="1" ht="15"/>
    <row r="113" s="16" customFormat="1" ht="15"/>
    <row r="114" s="16" customFormat="1" ht="15"/>
    <row r="115" s="16" customFormat="1" ht="15"/>
    <row r="116" s="16" customFormat="1" ht="15"/>
    <row r="117" s="16" customFormat="1" ht="15"/>
    <row r="118" s="16" customFormat="1" ht="15"/>
    <row r="119" s="16" customFormat="1" ht="15"/>
    <row r="120" s="16" customFormat="1" ht="15"/>
  </sheetData>
  <sheetProtection/>
  <mergeCells count="78">
    <mergeCell ref="A1:D4"/>
    <mergeCell ref="E1:Z1"/>
    <mergeCell ref="E2:Z2"/>
    <mergeCell ref="F3:Z3"/>
    <mergeCell ref="F4:I4"/>
    <mergeCell ref="J4:Z4"/>
    <mergeCell ref="A5:A6"/>
    <mergeCell ref="B5:B6"/>
    <mergeCell ref="C5:C6"/>
    <mergeCell ref="D5:D6"/>
    <mergeCell ref="E5:E6"/>
    <mergeCell ref="F5:I5"/>
    <mergeCell ref="J5:N5"/>
    <mergeCell ref="O5:S5"/>
    <mergeCell ref="T5:Z5"/>
    <mergeCell ref="A7:A10"/>
    <mergeCell ref="B7:B10"/>
    <mergeCell ref="C7:C10"/>
    <mergeCell ref="O7:O10"/>
    <mergeCell ref="P7:P10"/>
    <mergeCell ref="Q7:Q10"/>
    <mergeCell ref="R7:R10"/>
    <mergeCell ref="S7:S10"/>
    <mergeCell ref="T7:T10"/>
    <mergeCell ref="U7:U10"/>
    <mergeCell ref="V7:V10"/>
    <mergeCell ref="W7:W10"/>
    <mergeCell ref="X7:X10"/>
    <mergeCell ref="Y7:Y10"/>
    <mergeCell ref="Z7:Z10"/>
    <mergeCell ref="A11:A14"/>
    <mergeCell ref="B11:B14"/>
    <mergeCell ref="C11:C14"/>
    <mergeCell ref="O11:O14"/>
    <mergeCell ref="P11:P14"/>
    <mergeCell ref="Q11:Q14"/>
    <mergeCell ref="R11:R14"/>
    <mergeCell ref="S11:S14"/>
    <mergeCell ref="T11:T14"/>
    <mergeCell ref="U11:U14"/>
    <mergeCell ref="V11:V14"/>
    <mergeCell ref="W11:W14"/>
    <mergeCell ref="X11:X14"/>
    <mergeCell ref="Y11:Y14"/>
    <mergeCell ref="Z11:Z14"/>
    <mergeCell ref="A15:A18"/>
    <mergeCell ref="B15:B18"/>
    <mergeCell ref="C15:C18"/>
    <mergeCell ref="O15:O18"/>
    <mergeCell ref="P15:P18"/>
    <mergeCell ref="Q15:Q18"/>
    <mergeCell ref="R15:R18"/>
    <mergeCell ref="S15:S18"/>
    <mergeCell ref="T15:T18"/>
    <mergeCell ref="U15:U18"/>
    <mergeCell ref="V15:V18"/>
    <mergeCell ref="W15:W18"/>
    <mergeCell ref="X15:X18"/>
    <mergeCell ref="Y15:Y18"/>
    <mergeCell ref="Z15:Z18"/>
    <mergeCell ref="V19:V22"/>
    <mergeCell ref="W19:W22"/>
    <mergeCell ref="A19:A22"/>
    <mergeCell ref="B19:B22"/>
    <mergeCell ref="C19:C22"/>
    <mergeCell ref="O19:O22"/>
    <mergeCell ref="P19:P22"/>
    <mergeCell ref="Q19:Q22"/>
    <mergeCell ref="X19:X22"/>
    <mergeCell ref="Y19:Y22"/>
    <mergeCell ref="Z19:Z22"/>
    <mergeCell ref="A23:C24"/>
    <mergeCell ref="O23:Z24"/>
    <mergeCell ref="A25:Z25"/>
    <mergeCell ref="R19:R22"/>
    <mergeCell ref="S19:S22"/>
    <mergeCell ref="T19:T22"/>
    <mergeCell ref="U19:U2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dcterms:created xsi:type="dcterms:W3CDTF">2016-06-15T16:46:59Z</dcterms:created>
  <dcterms:modified xsi:type="dcterms:W3CDTF">2018-05-02T19:35:38Z</dcterms:modified>
  <cp:category/>
  <cp:version/>
  <cp:contentType/>
  <cp:contentStatus/>
</cp:coreProperties>
</file>